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28680" yWindow="1005" windowWidth="29040" windowHeight="15840" activeTab="0"/>
  </bookViews>
  <sheets>
    <sheet name="Rekapitulace stavby" sheetId="1" r:id="rId1"/>
    <sheet name="D.0 - Bourací práce, demo..." sheetId="2" r:id="rId2"/>
    <sheet name="D.1.1 - Architektonicko s..." sheetId="3" r:id="rId3"/>
    <sheet name="D.1.2 - Stavebně konstruk..." sheetId="4" r:id="rId4"/>
    <sheet name="D.1.4 - Zdravotně technic..." sheetId="5" r:id="rId5"/>
    <sheet name="D.1.5 - Vzduchotechnika, ..." sheetId="6" r:id="rId6"/>
    <sheet name="D.1.6 - Elektroinstalace ..." sheetId="7" r:id="rId7"/>
    <sheet name="D.1.7 - Slaboproud-datové..." sheetId="8" r:id="rId8"/>
    <sheet name="D.1.8 - Měření a regulace" sheetId="9" r:id="rId9"/>
    <sheet name="D.1.9 - Rozvody stlačenéh..." sheetId="10" r:id="rId10"/>
    <sheet name="VRN - Vedlejší rozpočtové..." sheetId="11" r:id="rId11"/>
    <sheet name="Pokyny pro vyplnění" sheetId="12" r:id="rId12"/>
  </sheets>
  <definedNames>
    <definedName name="_xlnm._FilterDatabase" localSheetId="1" hidden="1">'D.0 - Bourací práce, demo...'!$C$95:$K$468</definedName>
    <definedName name="_xlnm._FilterDatabase" localSheetId="2" hidden="1">'D.1.1 - Architektonicko s...'!$C$101:$K$1181</definedName>
    <definedName name="_xlnm._FilterDatabase" localSheetId="3" hidden="1">'D.1.2 - Stavebně konstruk...'!$C$86:$K$308</definedName>
    <definedName name="_xlnm._FilterDatabase" localSheetId="4" hidden="1">'D.1.4 - Zdravotně technic...'!$C$82:$K$186</definedName>
    <definedName name="_xlnm._FilterDatabase" localSheetId="5" hidden="1">'D.1.5 - Vzduchotechnika, ...'!$C$98:$K$442</definedName>
    <definedName name="_xlnm._FilterDatabase" localSheetId="6" hidden="1">'D.1.6 - Elektroinstalace ...'!$C$90:$K$460</definedName>
    <definedName name="_xlnm._FilterDatabase" localSheetId="7" hidden="1">'D.1.7 - Slaboproud-datové...'!$C$80:$K$152</definedName>
    <definedName name="_xlnm._FilterDatabase" localSheetId="8" hidden="1">'D.1.8 - Měření a regulace'!$C$88:$K$716</definedName>
    <definedName name="_xlnm._FilterDatabase" localSheetId="9" hidden="1">'D.1.9 - Rozvody stlačenéh...'!$C$82:$K$158</definedName>
    <definedName name="_xlnm._FilterDatabase" localSheetId="10" hidden="1">'VRN - Vedlejší rozpočtové...'!$C$83:$K$111</definedName>
    <definedName name="_xlnm.Print_Area" localSheetId="1">'D.0 - Bourací práce, demo...'!$C$4:$J$39,'D.0 - Bourací práce, demo...'!$C$45:$J$77,'D.0 - Bourací práce, demo...'!$C$83:$K$468</definedName>
    <definedName name="_xlnm.Print_Area" localSheetId="2">'D.1.1 - Architektonicko s...'!$C$4:$J$39,'D.1.1 - Architektonicko s...'!$C$45:$J$83,'D.1.1 - Architektonicko s...'!$C$89:$K$1181</definedName>
    <definedName name="_xlnm.Print_Area" localSheetId="3">'D.1.2 - Stavebně konstruk...'!$C$4:$J$39,'D.1.2 - Stavebně konstruk...'!$C$45:$J$68,'D.1.2 - Stavebně konstruk...'!$C$74:$K$308</definedName>
    <definedName name="_xlnm.Print_Area" localSheetId="4">'D.1.4 - Zdravotně technic...'!$C$4:$J$39,'D.1.4 - Zdravotně technic...'!$C$45:$J$64,'D.1.4 - Zdravotně technic...'!$C$70:$K$186</definedName>
    <definedName name="_xlnm.Print_Area" localSheetId="5">'D.1.5 - Vzduchotechnika, ...'!$C$4:$J$39,'D.1.5 - Vzduchotechnika, ...'!$C$45:$J$80,'D.1.5 - Vzduchotechnika, ...'!$C$86:$K$442</definedName>
    <definedName name="_xlnm.Print_Area" localSheetId="6">'D.1.6 - Elektroinstalace ...'!$C$4:$J$39,'D.1.6 - Elektroinstalace ...'!$C$45:$J$72,'D.1.6 - Elektroinstalace ...'!$C$78:$K$460</definedName>
    <definedName name="_xlnm.Print_Area" localSheetId="7">'D.1.7 - Slaboproud-datové...'!$C$4:$J$39,'D.1.7 - Slaboproud-datové...'!$C$45:$J$62,'D.1.7 - Slaboproud-datové...'!$C$68:$K$152</definedName>
    <definedName name="_xlnm.Print_Area" localSheetId="8">'D.1.8 - Měření a regulace'!$C$4:$J$39,'D.1.8 - Měření a regulace'!$C$45:$J$70,'D.1.8 - Měření a regulace'!$C$76:$K$716</definedName>
    <definedName name="_xlnm.Print_Area" localSheetId="9">'D.1.9 - Rozvody stlačenéh...'!$C$4:$J$39,'D.1.9 - Rozvody stlačenéh...'!$C$45:$J$64,'D.1.9 - Rozvody stlačenéh...'!$C$70:$K$158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10">'VRN - Vedlejší rozpočtové...'!$C$4:$J$39,'VRN - Vedlejší rozpočtové...'!$C$45:$J$65,'VRN - Vedlejší rozpočtové...'!$C$71:$K$111</definedName>
    <definedName name="_xlnm.Print_Titles" localSheetId="0">'Rekapitulace stavby'!$52:$52</definedName>
    <definedName name="_xlnm.Print_Titles" localSheetId="2">'D.1.1 - Architektonicko s...'!$101:$101</definedName>
    <definedName name="_xlnm.Print_Titles" localSheetId="3">'D.1.2 - Stavebně konstruk...'!$86:$86</definedName>
    <definedName name="_xlnm.Print_Titles" localSheetId="4">'D.1.4 - Zdravotně technic...'!$82:$82</definedName>
    <definedName name="_xlnm.Print_Titles" localSheetId="6">'D.1.6 - Elektroinstalace ...'!$90:$90</definedName>
    <definedName name="_xlnm.Print_Titles" localSheetId="7">'D.1.7 - Slaboproud-datové...'!$80:$80</definedName>
    <definedName name="_xlnm.Print_Titles" localSheetId="8">'D.1.8 - Měření a regulace'!$88:$88</definedName>
    <definedName name="_xlnm.Print_Titles" localSheetId="9">'D.1.9 - Rozvody stlačenéh...'!$82:$82</definedName>
    <definedName name="_xlnm.Print_Titles" localSheetId="10">'VRN - Vedlejší rozpočtové...'!$83:$83</definedName>
  </definedNames>
  <calcPr calcId="191029"/>
  <extLst/>
</workbook>
</file>

<file path=xl/sharedStrings.xml><?xml version="1.0" encoding="utf-8"?>
<sst xmlns="http://schemas.openxmlformats.org/spreadsheetml/2006/main" count="37016" uniqueCount="4877">
  <si>
    <t>Export Komplet</t>
  </si>
  <si>
    <t>VZ</t>
  </si>
  <si>
    <t>2.0</t>
  </si>
  <si>
    <t>ZAMOK</t>
  </si>
  <si>
    <t>False</t>
  </si>
  <si>
    <t>{134a3327-a0d6-478c-b1d0-ef13cff59e96}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</si>
  <si>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</si>
  <si>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</si>
  <si>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</si>
  <si>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</si>
  <si>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</si>
  <si>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</si>
  <si>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</si>
  <si>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</si>
  <si>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</si>
  <si>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</si>
  <si>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</si>
  <si>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 objektu VZ I</t>
  </si>
  <si>
    <t>KSO:</t>
  </si>
  <si>
    <t/>
  </si>
  <si>
    <t>CC-CZ:</t>
  </si>
  <si>
    <t>Místo:</t>
  </si>
  <si>
    <t>Růžová 943/6, 110 00 Praha 1</t>
  </si>
  <si>
    <t>Datum:</t>
  </si>
  <si>
    <t>Zadavatel:</t>
  </si>
  <si>
    <t>IČ:</t>
  </si>
  <si>
    <t>STÁTNÍ TISKÁRNA CENIN, Růžová 6, 110 00 Praha 1</t>
  </si>
  <si>
    <t>DIČ:</t>
  </si>
  <si>
    <t>Uchazeč:</t>
  </si>
  <si>
    <t>Vyplň údaj</t>
  </si>
  <si>
    <t>Projektant:</t>
  </si>
  <si>
    <t>27183912</t>
  </si>
  <si>
    <t>APRIS 3MP s.r.o., Baarova 36, 140 00 Praha 4</t>
  </si>
  <si>
    <t>CZ 271 839 12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</si>
  <si>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</si>
  <si>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</si>
  <si>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</si>
  <si>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Nedílnou součástí výkazu výměr je projektová dokumentace společnosti APRIS 3MP, s.r.o. z 01/2022, kde jsou řešení blíže popsána. Změny projektu podléhají autorským právům spol. APRIS 3MP, s.r.o. Při zpracování nabídky je nezbytné vycházet ze všech částí přikládané dokumentace. Případné disproporce v dokumentaci je nutno konzultovat se zadavatelem nebo zpracovatelem projektu. V průběhu zadávacího řízení je nutno na ně upozornit a zohlednit je. Bez předchozího odsouhlasení se zadavatelem není uchazeč oprávněn zasahovat do dokumentace či výkazu výměr. Podaná nabídka je závazná, na pozdější připomínky k dokumentaci nebo výkazu výměr nebude a nemůže být brán zřetel. Veškeré použité zařízení a materiály musí být schválené pro použití v ČR, musí k nim být dodána veškerá potřebná technická dokumentace v českém jazyce, příslušné atesty, případně doklady o shodě. Veškeré zařízení a materiály se rozumí včetně dodávky, montáže a elektrického připojení či technologického a programového vybavení, včetně veškerého potřebného pomocného materiálu (montážní materiál, propojovací krabičky, spojovací materiál, kabelové kanály...). Po odsouhlasení předložené realizační dokumentace budou investorovi a GP předloženy k odsouhlasení všechny vyžádané vzorky jednotlivých prvků dodávky. Předáno včetně jednotlivých technických a katalogových listů. Výroba a předložení vzorků je započítaná v ceně díla a nebude hrazena zvlášť. Dodavatel přebírá veškerou odpovědnost za svou technickou koncepci, za své výpočty, za nárysy, za rozměry a za následky z nich plynoucí. Dodavatel musí předat podrobné plány, z nichž je dobře patrné vykonávání jednotlivých prací. Schválení dokumentace nelze použít jako pozdější námitku, vyskytnou-li se následky plynoucí z úprav nevyznačených v dokumentaci a neohlášených během prací. Po skončení díla dodavatel zpracuje podklad pro dokumentaci skutečného provedení, která bude obsahovat skutečné provedení s vyznačením odchylek oproti projektu. Povinnost dodavatele je zajištění realizačního či dílenského projektu. Dodavatel na základě podkladů od GP a vlastního měření skutečného provedení prostor zhotoví dílenskou dokumentaci, kterou předloží ke kontrole GP. Uchazeč je povinen překontrolovat výpočty výměr a projektovou dokumentaci.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</si>
  <si>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</si>
  <si>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</si>
  <si>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</si>
  <si>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</si>
  <si>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</si>
  <si>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</si>
  <si>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</si>
  <si>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</si>
  <si>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</si>
  <si>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</si>
  <si>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</si>
  <si>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</si>
  <si>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</si>
  <si>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</si>
  <si>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</si>
  <si>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</si>
  <si>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</si>
  <si>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</si>
  <si>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</si>
  <si>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</si>
  <si>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</si>
  <si>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</si>
  <si>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</si>
  <si>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</si>
  <si>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</si>
  <si>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</si>
  <si>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</si>
  <si>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</si>
  <si>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</si>
  <si>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</si>
  <si>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</si>
  <si>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</si>
  <si>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</si>
  <si>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</si>
  <si>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</si>
  <si>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</si>
  <si>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</si>
  <si>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</si>
  <si>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</si>
  <si>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D.0</t>
  </si>
  <si>
    <t>Bourací práce, demolice</t>
  </si>
  <si>
    <t>STA</t>
  </si>
  <si>
    <t>1</t>
  </si>
  <si>
    <t>{91467b6a-092c-4ac3-a64f-63faaececa15}</t>
  </si>
  <si>
    <t>2</t>
  </si>
  <si>
    <t>D.1.1</t>
  </si>
  <si>
    <t>Architektonicko stavební řešení</t>
  </si>
  <si>
    <t>{82e23bcd-671e-41cc-8afe-ea1f7dcb27b1}</t>
  </si>
  <si>
    <t>D.1.2</t>
  </si>
  <si>
    <t>Stavebně konstrukční řešení</t>
  </si>
  <si>
    <t>{0096fc50-fbe4-4c8a-b071-304fc0d926c4}</t>
  </si>
  <si>
    <t>D.1.4</t>
  </si>
  <si>
    <t>Zdravotně technické instalace</t>
  </si>
  <si>
    <t>{be1f10f3-e4ed-4d60-af3e-a1b2b3ff26d4}</t>
  </si>
  <si>
    <t>D.1.5</t>
  </si>
  <si>
    <t>Vzduchotechnika, vytápění a chlazení</t>
  </si>
  <si>
    <t>{05574d7c-eb2e-4884-a937-de9a5d58dcdf}</t>
  </si>
  <si>
    <t>D.1.6</t>
  </si>
  <si>
    <t>Elektroinstalace - silnoproud</t>
  </si>
  <si>
    <t>{c32fceed-89b6-4d0a-82fd-704475c2503c}</t>
  </si>
  <si>
    <t>D.1.7</t>
  </si>
  <si>
    <t>Slaboproud-datové rozvody</t>
  </si>
  <si>
    <t>{c9a73d6e-a33c-4a29-9fe8-5dc2d76e20c8}</t>
  </si>
  <si>
    <t>D.1.8</t>
  </si>
  <si>
    <t>Měření a regulace</t>
  </si>
  <si>
    <t>{3c49780b-3d28-43fe-b72f-c2998bfd5e50}</t>
  </si>
  <si>
    <t>D.1.9</t>
  </si>
  <si>
    <t>Rozvody stlačeného vzduchu</t>
  </si>
  <si>
    <t>{6682546c-96ef-4ea7-9326-e81b1e2c6954}</t>
  </si>
  <si>
    <t>VRN</t>
  </si>
  <si>
    <t>Vedlejší rozpočtové náklady</t>
  </si>
  <si>
    <t>{9f09386a-0816-4042-8a48-8e99fd8c5894}</t>
  </si>
  <si>
    <t>KRYCÍ LIST SOUPISU PRACÍ</t>
  </si>
  <si>
    <t>Objekt:</t>
  </si>
  <si>
    <t>D.0 - Bourací práce,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</si>
  <si>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</si>
  <si>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</si>
  <si>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</si>
  <si>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</si>
  <si>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</si>
  <si>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</si>
  <si>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</si>
  <si>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</si>
  <si>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</si>
  <si>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</si>
  <si>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</si>
  <si>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</si>
  <si>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</si>
  <si>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</si>
  <si>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</si>
  <si>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</si>
  <si>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</si>
  <si>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</si>
  <si>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</si>
  <si>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</si>
  <si>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</si>
  <si>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</si>
  <si>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</si>
  <si>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</si>
  <si>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</si>
  <si>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</si>
  <si>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</si>
  <si>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</si>
  <si>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</si>
  <si>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</si>
  <si>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</si>
  <si>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</si>
  <si>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</si>
  <si>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</si>
  <si>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</si>
  <si>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</si>
  <si>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</si>
  <si>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</si>
  <si>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</si>
  <si>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</si>
  <si>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9001</t>
  </si>
  <si>
    <t>Demontáž stavebního výtahu do výšky 20 m</t>
  </si>
  <si>
    <t>kus</t>
  </si>
  <si>
    <t>Vlastní</t>
  </si>
  <si>
    <t>4</t>
  </si>
  <si>
    <t>-1864076749</t>
  </si>
  <si>
    <t>9002</t>
  </si>
  <si>
    <t>Demontáž makrolomu</t>
  </si>
  <si>
    <t>soubor</t>
  </si>
  <si>
    <t>1618842611</t>
  </si>
  <si>
    <t>P</t>
  </si>
  <si>
    <t>Poznámka k položce:
vč. podkladní konstrukce, uložení pro zpětné osazení</t>
  </si>
  <si>
    <t>VV</t>
  </si>
  <si>
    <t>"demontáž makrolomu ve dvoře" 1</t>
  </si>
  <si>
    <t>3</t>
  </si>
  <si>
    <t>9003</t>
  </si>
  <si>
    <t>Demontáž pororoštu</t>
  </si>
  <si>
    <t>m2</t>
  </si>
  <si>
    <t>-746775408</t>
  </si>
  <si>
    <t>Poznámka k položce:
uložení pro zpětné osazení</t>
  </si>
  <si>
    <t>"demontáž pororoštu ve dvoře" 19*2</t>
  </si>
  <si>
    <t>9004</t>
  </si>
  <si>
    <t>Demontáž provizorních dveří z OSB desek v demontovaném okně</t>
  </si>
  <si>
    <t>-1984185993</t>
  </si>
  <si>
    <t xml:space="preserve">Poznámka k položce:
provizorní dveře </t>
  </si>
  <si>
    <t>1,1*2,2+1,75*2,5</t>
  </si>
  <si>
    <t>5</t>
  </si>
  <si>
    <t>941111811</t>
  </si>
  <si>
    <t>Demontáž lešení řadového trubkového lehkého pracovního s podlahami s provozním zatížením tř. 3 do 200 kg/m2 šířky tř. W06 od 0,6 do 0,9 m, výšky do 10 m</t>
  </si>
  <si>
    <t>CS ÚRS 2022 01</t>
  </si>
  <si>
    <t>983232948</t>
  </si>
  <si>
    <t>Online PSC</t>
  </si>
  <si>
    <t>https://podminky.urs.cz/item/CS_URS_2022_01/941111811</t>
  </si>
  <si>
    <t>"lešení ve dvoře pro osazení ocelové lávky" 19,14*8,4</t>
  </si>
  <si>
    <t>6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</si>
  <si>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</si>
  <si>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</si>
  <si>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</si>
  <si>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-1455731962</t>
  </si>
  <si>
    <t>https://podminky.urs.cz/item/CS_URS_2022_01/962032231</t>
  </si>
  <si>
    <t>"3.NP - finanční úsek"</t>
  </si>
  <si>
    <t>(6,82*3,75-0,7*2,05+3,75*(5,2+6,25+3,46+5,2)-(0,9*2,15*2-2*2*1,4))*0,325</t>
  </si>
  <si>
    <t>7</t>
  </si>
  <si>
    <t>962031132</t>
  </si>
  <si>
    <t>Bourání příček z cihel, tvárnic nebo příčkovek z cihel pálených, plných nebo dutých na maltu vápennou nebo vápenocementovou, tl. do 100 mm</t>
  </si>
  <si>
    <t>-1736500847</t>
  </si>
  <si>
    <t>https://podminky.urs.cz/item/CS_URS_2022_01/962031132</t>
  </si>
  <si>
    <t>1,1*3,75-2*0,65+3,75*(4,55+4,55+3,8+2,79)-(0,8*2,1)</t>
  </si>
  <si>
    <t>"4.NP - fotoateliér"</t>
  </si>
  <si>
    <t>1,92*4,6+18,89+2,25*(0,6*2+0,96+0,32*2+0,33*2+0,96*2)-(0,6*1,97+3*0,8*1,97)</t>
  </si>
  <si>
    <t>Součet</t>
  </si>
  <si>
    <t>8</t>
  </si>
  <si>
    <t>962031133</t>
  </si>
  <si>
    <t>Bourání příček z cihel, tvárnic nebo příčkovek z cihel pálených, plných nebo dutých na maltu vápennou nebo vápenocementovou, tl. do 150 mm</t>
  </si>
  <si>
    <t>1482754095</t>
  </si>
  <si>
    <t>https://podminky.urs.cz/item/CS_URS_2022_01/962031133</t>
  </si>
  <si>
    <t>3,75*(2,64+2,45+0,49+3,78+5,62+2,43)-(0,85*2,05+0,6*2,05+1,15*2,05-0,7*2,15)+0,45*3,75</t>
  </si>
  <si>
    <t>3,65*(6,5+1,41+3,85+5,33+5,59)-(3*0,75*2,05+0,8*1,97+0,96*2)</t>
  </si>
  <si>
    <t>962051115</t>
  </si>
  <si>
    <t>Bourání příček železobetonových tloušťky do 100 mm</t>
  </si>
  <si>
    <t>581185718</t>
  </si>
  <si>
    <t>https://podminky.urs.cz/item/CS_URS_2022_01/962051115</t>
  </si>
  <si>
    <t>"4.NP - revize - místnost č. 336" 1,35*4,3</t>
  </si>
  <si>
    <t>10</t>
  </si>
  <si>
    <t>962051116</t>
  </si>
  <si>
    <t>Bourání příček železobetonových tloušťky do 150 mm</t>
  </si>
  <si>
    <t>-719711064</t>
  </si>
  <si>
    <t>https://podminky.urs.cz/item/CS_URS_2022_01/962051116</t>
  </si>
  <si>
    <t>"3.NP - finanční úsek" 3,275*3,75</t>
  </si>
  <si>
    <t>"4.NP - revize - místnost č. 332" 11,7-1*1,97</t>
  </si>
  <si>
    <t>11</t>
  </si>
  <si>
    <t>962052210</t>
  </si>
  <si>
    <t>Bourání zdiva železobetonového nadzákladového, objemu do 1 m3</t>
  </si>
  <si>
    <t>-754208248</t>
  </si>
  <si>
    <t>https://podminky.urs.cz/item/CS_URS_2022_01/962052210</t>
  </si>
  <si>
    <t>"3.NP - finanční úsek" 0,94*1,85*0,5</t>
  </si>
  <si>
    <t>12</t>
  </si>
  <si>
    <t>962052211</t>
  </si>
  <si>
    <t>Bourání zdiva železobetonového nadzákladového, objemu přes 1 m3</t>
  </si>
  <si>
    <t>1472948392</t>
  </si>
  <si>
    <t>https://podminky.urs.cz/item/CS_URS_2022_01/962052211</t>
  </si>
  <si>
    <t>"1.NP - KBA - místnost č. 032" 2,4*3,8-0,64*2</t>
  </si>
  <si>
    <t>"3.NP - finanční úsek" (4,485*3,75+0,95*3,75)*0,25</t>
  </si>
  <si>
    <t>13</t>
  </si>
  <si>
    <t>963051113</t>
  </si>
  <si>
    <t>Bourání železobetonových stropů deskových, tl. přes 80 mm</t>
  </si>
  <si>
    <t>72725156</t>
  </si>
  <si>
    <t>https://podminky.urs.cz/item/CS_URS_2022_01/963051113</t>
  </si>
  <si>
    <t>"1.NP - KBA - markýza" 0,4*0,72*0,85</t>
  </si>
  <si>
    <t>"1.NP - KBA" (0,3*0,15+0,4*0,3)*0,65</t>
  </si>
  <si>
    <t>"4.NP - fotoateliér" (2*(0,2+0,35))*0,45</t>
  </si>
  <si>
    <t>14</t>
  </si>
  <si>
    <t>966071822</t>
  </si>
  <si>
    <t>Rozebrání oplocení z pletiva drátěného se čtvercovými oky, výšky přes 1,6 do 2,0 m</t>
  </si>
  <si>
    <t>m</t>
  </si>
  <si>
    <t>350033968</t>
  </si>
  <si>
    <t>https://podminky.urs.cz/item/CS_URS_2022_01/966071822</t>
  </si>
  <si>
    <t>"oplocení na střeše nad 1.NP - KBA" 12,5</t>
  </si>
  <si>
    <t>968062354</t>
  </si>
  <si>
    <t>Vybourání dřevěných rámů oken s křídly, dveřních zárubní, vrat, stěn, ostění nebo obkladů rámů oken s křídly dvojitých, plochy do 1 m2</t>
  </si>
  <si>
    <t>156517829</t>
  </si>
  <si>
    <t>https://podminky.urs.cz/item/CS_URS_2022_01/968062354</t>
  </si>
  <si>
    <t>"3.NP - finanční úsek - místnost č. 245" 0,4*1</t>
  </si>
  <si>
    <t>16</t>
  </si>
  <si>
    <t>968062355</t>
  </si>
  <si>
    <t>Vybourání dřevěných rámů oken s křídly, dveřních zárubní, vrat, stěn, ostění nebo obkladů rámů oken s křídly dvojitých, plochy do 2 m2</t>
  </si>
  <si>
    <t>-498021454</t>
  </si>
  <si>
    <t>https://podminky.urs.cz/item/CS_URS_2022_01/968062355</t>
  </si>
  <si>
    <t>"3.NP - finanční úsek - místnost č. 285" 0,96*1,82</t>
  </si>
  <si>
    <t>17</t>
  </si>
  <si>
    <t>968062377</t>
  </si>
  <si>
    <t>Vybourání dřevěných rámů oken s křídly, dveřních zárubní, vrat, stěn, ostění nebo obkladů rámů oken s křídly zdvojených, plochy přes 4 m2</t>
  </si>
  <si>
    <t>1625929481</t>
  </si>
  <si>
    <t>https://podminky.urs.cz/item/CS_URS_2022_01/968062377</t>
  </si>
  <si>
    <t>"3.NP - finanční úsek - místnost č. 266" 2,05*2,64</t>
  </si>
  <si>
    <t>18</t>
  </si>
  <si>
    <t>968062456</t>
  </si>
  <si>
    <t>Vybourání dřevěných rámů oken s křídly, dveřních zárubní, vrat, stěn, ostění nebo obkladů dveřních zárubní, plochy přes 2 m2</t>
  </si>
  <si>
    <t>1613250902</t>
  </si>
  <si>
    <t>https://podminky.urs.cz/item/CS_URS_2022_01/968062456</t>
  </si>
  <si>
    <t>"3.NP - finanční úsek - místnost č. 237,283a" 2*0,95*2,1+1,25*2,1</t>
  </si>
  <si>
    <t>19</t>
  </si>
  <si>
    <t>968072357</t>
  </si>
  <si>
    <t>Vybourání kovových rámů oken s křídly, dveřních zárubní, vrat, stěn, ostění nebo obkladů okenních rámů s křídly zdvojených, plochy přes 4 m2</t>
  </si>
  <si>
    <t>1512015432</t>
  </si>
  <si>
    <t>https://podminky.urs.cz/item/CS_URS_2022_01/968072357</t>
  </si>
  <si>
    <t>"3.NP - finanční úsek - místnost č. 246,289" 1,8*2,3+1,82*3,03</t>
  </si>
  <si>
    <t>20</t>
  </si>
  <si>
    <t>968072455</t>
  </si>
  <si>
    <t>Vybourání kovových rámů oken s křídly, dveřních zárubní, vrat, stěn, ostění nebo obkladů dveřních zárubní, plochy do 2 m2</t>
  </si>
  <si>
    <t>637165181</t>
  </si>
  <si>
    <t>https://podminky.urs.cz/item/CS_URS_2022_01/968072455</t>
  </si>
  <si>
    <t>"3.NP - finanční úsek - místnost č. 234" 0,8*2,15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</si>
  <si>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</si>
  <si>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</si>
  <si>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-928089118</t>
  </si>
  <si>
    <t>https://podminky.urs.cz/item/CS_URS_2022_01/971033431</t>
  </si>
  <si>
    <t>"3.NP - knihárna,skleník - otvor do místnosti č. 257" 2</t>
  </si>
  <si>
    <t>22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</si>
  <si>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</si>
  <si>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</si>
  <si>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377745921</t>
  </si>
  <si>
    <t>https://podminky.urs.cz/item/CS_URS_2022_01/971033441</t>
  </si>
  <si>
    <t>"1.NP - KBA" 1</t>
  </si>
  <si>
    <t>23</t>
  </si>
  <si>
    <t>971033521</t>
  </si>
  <si>
    <t>Vybourání otvorů ve zdivu základovém nebo nadzákladovém z cihel, tvárnic, příčkovek z cihel pálených na maltu vápennou nebo vápenocementovou plochy do 1 m2, tl. do 100 mm</t>
  </si>
  <si>
    <t>-50093664</t>
  </si>
  <si>
    <t>https://podminky.urs.cz/item/CS_URS_2022_01/971033521</t>
  </si>
  <si>
    <t>"3.NP - otvor do místnosti č. 257" 0,4*0,6+0,6*0,05</t>
  </si>
  <si>
    <t>24</t>
  </si>
  <si>
    <t>971033531</t>
  </si>
  <si>
    <t>Vybourání otvorů ve zdivu základovém nebo nadzákladovém z cihel, tvárnic, příčkovek z cihel pálených na maltu vápennou nebo vápenocementovou plochy do 1 m2, tl. do 150 mm</t>
  </si>
  <si>
    <t>681404328</t>
  </si>
  <si>
    <t>https://podminky.urs.cz/item/CS_URS_2022_01/971033531</t>
  </si>
  <si>
    <t xml:space="preserve">"2.NP - KBA" 0,6*0,6+0,06*0,8 </t>
  </si>
  <si>
    <t>"3.NP - knihárna, skleník - otvor do místnosti č. 228,230,230d" 0,65*0,3+1*0,06+0,7*0,3+1*0,06+0,7*0,3+1*0,06</t>
  </si>
  <si>
    <t>"3.NP - finanční úsek - místnost č. 243" 1,3*0,6</t>
  </si>
  <si>
    <t>25</t>
  </si>
  <si>
    <t>971033541</t>
  </si>
  <si>
    <t>Vybourání otvorů ve zdivu základovém nebo nadzákladovém z cihel, tvárnic, příčkovek z cihel pálených na maltu vápennou nebo vápenocementovou plochy do 1 m2, tl. do 300 mm</t>
  </si>
  <si>
    <t>1504463855</t>
  </si>
  <si>
    <t>https://podminky.urs.cz/item/CS_URS_2022_01/971033541</t>
  </si>
  <si>
    <t>"1.NP - KBA" 0,5*1+0,9*0,08+0,6*1,25+0,08*1,55</t>
  </si>
  <si>
    <t>26</t>
  </si>
  <si>
    <t>971033621</t>
  </si>
  <si>
    <t>Vybourání otvorů ve zdivu základovém nebo nadzákladovém z cihel, tvárnic, příčkovek z cihel pálených na maltu vápennou nebo vápenocementovou plochy do 4 m2, tl. do 100 mm</t>
  </si>
  <si>
    <t>-768253310</t>
  </si>
  <si>
    <t>https://podminky.urs.cz/item/CS_URS_2022_01/971033621</t>
  </si>
  <si>
    <t>"3.NP - skleník - otvor do místnosti č. 257" 0,52*2,1</t>
  </si>
  <si>
    <t>27</t>
  </si>
  <si>
    <t>971033631</t>
  </si>
  <si>
    <t>Vybourání otvorů ve zdivu základovém nebo nadzákladovém z cihel, tvárnic, příčkovek z cihel pálených na maltu vápennou nebo vápenocementovou plochy do 4 m2, tl. do 150 mm</t>
  </si>
  <si>
    <t>-29697994</t>
  </si>
  <si>
    <t>https://podminky.urs.cz/item/CS_URS_2022_01/971033631</t>
  </si>
  <si>
    <t>"3.NP - finanční úsek" 0,6*2+0,8*0,06</t>
  </si>
  <si>
    <t>"4.NP - fotoateliér - místnost 346c" 0,95*2,15+1,2*0,06</t>
  </si>
  <si>
    <t>"4.NP - fotoateliér - místnost 340" 1,25*2,1+1,5*0,06</t>
  </si>
  <si>
    <t>28</t>
  </si>
  <si>
    <t>971033651</t>
  </si>
  <si>
    <t>Vybourání otvorů ve zdivu základovém nebo nadzákladovém z cihel, tvárnic, příčkovek z cihel pálených na maltu vápennou nebo vápenocementovou plochy do 4 m2, tl. do 600 mm</t>
  </si>
  <si>
    <t>1458646760</t>
  </si>
  <si>
    <t>https://podminky.urs.cz/item/CS_URS_2022_01/971033651</t>
  </si>
  <si>
    <t>"1.NP - KBA" 0,32*(1,9*0,75+0,08*2,3)+0,5*(1,5*0,73+1,9*0,120)</t>
  </si>
  <si>
    <t>29</t>
  </si>
  <si>
    <t>971033681</t>
  </si>
  <si>
    <t>Vybourání otvorů ve zdivu základovém nebo nadzákladovém z cihel, tvárnic, příčkovek z cihel pálených na maltu vápennou nebo vápenocementovou plochy do 4 m2, tl. do 900 mm</t>
  </si>
  <si>
    <t>-1675176704</t>
  </si>
  <si>
    <t>https://podminky.urs.cz/item/CS_URS_2022_01/971033681</t>
  </si>
  <si>
    <t>"3.NP - finanční úsek" (0,65*0,2+1,05*0,12)*0,75+(0,65*0,25+1,05*0,12)*0,85</t>
  </si>
  <si>
    <t>30</t>
  </si>
  <si>
    <t>973031151</t>
  </si>
  <si>
    <t>Vysekání výklenků nebo kapes ve zdivu z cihel na maltu vápennou nebo vápenocementovou výklenků, pohledové plochy přes 0,25 m2</t>
  </si>
  <si>
    <t>62707124</t>
  </si>
  <si>
    <t>https://podminky.urs.cz/item/CS_URS_2022_01/973031151</t>
  </si>
  <si>
    <t>"kapsy pro osazení ocelových profilů lávky" 0,15*0,25*0,43*1+2*0,24*0,25*0,22+4*0,1*0,5+2*0,3*0,2*0,2+4*0,325*0,25*0,25</t>
  </si>
  <si>
    <t>31</t>
  </si>
  <si>
    <t>974031167</t>
  </si>
  <si>
    <t>Vysekání rýh ve zdivu cihelném na maltu vápennou nebo vápenocementovou do hl. 150 mm a šířky do 300 mm</t>
  </si>
  <si>
    <t>421418984</t>
  </si>
  <si>
    <t>https://podminky.urs.cz/item/CS_URS_2022_01/974031167</t>
  </si>
  <si>
    <t>"vysekání kapsy pro osazení ocelového překladu" 3,0</t>
  </si>
  <si>
    <t>32</t>
  </si>
  <si>
    <t>974031169</t>
  </si>
  <si>
    <t>Vysekání rýh ve zdivu cihelném na maltu vápennou nebo vápenocementovou do hl. 150 mm a šířky Příplatek k ceně -1167 za každých dalších 100 mm šířky rýhy hl. do 150 mm</t>
  </si>
  <si>
    <t>-1869121840</t>
  </si>
  <si>
    <t>https://podminky.urs.cz/item/CS_URS_2022_01/974031169</t>
  </si>
  <si>
    <t>33</t>
  </si>
  <si>
    <t>977151121</t>
  </si>
  <si>
    <t>Jádrové vrty diamantovými korunkami do stavebních materiálů (železobetonu, betonu, cihel, obkladů, dlažeb, kamene) průměru přes 110 do 120 mm</t>
  </si>
  <si>
    <t>44482631</t>
  </si>
  <si>
    <t>https://podminky.urs.cz/item/CS_URS_2022_01/977151121</t>
  </si>
  <si>
    <t>"3.NP - finanční úsek - místnost č. 286" 3*0,5</t>
  </si>
  <si>
    <t>34</t>
  </si>
  <si>
    <t>977151125</t>
  </si>
  <si>
    <t>Jádrové vrty diamantovými korunkami do stavebních materiálů (železobetonu, betonu, cihel, obkladů, dlažeb, kamene) průměru přes 180 do 200 mm</t>
  </si>
  <si>
    <t>-459112140</t>
  </si>
  <si>
    <t>https://podminky.urs.cz/item/CS_URS_2022_01/977151125</t>
  </si>
  <si>
    <t>"3.NP - finanční úsek - místnost č. 245" 0,32</t>
  </si>
  <si>
    <t>35</t>
  </si>
  <si>
    <t>977151126</t>
  </si>
  <si>
    <t>Jádrové vrty diamantovými korunkami do stavebních materiálů (železobetonu, betonu, cihel, obkladů, dlažeb, kamene) průměru přes 200 do 225 mm</t>
  </si>
  <si>
    <t>-908748571</t>
  </si>
  <si>
    <t>https://podminky.urs.cz/item/CS_URS_2022_01/977151126</t>
  </si>
  <si>
    <t>"3.NP - finanční úsek - místnost č. 286" 5*0,5</t>
  </si>
  <si>
    <t>36</t>
  </si>
  <si>
    <t>977151128</t>
  </si>
  <si>
    <t>Jádrové vrty diamantovými korunkami do stavebních materiálů (železobetonu, betonu, cihel, obkladů, dlažeb, kamene) průměru přes 250 do 300 mm</t>
  </si>
  <si>
    <t>1467377670</t>
  </si>
  <si>
    <t>https://podminky.urs.cz/item/CS_URS_2022_01/977151128</t>
  </si>
  <si>
    <t>"1.NP - KBA - místnost č. 029,032,024" 0,2*2+2*0,295+0,4</t>
  </si>
  <si>
    <t>"3.NP - finanční úsek - místnost č. 283" 3*0,15</t>
  </si>
  <si>
    <t>37</t>
  </si>
  <si>
    <t>977151131</t>
  </si>
  <si>
    <t>Jádrové vrty diamantovými korunkami do stavebních materiálů (železobetonu, betonu, cihel, obkladů, dlažeb, kamene) průměru přes 350 do 400 mm</t>
  </si>
  <si>
    <t>1686291794</t>
  </si>
  <si>
    <t>https://podminky.urs.cz/item/CS_URS_2022_01/977151131</t>
  </si>
  <si>
    <t>"3.NP - finanční úsek - otvor do místnosti č. 230d" 0,15</t>
  </si>
  <si>
    <t>38</t>
  </si>
  <si>
    <t>977151228</t>
  </si>
  <si>
    <t>Jádrové vrty diamantovými korunkami do stavebních materiálů (železobetonu, betonu, cihel, obkladů, dlažeb, kamene) dovrchní (směrem vzhůru), průměru přes 250 do 300 mm</t>
  </si>
  <si>
    <t>98404744</t>
  </si>
  <si>
    <t>https://podminky.urs.cz/item/CS_URS_2022_01/977151228</t>
  </si>
  <si>
    <t>"1.NP - KBA" 0,65</t>
  </si>
  <si>
    <t>39</t>
  </si>
  <si>
    <t>977151229</t>
  </si>
  <si>
    <t>Jádrové vrty diamantovými korunkami do stavebních materiálů (železobetonu, betonu, cihel, obkladů, dlažeb, kamene) dovrchní (směrem vzhůru), průměru přes 300 do 350 mm</t>
  </si>
  <si>
    <t>717700963</t>
  </si>
  <si>
    <t>https://podminky.urs.cz/item/CS_URS_2022_01/977151229</t>
  </si>
  <si>
    <t>"4.NP - fotoateliér - prostupy pro VZT" 4*0,8</t>
  </si>
  <si>
    <t>40</t>
  </si>
  <si>
    <t>977211114</t>
  </si>
  <si>
    <t>Řezání konstrukcí stěnovou pilou železobetonových průměru řezané výztuže do 16 mm hloubka řezu přes 420 do 520 mm</t>
  </si>
  <si>
    <t>140317470</t>
  </si>
  <si>
    <t>https://podminky.urs.cz/item/CS_URS_2022_01/977211114</t>
  </si>
  <si>
    <t>"1.NP - KBA" 2*(0,85+0,72)</t>
  </si>
  <si>
    <t>"4.NP - fotoateliér" 2*(0,2+0,35)</t>
  </si>
  <si>
    <t>41</t>
  </si>
  <si>
    <t>977211115</t>
  </si>
  <si>
    <t>Řezání konstrukcí stěnovou pilou železobetonových průměru řezané výztuže do 16 mm hloubka řezu přes 520 do 680 mm</t>
  </si>
  <si>
    <t>-1085087205</t>
  </si>
  <si>
    <t>https://podminky.urs.cz/item/CS_URS_2022_01/977211115</t>
  </si>
  <si>
    <t>"1.NP - KBA" (0,3+0,15+0,4+0,3)*2</t>
  </si>
  <si>
    <t>42</t>
  </si>
  <si>
    <t>977211121</t>
  </si>
  <si>
    <t>Řezání konstrukcí stěnovou pilou z cihel nebo tvárnic hloubka řezu do 200 mm</t>
  </si>
  <si>
    <t>-395225093</t>
  </si>
  <si>
    <t>https://podminky.urs.cz/item/CS_URS_2022_01/977211121</t>
  </si>
  <si>
    <t>"1.NP - KBA - místnost č. 024" 2*0,25+2*0,15</t>
  </si>
  <si>
    <t>43</t>
  </si>
  <si>
    <t>978013191</t>
  </si>
  <si>
    <t>Otlučení vápenných nebo vápenocementových omítek vnitřních ploch stěn s vyškrabáním spar, s očištěním zdiva, v rozsahu přes 50 do 100 %</t>
  </si>
  <si>
    <t>1533242431</t>
  </si>
  <si>
    <t>https://podminky.urs.cz/item/CS_URS_2022_01/978013191</t>
  </si>
  <si>
    <t>"3.NP - finanční úsek - místnost č. 283,234,245,240" 2,28*0,8+1,35*0,8+6,1*1,6+1,4*1,9</t>
  </si>
  <si>
    <t>"4.NP - fotoateliér - místnost č. 346f,346e,346c" 1,4*(2,7+1,85+1,28+2,97)</t>
  </si>
  <si>
    <t>"4.NP - revize - místnost č. 336" (0,6+1,3)*0,6</t>
  </si>
  <si>
    <t>997</t>
  </si>
  <si>
    <t>Přesun sutě</t>
  </si>
  <si>
    <t>44</t>
  </si>
  <si>
    <t>997013116</t>
  </si>
  <si>
    <t>Vnitrostaveništní doprava suti a vybouraných hmot vodorovně do 50 m svisle s použitím mechanizace pro budovy a haly výšky přes 18 do 21 m</t>
  </si>
  <si>
    <t>t</t>
  </si>
  <si>
    <t>-271958440</t>
  </si>
  <si>
    <t>https://podminky.urs.cz/item/CS_URS_2022_01/997013116</t>
  </si>
  <si>
    <t>45</t>
  </si>
  <si>
    <t>997013312</t>
  </si>
  <si>
    <t>Doprava suti shozem montáž a demontáž shozu výšky přes 10 do 20 m</t>
  </si>
  <si>
    <t>-1943377536</t>
  </si>
  <si>
    <t>https://podminky.urs.cz/item/CS_URS_2022_01/997013312</t>
  </si>
  <si>
    <t>14+5</t>
  </si>
  <si>
    <t>46</t>
  </si>
  <si>
    <t>997013322</t>
  </si>
  <si>
    <t>Doprava suti shozem montáž a demontáž shozu výšky Příplatek za první a každý další den použití shozu k ceně -3312</t>
  </si>
  <si>
    <t>-1619237123</t>
  </si>
  <si>
    <t>https://podminky.urs.cz/item/CS_URS_2022_01/997013322</t>
  </si>
  <si>
    <t>19*3*30</t>
  </si>
  <si>
    <t>47</t>
  </si>
  <si>
    <t>997013501</t>
  </si>
  <si>
    <t>Odvoz suti a vybouraných hmot na skládku nebo meziskládku se složením, na vzdálenost do 1 km</t>
  </si>
  <si>
    <t>1408526282</t>
  </si>
  <si>
    <t>https://podminky.urs.cz/item/CS_URS_2022_01/997013501</t>
  </si>
  <si>
    <t>48</t>
  </si>
  <si>
    <t>997013509</t>
  </si>
  <si>
    <t>Odvoz suti a vybouraných hmot na skládku nebo meziskládku se složením, na vzdálenost Příplatek k ceně za každý další i započatý 1 km přes 1 km</t>
  </si>
  <si>
    <t>-2000673255</t>
  </si>
  <si>
    <t>https://podminky.urs.cz/item/CS_URS_2022_01/997013509</t>
  </si>
  <si>
    <t>201,397*19</t>
  </si>
  <si>
    <t>49</t>
  </si>
  <si>
    <t>997013631</t>
  </si>
  <si>
    <t>Poplatek za uložení stavebního odpadu na skládce (skládkovné) směsného stavebního a demoličního zatříděného do Katalogu odpadů pod kódem 17 09 04</t>
  </si>
  <si>
    <t>-302756257</t>
  </si>
  <si>
    <t>https://podminky.urs.cz/item/CS_URS_2022_01/997013631</t>
  </si>
  <si>
    <t>PSV</t>
  </si>
  <si>
    <t>Práce a dodávky PSV</t>
  </si>
  <si>
    <t>712</t>
  </si>
  <si>
    <t>Povlakové krytiny</t>
  </si>
  <si>
    <t>50</t>
  </si>
  <si>
    <t>712340831</t>
  </si>
  <si>
    <t>Odstranění povlakové krytiny střech plochých do 10° z přitavených pásů NAIP v plné ploše jednovrstvé</t>
  </si>
  <si>
    <t>-1435222142</t>
  </si>
  <si>
    <t>https://podminky.urs.cz/item/CS_URS_2022_01/712340831</t>
  </si>
  <si>
    <t>"střecha nad 1.NP - KBA" 114,5-38-0,98-0,84-0,36*2</t>
  </si>
  <si>
    <t>51</t>
  </si>
  <si>
    <t>712340832</t>
  </si>
  <si>
    <t>Odstranění povlakové krytiny střech plochých do 10° z přitavených pásů NAIP v plné ploše dvouvrstvé</t>
  </si>
  <si>
    <t>-1404619629</t>
  </si>
  <si>
    <t>https://podminky.urs.cz/item/CS_URS_2022_01/712340832</t>
  </si>
  <si>
    <t>713</t>
  </si>
  <si>
    <t>Izolace tepelné</t>
  </si>
  <si>
    <t>52</t>
  </si>
  <si>
    <t>713140831</t>
  </si>
  <si>
    <t>Odstranění tepelné izolace střech plochých z rohoží, pásů, dílců, desek, bloků nadstřešních izolací připevněných šrouby z vláknitých materiálů suchých, tloušťka izolace do 100 mm</t>
  </si>
  <si>
    <t>1504884250</t>
  </si>
  <si>
    <t>https://podminky.urs.cz/item/CS_URS_2022_01/713140831</t>
  </si>
  <si>
    <t>"střecha nad 1.NP - KBA" (114,5-38-0,98-0,84-0,36*2)*0,9</t>
  </si>
  <si>
    <t>53</t>
  </si>
  <si>
    <t>713140832</t>
  </si>
  <si>
    <t>Odstranění tepelné izolace střech plochých z rohoží, pásů, dílců, desek, bloků nadstřešních izolací připevněných šrouby z vláknitých materiálů nasáklých vodou, tloušťka izolace do 100 mm</t>
  </si>
  <si>
    <t>1722838472</t>
  </si>
  <si>
    <t>https://podminky.urs.cz/item/CS_URS_2022_01/713140832</t>
  </si>
  <si>
    <t>"střecha nad 1.NP - KBA" (114,5-38-0,98-0,84-0,36*2)*0,1</t>
  </si>
  <si>
    <t>762</t>
  </si>
  <si>
    <t>Konstrukce tesařské</t>
  </si>
  <si>
    <t>54</t>
  </si>
  <si>
    <t>762521812</t>
  </si>
  <si>
    <t>Demontáž podlah bez polštářů z prken nebo fošen tl. přes 32 mm</t>
  </si>
  <si>
    <t>-2002799141</t>
  </si>
  <si>
    <t>https://podminky.urs.cz/item/CS_URS_2022_01/762521812</t>
  </si>
  <si>
    <t>"dvorní plocha - vnitřní rampa" 6,5*1,7</t>
  </si>
  <si>
    <t>763</t>
  </si>
  <si>
    <t>Konstrukce suché výstavby</t>
  </si>
  <si>
    <t>55</t>
  </si>
  <si>
    <t>763111812</t>
  </si>
  <si>
    <t>Demontáž příček ze sádrokartonových desek s nosnou konstrukcí z ocelových profilů jednoduchých, opláštění dvojité</t>
  </si>
  <si>
    <t>1453692752</t>
  </si>
  <si>
    <t>https://podminky.urs.cz/item/CS_URS_2022_01/763111812</t>
  </si>
  <si>
    <t>"místnost č. 337" 3,75*1,55-0,9*2,02</t>
  </si>
  <si>
    <t>"místnost č. 340" 18,03+1,6*4,6+2,05*4,6</t>
  </si>
  <si>
    <t>"4.NP - revize"</t>
  </si>
  <si>
    <t>"místnost č. 337" 2,24*4,3-0,9*2,02</t>
  </si>
  <si>
    <t>"3.NP - finanční úsek" 3,59*3,75+2,7*3,75+3,12*3,75+7,1*3,75+3,75*6,235-2*0,85*2,05+4,77*3,75+2,36*3,75</t>
  </si>
  <si>
    <t>"4.NP - revize - místnost č. 332" 3,05*4,2+13,75</t>
  </si>
  <si>
    <t>56</t>
  </si>
  <si>
    <t>763111913</t>
  </si>
  <si>
    <t>Zhotovení otvorů v příčkách ze sádrokartonových desek pro prostupy (voda, elektro, topení, VZT), osvětlení, okna, revizní klapky a dvířka včetně vyztužení profily pro příčku tl. do 100 mm, velikost přes 0,25 do 0,50 m2</t>
  </si>
  <si>
    <t>1608256232</t>
  </si>
  <si>
    <t>https://podminky.urs.cz/item/CS_URS_2022_01/763111913</t>
  </si>
  <si>
    <t>"3.NP - finanční úsek" 1</t>
  </si>
  <si>
    <t>57</t>
  </si>
  <si>
    <t>763111921</t>
  </si>
  <si>
    <t>Zhotovení otvorů v příčkách ze sádrokartonových desek pro prostupy (voda, elektro, topení, VZT), osvětlení, okna, revizní klapky a dvířka včetně vyztužení profily pro příčku tl. přes 100 mm, velikost do 0,10 m2</t>
  </si>
  <si>
    <t>400272417</t>
  </si>
  <si>
    <t>https://podminky.urs.cz/item/CS_URS_2022_01/763111921</t>
  </si>
  <si>
    <t>58</t>
  </si>
  <si>
    <t>763121811</t>
  </si>
  <si>
    <t>Demontáž předsazených nebo šachtových stěn ze sádrokartonových desek s nosnou konstrukcí z ocelových profilů jednoduchých, opláštění jednoduché</t>
  </si>
  <si>
    <t>-8946230</t>
  </si>
  <si>
    <t>https://podminky.urs.cz/item/CS_URS_2022_01/763121811</t>
  </si>
  <si>
    <t>"4.NP - fotoateliér - místnost č. 340,346c" 8,46*1+1,1*3,35</t>
  </si>
  <si>
    <t>59</t>
  </si>
  <si>
    <t>763131821</t>
  </si>
  <si>
    <t>Demontáž podhledu nebo samostatného požárního předělu ze sádrokartonových desek s nosnou konstrukcí dvouvrstvou z ocelových profilů, opláštění jednoduché</t>
  </si>
  <si>
    <t>1718131118</t>
  </si>
  <si>
    <t>https://podminky.urs.cz/item/CS_URS_2022_01/763131821</t>
  </si>
  <si>
    <t>"3.NP - finanční úsek - místnost č. 234,288,287,239,241,289,237,286,284,240,285" 11,25+28,08+15,18+22,49+14,83+3+13,67+24,98+47,97+5,29+7,75</t>
  </si>
  <si>
    <t>"4.NP - fotoateliér - místnost č. 346h" 6,3</t>
  </si>
  <si>
    <t>60</t>
  </si>
  <si>
    <t>763135811</t>
  </si>
  <si>
    <t>Demontáž podhledu sádrokartonového kazetového na zavěšeném na roštu viditelném</t>
  </si>
  <si>
    <t>-1881067668</t>
  </si>
  <si>
    <t>https://podminky.urs.cz/item/CS_URS_2022_01/763135811</t>
  </si>
  <si>
    <t>"4.NP - revize - místnost č. 336" 7,74*3,3+0,31*1,275</t>
  </si>
  <si>
    <t>61</t>
  </si>
  <si>
    <t>763135881</t>
  </si>
  <si>
    <t>Demontáž podhledu sádrokartonového vyjmutí kazet</t>
  </si>
  <si>
    <t>1034289464</t>
  </si>
  <si>
    <t>https://podminky.urs.cz/item/CS_URS_2022_01/763135881</t>
  </si>
  <si>
    <t>Poznámka k položce:
zanechání zavěšeného roštu</t>
  </si>
  <si>
    <t>"4.NP - fotoateliér - místnost č. 340" 29,0</t>
  </si>
  <si>
    <t>764</t>
  </si>
  <si>
    <t>Konstrukce klempířské</t>
  </si>
  <si>
    <t>62</t>
  </si>
  <si>
    <t>764002841</t>
  </si>
  <si>
    <t>Demontáž klempířských konstrukcí oplechování horních ploch zdí a nadezdívek do suti</t>
  </si>
  <si>
    <t>-1366997956</t>
  </si>
  <si>
    <t>https://podminky.urs.cz/item/CS_URS_2022_01/764002841</t>
  </si>
  <si>
    <t>"střecha nad 1.NP - KBA" 1,3+9,5</t>
  </si>
  <si>
    <t>63</t>
  </si>
  <si>
    <t>764002851</t>
  </si>
  <si>
    <t>Demontáž klempířských konstrukcí oplechování parapetů do suti</t>
  </si>
  <si>
    <t>1842547375</t>
  </si>
  <si>
    <t>https://podminky.urs.cz/item/CS_URS_2022_01/764002851</t>
  </si>
  <si>
    <t>"3.NP - finanční úsek" 0,96+0,4</t>
  </si>
  <si>
    <t>64</t>
  </si>
  <si>
    <t>764002871</t>
  </si>
  <si>
    <t>Demontáž klempířských konstrukcí lemování zdí do suti</t>
  </si>
  <si>
    <t>-1806650188</t>
  </si>
  <si>
    <t>https://podminky.urs.cz/item/CS_URS_2022_01/764002871</t>
  </si>
  <si>
    <t>"střecha nad 1.NP - KBA" 40</t>
  </si>
  <si>
    <t>65</t>
  </si>
  <si>
    <t>764002881</t>
  </si>
  <si>
    <t>Demontáž klempířských konstrukcí lemování střešních prostupů do suti</t>
  </si>
  <si>
    <t>-15272593</t>
  </si>
  <si>
    <t>https://podminky.urs.cz/item/CS_URS_2022_01/764002881</t>
  </si>
  <si>
    <t>"střecha nad 1.NP - KBA"0,5*2,4*2+3,8*0,5+4,2*0,5</t>
  </si>
  <si>
    <t>66</t>
  </si>
  <si>
    <t>764004803</t>
  </si>
  <si>
    <t>Demontáž klempířských konstrukcí žlabu podokapního k dalšímu použití</t>
  </si>
  <si>
    <t>-645511895</t>
  </si>
  <si>
    <t>https://podminky.urs.cz/item/CS_URS_2022_01/764004803</t>
  </si>
  <si>
    <t>"střecha nad 1.NP - KBA" 9,2</t>
  </si>
  <si>
    <t>67</t>
  </si>
  <si>
    <t>764004831</t>
  </si>
  <si>
    <t>Demontáž klempířských konstrukcí žlabu mezistřešního nebo zaatikového do suti</t>
  </si>
  <si>
    <t>1605424062</t>
  </si>
  <si>
    <t>https://podminky.urs.cz/item/CS_URS_2022_01/764004831</t>
  </si>
  <si>
    <t>"střecha nad 1.NP - KBA" 8,1</t>
  </si>
  <si>
    <t>766</t>
  </si>
  <si>
    <t>Konstrukce truhlářské</t>
  </si>
  <si>
    <t>68</t>
  </si>
  <si>
    <t>766411811</t>
  </si>
  <si>
    <t>Demontáž obložení stěn panely, plochy do 1,5 m2</t>
  </si>
  <si>
    <t>462196915</t>
  </si>
  <si>
    <t>https://podminky.urs.cz/item/CS_URS_2022_01/766411811</t>
  </si>
  <si>
    <t>"4.NP - foto - místnost č. 346f" 1,4*1,13</t>
  </si>
  <si>
    <t>69</t>
  </si>
  <si>
    <t>766441811</t>
  </si>
  <si>
    <t>Demontáž parapetních desek dřevěných nebo plastových šířky do 300 mm, délky do 1000 mm</t>
  </si>
  <si>
    <t>705089793</t>
  </si>
  <si>
    <t>https://podminky.urs.cz/item/CS_URS_2022_01/766441811</t>
  </si>
  <si>
    <t>"3.NP - finanční úsek" 0,96+0,6</t>
  </si>
  <si>
    <t>70</t>
  </si>
  <si>
    <t>766441822</t>
  </si>
  <si>
    <t>Demontáž parapetních desek dřevěných nebo plastových šířky přes 300 mm, délky přes 1000 do 2000 mm</t>
  </si>
  <si>
    <t>1378971926</t>
  </si>
  <si>
    <t>https://podminky.urs.cz/item/CS_URS_2022_01/766441822</t>
  </si>
  <si>
    <t>"4.NP - fotoateliér - místnost č. 340" 8,5/2</t>
  </si>
  <si>
    <t>71</t>
  </si>
  <si>
    <t>766622833</t>
  </si>
  <si>
    <t>Demontáž okenních konstrukcí k opětovnému použití rámu zdvojených dřevěných nebo plastových, plochy otvoru přes 2 do 4 m2</t>
  </si>
  <si>
    <t>-494757933</t>
  </si>
  <si>
    <t>https://podminky.urs.cz/item/CS_URS_2022_01/766622833</t>
  </si>
  <si>
    <t>"3.NP - finanční úsek - okno v místnosti č. 239" 2,05*2,64</t>
  </si>
  <si>
    <t>"4.NP - fotoateliér - okno do místnosti 346f" 1,4*2,22</t>
  </si>
  <si>
    <t>72</t>
  </si>
  <si>
    <t>766622862</t>
  </si>
  <si>
    <t>Demontáž okenních konstrukcí k opětovnému použití vyvěšení křídel dřevěných nebo plastových okenních, plochy otvoru přes 1,5 m2</t>
  </si>
  <si>
    <t>1214368518</t>
  </si>
  <si>
    <t>https://podminky.urs.cz/item/CS_URS_2022_01/766622862</t>
  </si>
  <si>
    <t>"3.NP - finanční úsek - místnost č. 346f"4</t>
  </si>
  <si>
    <t>"4.NP - fotoateliér - okno do místnosti 346f" 4</t>
  </si>
  <si>
    <t>73</t>
  </si>
  <si>
    <t>766681811</t>
  </si>
  <si>
    <t>Demontáž zárubní k opětovnému použití obložkových z masívu, plochy otvoru do 2 m2</t>
  </si>
  <si>
    <t>1809260007</t>
  </si>
  <si>
    <t>https://podminky.urs.cz/item/CS_URS_2022_01/766681811</t>
  </si>
  <si>
    <t>"3.NP - finanční úsek- místnost č. 242" 0,95*2,1</t>
  </si>
  <si>
    <t>"4.NP - fotoateliér - do místnosti 346a" 0,95*2,15</t>
  </si>
  <si>
    <t>74</t>
  </si>
  <si>
    <t>766681812</t>
  </si>
  <si>
    <t>Demontáž zárubní k opětovnému použití obložkových z masívu, plochy otvoru přes 2 m2</t>
  </si>
  <si>
    <t>516042305</t>
  </si>
  <si>
    <t>https://podminky.urs.cz/item/CS_URS_2022_01/766681812</t>
  </si>
  <si>
    <t>"3.NP - finanční úsek - místnost č. 283" 1,25*2,1</t>
  </si>
  <si>
    <t>75</t>
  </si>
  <si>
    <t>766691914</t>
  </si>
  <si>
    <t>Ostatní práce vyvěšení nebo zavěšení křídel s případným uložením a opětovným zavěšením po provedení stavebních změn dřevěných dveřních, plochy do 2 m2</t>
  </si>
  <si>
    <t>-1929632985</t>
  </si>
  <si>
    <t>https://podminky.urs.cz/item/CS_URS_2022_01/766691914</t>
  </si>
  <si>
    <t>"3.NP - skleník, knihárna - uschovaní, pro pozdější použití" 2</t>
  </si>
  <si>
    <t>"3.NP - finanční úsek - uschovaní, pro pozdější použití" 3</t>
  </si>
  <si>
    <t>"3.NP - finanční úsek - určeny k likvidaci" 9+2+1+4</t>
  </si>
  <si>
    <t>"4.NP - fotoateliér - uschovaní, pro pozdější použití" 1</t>
  </si>
  <si>
    <t xml:space="preserve">"4.NP - fotoateliér - určeny k likvidaci" 7 </t>
  </si>
  <si>
    <t>76</t>
  </si>
  <si>
    <t>766691915</t>
  </si>
  <si>
    <t>Ostatní práce vyvěšení nebo zavěšení křídel s případným uložením a opětovným zavěšením po provedení stavebních změn dřevěných dveřních, plochy přes 2 m2</t>
  </si>
  <si>
    <t>885137564</t>
  </si>
  <si>
    <t>https://podminky.urs.cz/item/CS_URS_2022_01/766691915</t>
  </si>
  <si>
    <t>"4.NP - revize - místnost č. 377" 1</t>
  </si>
  <si>
    <t>77</t>
  </si>
  <si>
    <t>766812820</t>
  </si>
  <si>
    <t>Demontáž kuchyňských linek dřevěných nebo kovových včetně skříněk uchycených na stěně, délky do 1500 mm</t>
  </si>
  <si>
    <t>855615915</t>
  </si>
  <si>
    <t>https://podminky.urs.cz/item/CS_URS_2022_01/766812820</t>
  </si>
  <si>
    <t>"4.NP - revize - místnost č. 336" 1</t>
  </si>
  <si>
    <t>78</t>
  </si>
  <si>
    <t>766812840</t>
  </si>
  <si>
    <t>Demontáž kuchyňských linek dřevěných nebo kovových včetně skříněk uchycených na stěně, délky přes 1800 do 2100 mm</t>
  </si>
  <si>
    <t>-1685115462</t>
  </si>
  <si>
    <t>https://podminky.urs.cz/item/CS_URS_2022_01/766812840</t>
  </si>
  <si>
    <t>"3.NP - finanční úsek - místnost č. 289,234,240" 1+1+1</t>
  </si>
  <si>
    <t>79</t>
  </si>
  <si>
    <t>766825811</t>
  </si>
  <si>
    <t>Demontáž nábytku vestavěného skříní jednokřídlových</t>
  </si>
  <si>
    <t>-1895492899</t>
  </si>
  <si>
    <t>https://podminky.urs.cz/item/CS_URS_2022_01/766825811</t>
  </si>
  <si>
    <t>"4.NP - foto - místnost č. 346f" 2</t>
  </si>
  <si>
    <t>767</t>
  </si>
  <si>
    <t>Konstrukce zámečnické</t>
  </si>
  <si>
    <t>80</t>
  </si>
  <si>
    <t>767311850</t>
  </si>
  <si>
    <t>Demontáž světlíků se skleněnou výplní pásových sedlových</t>
  </si>
  <si>
    <t>2125405956</t>
  </si>
  <si>
    <t>https://podminky.urs.cz/item/CS_URS_2022_01/767311850</t>
  </si>
  <si>
    <t>"světlík nad střechou 1.NP - KBA" 3*9,15</t>
  </si>
  <si>
    <t>81</t>
  </si>
  <si>
    <t>767641805</t>
  </si>
  <si>
    <t>Demontáž dveřních zárubní odřezáním od upevnění, plochy dveří přes 2,5 do 4,5 m2</t>
  </si>
  <si>
    <t>-235456548</t>
  </si>
  <si>
    <t>https://podminky.urs.cz/item/CS_URS_2022_01/767641805</t>
  </si>
  <si>
    <t>"3.NP - skleník - do místnosti č. 257" 1</t>
  </si>
  <si>
    <t>771</t>
  </si>
  <si>
    <t>Podlahy z dlaždic</t>
  </si>
  <si>
    <t>82</t>
  </si>
  <si>
    <t>771471810</t>
  </si>
  <si>
    <t>Demontáž soklíků z dlaždic keramických kladených do malty rovných</t>
  </si>
  <si>
    <t>106738669</t>
  </si>
  <si>
    <t>https://podminky.urs.cz/item/CS_URS_2022_01/771471810</t>
  </si>
  <si>
    <t>"3.NP - finanční úsek - místnost č. 234,269,289,237,246" 6,31+0,2+0,6+7,96+1,65+0,31+0,7+2,94+1,2+1,66+3,75+7,27+0,6+1,61+1,4+1,8</t>
  </si>
  <si>
    <t>"4.NP - fotoateliér - místnost 346c" 4,1</t>
  </si>
  <si>
    <t>83</t>
  </si>
  <si>
    <t>771571810</t>
  </si>
  <si>
    <t>Demontáž podlah z dlaždic keramických kladených do malty</t>
  </si>
  <si>
    <t>1800148412</t>
  </si>
  <si>
    <t>https://podminky.urs.cz/item/CS_URS_2022_01/771571810</t>
  </si>
  <si>
    <t>"3.NP - finanční úsek - místnost č. 234,269,289,237,246,240,245" 12,26+12,93+3+14,22+47,27+5,4+2,82</t>
  </si>
  <si>
    <t>"4.NP - fotoateliér - místnost 346c,346e,346f" 18,35+10,58+11,37</t>
  </si>
  <si>
    <t>775</t>
  </si>
  <si>
    <t>Podlahy skládané</t>
  </si>
  <si>
    <t>84</t>
  </si>
  <si>
    <t>775511810</t>
  </si>
  <si>
    <t>Demontáž podlah vlysových do suti s lištami přibíjených</t>
  </si>
  <si>
    <t>661605229</t>
  </si>
  <si>
    <t>https://podminky.urs.cz/item/CS_URS_2022_01/775511810</t>
  </si>
  <si>
    <t>776</t>
  </si>
  <si>
    <t>Podlahy povlakové</t>
  </si>
  <si>
    <t>85</t>
  </si>
  <si>
    <t>776201811</t>
  </si>
  <si>
    <t>Demontáž povlakových podlahovin lepených ručně bez podložky</t>
  </si>
  <si>
    <t>-560422717</t>
  </si>
  <si>
    <t>https://podminky.urs.cz/item/CS_URS_2022_01/776201811</t>
  </si>
  <si>
    <t>"3.NP - finanční úsek - místnost č. 288,287,239,241,242,283a,283,243,285,284,286" 29,31+15,79+31,77+15,52+20,91+15,07+19,08+23,17+7,86+49,12+25,55</t>
  </si>
  <si>
    <t>"3.NP - finanční úsek - místnost č. 266,244" 30,87+19,54</t>
  </si>
  <si>
    <t>"4.NP - fotoateliér - místnost č. 346a,346h" 19,91+6,36</t>
  </si>
  <si>
    <t>86</t>
  </si>
  <si>
    <t>776410811</t>
  </si>
  <si>
    <t>Demontáž soklíků nebo lišt pryžových nebo plastových</t>
  </si>
  <si>
    <t>236628910</t>
  </si>
  <si>
    <t>https://podminky.urs.cz/item/CS_URS_2022_01/776410811</t>
  </si>
  <si>
    <t>"3.NP - f.ú. - místnost č. 288,287,239,241,242,283a,283,243,285,284,286" 9,1+3,92+7,1+3,86+6,2+10,37+0,6*2+11,25+12,72+5,84+8,02+2,53+3,2+0,5+0,83</t>
  </si>
  <si>
    <t>6,74+3,92</t>
  </si>
  <si>
    <t>"3.NP - finanční úsek - místnost č. 266,244" 7,16+1,05+0,58+7,22</t>
  </si>
  <si>
    <t>"4.NP - fotoateliér - místnost č. 346a,346h" 12,10+0,13+2,58</t>
  </si>
  <si>
    <t>"4.NP - revize - místnost č. 336" 8,05+3,65+3,3-0,7</t>
  </si>
  <si>
    <t>781</t>
  </si>
  <si>
    <t>Dokončovací práce - obklady</t>
  </si>
  <si>
    <t>87</t>
  </si>
  <si>
    <t>781471810</t>
  </si>
  <si>
    <t>Demontáž obkladů z dlaždic keramických kladených do malty</t>
  </si>
  <si>
    <t>-705468592</t>
  </si>
  <si>
    <t>https://podminky.urs.cz/item/CS_URS_2022_01/781471810</t>
  </si>
  <si>
    <t>88</t>
  </si>
  <si>
    <t>-1289584727</t>
  </si>
  <si>
    <t>Poznámka k položce:
uschování obkladů pro pozdější použití</t>
  </si>
  <si>
    <t>"odstranění obkladů fasády" 0,7*0,7*13+3,24*0,4</t>
  </si>
  <si>
    <t>783</t>
  </si>
  <si>
    <t>Dokončovací práce - nátěry</t>
  </si>
  <si>
    <t>89</t>
  </si>
  <si>
    <t>783306809</t>
  </si>
  <si>
    <t>Odstranění nátěrů ze zámečnických konstrukcí okartáčováním</t>
  </si>
  <si>
    <t>-1275692032</t>
  </si>
  <si>
    <t>https://podminky.urs.cz/item/CS_URS_2022_01/783306809</t>
  </si>
  <si>
    <t>"odstranění nátěru na podkonstrukci VZT na střeše 1.NP - KBA" 30</t>
  </si>
  <si>
    <t>784</t>
  </si>
  <si>
    <t>Dokončovací práce - malby a tapety</t>
  </si>
  <si>
    <t>90</t>
  </si>
  <si>
    <t>784121001</t>
  </si>
  <si>
    <t>Oškrabání malby v místnostech výšky do 3,80 m</t>
  </si>
  <si>
    <t>1974550308</t>
  </si>
  <si>
    <t>https://podminky.urs.cz/item/CS_URS_2022_01/784121001</t>
  </si>
  <si>
    <t>"1.NP - KBA"</t>
  </si>
  <si>
    <t>"místnost č.023,024,032,029"</t>
  </si>
  <si>
    <t>31,38*3,66-3,25*0,6-2,02*1,45-3*3,61-3,05*3,61+3,61*4*0,66+4*0,3*3,51</t>
  </si>
  <si>
    <t>3,6*(4,07+4,43+4,39+0,47+0,6+0,6+0,23+0,31+2,78+2,15+2,3+0,33+0,71+2,765+1,195+2,29+0,87+0,4+9,02+12,46)</t>
  </si>
  <si>
    <t>-2*2,5-3,51*3,05-3*3,51-2,02*1,45-1,2*2+0,29*11,66+0,29*10,86+2*3,85*0,5+2*3,225*0,29+2*3,46*0,29+8,11*0,49*2+8,82*0,49*2</t>
  </si>
  <si>
    <t>2*3,6*0,4+4*0,4*3,31+4*0,4*3,11+0,09*3+0,09*3,05+0,5*2*0,92+0,4*0,92+1,085*2*0,5+0,4*1,085*2+0,29*(1,235+5,27+3,48+4,15+3,48+3,68)-4*0,4*0,4</t>
  </si>
  <si>
    <t>3,64*3,57+3,57*2,8+3,57*8,6+3,57*1,95+3,57*0,51+3,31*0,8+3,11*0,8+3,11*2*0,4+0,4*2*3,31-1,45*2,02+19,02-0,4*0,4+2*0,5*2,4+2*0,5*8,54-3,51*2,4</t>
  </si>
  <si>
    <t>22,8*3,8-1*3*1,97+25,09+17*3,8-2*1*1,97+6,16-2*5,65*3,8+22,11*3,8-0,8*1,97-2,4*3,8+21,92-3,51*2,4</t>
  </si>
  <si>
    <t>"3.NP - skleník, knihárna"</t>
  </si>
  <si>
    <t>"místnost č. 238,228,257" 262,13-0,25+121,3+36,05</t>
  </si>
  <si>
    <t>106*3,8+6*3,56+2,6*2,64+7,15*3,5+51,23*0,3-23,3*2,64-1,82*2,35-2*1*1,97-2*0,7*1,97-3*1,3*2-0,8*1,97-1,1*2-3,05*3,56</t>
  </si>
  <si>
    <t>155,5*3,75+9,3*3,56+6,41*2,64+19,63*3,35+28,42*0,4-33,5*2,64-2,05*3,5-1,5*2,15-1,3*2,15-2,4*3,35*2-0,86*2,1-0,8*2,15-2*1*2-1,8*2,3</t>
  </si>
  <si>
    <t xml:space="preserve">"místnost č.269,266,242,283A,383,243,244,246" 12,78+30,55+21,8+15,58+19,42+22,96+19,8+46,16-0,4*0,5 </t>
  </si>
  <si>
    <t>"místnost č. 356,357,358" 0,05*3,7+0,95*1,6+(1,51+0,48)*2,3+1,95*2*0,34+1,4*0,35+0,63*2,3+0,1*2,3+0,67*3,7+0,13*3,7+2,1*3,7+2*0,34*3,35</t>
  </si>
  <si>
    <t>0,35*1,4+1,55*(1,97+0,22+0,98)+1,2*2*0,34+1,85*0,35</t>
  </si>
  <si>
    <t>"4.NP - fotoateliér - místnost č. 346f,346e,346c,346a" 11,37+10,58+18,35+19,91</t>
  </si>
  <si>
    <t>91</t>
  </si>
  <si>
    <t>784121003</t>
  </si>
  <si>
    <t>Oškrabání malby v místnostech výšky přes 3,80 do 5,00 m</t>
  </si>
  <si>
    <t>509678048</t>
  </si>
  <si>
    <t>https://podminky.urs.cz/item/CS_URS_2022_01/784121003</t>
  </si>
  <si>
    <t>"4.NP - fotoateliér - místnost č. 352" 8,5*1+10,9*4,6</t>
  </si>
  <si>
    <t>"4.NP - revize - místnost č. 332, 377, 336" 25,77+0,2*4,1+1,2*4,4+11,3+3,65*3,55+11,73-0,7*2,1+0,31*3,6+7,74*3,6-2*3*2,1*2,4+4,35*3,9</t>
  </si>
  <si>
    <t>D.1.1 - Architektonicko stavební řešení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</si>
  <si>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</si>
  <si>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</si>
  <si>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</si>
  <si>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601 - Dveře</t>
  </si>
  <si>
    <t xml:space="preserve">    602 - Okna a prosklené stěny</t>
  </si>
  <si>
    <t xml:space="preserve">    605 - Ostatní výrobky</t>
  </si>
  <si>
    <t xml:space="preserve">    721 - Zdravotechnika - vnitřní kanalizace</t>
  </si>
  <si>
    <t xml:space="preserve">    777 - Podlahy lité</t>
  </si>
  <si>
    <t>Svislé a kompletní konstrukce</t>
  </si>
  <si>
    <t>340238212</t>
  </si>
  <si>
    <t>Zazdívka otvorů v příčkách nebo stěnách cihlami plnými pálenými plochy přes 0,25 m2 do 1 m2, tloušťky přes 100 mm</t>
  </si>
  <si>
    <t>1376445021</t>
  </si>
  <si>
    <t>https://podminky.urs.cz/item/CS_URS_2022_01/340238212</t>
  </si>
  <si>
    <t xml:space="preserve"> "místnost č. 245,238a" 0,6*1,2+0,6*1,4</t>
  </si>
  <si>
    <t>340239211</t>
  </si>
  <si>
    <t>Zazdívka otvorů v příčkách nebo stěnách cihlami plnými pálenými plochy přes 1 m2 do 4 m2, tloušťky do 100 mm</t>
  </si>
  <si>
    <t>516380029</t>
  </si>
  <si>
    <t>https://podminky.urs.cz/item/CS_URS_2022_01/340239211</t>
  </si>
  <si>
    <t>"místnost č. 269" 0,8*2,15</t>
  </si>
  <si>
    <t>340239212</t>
  </si>
  <si>
    <t>Zazdívka otvorů v příčkách nebo stěnách cihlami plnými pálenými plochy přes 1 m2 do 4 m2, tloušťky přes 100 mm</t>
  </si>
  <si>
    <t>-1346702960</t>
  </si>
  <si>
    <t>https://podminky.urs.cz/item/CS_URS_2022_01/340239212</t>
  </si>
  <si>
    <t>"místnost č. 283a,245" 1,25*2,1+0,96*1,82</t>
  </si>
  <si>
    <t>"3.NP - knihárna, skleník"</t>
  </si>
  <si>
    <t>"místnost č. 257" 0,52*2,350</t>
  </si>
  <si>
    <t>"místnost č. 357 " 1*2,1</t>
  </si>
  <si>
    <t>342241112</t>
  </si>
  <si>
    <t>Příčky nebo přizdívky jednoduché z cihel nebo příčkovek pálených na maltu MVC nebo MC lícových, včetně spárování dl. 290 mm (český formát 290x140x65 mm) plných, tl. 140 mm</t>
  </si>
  <si>
    <t>-1603509965</t>
  </si>
  <si>
    <t>https://podminky.urs.cz/item/CS_URS_2022_01/342241112</t>
  </si>
  <si>
    <t>"místnost č. 240" 2,43*3,35-1,1*0,4</t>
  </si>
  <si>
    <t>342291111</t>
  </si>
  <si>
    <t>Ukotvení příček polyuretanovou pěnou, tl. příčky do 100 mm</t>
  </si>
  <si>
    <t>41283059</t>
  </si>
  <si>
    <t>https://podminky.urs.cz/item/CS_URS_2022_01/342291111</t>
  </si>
  <si>
    <t>"místnost č. 269" 0,8</t>
  </si>
  <si>
    <t>"místnost č. 257" 0,52</t>
  </si>
  <si>
    <t>342291112</t>
  </si>
  <si>
    <t>Ukotvení příček polyuretanovou pěnou, tl. příčky přes 100 mm</t>
  </si>
  <si>
    <t>1051134163</t>
  </si>
  <si>
    <t>https://podminky.urs.cz/item/CS_URS_2022_01/342291112</t>
  </si>
  <si>
    <t>"místnost č. 240,245,283" 0,96+2,45+0,6+1,25</t>
  </si>
  <si>
    <t>"místnost č. 257" 1</t>
  </si>
  <si>
    <t>342291121</t>
  </si>
  <si>
    <t>Ukotvení příček plochými kotvami, do konstrukce cihelné</t>
  </si>
  <si>
    <t>-1532516302</t>
  </si>
  <si>
    <t>https://podminky.urs.cz/item/CS_URS_2022_01/342291121</t>
  </si>
  <si>
    <t>"místnost č. 269,245,240,238a,283"  2*2,15+2*1,4+2*1,82+2*1,2+2*2,1</t>
  </si>
  <si>
    <t>"místnost č. 257" 2,35</t>
  </si>
  <si>
    <t>"místnost č. 357" 2*2,15</t>
  </si>
  <si>
    <t>342291131</t>
  </si>
  <si>
    <t>Ukotvení příček plochými kotvami, do konstrukce betonové</t>
  </si>
  <si>
    <t>-1715945048</t>
  </si>
  <si>
    <t>https://podminky.urs.cz/item/CS_URS_2022_01/342291131</t>
  </si>
  <si>
    <t>"místnost č. 240" 2*3,35</t>
  </si>
  <si>
    <t>Úpravy povrchů, podlahy a osazování výplní</t>
  </si>
  <si>
    <t>611311141</t>
  </si>
  <si>
    <t>Omítka vápenná vnitřních ploch nanášená ručně dvouvrstvá štuková, tloušťky jádrové omítky do 10 mm a tloušťky štuku do 3 mm vodorovných konstrukcí stropů rovných</t>
  </si>
  <si>
    <t>627835241</t>
  </si>
  <si>
    <t>https://podminky.urs.cz/item/CS_URS_2022_01/611311141</t>
  </si>
  <si>
    <t>"místnost č. 032,024" 2,4*0,2+0,7*1,2</t>
  </si>
  <si>
    <t>"po odstraněných příčkách" 19,7-0,38</t>
  </si>
  <si>
    <t>"po odstraněných příčkách" 5,74*0,15+0,1*5,4+3,5*0,15</t>
  </si>
  <si>
    <t>"prostupy" 0,5-0,3+0,3-0,12+0,193-0,07</t>
  </si>
  <si>
    <t>611315416</t>
  </si>
  <si>
    <t>Oprava vápenné omítky vnitřních ploch hladké, tloušťky do 20 mm, s celoplošným přeštukováním, tloušťky štuku do 3 mm, stropů, v rozsahu opravované plochy do 10%</t>
  </si>
  <si>
    <t>1924402282</t>
  </si>
  <si>
    <t>https://podminky.urs.cz/item/CS_URS_2022_01/611315416</t>
  </si>
  <si>
    <t>"místnost č. 023,023,032,029" 91,73+19,02+21,93+6,16+25,2-0,4*0,4*5</t>
  </si>
  <si>
    <t>"místnost č. 238,257,228" 215,9+44,23+120+36,15</t>
  </si>
  <si>
    <t>"místnost č. 356,357,358" 19,4+21,94+9,54</t>
  </si>
  <si>
    <t>611315418</t>
  </si>
  <si>
    <t>Oprava vápenné omítky vnitřních ploch hladké, tloušťky do 20 mm, s celoplošným přeštukováním, tloušťky štuku do 3 mm, stropů, v rozsahu opravované plochy přes 30 do 50%</t>
  </si>
  <si>
    <t>-42795890</t>
  </si>
  <si>
    <t>https://podminky.urs.cz/item/CS_URS_2022_01/611315418</t>
  </si>
  <si>
    <t>"místnost č. 269,269a,239,237,283,283a,243,240,266" 42,98+13,75+283,81-4,3+15,39+12,69+43,6</t>
  </si>
  <si>
    <t>612125100</t>
  </si>
  <si>
    <t>Vyplnění spár vnitřních povrchů vápennou maltou, ploch z cihel stěn</t>
  </si>
  <si>
    <t>1711218871</t>
  </si>
  <si>
    <t>https://podminky.urs.cz/item/CS_URS_2022_01/612125100</t>
  </si>
  <si>
    <t>"místnost č. 283,234,245,240" 2,28*0,8+1,35*0,8+6,1*1,6+1,4*1,9</t>
  </si>
  <si>
    <t>"místnost č. 346f,346e,346c" 1,4*(2,7+1,85+1,28+2,97)</t>
  </si>
  <si>
    <t>"místnost č. 336" (0,6+1,3)*0,6</t>
  </si>
  <si>
    <t>612135101</t>
  </si>
  <si>
    <t>Hrubá výplň rýh maltou jakékoli šířky rýhy ve stěnách</t>
  </si>
  <si>
    <t>-1954075182</t>
  </si>
  <si>
    <t>https://podminky.urs.cz/item/CS_URS_2022_01/612135101</t>
  </si>
  <si>
    <t>"vyplnění otvorů po demontáži výtahu" 2*15/15+2*5/15</t>
  </si>
  <si>
    <t>612311141</t>
  </si>
  <si>
    <t>Omítka vápenná vnitřních ploch nanášená ručně dvouvrstvá štuková, tloušťky jádrové omítky do 10 mm a tloušťky štuku do 3 mm svislých konstrukcí stěn</t>
  </si>
  <si>
    <t>593007546</t>
  </si>
  <si>
    <t>https://podminky.urs.cz/item/CS_URS_2022_01/612311141</t>
  </si>
  <si>
    <t>"1.NP - KBA - místnost č. 032" 0,2*2*3,8</t>
  </si>
  <si>
    <t>"3.NP - skleník - místnost č. 257" 0,52*2,35*2</t>
  </si>
  <si>
    <t>"3.NP - finanční úsek" 4,35*3,75+2*2,1*1,25+2*2,15*0,8+0,6*1,2+0,96*1,82+2,43*3,35*2+2,28*0,8+1,35*0,8+6,1*1,6+1,4*1,9</t>
  </si>
  <si>
    <t>"4.NP - fotoateliér" 0,1*4,6+2,0*0,1*2+0,11*3,7*2+0,55*3,7+1,4*(1,85+0,82)+1,4*1,13+1,4*0,1+1,4*0,63+0,15*3,7+1*2*2,1</t>
  </si>
  <si>
    <t>"4.NP - revize" 0,15*4,4+0,1*4,15+0,1*3,9</t>
  </si>
  <si>
    <t>"4.NP - revize" 3,65*0,6+1,5+0,31*0,5+7,74*0,33</t>
  </si>
  <si>
    <t>"prostupy" 0,5-0,3+0,6-0,3+2*(0,57-0,26)+2*(0,56-0,27)+0,57-0,256+0,61-0,288+(0,73-0,4)*2</t>
  </si>
  <si>
    <t>612315416</t>
  </si>
  <si>
    <t>Oprava vápenné omítky vnitřních ploch hladké, tloušťky do 20 mm, s celoplošným přeštukováním, tloušťky štuku do 3 mm, stěn, v rozsahu opravované plochy do 10%</t>
  </si>
  <si>
    <t>1010947988</t>
  </si>
  <si>
    <t>https://podminky.urs.cz/item/CS_URS_2022_01/612315416</t>
  </si>
  <si>
    <t>"místnost č. 023,032,029"</t>
  </si>
  <si>
    <t>22,8*3,8-1*3*1,97+17*3,8-2*1*1,97-2*5,65*3,8+22,11*3,8-0,8*1,97-2,4*3,8-3,51*2,4</t>
  </si>
  <si>
    <t>3,64*3,57+3,57*2,8+3,57*8,6+3,57*1,95+3,57*0,51+3,31*0,8+3,11*0,8+3,11*2*0,4+0,4*2*3,31-1,45*2,02+2*0,5*2,4+2*0,5*8,54-3,51*2,4</t>
  </si>
  <si>
    <t>-2*2,5-3,51*3,05-3*3,51-2,02*1,45-1,2*2+0,29*11,66+0,29*10,86+2*3,85*0,5+2*3,225*0,29</t>
  </si>
  <si>
    <t>2*3,46*0,29+8,11*0,49*2+8,82*0,49*2+2*3,6*0,4+4*0,4*3,31+4*0,4*3,11+0,09*3+0,09*3,05+0,5*2*0,92+0,4*0,92+1,085*2*0,5+0,4*1,085*2</t>
  </si>
  <si>
    <t>0,29*(1,235+5,27+3,48+4,15+3,48+3,68)-4*0,4*0,4-26*3,6-91,7</t>
  </si>
  <si>
    <t>"místnost č. 238,228,257" 106*3,8+6*3,56+2,6*2,64+7,15*3,5+51,23*0,3-23,3*2,64-1,82*2,35-2*1*1,97-2*0,7*1,97-3*1,3*2-0,8*1,97-1,1*2-3,05*3,56</t>
  </si>
  <si>
    <t>92,5*3,75+9,3*3,56+5,7*2,64+9,6*3,35+23,64*0,4+33,45*1,11-1,8*2,3+2*1,6*1,25-1,3*2,15-0,5*2,15</t>
  </si>
  <si>
    <t>"místnost č. 352,356,357,358" 8,5*1+10,9*4,6+0,05*3,7+0,95*1,6+(1,51+0,48)*2,3+1,95*2*0,34+1,4*0,35</t>
  </si>
  <si>
    <t>0,63*2,3+0,1*2,3+0,67*3,7+0,13*3,7+2,1*3,7+2*0,34*3,35+0,35*1,4+1,55*(1,97+0,22+0,98)+1,2*2*0,34+1,85*0,35</t>
  </si>
  <si>
    <t>619995001</t>
  </si>
  <si>
    <t>Začištění omítek (s dodáním hmot) kolem oken, dveří, podlah, obkladů apod.</t>
  </si>
  <si>
    <t>-357029949</t>
  </si>
  <si>
    <t>https://podminky.urs.cz/item/CS_URS_2022_01/619995001</t>
  </si>
  <si>
    <t>"okolí zpětně montovaných oken - 3.NP - finanční úsek" (2,05+2*2,64)+(1,75+2*2,5)+2,05+3,5*2</t>
  </si>
  <si>
    <t>"okolí zpětně montovaných oken - 4.NP - fotoateliér" (1,4+2*2,22)+1,1+2*2,1</t>
  </si>
  <si>
    <t>619996137</t>
  </si>
  <si>
    <t>Ochrana stavebních konstrukcí a samostatných prvků včetně pozdějšího odstranění obedněním z OSB desek samostatných konstrukcí a prvků</t>
  </si>
  <si>
    <t>2129461064</t>
  </si>
  <si>
    <t>https://podminky.urs.cz/item/CS_URS_2022_01/619996137</t>
  </si>
  <si>
    <t>"místnost č. 023"2,76+5,26*2</t>
  </si>
  <si>
    <t xml:space="preserve">"3.NP - knihárna, skleník" </t>
  </si>
  <si>
    <t>"místnost č. 228" 2*9,2+4,1+3,05+7,14*2+5,67+10,9*2</t>
  </si>
  <si>
    <t>622325111</t>
  </si>
  <si>
    <t>Oprava vápenné omítky vnějších ploch stupně členitosti 1 hladké stěn, v rozsahu opravované plochy do 10%</t>
  </si>
  <si>
    <t>833094513</t>
  </si>
  <si>
    <t>https://podminky.urs.cz/item/CS_URS_2022_01/622325111</t>
  </si>
  <si>
    <t>"zapravení omítek po výtahu" 2*19</t>
  </si>
  <si>
    <t>"zapravení omítek na střeše nad 1.NP - KBA"1,5*8+34,65*0,5+0,98</t>
  </si>
  <si>
    <t>631311121</t>
  </si>
  <si>
    <t>Doplnění dosavadních mazanin prostým betonem s dodáním hmot, bez potěru, plochy jednotlivě do 1 m2 a tl. do 80 mm</t>
  </si>
  <si>
    <t>-719830394</t>
  </si>
  <si>
    <t>https://podminky.urs.cz/item/CS_URS_2022_01/631311121</t>
  </si>
  <si>
    <t>"místnost č. 032" (2,4*0,2)*0,08</t>
  </si>
  <si>
    <t>"místnost č. 257" 0,5*1,2</t>
  </si>
  <si>
    <t>"místnost č. 332" (1,35*0,1+0,15*2,65)*0,08</t>
  </si>
  <si>
    <t>631312141</t>
  </si>
  <si>
    <t>Doplnění dosavadních mazanin prostým betonem s dodáním hmot, bez potěru, plochy jednotlivě rýh v dosavadních mazaninách</t>
  </si>
  <si>
    <t>-592892223</t>
  </si>
  <si>
    <t>https://podminky.urs.cz/item/CS_URS_2022_01/631312141</t>
  </si>
  <si>
    <t>19,7*0,08</t>
  </si>
  <si>
    <t>"místnost č. 332" (0,15*1,25+4,45)*0,08</t>
  </si>
  <si>
    <t>631342122</t>
  </si>
  <si>
    <t>Mazanina z betonu lehkého tepelně-izolačního polystyrénového tl. přes 80 do 120 mm, objemové hmotnosti 500 kg/m3</t>
  </si>
  <si>
    <t>375193610</t>
  </si>
  <si>
    <t>https://podminky.urs.cz/item/CS_URS_2022_01/631342122</t>
  </si>
  <si>
    <t>"střecha nad 1.NP - KBA"</t>
  </si>
  <si>
    <t>0,203*0,7+0,051*1,4+0,03*3,95+0,5*0,94+66,15*0,03</t>
  </si>
  <si>
    <t>632451101</t>
  </si>
  <si>
    <t>Potěr cementový samonivelační ze suchých směsí tloušťky přes 2 do 5 mm</t>
  </si>
  <si>
    <t>2126670878</t>
  </si>
  <si>
    <t>https://podminky.urs.cz/item/CS_URS_2022_01/632451101</t>
  </si>
  <si>
    <t>"celá plocha řešeného prostoru" 416,66</t>
  </si>
  <si>
    <t>"vyrovnání podlah po vybouraných dlažeb" 76,05</t>
  </si>
  <si>
    <t>642942721</t>
  </si>
  <si>
    <t>Osazování zárubní nebo rámů kovových dveřních lisovaných nebo z úhelníků bez dveřních křídel na montážní pěnu, plochy otvoru přes 2,5 do 4,5 m2</t>
  </si>
  <si>
    <t>1211718068</t>
  </si>
  <si>
    <t>https://podminky.urs.cz/item/CS_URS_2022_01/642942721</t>
  </si>
  <si>
    <t>Poznámka k položce:
Přesná specifikace viz. D.1.1.601 Výpis dveří – D-07</t>
  </si>
  <si>
    <t>"3.NP - skleník, knihárna - zpětné osazení zárubní" 1</t>
  </si>
  <si>
    <t>Montáž stavebního výtahu do výšky 20 m</t>
  </si>
  <si>
    <t>1443459932</t>
  </si>
  <si>
    <t>Příplatek za první a každý další den použití výtahu</t>
  </si>
  <si>
    <t>-1345592058</t>
  </si>
  <si>
    <t>5*30+3*30</t>
  </si>
  <si>
    <t>Zpětná montáž makrolomu</t>
  </si>
  <si>
    <t>1652020401</t>
  </si>
  <si>
    <t>Poznámka k položce:
vč. podkonstrukce, 50% nového makrolomu</t>
  </si>
  <si>
    <t>9005</t>
  </si>
  <si>
    <t>Zpětná montáž pororoštu</t>
  </si>
  <si>
    <t>859949571</t>
  </si>
  <si>
    <t>"zpětné osazení pororoštu ve dvoře" 19*2</t>
  </si>
  <si>
    <t>9006</t>
  </si>
  <si>
    <t>Montáž provizorních dveří uzamykatelné z OSB desek v demontovaném okně</t>
  </si>
  <si>
    <t>-2047015840</t>
  </si>
  <si>
    <t>941111111</t>
  </si>
  <si>
    <t>Montáž lešení řadového trubkového lehkého pracovního s podlahami s provozním zatížením tř. 3 do 200 kg/m2 šířky tř. W06 od 0,6 do 0,9 m, výšky do 10 m</t>
  </si>
  <si>
    <t>34758421</t>
  </si>
  <si>
    <t>https://podminky.urs.cz/item/CS_URS_2022_01/941111111</t>
  </si>
  <si>
    <t>"lešení pro montáž lávky - dvůr"</t>
  </si>
  <si>
    <t>19,14*8,4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</si>
  <si>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</si>
  <si>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</si>
  <si>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1155016527</t>
  </si>
  <si>
    <t>https://podminky.urs.cz/item/CS_URS_2022_01/941111211</t>
  </si>
  <si>
    <t>3*60</t>
  </si>
  <si>
    <t>949101111</t>
  </si>
  <si>
    <t>Lešení pomocné pracovní pro objekty pozemních staveb pro zatížení do 150 kg/m2, o výšce lešeňové podlahy do 1,9 m</t>
  </si>
  <si>
    <t>-2137223652</t>
  </si>
  <si>
    <t>https://podminky.urs.cz/item/CS_URS_2022_01/949101111</t>
  </si>
  <si>
    <t>"místnost č. 023,024,029,032" 229,36+22,38+32,02+21,77</t>
  </si>
  <si>
    <t>"místnost č. 269,269a,239,237,283a,283,243,246,245,240,266" 43,38+13,75+40,77+107,68+14,90+12,26+59,83+2,96+3,34+96,88+15,26</t>
  </si>
  <si>
    <t>"místnost č. 228,238,257" 36,15+120,15+260,57-0,24</t>
  </si>
  <si>
    <t>"místnost č. 352,355,355a,355b,356,357,358a,358b,358c" 59,75+8,40+2*1,5+19,5+21,58+9,65+3*1,39</t>
  </si>
  <si>
    <t>"místnost č. 332" 66,45</t>
  </si>
  <si>
    <t>952901111</t>
  </si>
  <si>
    <t>Vyčištění budov nebo objektů před předáním do užívání budov bytové nebo občanské výstavby, světlé výšky podlaží do 4 m</t>
  </si>
  <si>
    <t>93178705</t>
  </si>
  <si>
    <t>https://podminky.urs.cz/item/CS_URS_2022_01/952901111</t>
  </si>
  <si>
    <t>1428,958+7,66+130,671</t>
  </si>
  <si>
    <t>998</t>
  </si>
  <si>
    <t>Přesun hmot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</si>
  <si>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</si>
  <si>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</si>
  <si>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-1973790798</t>
  </si>
  <si>
    <t>https://podminky.urs.cz/item/CS_URS_2022_01/998011003</t>
  </si>
  <si>
    <t>601</t>
  </si>
  <si>
    <t>Dveře</t>
  </si>
  <si>
    <t>601001</t>
  </si>
  <si>
    <t>Dveře do schodišťové chodby</t>
  </si>
  <si>
    <t>744256240</t>
  </si>
  <si>
    <t>Poznámka k položce:
Přesná specifikace D.1.1.601 Výpis dveří - D.1.1.601 D - 01</t>
  </si>
  <si>
    <t>601002</t>
  </si>
  <si>
    <t>Dveře do sociálního zařízení</t>
  </si>
  <si>
    <t>-532572646</t>
  </si>
  <si>
    <t>Poznámka k položce:
Přesná specifikace D.1.1.601 Výpis dveří - D.1.1.601 D - 02</t>
  </si>
  <si>
    <t>601003</t>
  </si>
  <si>
    <t>Dveře do kanceláří a společenských prostor</t>
  </si>
  <si>
    <t>1500867689</t>
  </si>
  <si>
    <t>Poznámka k položce:
Přesná specifikace D.1.1.601 Výpis dveří - D.1.1.601 D - 03</t>
  </si>
  <si>
    <t>601004</t>
  </si>
  <si>
    <t>Nové dvoukřídlé dveře</t>
  </si>
  <si>
    <t>390926438</t>
  </si>
  <si>
    <t>Poznámka k položce:
Přesná specifikace D.1.1.601 Výpis dveří - D.1.1.601 D - 07</t>
  </si>
  <si>
    <t>601005</t>
  </si>
  <si>
    <t>Bezpečnostní dveře do skladu</t>
  </si>
  <si>
    <t>2143271513</t>
  </si>
  <si>
    <t>Poznámka k položce:
Přesná specifikace D.1.1.601 Výpis dveří - D.1.1.601 D - 08</t>
  </si>
  <si>
    <t>601006</t>
  </si>
  <si>
    <t>-1301253676</t>
  </si>
  <si>
    <t>Poznámka k položce:
Přesná specifikace D.1.1.601 Výpis dveří - D.1.1.601 D - 09</t>
  </si>
  <si>
    <t>602</t>
  </si>
  <si>
    <t>Okna a prosklené stěny</t>
  </si>
  <si>
    <t>602001</t>
  </si>
  <si>
    <t>Stávající špaletové okno v místnosti č. 269</t>
  </si>
  <si>
    <t>-2075801425</t>
  </si>
  <si>
    <t>Poznámka k položce:
Přesná specifikace viz. D.1.1.602 Výpis oken – W-01</t>
  </si>
  <si>
    <t>602002</t>
  </si>
  <si>
    <t>Nové francouzské špaletové okno na servisní lávku</t>
  </si>
  <si>
    <t>1224241007</t>
  </si>
  <si>
    <t>Poznámka k položce:
Přesná specifikace viz. D.1.1.602 Výpis oken – W-02</t>
  </si>
  <si>
    <t>602003</t>
  </si>
  <si>
    <t>Interiérová mobilní stěna</t>
  </si>
  <si>
    <t>-1393406215</t>
  </si>
  <si>
    <t>Poznámka k položce:
Přesná specifikace viz. D.1.1.602 Výpis oken – W-03</t>
  </si>
  <si>
    <t>602004</t>
  </si>
  <si>
    <t>Interiérová rámová modulová příčka mezi místnostmi č. 266 a č. 237</t>
  </si>
  <si>
    <t>732777014</t>
  </si>
  <si>
    <t>Poznámka k položce:
Přesná specifikace viz. D.1.1.602 Výpis oken – W-04</t>
  </si>
  <si>
    <t>602005</t>
  </si>
  <si>
    <t>Interiérová rámová modulová příčka mezi místnostmi č. 240 a č. 237</t>
  </si>
  <si>
    <t>-62624744</t>
  </si>
  <si>
    <t>Poznámka k položce:
Přesná specifikace viz. D.1.1.602 Výpis oken – W-05</t>
  </si>
  <si>
    <t>602006</t>
  </si>
  <si>
    <t>Interiérová rámová modulová příčka mezi místnostmi č. 239 a č. 237</t>
  </si>
  <si>
    <t>677523515</t>
  </si>
  <si>
    <t>Poznámka k položce:
Přesná specifikace viz. D.1.1.602 Výpis oken – W-06</t>
  </si>
  <si>
    <t>602007</t>
  </si>
  <si>
    <t>Stávající špaletové okno v místnosti č. 228 a č 230d</t>
  </si>
  <si>
    <t>1583566885</t>
  </si>
  <si>
    <t>Poznámka k položce:
Přesná specifikace viz. D.1.1.602 Výpis oken – W-07</t>
  </si>
  <si>
    <t>602008</t>
  </si>
  <si>
    <t>Stávající okno do světlíku</t>
  </si>
  <si>
    <t>-1286947641</t>
  </si>
  <si>
    <t>Poznámka k položce:
Přesná specifikace viz. D.1.1.602 Výpis oken – W-08</t>
  </si>
  <si>
    <t>602009</t>
  </si>
  <si>
    <t>Stávající ateliérové okno v místnosti č. 352</t>
  </si>
  <si>
    <t>1229612177</t>
  </si>
  <si>
    <t>Poznámka k položce:
Přesná specifikace viz. D.1.1.602 Výpis oken – W-09</t>
  </si>
  <si>
    <t>602010</t>
  </si>
  <si>
    <t>Stávající špaletové okno v místnosti č. 356</t>
  </si>
  <si>
    <t>-1724111312</t>
  </si>
  <si>
    <t>Poznámka k položce:
Přesná specifikace viz. D.1.1.602 Výpis oken – W-10</t>
  </si>
  <si>
    <t>602011</t>
  </si>
  <si>
    <t>Stávající špaletové okno v místnosti č. 357</t>
  </si>
  <si>
    <t>-1117168270</t>
  </si>
  <si>
    <t>Poznámka k položce:
Přesná specifikace viz. D.1.1.602 Výpis oken – W-11</t>
  </si>
  <si>
    <t>602012</t>
  </si>
  <si>
    <t>Stávající špaletové okno v místnosti č. 358</t>
  </si>
  <si>
    <t>-1298825506</t>
  </si>
  <si>
    <t>Poznámka k položce:
Přesná specifikace viz. D.1.1.602 Výpis oken – W-12</t>
  </si>
  <si>
    <t>602013</t>
  </si>
  <si>
    <t>Světlík ve střeše nad 1.NP</t>
  </si>
  <si>
    <t>-1927348544</t>
  </si>
  <si>
    <t>Poznámka k položce:
Přesná specifikace viz. D.1.1.602 Výpis oken – W-13</t>
  </si>
  <si>
    <t>605</t>
  </si>
  <si>
    <t>Ostatní výrobky</t>
  </si>
  <si>
    <t>605001</t>
  </si>
  <si>
    <t>Přenosný hasicí přístroj 21A</t>
  </si>
  <si>
    <t>1525200304</t>
  </si>
  <si>
    <t>Poznámka k položce:
Přesná specifikace viz. D.1.1.610 Výpis ostatních výrobků - D.1.1.610 O - 01</t>
  </si>
  <si>
    <t>"3.NP, 4.NP" 5+2</t>
  </si>
  <si>
    <t>605002</t>
  </si>
  <si>
    <t>Sprchová zástěna - posuvná</t>
  </si>
  <si>
    <t>-1423680431</t>
  </si>
  <si>
    <t>Poznámka k položce:
Přesná specifikace viz. D.1.1.610 Výpis ostatních výrobků - D.1.1.610 O - 10</t>
  </si>
  <si>
    <t>"4.NP - foto" 2</t>
  </si>
  <si>
    <t>605003</t>
  </si>
  <si>
    <t>Vešák</t>
  </si>
  <si>
    <t>-301105291</t>
  </si>
  <si>
    <t>"4.NP - foto" 8</t>
  </si>
  <si>
    <t>712311101</t>
  </si>
  <si>
    <t>Provedení povlakové krytiny střech plochých do 10° natěradly a tmely za studena nátěrem lakem penetračním nebo asfaltovým</t>
  </si>
  <si>
    <t>-540570154</t>
  </si>
  <si>
    <t>https://podminky.urs.cz/item/CS_URS_2022_01/712311101</t>
  </si>
  <si>
    <t>"střecha nad 1.NP - KBA" 73,04+51,3*0,5</t>
  </si>
  <si>
    <t>M</t>
  </si>
  <si>
    <t>11163153</t>
  </si>
  <si>
    <t>emulze asfaltová penetrační</t>
  </si>
  <si>
    <t>litr</t>
  </si>
  <si>
    <t>-590561636</t>
  </si>
  <si>
    <t>98,69*0,3 'Přepočtené koeficientem množství</t>
  </si>
  <si>
    <t>712311117</t>
  </si>
  <si>
    <t>Provedení povlakové krytiny střech plochých do 10° natěradly a tmely za studena nátěrem plastickým nátěrem</t>
  </si>
  <si>
    <t>362940672</t>
  </si>
  <si>
    <t>https://podminky.urs.cz/item/CS_URS_2022_01/712311117</t>
  </si>
  <si>
    <t>"nátěr stříšky" 2,3*1,05</t>
  </si>
  <si>
    <t>24613621</t>
  </si>
  <si>
    <t>nátěr hydroizolační polyuretanový</t>
  </si>
  <si>
    <t>1179172930</t>
  </si>
  <si>
    <t>2,415*1,5 'Přepočtené koeficientem množství</t>
  </si>
  <si>
    <t>712331111</t>
  </si>
  <si>
    <t>Provedení povlakové krytiny střech plochých do 10° pásy na sucho podkladní samolepící asfaltový pás</t>
  </si>
  <si>
    <t>1861452249</t>
  </si>
  <si>
    <t>https://podminky.urs.cz/item/CS_URS_2022_01/712331111</t>
  </si>
  <si>
    <t>"střecha nad 1.NP - KBA" 73,04+51,3*0,3</t>
  </si>
  <si>
    <t>62866281</t>
  </si>
  <si>
    <t>pás asfaltový samolepicí modifikovaný SBS tl 3,0mm s vložkou ze skleněné tkaniny se spalitelnou fólií nebo jemnozrnným minerálním posypem nebo textilií na horním povrchu</t>
  </si>
  <si>
    <t>953845641</t>
  </si>
  <si>
    <t>88,43*1,1655 'Přepočtené koeficientem množství</t>
  </si>
  <si>
    <t>712341559</t>
  </si>
  <si>
    <t>Provedení povlakové krytiny střech plochých do 10° pásy přitavením NAIP v plné ploše</t>
  </si>
  <si>
    <t>1543677778</t>
  </si>
  <si>
    <t>https://podminky.urs.cz/item/CS_URS_2022_01/712341559</t>
  </si>
  <si>
    <t>Poznámka k položce:
vč. opracování prostupů</t>
  </si>
  <si>
    <t>62855007</t>
  </si>
  <si>
    <t>pás asfaltový natavitelný modifikovaný SBS tl 4,5mm s vložkou z polyesterové vyztužené rohože a hrubozrnným břidličným posypem na horním povrchu</t>
  </si>
  <si>
    <t>2131966913</t>
  </si>
  <si>
    <t>712341659</t>
  </si>
  <si>
    <t>Provedení povlakové krytiny střech plochých do 10° pásy přitavením NAIP bodově</t>
  </si>
  <si>
    <t>-1909423322</t>
  </si>
  <si>
    <t>https://podminky.urs.cz/item/CS_URS_2022_01/712341659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</si>
  <si>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</si>
  <si>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</si>
  <si>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358841949</t>
  </si>
  <si>
    <t>98,69*1,1655 'Přepočtené koeficientem množství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</si>
  <si>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</si>
  <si>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</si>
  <si>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-1139061513</t>
  </si>
  <si>
    <t>https://podminky.urs.cz/item/CS_URS_2022_01/712341715</t>
  </si>
  <si>
    <t>"střecha nad 1.NP - KBA" 2</t>
  </si>
  <si>
    <t>62851011</t>
  </si>
  <si>
    <t>manžeta těsnící pro prostupy hydroizolací z asfaltového pásu otevřená kruhová vnitřní průměr 200</t>
  </si>
  <si>
    <t>-791632199</t>
  </si>
  <si>
    <t>712341720</t>
  </si>
  <si>
    <t>Provedení povlakové krytiny střech plochých do 10° pásy přitavením NAIP ostatní činnosti při pokládání pásů (materiál ve specifikaci) zaizolování prostupů střešní rovinou hranatý průřez, vnitřní plochy přes 0,25 m2 do 0,75 m2</t>
  </si>
  <si>
    <t>-2069091627</t>
  </si>
  <si>
    <t>https://podminky.urs.cz/item/CS_URS_2022_01/712341720</t>
  </si>
  <si>
    <t>"střecha nad 1.NP - KBA" 3</t>
  </si>
  <si>
    <t>-1071536147</t>
  </si>
  <si>
    <t>"střecha nad 1.NP - KBA" 2*2,4*0,2+3,2*1*0,2</t>
  </si>
  <si>
    <t>998712101</t>
  </si>
  <si>
    <t>Přesun hmot pro povlakové krytiny stanovený z hmotnosti přesunovaného materiálu vodorovná dopravní vzdálenost do 50 m v objektech výšky do 6 m</t>
  </si>
  <si>
    <t>672817524</t>
  </si>
  <si>
    <t>https://podminky.urs.cz/item/CS_URS_2022_01/998712101</t>
  </si>
  <si>
    <t>713131143</t>
  </si>
  <si>
    <t>Montáž tepelné izolace stěn rohožemi, pásy, deskami, dílci, bloky (izolační materiál ve specifikaci) lepením celoplošně s mechanickým kotvením</t>
  </si>
  <si>
    <t>311119106</t>
  </si>
  <si>
    <t>https://podminky.urs.cz/item/CS_URS_2022_01/713131143</t>
  </si>
  <si>
    <t>"střecha nad 1.NP - KBA" 1,05*8,11</t>
  </si>
  <si>
    <t>28376452</t>
  </si>
  <si>
    <t>deska z polystyrénu XPS, hrana polodrážková a hladký povrch 300kPA tl 220mm</t>
  </si>
  <si>
    <t>248697865</t>
  </si>
  <si>
    <t>8,516*1,02 'Přepočtené koeficientem množství</t>
  </si>
  <si>
    <t>713141151</t>
  </si>
  <si>
    <t>Montáž tepelné izolace střech plochých rohožemi, pásy, deskami, dílci, bloky (izolační materiál ve specifikaci) kladenými volně jednovrstvá</t>
  </si>
  <si>
    <t>1306204578</t>
  </si>
  <si>
    <t>https://podminky.urs.cz/item/CS_URS_2022_01/713141151</t>
  </si>
  <si>
    <t>"střecha nad 1.NP - KBA" 73,04</t>
  </si>
  <si>
    <t>28375910</t>
  </si>
  <si>
    <t>deska EPS 150 pro konstrukce s vysokým zatížením λ=0,035 tl 60mm</t>
  </si>
  <si>
    <t>-2098571512</t>
  </si>
  <si>
    <t>73,04*1,02 'Přepočtené koeficientem množství</t>
  </si>
  <si>
    <t>713141243</t>
  </si>
  <si>
    <t>Montáž tepelné izolace střech plochých mechanické přikotvení šrouby včetně dodávky šroubů, bez položení tepelné izolace tl. izolace přes 140 do 200 mm do betonu</t>
  </si>
  <si>
    <t>359688515</t>
  </si>
  <si>
    <t>https://podminky.urs.cz/item/CS_URS_2022_01/713141243</t>
  </si>
  <si>
    <t>998713101</t>
  </si>
  <si>
    <t>Přesun hmot pro izolace tepelné stanovený z hmotnosti přesunovaného materiálu vodorovná dopravní vzdálenost do 50 m v objektech výšky do 6 m</t>
  </si>
  <si>
    <t>1144977457</t>
  </si>
  <si>
    <t>https://podminky.urs.cz/item/CS_URS_2022_01/998713101</t>
  </si>
  <si>
    <t>721</t>
  </si>
  <si>
    <t>Zdravotechnika - vnitřní kanalizace</t>
  </si>
  <si>
    <t>721173401</t>
  </si>
  <si>
    <t>Potrubí z trub PVC SN4 svodné (ležaté) DN 110</t>
  </si>
  <si>
    <t>1082916051</t>
  </si>
  <si>
    <t>https://podminky.urs.cz/item/CS_URS_2022_01/721173401</t>
  </si>
  <si>
    <t>"prostupky pro kabely" 3*0,5</t>
  </si>
  <si>
    <t>721173404</t>
  </si>
  <si>
    <t>Potrubí z trub PVC SN4 svodné (ležaté) DN 200</t>
  </si>
  <si>
    <t>-1292408095</t>
  </si>
  <si>
    <t>https://podminky.urs.cz/item/CS_URS_2022_01/721173404</t>
  </si>
  <si>
    <t>"prostupky pro kabely" 5*0,5</t>
  </si>
  <si>
    <t>998721103</t>
  </si>
  <si>
    <t>Přesun hmot pro vnitřní kanalizace stanovený z hmotnosti přesunovaného materiálu vodorovná dopravní vzdálenost do 50 m v objektech výšky přes 12 do 24 m</t>
  </si>
  <si>
    <t>-1939034731</t>
  </si>
  <si>
    <t>https://podminky.urs.cz/item/CS_URS_2022_01/998721103</t>
  </si>
  <si>
    <t>762083122</t>
  </si>
  <si>
    <t>Impregnace řeziva máčením proti dřevokaznému hmyzu, houbám a plísním, třída ohrožení 3 a 4 (dřevo v exteriéru)</t>
  </si>
  <si>
    <t>1486706705</t>
  </si>
  <si>
    <t>https://podminky.urs.cz/item/CS_URS_2022_01/762083122</t>
  </si>
  <si>
    <t>6,5*1,7*0,06</t>
  </si>
  <si>
    <t>762361312</t>
  </si>
  <si>
    <t>Konstrukční vrstva pod klempířské prvky pro oplechování horních ploch zdí a nadezdívek (atik) z desek dřevoštěpkových šroubovaných do podkladu, tloušťky desky 22 mm</t>
  </si>
  <si>
    <t>263664276</t>
  </si>
  <si>
    <t>https://podminky.urs.cz/item/CS_URS_2022_01/762361312</t>
  </si>
  <si>
    <t>0,15*1,37+0,3*9,42</t>
  </si>
  <si>
    <t>762523108</t>
  </si>
  <si>
    <t>Položení podlah hoblovaných na sraz z fošen</t>
  </si>
  <si>
    <t>-1526003867</t>
  </si>
  <si>
    <t>https://podminky.urs.cz/item/CS_URS_2022_01/762523108</t>
  </si>
  <si>
    <t>60516102</t>
  </si>
  <si>
    <t>řezivo smrkové sušené tl 60-70mm</t>
  </si>
  <si>
    <t>1628312337</t>
  </si>
  <si>
    <t>998762103</t>
  </si>
  <si>
    <t>Přesun hmot pro konstrukce tesařské stanovený z hmotnosti přesunovaného materiálu vodorovná dopravní vzdálenost do 50 m v objektech výšky přes 12 do 24 m</t>
  </si>
  <si>
    <t>716034935</t>
  </si>
  <si>
    <t>https://podminky.urs.cz/item/CS_URS_2022_01/998762103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</si>
  <si>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</si>
  <si>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</si>
  <si>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1847804464</t>
  </si>
  <si>
    <t>https://podminky.urs.cz/item/CS_URS_2022_01/763111417</t>
  </si>
  <si>
    <t>"zapravení otvorů" 2*0,95*2,1</t>
  </si>
  <si>
    <t>"nové příčky" 5,2*3,75+3,8*3,75-0,8*2,1+3,28*3,75-0,8*2,1+1,57*3,75+3,2*3,75+1,15*2*3,75-2*0,7*2,1+1,1*2*3,75-0,7*2,1*2+0,5*3,75</t>
  </si>
  <si>
    <t>"nové příčky" 3,7*(5,74+1,95+1,7+5,33+4,2+4,535+3*1,7)-(2*0,7*2,1+0,8*2,1+3*0,7*2,1+0,8*2,1)</t>
  </si>
  <si>
    <t>763111426</t>
  </si>
  <si>
    <t>Příčka ze sádrokartonových desek s nosnou konstrukcí z jednoduchých ocelových profilů UW, CW dvojitě opláštěná deskami protipožárními DF tl. 2 x 12,5 mm EI 90, příčka tl. 150 mm, profil 100, s izolací, Rw do 59 dB</t>
  </si>
  <si>
    <t>-1577361227</t>
  </si>
  <si>
    <t>https://podminky.urs.cz/item/CS_URS_2022_01/763111426</t>
  </si>
  <si>
    <t>"místnost č. 266" 2,17*1,57</t>
  </si>
  <si>
    <t>763111437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</si>
  <si>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</si>
  <si>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1612392696</t>
  </si>
  <si>
    <t>https://podminky.urs.cz/item/CS_URS_2022_01/763111437</t>
  </si>
  <si>
    <t>"nové příčky" 1,85*3,7</t>
  </si>
  <si>
    <t>763111462</t>
  </si>
  <si>
    <t>Příčka ze sádrokartonových desek s nosnou konstrukcí z jednoduchých ocelových profilů UW, CW dvojitě opláštěná deskami akustickými tl. 2 x 12,5 mm s izolací, EI 90, příčka tl. 150 mm, profil 100, Rw do 61 dB</t>
  </si>
  <si>
    <t>-1497451064</t>
  </si>
  <si>
    <t>https://podminky.urs.cz/item/CS_URS_2022_01/763111462</t>
  </si>
  <si>
    <t>"místnost č. 352" 32,5</t>
  </si>
  <si>
    <t>763111717</t>
  </si>
  <si>
    <t>Příčka ze sádrokartonových desek ostatní konstrukce a práce na příčkách ze sádrokartonových desek základní penetrační nátěr (oboustranný)</t>
  </si>
  <si>
    <t>-1017455212</t>
  </si>
  <si>
    <t>https://podminky.urs.cz/item/CS_URS_2022_01/763111717</t>
  </si>
  <si>
    <t>37,44*3,75+2,17*1,57+2*0,95*2,1-1*2-4*0,7*2,1-2*2,1*0,8</t>
  </si>
  <si>
    <t>24*3,7+6,6*2,6+2*32,11-5*0,7*2,1-2*0,8*2,1-0,86*2,05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</si>
  <si>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</si>
  <si>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</si>
  <si>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1260231104</t>
  </si>
  <si>
    <t>https://podminky.urs.cz/item/CS_URS_2022_01/763111718</t>
  </si>
  <si>
    <t>"místnost č. 246,245" 5,3+4,1+4,8+5,3</t>
  </si>
  <si>
    <t>"místnost č. 355,355a,355b,358a,358b,358c" 14,42+4,9*5</t>
  </si>
  <si>
    <t>763111720</t>
  </si>
  <si>
    <t>Příčka ze sádrokartonových desek ostatní konstrukce a práce na příčkách ze sádrokartonových desek vyztužení příčky pro osazení skříněk, polic atd.</t>
  </si>
  <si>
    <t>285501213</t>
  </si>
  <si>
    <t>https://podminky.urs.cz/item/CS_URS_2022_01/763111720</t>
  </si>
  <si>
    <t>"místnost č.283" 3*2,4</t>
  </si>
  <si>
    <t>92</t>
  </si>
  <si>
    <t>763114111</t>
  </si>
  <si>
    <t>Příčka bezpečnostní ze sádrokartonových desek bezpečnostní třída RC3 s nosnou konstrukcí z jednoduchých ocelových profilů UW, CW a s ocelovým plechem tl. 0,55 mm na obou stranách profilů dvojitě opláštěná deskami standardními A tl. 2 x 12,5 mm s izolací, EI 60, příčka tl. 126 mm, profil 75, Rw do 53 dB</t>
  </si>
  <si>
    <t>1588162989</t>
  </si>
  <si>
    <t>https://podminky.urs.cz/item/CS_URS_2022_01/763114111</t>
  </si>
  <si>
    <t>Poznámka k položce:
Nejedná se o příčku s požadovanou požární odolností. Příčka oddělující staveniště od provozu objektu</t>
  </si>
  <si>
    <t>93</t>
  </si>
  <si>
    <t>763114113</t>
  </si>
  <si>
    <t>Příčka bezpečnostní ze sádrokartonových desek bezpečnostní třída RC3 s nosnou konstrukcí z jednoduchých ocelových profilů UW, CW a s ocelovým plechem tl. 0,55 mm na obou stranách profilů dvojitě opláštěná deskami standardními A tl. 2 x 12,5 mm s izolací, EI 60, příčka tl. 151 mm, profil 100, Rw do 56 dB</t>
  </si>
  <si>
    <t>-929090611</t>
  </si>
  <si>
    <t>https://podminky.urs.cz/item/CS_URS_2022_01/763114113</t>
  </si>
  <si>
    <t>"místnost č. 269,269a" (2,92+4,93+2,64+4,93)*3,75-1*2</t>
  </si>
  <si>
    <t>94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</si>
  <si>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</si>
  <si>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</si>
  <si>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-646045395</t>
  </si>
  <si>
    <t>https://podminky.urs.cz/item/CS_URS_2022_01/763121590</t>
  </si>
  <si>
    <t>"místnost č. 245,246" (1,15+1,4+1,1+1,1)*2,65</t>
  </si>
  <si>
    <t>"místnost č. 355,355a,355b,358,358a,358b,358c,357,356"3*0,9*2,65+1,7*2,65+3*0,9*2,65+0,9*3,7+1,68*3,7+0,9*3,7+1,405*3,7+2,39*3,7+1,87*3,7+3,7*5,32</t>
  </si>
  <si>
    <t>"5.NP" 3,61*4,38</t>
  </si>
  <si>
    <t>95</t>
  </si>
  <si>
    <t>763121714</t>
  </si>
  <si>
    <t>Stěna předsazená ze sádrokartonových desek ostatní konstrukce a práce na předsazených stěnách ze sádrokartonových desek základní penetrační nátěr</t>
  </si>
  <si>
    <t>-69872284</t>
  </si>
  <si>
    <t>https://podminky.urs.cz/item/CS_URS_2022_01/763121714</t>
  </si>
  <si>
    <t>"místnost š. 029" 7,7*3,78-2*1*1,97</t>
  </si>
  <si>
    <t>"místnost č. 269,269a,245,246,243" 1,1*2,6*2+1,4*2,6+3*2,1*2,64+0,51*2*3+0,51*4,99</t>
  </si>
  <si>
    <t>"nmístnost č. 355,355a,355b,356,357,358,358a,358b,358c" 2,6*(3*0,9+1,7+0,75)+1,875*3,7+2,39*3,7+1,87*3,7+3,7*5,32</t>
  </si>
  <si>
    <t>96</t>
  </si>
  <si>
    <t>763122416</t>
  </si>
  <si>
    <t>Stěna šachtová ze sádrokartonových desek s nosnou konstrukcí z ocelových profilů CW, UW dvojitě opláštěná deskami protipožárními DF tl. 2 x 15 mm bez izolace, EI 60, stěna tl. 105 mm, profil 75</t>
  </si>
  <si>
    <t>-405801663</t>
  </si>
  <si>
    <t>https://podminky.urs.cz/item/CS_URS_2022_01/763122416</t>
  </si>
  <si>
    <t>97</t>
  </si>
  <si>
    <t>763123113</t>
  </si>
  <si>
    <t>Stěna předsazená bezpečnostní ze sádrokartonových desek bezpečnostní třída RC3 s nosnou konstrukcí ze zdvojených ocelových profilů CD a UD s kotvením, se dvěma ocelovými plechy tl. 0,55 mm stěna tl. 150 mm, s izolací 2 x dvojitě opláštěná deskami tl. 2 x 2 x 12,5 mm standardními A, EI 30</t>
  </si>
  <si>
    <t>1677181418</t>
  </si>
  <si>
    <t>https://podminky.urs.cz/item/CS_URS_2022_01/763123113</t>
  </si>
  <si>
    <t>"místnost č. 369,369a" 3*2,1*2,64</t>
  </si>
  <si>
    <t>98</t>
  </si>
  <si>
    <t>763131552</t>
  </si>
  <si>
    <t>Podhled ze sádrokartonových desek jednovrstvá zavěšená spodní konstrukce z ocelových profilů CD, UD jednoduše opláštěná deskou impregnovanou H2, tl. 12,5 mm, s izolací</t>
  </si>
  <si>
    <t>-1820655446</t>
  </si>
  <si>
    <t>https://podminky.urs.cz/item/CS_URS_2022_01/763131552</t>
  </si>
  <si>
    <t>"místnost č. 245,246" 1,55*1,1+1,1*0,95+1,4*1+1,5*1,115</t>
  </si>
  <si>
    <t>"místnost č. 355,355a,355b,358a,358b,358c" 8,4+5*1,4</t>
  </si>
  <si>
    <t>99</t>
  </si>
  <si>
    <t>763131714</t>
  </si>
  <si>
    <t>Podhled ze sádrokartonových desek ostatní práce a konstrukce na podhledech ze sádrokartonových desek základní penetrační nátěr</t>
  </si>
  <si>
    <t>1981290926</t>
  </si>
  <si>
    <t>https://podminky.urs.cz/item/CS_URS_2022_01/763131714</t>
  </si>
  <si>
    <t>100</t>
  </si>
  <si>
    <t>763131761</t>
  </si>
  <si>
    <t>Podhled ze sádrokartonových desek Příplatek k cenám za plochu do 3 m2 jednotlivě</t>
  </si>
  <si>
    <t>1419924269</t>
  </si>
  <si>
    <t>https://podminky.urs.cz/item/CS_URS_2022_01/763131761</t>
  </si>
  <si>
    <t>"místnost č. 355a,355b,358a,358b,358c" 0,9*1,55*5</t>
  </si>
  <si>
    <t>101</t>
  </si>
  <si>
    <t>763131766</t>
  </si>
  <si>
    <t>Podhled ze sádrokartonových desek Příplatek k cenám za výšku zavěšení přes 1,0 do 1,5 m</t>
  </si>
  <si>
    <t>-129227958</t>
  </si>
  <si>
    <t>https://podminky.urs.cz/item/CS_URS_2022_01/763131766</t>
  </si>
  <si>
    <t>102</t>
  </si>
  <si>
    <t>763135611</t>
  </si>
  <si>
    <t>Montáž sádrokartonového podhledu opláštění z kazet</t>
  </si>
  <si>
    <t>2110556881</t>
  </si>
  <si>
    <t>https://podminky.urs.cz/item/CS_URS_2022_01/763135611</t>
  </si>
  <si>
    <t>"4.NP místnost č. 352" 30</t>
  </si>
  <si>
    <t>103</t>
  </si>
  <si>
    <t>590003</t>
  </si>
  <si>
    <t>podhled akustický z panelů kamenné vlny 1200x900x40 mm</t>
  </si>
  <si>
    <t>358709497</t>
  </si>
  <si>
    <t>Poznámka k položce:
Přesná specifikace viz. D.1.1.605 Výpis ostatních výrobků – O-03</t>
  </si>
  <si>
    <t>30*1,05 'Přepočtené koeficientem množství</t>
  </si>
  <si>
    <t>104</t>
  </si>
  <si>
    <t>763164791</t>
  </si>
  <si>
    <t>Obklad konstrukcí sádrokartonovými deskami montáž obkladu, opláštění jednoduché</t>
  </si>
  <si>
    <t>846771551</t>
  </si>
  <si>
    <t>https://podminky.urs.cz/item/CS_URS_2022_01/763164791</t>
  </si>
  <si>
    <t>"místnost č. 243" 0,51*2*3+0,51*4,99</t>
  </si>
  <si>
    <t>105</t>
  </si>
  <si>
    <t>59030023</t>
  </si>
  <si>
    <t>deska SDK A tl 15mm</t>
  </si>
  <si>
    <t>-513173240</t>
  </si>
  <si>
    <t>5,605*1,05 'Přepočtené koeficientem množství</t>
  </si>
  <si>
    <t>106</t>
  </si>
  <si>
    <t>763172355</t>
  </si>
  <si>
    <t>Montáž dvířek pro konstrukce ze sádrokartonových desek revizních jednoplášťových pro podhledy velikost (šxv) 600 x 600 mm</t>
  </si>
  <si>
    <t>1658439493</t>
  </si>
  <si>
    <t>https://podminky.urs.cz/item/CS_URS_2022_01/763172355</t>
  </si>
  <si>
    <t>"4.NP - fotoateliér" 1</t>
  </si>
  <si>
    <t>107</t>
  </si>
  <si>
    <t>59030714</t>
  </si>
  <si>
    <t>dvířka revizní jednokřídlá s automatickým zámkem 600x600mm</t>
  </si>
  <si>
    <t>1765692068</t>
  </si>
  <si>
    <t>Poznámka k položce:
Přesná specifikace viz. D.1.1.605 Výpis ostatních výrobků – O-12</t>
  </si>
  <si>
    <t>108</t>
  </si>
  <si>
    <t>763172415</t>
  </si>
  <si>
    <t>Montáž dvířek pro konstrukce ze sádrokartonových desek revizních protipožárních pro příčky a předsazené stěny velikost (šxv) 600 x 600 mm</t>
  </si>
  <si>
    <t>1481856432</t>
  </si>
  <si>
    <t>https://podminky.urs.cz/item/CS_URS_2022_01/763172415</t>
  </si>
  <si>
    <t>"2.NP" 1</t>
  </si>
  <si>
    <t>109</t>
  </si>
  <si>
    <t>59030763</t>
  </si>
  <si>
    <t>dvířka revizní protipožární pro stěny a podhledy EI 60  600x600 mm</t>
  </si>
  <si>
    <t>-116354908</t>
  </si>
  <si>
    <t>Poznámka k položce:
Přesná specifikace viz. D.1.1.605 Výpis ostatních výrobků – O-13</t>
  </si>
  <si>
    <t>110</t>
  </si>
  <si>
    <t>763172418</t>
  </si>
  <si>
    <t>Montáž dvířek pro konstrukce ze sádrokartonových desek revizních protipožárních pro příčky a předsazené stěny velikost (šxv) 900 x 900 mm</t>
  </si>
  <si>
    <t>-843857673</t>
  </si>
  <si>
    <t>https://podminky.urs.cz/item/CS_URS_2022_01/763172418</t>
  </si>
  <si>
    <t>"5.NP" 1</t>
  </si>
  <si>
    <t>111</t>
  </si>
  <si>
    <t>590004</t>
  </si>
  <si>
    <t>dvířka revizní jednokřídlá s automatickým zámkem 600x1000mm</t>
  </si>
  <si>
    <t>-1994052507</t>
  </si>
  <si>
    <t>Poznámka k položce:
Přesná specifikace viz. D.1.1.605 Výpis ostatních výrobků – O-14</t>
  </si>
  <si>
    <t>112</t>
  </si>
  <si>
    <t>763181311</t>
  </si>
  <si>
    <t>Výplně otvorů konstrukcí ze sádrokartonových desek montáž zárubně kovové s konstrukcí jednokřídlové</t>
  </si>
  <si>
    <t>-220954143</t>
  </si>
  <si>
    <t>https://podminky.urs.cz/item/CS_URS_2022_01/763181311</t>
  </si>
  <si>
    <t>Poznámka k položce:
dveře do příček pro oddělení staveniště a provozu objektu</t>
  </si>
  <si>
    <t>"3.NP - finanční úsek - místnost č. 337" 1</t>
  </si>
  <si>
    <t>"4.NP - revize - místnost č. 337" 1</t>
  </si>
  <si>
    <t>113</t>
  </si>
  <si>
    <t>55331596</t>
  </si>
  <si>
    <t>zárubeň jednokřídlá ocelová pro sádrokartonové příčky tl stěny 110-150mm rozměru 900/1970, 2100mm</t>
  </si>
  <si>
    <t>-127847239</t>
  </si>
  <si>
    <t>114</t>
  </si>
  <si>
    <t>763181422</t>
  </si>
  <si>
    <t>Výplně otvorů konstrukcí ze sádrokartonových desek ztužující výplň otvoru pro dveře s UA a UW profilem, výšky příčky přes 3,25 do 3,75 m</t>
  </si>
  <si>
    <t>766035937</t>
  </si>
  <si>
    <t>https://podminky.urs.cz/item/CS_URS_2022_01/763181422</t>
  </si>
  <si>
    <t>"3.NP - finanční úsek" 1+7</t>
  </si>
  <si>
    <t>"4.NP - fotoateliér" 8</t>
  </si>
  <si>
    <t>115</t>
  </si>
  <si>
    <t>763181424</t>
  </si>
  <si>
    <t>Výplně otvorů konstrukcí ze sádrokartonových desek ztužující výplň otvoru pro dveře s UA a UW profilem, výšky příčky přes 4,25 do 4,75 m</t>
  </si>
  <si>
    <t>-307375981</t>
  </si>
  <si>
    <t>https://podminky.urs.cz/item/CS_URS_2022_01/763181424</t>
  </si>
  <si>
    <t>"1.NP - KBA" 2</t>
  </si>
  <si>
    <t>116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</si>
  <si>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</si>
  <si>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</si>
  <si>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601414186</t>
  </si>
  <si>
    <t>https://podminky.urs.cz/item/CS_URS_2022_01/998763303</t>
  </si>
  <si>
    <t>117</t>
  </si>
  <si>
    <t>764002</t>
  </si>
  <si>
    <t>Oplechování parapetu dveří z měděného plechu, rš 175 mm</t>
  </si>
  <si>
    <t>911592256</t>
  </si>
  <si>
    <t>Poznámka k položce:
Přesná specifikace viz. D.1.1.604 Výpis klempířských výrobků – K-04</t>
  </si>
  <si>
    <t>118</t>
  </si>
  <si>
    <t>764232433</t>
  </si>
  <si>
    <t>Oplechování střešních prvků z měděného plechu okapu okapovým plechem střechy rovné rš 250 mm</t>
  </si>
  <si>
    <t>-2119356418</t>
  </si>
  <si>
    <t>https://podminky.urs.cz/item/CS_URS_2022_01/764232433</t>
  </si>
  <si>
    <t>Poznámka k položce:
Přesná specifikace viz. D.1.1.604 Výpis klempířských výrobků – K-09</t>
  </si>
  <si>
    <t>119</t>
  </si>
  <si>
    <t>764234404</t>
  </si>
  <si>
    <t>Oplechování horních ploch zdí a nadezdívek (atik) z měděného plechu mechanicky kotvených rš 330 mm</t>
  </si>
  <si>
    <t>576228947</t>
  </si>
  <si>
    <t>https://podminky.urs.cz/item/CS_URS_2022_01/764234404</t>
  </si>
  <si>
    <t>Poznámka k položce:
Přesná specifikace viz. D.1.1.604 Výpis klempířských výrobků – K-02</t>
  </si>
  <si>
    <t>120</t>
  </si>
  <si>
    <t>764236402</t>
  </si>
  <si>
    <t>Oplechování parapetů z měděného plechu rovných mechanicky kotvených, bez rohů rš 200 mm</t>
  </si>
  <si>
    <t>1422364093</t>
  </si>
  <si>
    <t>https://podminky.urs.cz/item/CS_URS_2022_01/764236402</t>
  </si>
  <si>
    <t>Poznámka k položce:
Přesná specifikace viz. D.1.1.604 Výpis klempířských výrobků – K-11</t>
  </si>
  <si>
    <t>121</t>
  </si>
  <si>
    <t>764001</t>
  </si>
  <si>
    <t>Lemování vytažené střešní krytiny, měděný plech, rš 130 mm</t>
  </si>
  <si>
    <t>-790635905</t>
  </si>
  <si>
    <t>Poznámka k položce:
Přesná specifikace viz. D.1.1.604 Výpis klempířských výrobků – K-01</t>
  </si>
  <si>
    <t>122</t>
  </si>
  <si>
    <t>764003</t>
  </si>
  <si>
    <t>Oplechování střešního světlíku z měděného plechu rš 560 mm</t>
  </si>
  <si>
    <t>608480507</t>
  </si>
  <si>
    <t>Poznámka k položce:
Přesná specifikace viz. D.1.1.604 Výpis klempířských výrobků – K-13</t>
  </si>
  <si>
    <t>123</t>
  </si>
  <si>
    <t>764004</t>
  </si>
  <si>
    <t>Lemování zdí z měděného plechu světlíku rš 140 mm</t>
  </si>
  <si>
    <t>-2036606157</t>
  </si>
  <si>
    <t>124</t>
  </si>
  <si>
    <t>764331406</t>
  </si>
  <si>
    <t>Lemování zdí z měděného plechu boční nebo horní rovných, střech s krytinou prejzovou nebo vlnitou rš 500 mm</t>
  </si>
  <si>
    <t>1089104154</t>
  </si>
  <si>
    <t>https://podminky.urs.cz/item/CS_URS_2022_01/764331406</t>
  </si>
  <si>
    <t>Poznámka k položce:
Přesná specifikace viz. D.1.1.604 Výpis klempířských výrobků – K-06</t>
  </si>
  <si>
    <t>125</t>
  </si>
  <si>
    <t>764334411</t>
  </si>
  <si>
    <t>Lemování prostupů z měděného plechu bez lišty, střech s krytinou prejzovou nebo vlnitou</t>
  </si>
  <si>
    <t>-842903631</t>
  </si>
  <si>
    <t>https://podminky.urs.cz/item/CS_URS_2022_01/764334411</t>
  </si>
  <si>
    <t>Poznámka k položce:
Přesná specifikace viz. D.1.1.604 Výpis klempířských výrobků – K-05, K-07, K-08, K-12</t>
  </si>
  <si>
    <t>0,8*0,4+3,14*0,25+4,8*0,25+5,6*0,235</t>
  </si>
  <si>
    <t>126</t>
  </si>
  <si>
    <t>764335424</t>
  </si>
  <si>
    <t>Lemování trub, konzol, držáků a ostatních kusových prvků z měděného plechu střech s krytinou skládanou mimo prejzovou nebo z plechu, průměr přes 150 do 200 mm</t>
  </si>
  <si>
    <t>-470450320</t>
  </si>
  <si>
    <t>https://podminky.urs.cz/item/CS_URS_2022_01/764335424</t>
  </si>
  <si>
    <t>Poznámka k položce:
Přesná specifikace viz. D.1.1.604 Výpis klempířských výrobků – K-03</t>
  </si>
  <si>
    <t>127</t>
  </si>
  <si>
    <t>764501103</t>
  </si>
  <si>
    <t>Montáž žlabu podokapního půlkruhového žlabu</t>
  </si>
  <si>
    <t>1296798557</t>
  </si>
  <si>
    <t>https://podminky.urs.cz/item/CS_URS_2022_01/764501103</t>
  </si>
  <si>
    <t>"zpětné osazení okapového žlabu střecha nad 1.NP - KBA" 9,2</t>
  </si>
  <si>
    <t>128</t>
  </si>
  <si>
    <t>764538422</t>
  </si>
  <si>
    <t>Svod z měděného plechu včetně objímek, kolen a odskoků kruhový, průměru 100 mm</t>
  </si>
  <si>
    <t>-66214964</t>
  </si>
  <si>
    <t>https://podminky.urs.cz/item/CS_URS_2022_01/764538422</t>
  </si>
  <si>
    <t>Poznámka k položce:
Přesná specifikace viz. D.1.1.604 Výpis klempířských výrobků – K-10</t>
  </si>
  <si>
    <t>129</t>
  </si>
  <si>
    <t>998764103</t>
  </si>
  <si>
    <t>Přesun hmot pro konstrukce klempířské stanovený z hmotnosti přesunovaného materiálu vodorovná dopravní vzdálenost do 50 m v objektech výšky přes 12 do 24 m</t>
  </si>
  <si>
    <t>1406337158</t>
  </si>
  <si>
    <t>https://podminky.urs.cz/item/CS_URS_2022_01/998764103</t>
  </si>
  <si>
    <t>130</t>
  </si>
  <si>
    <t>766621212</t>
  </si>
  <si>
    <t>Montáž oken dřevěných včetně montáže rámu plochy přes 1 m2 otevíravých do zdiva, výšky přes 1,5 do 2,5 m</t>
  </si>
  <si>
    <t>-954086609</t>
  </si>
  <si>
    <t>https://podminky.urs.cz/item/CS_URS_2022_01/766621212</t>
  </si>
  <si>
    <t xml:space="preserve">"3.NP - finanční úsek" </t>
  </si>
  <si>
    <t>"zpětná montáž okna - místnost č. 237" 2,05*2,65</t>
  </si>
  <si>
    <t>"zpětná montáž okna - místnost č. 356"1,4*2,22</t>
  </si>
  <si>
    <t>131</t>
  </si>
  <si>
    <t>766660002</t>
  </si>
  <si>
    <t>Montáž dveřních křídel dřevěných nebo plastových otevíravých do ocelové zárubně povrchově upravených jednokřídlových, šířky přes 800 mm</t>
  </si>
  <si>
    <t>1752680053</t>
  </si>
  <si>
    <t>https://podminky.urs.cz/item/CS_URS_2022_01/766660002</t>
  </si>
  <si>
    <t>132</t>
  </si>
  <si>
    <t>61173212</t>
  </si>
  <si>
    <t>dveře jednokřídlé dřevotřískové s 2 x hliníkovým plechem a ocelovými pruty 800-900x1970mm bezpečnostní do bytu třídy RC3</t>
  </si>
  <si>
    <t>1430377653</t>
  </si>
  <si>
    <t>133</t>
  </si>
  <si>
    <t>766660172</t>
  </si>
  <si>
    <t>Montáž dveřních křídel dřevěných nebo plastových otevíravých do obložkové zárubně povrchově upravených jednokřídlových, šířky přes 800 mm</t>
  </si>
  <si>
    <t>1954656730</t>
  </si>
  <si>
    <t>https://podminky.urs.cz/item/CS_URS_2022_01/766660172</t>
  </si>
  <si>
    <t>Poznámka k položce:
Přesná specifikace D.1.1.601 Výpis dveří - D.1.1.601 D - 04, D - 05</t>
  </si>
  <si>
    <t>"zpětné osazení křídel dveří do místnosti č. 356,357" 2</t>
  </si>
  <si>
    <t>134</t>
  </si>
  <si>
    <t>766660173</t>
  </si>
  <si>
    <t>Montáž dveřních křídel dřevěných nebo plastových otevíravých do obložkové zárubně povrchově upravených dvoukřídlových, šířky do 1450 mm</t>
  </si>
  <si>
    <t>246374500</t>
  </si>
  <si>
    <t>https://podminky.urs.cz/item/CS_URS_2022_01/766660173</t>
  </si>
  <si>
    <t>"zpětné osazení křídel dveří do místnosti č. 352" 1</t>
  </si>
  <si>
    <t>135</t>
  </si>
  <si>
    <t>766660731</t>
  </si>
  <si>
    <t>Montáž dveřních doplňků dveřního kování bezpečnostního zámku</t>
  </si>
  <si>
    <t>-1129114050</t>
  </si>
  <si>
    <t>https://podminky.urs.cz/item/CS_URS_2022_01/766660731</t>
  </si>
  <si>
    <t>136</t>
  </si>
  <si>
    <t>54924016</t>
  </si>
  <si>
    <t>zámek zadlabací 777</t>
  </si>
  <si>
    <t>1523493870</t>
  </si>
  <si>
    <t>137</t>
  </si>
  <si>
    <t>766660733</t>
  </si>
  <si>
    <t>Montáž dveřních doplňků dveřního kování bezpečnostního štítku s klikou</t>
  </si>
  <si>
    <t>-1480013941</t>
  </si>
  <si>
    <t>https://podminky.urs.cz/item/CS_URS_2022_01/766660733</t>
  </si>
  <si>
    <t>138</t>
  </si>
  <si>
    <t>54914110</t>
  </si>
  <si>
    <t>kování bezpečnostní R1, knoflík-klika R1 Cr</t>
  </si>
  <si>
    <t>-1900006359</t>
  </si>
  <si>
    <t>139</t>
  </si>
  <si>
    <t>766682111</t>
  </si>
  <si>
    <t>Montáž zárubní dřevěných, plastových nebo z lamina obložkových, pro dveře jednokřídlové, tloušťky stěny do 170 mm</t>
  </si>
  <si>
    <t>-1549024180</t>
  </si>
  <si>
    <t>https://podminky.urs.cz/item/CS_URS_2022_01/766682111</t>
  </si>
  <si>
    <t>"4.NP - revize do místnosti č. 352,356,357" 1+1+1</t>
  </si>
  <si>
    <t>140</t>
  </si>
  <si>
    <t>998766103</t>
  </si>
  <si>
    <t>Přesun hmot pro konstrukce truhlářské stanovený z hmotnosti přesunovaného materiálu vodorovná dopravní vzdálenost do 50 m v objektech výšky přes 12 do 24 m</t>
  </si>
  <si>
    <t>1723096171</t>
  </si>
  <si>
    <t>https://podminky.urs.cz/item/CS_URS_2022_01/998766103</t>
  </si>
  <si>
    <t>141</t>
  </si>
  <si>
    <t>767001</t>
  </si>
  <si>
    <t>Ochranné oplocení</t>
  </si>
  <si>
    <t>597972508</t>
  </si>
  <si>
    <t>Poznámka k položce:
Přesná specifikace viz. D.1.1.603 Výpis zámečnických výrobků – Z-01</t>
  </si>
  <si>
    <t>142</t>
  </si>
  <si>
    <t>767002</t>
  </si>
  <si>
    <t>Bezpečnostní mříže do oken</t>
  </si>
  <si>
    <t>378252304</t>
  </si>
  <si>
    <t>Poznámka k položce:
Přesná specifikace viz. D.1.1.603 Výpis zámečnických výrobků – Z-02</t>
  </si>
  <si>
    <t>143</t>
  </si>
  <si>
    <t>767003</t>
  </si>
  <si>
    <t>Ochrana rohu</t>
  </si>
  <si>
    <t>698698220</t>
  </si>
  <si>
    <t>Poznámka k položce:
Přesná specifikace viz. D.1.1.603 Výpis zámečnických výrobků – Z-03</t>
  </si>
  <si>
    <t>144</t>
  </si>
  <si>
    <t>767004</t>
  </si>
  <si>
    <t>Bezpečnostní síť na světlík</t>
  </si>
  <si>
    <t>-415090705</t>
  </si>
  <si>
    <t>Poznámka k položce:
Přesná specifikace viz. D.1.1.603 Výpis zámečnických výrobků – Z-04</t>
  </si>
  <si>
    <t>145</t>
  </si>
  <si>
    <t>767005</t>
  </si>
  <si>
    <t>Bezpečnostní mříže otevíravé do dveří</t>
  </si>
  <si>
    <t>-1562291932</t>
  </si>
  <si>
    <t>Poznámka k položce:
Přesná specifikace viz. D.1.1.603 Výpis zámečnických výrobků – Z-05</t>
  </si>
  <si>
    <t>146</t>
  </si>
  <si>
    <t>767006</t>
  </si>
  <si>
    <t>Bezpečnostní mříže otevíravé</t>
  </si>
  <si>
    <t>-1338249135</t>
  </si>
  <si>
    <t>Poznámka k položce:
Přesná specifikace viz. D.1.1.603 Výpis zámečnických výrobků – Z-06</t>
  </si>
  <si>
    <t>147</t>
  </si>
  <si>
    <t>767007</t>
  </si>
  <si>
    <t>Bariéry proti vozíkům</t>
  </si>
  <si>
    <t>780403019</t>
  </si>
  <si>
    <t>Poznámka k položce:
Přesná specifikace viz. D.1.1.603 Výpis zámečnických výrobků – Z-07</t>
  </si>
  <si>
    <t>148</t>
  </si>
  <si>
    <t>998767103</t>
  </si>
  <si>
    <t>Přesun hmot pro zámečnické konstrukce stanovený z hmotnosti přesunovaného materiálu vodorovná dopravní vzdálenost do 50 m v objektech výšky přes 12 do 24 m</t>
  </si>
  <si>
    <t>-155339450</t>
  </si>
  <si>
    <t>https://podminky.urs.cz/item/CS_URS_2022_01/998767103</t>
  </si>
  <si>
    <t>149</t>
  </si>
  <si>
    <t>771111011</t>
  </si>
  <si>
    <t>Příprava podkladu před provedením dlažby vysátí podlah</t>
  </si>
  <si>
    <t>1719475105</t>
  </si>
  <si>
    <t>https://podminky.urs.cz/item/CS_URS_2022_01/771111011</t>
  </si>
  <si>
    <t>"místnost č. 283,246,245" 12,26+3,34+2,96</t>
  </si>
  <si>
    <t>"místnost č. 355,355a,355b,358,358a,358b,358c" 8,40+1,5*2+9,65+3*1,39</t>
  </si>
  <si>
    <t>"místnost č. 356,357" 19,5+22,06</t>
  </si>
  <si>
    <t>150</t>
  </si>
  <si>
    <t>771121011</t>
  </si>
  <si>
    <t>Příprava podkladu před provedením dlažby nátěr penetrační na podlahu</t>
  </si>
  <si>
    <t>-284502053</t>
  </si>
  <si>
    <t>https://podminky.urs.cz/item/CS_URS_2022_01/771121011</t>
  </si>
  <si>
    <t>"místnost č. 283,246,245" 12,26+3,34+2,96+(14,23-0,9)*0,1</t>
  </si>
  <si>
    <t>"místnost č. 356,357" 19,5+22,06+(18,85-0,8-0,86+22,55-0,85-0,8)*0,1</t>
  </si>
  <si>
    <t>151</t>
  </si>
  <si>
    <t>771474113</t>
  </si>
  <si>
    <t>Montáž soklů z dlaždic keramických lepených flexibilním lepidlem rovných, výšky přes 90 do 120 mm</t>
  </si>
  <si>
    <t>585905212</t>
  </si>
  <si>
    <t>https://podminky.urs.cz/item/CS_URS_2022_01/771474113</t>
  </si>
  <si>
    <t>"3.NP - místnost č. 283" 14,23-0,9</t>
  </si>
  <si>
    <t>"4.NP - místnost č. 356,357" 18,85-0,8-0,86+22,55-0,85-0,8</t>
  </si>
  <si>
    <t>152</t>
  </si>
  <si>
    <t>59761440</t>
  </si>
  <si>
    <t>dlažba velkoformátová keramická slinutá hladká do interiéru i exteriéru pro vysoké mechanické namáhání přes 2 do 4ks/m2</t>
  </si>
  <si>
    <t>-537759049</t>
  </si>
  <si>
    <t>51,42*0,1</t>
  </si>
  <si>
    <t>153</t>
  </si>
  <si>
    <t>771574241</t>
  </si>
  <si>
    <t>Montáž podlah z dlaždic keramických lepených flexibilním lepidlem velkoformátových pro vysoké mechanické zatížení hladkých přes 2 do 4 ks/m2</t>
  </si>
  <si>
    <t>615090249</t>
  </si>
  <si>
    <t>https://podminky.urs.cz/item/CS_URS_2022_01/771574241</t>
  </si>
  <si>
    <t>154</t>
  </si>
  <si>
    <t>1899168925</t>
  </si>
  <si>
    <t>Poznámka k položce:
Přesná specifikace viz. D.1.1.605 Výpis ostatních výrobků – O-05</t>
  </si>
  <si>
    <t>60,12*1,15 'Přepočtené koeficientem množství</t>
  </si>
  <si>
    <t>155</t>
  </si>
  <si>
    <t>771574261</t>
  </si>
  <si>
    <t>Montáž podlah z dlaždic keramických lepených flexibilním lepidlem velkoformátových pro vysoké mechanické zatížení protiskluzných nebo reliéfních (bezbariérových) přes 2 do 4 ks/m2</t>
  </si>
  <si>
    <t>364216754</t>
  </si>
  <si>
    <t>https://podminky.urs.cz/item/CS_URS_2022_01/771574261</t>
  </si>
  <si>
    <t>156</t>
  </si>
  <si>
    <t>59761415</t>
  </si>
  <si>
    <t>dlažba velkoformátová keramická slinutá protiskluzná do interiéru i exteriéru pro vysoké mechanické namáhání přes 2 do 4ks/m2</t>
  </si>
  <si>
    <t>942622764</t>
  </si>
  <si>
    <t>Poznámka k položce:
Přesná specifikace viz. D.1.1.605 Výpis ostatních výrobků – O-06</t>
  </si>
  <si>
    <t>25,22*1,15 'Přepočtené koeficientem množství</t>
  </si>
  <si>
    <t>157</t>
  </si>
  <si>
    <t>771577111</t>
  </si>
  <si>
    <t>Montáž podlah z dlaždic keramických lepených flexibilním lepidlem Příplatek k cenám za plochu do 5 m2 jednotlivě</t>
  </si>
  <si>
    <t>-520573219</t>
  </si>
  <si>
    <t>https://podminky.urs.cz/item/CS_URS_2022_01/771577111</t>
  </si>
  <si>
    <t>"místnost č. 246,245" 3,34+2,96</t>
  </si>
  <si>
    <t>"místnost č. 355a,355b,358a,358b,358c" 1,5*2+3*1,39</t>
  </si>
  <si>
    <t>158</t>
  </si>
  <si>
    <t>771591112</t>
  </si>
  <si>
    <t>Izolace podlahy pod dlažbu nátěrem nebo stěrkou ve dvou vrstvách</t>
  </si>
  <si>
    <t>2082851702</t>
  </si>
  <si>
    <t>https://podminky.urs.cz/item/CS_URS_2022_01/771591112</t>
  </si>
  <si>
    <t>159</t>
  </si>
  <si>
    <t>771591115</t>
  </si>
  <si>
    <t>Podlahy - dokončovací práce spárování silikonem</t>
  </si>
  <si>
    <t>-1044065595</t>
  </si>
  <si>
    <t>https://podminky.urs.cz/item/CS_URS_2022_01/771591115</t>
  </si>
  <si>
    <t>"místnost č. 283,246,245" 14,23-0,9+6*0,1+9,3-0,7+8,6-0,7</t>
  </si>
  <si>
    <t>"místnost č. 355,355a,355b,356,357,358,358a,358b,358c" 11,92+2*4,1+17+20,7+14,43+3*4,1+14*0,15</t>
  </si>
  <si>
    <t>160</t>
  </si>
  <si>
    <t>771592011</t>
  </si>
  <si>
    <t>Čištění vnitřních ploch po položení dlažby podlah nebo schodišť chemickými prostředky</t>
  </si>
  <si>
    <t>63149115</t>
  </si>
  <si>
    <t>https://podminky.urs.cz/item/CS_URS_2022_01/771592011</t>
  </si>
  <si>
    <t xml:space="preserve">"místnost č. 283,246,245" 12,26+3,34+2,96+(14,23-0,9)*0,1 </t>
  </si>
  <si>
    <t>161</t>
  </si>
  <si>
    <t>998771103</t>
  </si>
  <si>
    <t>Přesun hmot pro podlahy z dlaždic stanovený z hmotnosti přesunovaného materiálu vodorovná dopravní vzdálenost do 50 m v objektech výšky přes 12 do 24 m</t>
  </si>
  <si>
    <t>-443921088</t>
  </si>
  <si>
    <t>https://podminky.urs.cz/item/CS_URS_2022_01/998771103</t>
  </si>
  <si>
    <t>162</t>
  </si>
  <si>
    <t>776111116</t>
  </si>
  <si>
    <t>Příprava podkladu broušení podlah stávajícího podkladu pro odstranění lepidla (po starých krytinách)</t>
  </si>
  <si>
    <t>373390915</t>
  </si>
  <si>
    <t>https://podminky.urs.cz/item/CS_URS_2022_01/776111116</t>
  </si>
  <si>
    <t>"4.NP - revize - místnost č. 332" 31,5</t>
  </si>
  <si>
    <t>163</t>
  </si>
  <si>
    <t>776111311</t>
  </si>
  <si>
    <t>Příprava podkladu vysátí podlah</t>
  </si>
  <si>
    <t>1044007027</t>
  </si>
  <si>
    <t>https://podminky.urs.cz/item/CS_URS_2022_01/776111311</t>
  </si>
  <si>
    <t>"4.NP - fotoateliér - místnost č. 352" 59,75</t>
  </si>
  <si>
    <t>164</t>
  </si>
  <si>
    <t>776121112</t>
  </si>
  <si>
    <t>Příprava podkladu penetrace vodou ředitelná podlah</t>
  </si>
  <si>
    <t>-1177065879</t>
  </si>
  <si>
    <t>https://podminky.urs.cz/item/CS_URS_2022_01/776121112</t>
  </si>
  <si>
    <t>165</t>
  </si>
  <si>
    <t>776231111</t>
  </si>
  <si>
    <t>Montáž podlahovin z vinylu lepením lamel nebo čtverců standardním lepidlem</t>
  </si>
  <si>
    <t>-287764076</t>
  </si>
  <si>
    <t>https://podminky.urs.cz/item/CS_URS_2022_01/776231111</t>
  </si>
  <si>
    <t>166</t>
  </si>
  <si>
    <t>284001</t>
  </si>
  <si>
    <t>vinylové lamely 217x1515 mm, odolné vůdči vlhkosti, protiskluznost R10</t>
  </si>
  <si>
    <t>-1481383316</t>
  </si>
  <si>
    <t>Poznámka k položce:
Přesná specifikace viz. D.1.1.605 Výpis ostatních výrobků – O-02</t>
  </si>
  <si>
    <t>59,75*1,1 'Přepočtené koeficientem množství</t>
  </si>
  <si>
    <t>167</t>
  </si>
  <si>
    <t>998776103</t>
  </si>
  <si>
    <t>Přesun hmot pro podlahy povlakové stanovený z hmotnosti přesunovaného materiálu vodorovná dopravní vzdálenost do 50 m v objektech výšky přes 12 do 24 m</t>
  </si>
  <si>
    <t>655695830</t>
  </si>
  <si>
    <t>https://podminky.urs.cz/item/CS_URS_2022_01/998776103</t>
  </si>
  <si>
    <t>777</t>
  </si>
  <si>
    <t>Podlahy lité</t>
  </si>
  <si>
    <t>168</t>
  </si>
  <si>
    <t>777001</t>
  </si>
  <si>
    <t>Příprava podkladu - vyrovnávací vrstva epoxidového polymerbetonu tl. 20 mm</t>
  </si>
  <si>
    <t>1647974939</t>
  </si>
  <si>
    <t>"místnost č. 032" 2,4*1,2</t>
  </si>
  <si>
    <t>"místnost č. 269,239,237,283,243,240,266" 57,6+40,77+107,68+14,90+59,83+96,88+15,26</t>
  </si>
  <si>
    <t>(1,25+2*0,85)*0,2</t>
  </si>
  <si>
    <t>"místnost č. 332" 35</t>
  </si>
  <si>
    <t>169</t>
  </si>
  <si>
    <t>777211911</t>
  </si>
  <si>
    <t>Oprava podlahy epoxidovou stěrkou plněnou pískem včetně penetrace, tloušťky do 10 mm, plochy jednotlivě přes 0,10 do 0,25 m2</t>
  </si>
  <si>
    <t>-1143769848</t>
  </si>
  <si>
    <t>https://podminky.urs.cz/item/CS_URS_2022_01/777211911</t>
  </si>
  <si>
    <t>170</t>
  </si>
  <si>
    <t>777511123</t>
  </si>
  <si>
    <t>Krycí stěrka průmyslová epoxidová, tloušťky přes 1 do 2 mm</t>
  </si>
  <si>
    <t>399826509</t>
  </si>
  <si>
    <t>https://podminky.urs.cz/item/CS_URS_2022_01/777511123</t>
  </si>
  <si>
    <t>171</t>
  </si>
  <si>
    <t>777511181</t>
  </si>
  <si>
    <t>Krycí stěrka Příplatek k cenám za zvýšenou pracnost provádění soklíků na svislé ploše podlahových</t>
  </si>
  <si>
    <t>359029936</t>
  </si>
  <si>
    <t>https://podminky.urs.cz/item/CS_URS_2022_01/777511181</t>
  </si>
  <si>
    <t>0,5*0,1*2</t>
  </si>
  <si>
    <t>0,1*(36,18+6,875+19,215+21,155+14,98+0,15+31,3+0,4+1,235+0,765+6,45+9,125+32,385+1,295+0,88+9,1+3,985+6,925+7,22)</t>
  </si>
  <si>
    <t>0,52*2*0,1</t>
  </si>
  <si>
    <t>"místnost č. 332" (30-0,7)*0,1</t>
  </si>
  <si>
    <t>172</t>
  </si>
  <si>
    <t>777612103</t>
  </si>
  <si>
    <t>Uzavírací nátěr podlahy epoxidový transparentní</t>
  </si>
  <si>
    <t>247432565</t>
  </si>
  <si>
    <t>https://podminky.urs.cz/item/CS_URS_2022_01/777612103</t>
  </si>
  <si>
    <t>"místnost č. 032" 2,4*1,2+0,5*0,1*2</t>
  </si>
  <si>
    <t>"místnost č. 257" 0,5*1,2+0,52*2*0,1</t>
  </si>
  <si>
    <t>"místnost č. 332" 35+(30-0,7)*0,1</t>
  </si>
  <si>
    <t>173</t>
  </si>
  <si>
    <t>777911111</t>
  </si>
  <si>
    <t>Napojení na stěnu nebo sokl fabionem z epoxidové stěrky plněné pískem tuhé</t>
  </si>
  <si>
    <t>-1193720602</t>
  </si>
  <si>
    <t>https://podminky.urs.cz/item/CS_URS_2022_01/777911111</t>
  </si>
  <si>
    <t>0,5*2</t>
  </si>
  <si>
    <t>0,52*2</t>
  </si>
  <si>
    <t>"místnost č. 269,239,237,283,243,240,266"(36,18+6,875+19,215+21,155+14,98+0,15+31,3+0,4+1,235+0,765+6,45+9,125+32,385+1,295+0,88+9,1+3,985+6,925+7,22)</t>
  </si>
  <si>
    <t>"místnost č. 332" (30-0,7)</t>
  </si>
  <si>
    <t>174</t>
  </si>
  <si>
    <t>998777103</t>
  </si>
  <si>
    <t>Přesun hmot pro podlahy lité stanovený z hmotnosti přesunovaného materiálu vodorovná dopravní vzdálenost do 50 m v objektech výšky přes 12 do 24 m</t>
  </si>
  <si>
    <t>-1608384083</t>
  </si>
  <si>
    <t>https://podminky.urs.cz/item/CS_URS_2022_01/998777103</t>
  </si>
  <si>
    <t>175</t>
  </si>
  <si>
    <t>781111011</t>
  </si>
  <si>
    <t>Příprava podkladu před provedením obkladu oprášení (ometení) stěny</t>
  </si>
  <si>
    <t>-1863602978</t>
  </si>
  <si>
    <t>https://podminky.urs.cz/item/CS_URS_2022_01/781111011</t>
  </si>
  <si>
    <t>"zpětné osazení obkladů fasády" 0,7*0,7*13+3,24*0,4</t>
  </si>
  <si>
    <t>"místnost č. 283,246,245" 1,8*0,6+(4,05+2*1,6+1,3+1,2+4,5)*2,15</t>
  </si>
  <si>
    <t>"místnost č. 355,355a,355b, 358,358a,358b,358c" 2,15*(11,92+2*4,1+12,58+3*4,1)+4*0,8*1,2+1,85*0,91+1,85*0,12+2,48*0,12</t>
  </si>
  <si>
    <t>176</t>
  </si>
  <si>
    <t>781121011</t>
  </si>
  <si>
    <t>Příprava podkladu před provedením obkladu nátěr penetrační na stěnu</t>
  </si>
  <si>
    <t>434020784</t>
  </si>
  <si>
    <t>https://podminky.urs.cz/item/CS_URS_2022_01/781121011</t>
  </si>
  <si>
    <t>177</t>
  </si>
  <si>
    <t>781131112</t>
  </si>
  <si>
    <t>Izolace stěny pod obklad izolace nátěrem nebo stěrkou ve dvou vrstvách</t>
  </si>
  <si>
    <t>-460152816</t>
  </si>
  <si>
    <t>https://podminky.urs.cz/item/CS_URS_2022_01/781131112</t>
  </si>
  <si>
    <t>"místnost č. 355,358" 1,4*2,15+3,58*2,15</t>
  </si>
  <si>
    <t>178</t>
  </si>
  <si>
    <t>781161021</t>
  </si>
  <si>
    <t>Příprava podkladu před provedením obkladu montáž profilu ukončujícího profilu rohového, vanového</t>
  </si>
  <si>
    <t>569883093</t>
  </si>
  <si>
    <t>https://podminky.urs.cz/item/CS_URS_2022_01/781161021</t>
  </si>
  <si>
    <t>"4.NP - foto - místnost č. 355,358" 6*2,15+1,85</t>
  </si>
  <si>
    <t>179</t>
  </si>
  <si>
    <t>590001</t>
  </si>
  <si>
    <t>profil rohový pro vnější hrany obkladů nerez lesk L 10x2500mm</t>
  </si>
  <si>
    <t>1012742766</t>
  </si>
  <si>
    <t>14,75*1,1 'Přepočtené koeficientem množství</t>
  </si>
  <si>
    <t>180</t>
  </si>
  <si>
    <t>781474153</t>
  </si>
  <si>
    <t>Montáž obkladů vnitřních stěn z dlaždic keramických lepených flexibilním lepidlem velkoformátových hladkých přes 2 do 4 ks/m2</t>
  </si>
  <si>
    <t>545881124</t>
  </si>
  <si>
    <t>https://podminky.urs.cz/item/CS_URS_2022_01/781474153</t>
  </si>
  <si>
    <t>"místnost č. 355,355a,355b, 358,358a,358b,358c" 2,15*(11,92+2*4,1+12,58+3*4,1)-4*0,8*1,2+1,85*0,91</t>
  </si>
  <si>
    <t>181</t>
  </si>
  <si>
    <t>59761002</t>
  </si>
  <si>
    <t>obklad velkoformátový keramický hladký přes 2 do 4ks/m2</t>
  </si>
  <si>
    <t>-2083915077</t>
  </si>
  <si>
    <t>Poznámka k položce:
Přesná specifikace viz. D.1.1.605 Výpis ostatních výrobků – O-04</t>
  </si>
  <si>
    <t>126,312*1,15 'Přepočtené koeficientem množství</t>
  </si>
  <si>
    <t>182</t>
  </si>
  <si>
    <t>781477111</t>
  </si>
  <si>
    <t>Montáž obkladů vnitřních stěn z dlaždic keramických Příplatek k cenám za plochu do 10 m2 jednotlivě</t>
  </si>
  <si>
    <t>-312273031</t>
  </si>
  <si>
    <t>https://podminky.urs.cz/item/CS_URS_2022_01/781477111</t>
  </si>
  <si>
    <t>"místnost č. 355a,355b,358a,358b,358c" 2,15*(2*4,1+3*4,1)</t>
  </si>
  <si>
    <t>183</t>
  </si>
  <si>
    <t>781491011</t>
  </si>
  <si>
    <t>Montáž zrcadel lepených silikonovým tmelem na podkladní omítku, plochy do 1 m2</t>
  </si>
  <si>
    <t>1030124154</t>
  </si>
  <si>
    <t>https://podminky.urs.cz/item/CS_URS_2022_01/781491011</t>
  </si>
  <si>
    <t>"4.NP - foto - místnost č. 355,358" 4*0,8*1,2</t>
  </si>
  <si>
    <t>184</t>
  </si>
  <si>
    <t>590002</t>
  </si>
  <si>
    <t>zrcadlo zapuštěné v obkladu, čiré, bez fazety 800x1200 mm</t>
  </si>
  <si>
    <t>-1512127129</t>
  </si>
  <si>
    <t>Poznámka k položce:
Přesná specifikace viz. D.1.1.605 Výpis ostatních výrobků – O-07</t>
  </si>
  <si>
    <t>185</t>
  </si>
  <si>
    <t>781495115</t>
  </si>
  <si>
    <t>Obklad - dokončující práce ostatní práce spárování silikonem</t>
  </si>
  <si>
    <t>-1479567816</t>
  </si>
  <si>
    <t>https://podminky.urs.cz/item/CS_URS_2022_01/781495115</t>
  </si>
  <si>
    <t>"místnost č. 245,246" 8*2,15+8*2,15</t>
  </si>
  <si>
    <t>"místnost č. 355,355a,355b, 358,358a,358b,358c" (14+8+4*4)*2,15</t>
  </si>
  <si>
    <t>186</t>
  </si>
  <si>
    <t>781495211</t>
  </si>
  <si>
    <t>Čištění vnitřních ploch po provedení obkladu stěn chemickými prostředky</t>
  </si>
  <si>
    <t>311158257</t>
  </si>
  <si>
    <t>https://podminky.urs.cz/item/CS_URS_2022_01/781495211</t>
  </si>
  <si>
    <t>"místnost č. 355,355a,355b, 358,358a,358b,358c" 2,15*(11,92+2*4,1+12,58+3*4,1)-4*0,8*1,2+1,85*0,91+4*0,8*1,2+1,85*0,12+2,48*0,12</t>
  </si>
  <si>
    <t>187</t>
  </si>
  <si>
    <t>781674112</t>
  </si>
  <si>
    <t>Montáž obkladů parapetů z dlaždic keramických lepených flexibilním lepidlem, šířky parapetu přes 100 do 150 mm</t>
  </si>
  <si>
    <t>2140194712</t>
  </si>
  <si>
    <t>https://podminky.urs.cz/item/CS_URS_2022_01/781674112</t>
  </si>
  <si>
    <t>"4.NP - místnost č. 358" 1,85</t>
  </si>
  <si>
    <t>188</t>
  </si>
  <si>
    <t>665796095</t>
  </si>
  <si>
    <t>1,85*0,12 'Přepočtené koeficientem množství</t>
  </si>
  <si>
    <t>189</t>
  </si>
  <si>
    <t>781571131</t>
  </si>
  <si>
    <t>Montáž obkladů ostění z obkladaček keramických lepených flexibilním lepidlem šířky ostění do 200 mm</t>
  </si>
  <si>
    <t>-656566291</t>
  </si>
  <si>
    <t>https://podminky.urs.cz/item/CS_URS_2022_01/781571131</t>
  </si>
  <si>
    <t>"4.NP - místnost č. 358" 2*1,24</t>
  </si>
  <si>
    <t>190</t>
  </si>
  <si>
    <t>-441601582</t>
  </si>
  <si>
    <t>2,48*0,12 'Přepočtené koeficientem množství</t>
  </si>
  <si>
    <t>191</t>
  </si>
  <si>
    <t>781774118</t>
  </si>
  <si>
    <t>Montáž obkladů vnějších stěn z dlaždic keramických lepených flexibilním lepidlem maloformátových hladkých přes 35 do 45 ks/m2</t>
  </si>
  <si>
    <t>425089468</t>
  </si>
  <si>
    <t>https://podminky.urs.cz/item/CS_URS_2022_01/781774118</t>
  </si>
  <si>
    <t>192</t>
  </si>
  <si>
    <t>59761430</t>
  </si>
  <si>
    <t>dlažba keramická slinutá hladká do interiéru i exteriéru pro vysoké mechanické namáhání přes 35 do 45ks/m2</t>
  </si>
  <si>
    <t>-2111952953</t>
  </si>
  <si>
    <t>"10% nových" (0,7*0,7*13+3,24*0,4)*0,1</t>
  </si>
  <si>
    <t>0,767*1,1 'Přepočtené koeficientem množství</t>
  </si>
  <si>
    <t>193</t>
  </si>
  <si>
    <t>998781103</t>
  </si>
  <si>
    <t>Přesun hmot pro obklady keramické stanovený z hmotnosti přesunovaného materiálu vodorovná dopravní vzdálenost do 50 m v objektech výšky přes 12 do 24 m</t>
  </si>
  <si>
    <t>-1816016960</t>
  </si>
  <si>
    <t>https://podminky.urs.cz/item/CS_URS_2022_01/998781103</t>
  </si>
  <si>
    <t>194</t>
  </si>
  <si>
    <t>783301401</t>
  </si>
  <si>
    <t>Příprava podkladu zámečnických konstrukcí před provedením nátěru ometení</t>
  </si>
  <si>
    <t>-1835524232</t>
  </si>
  <si>
    <t>https://podminky.urs.cz/item/CS_URS_2022_01/783301401</t>
  </si>
  <si>
    <t>"střecha KBA - podkonstrukce VZT" 30</t>
  </si>
  <si>
    <t>195</t>
  </si>
  <si>
    <t>783344201</t>
  </si>
  <si>
    <t>Základní antikorozní nátěr zámečnických konstrukcí jednonásobný polyuretanový</t>
  </si>
  <si>
    <t>63629358</t>
  </si>
  <si>
    <t>https://podminky.urs.cz/item/CS_URS_2022_01/783344201</t>
  </si>
  <si>
    <t>196</t>
  </si>
  <si>
    <t>783347101</t>
  </si>
  <si>
    <t>Krycí nátěr (email) zámečnických konstrukcí jednonásobný polyuretanový</t>
  </si>
  <si>
    <t>2020931656</t>
  </si>
  <si>
    <t>https://podminky.urs.cz/item/CS_URS_2022_01/783347101</t>
  </si>
  <si>
    <t>197</t>
  </si>
  <si>
    <t>783801403</t>
  </si>
  <si>
    <t>Příprava podkladu omítek před provedením nátěru oprášení</t>
  </si>
  <si>
    <t>1416227725</t>
  </si>
  <si>
    <t>https://podminky.urs.cz/item/CS_URS_2022_01/783801403</t>
  </si>
  <si>
    <t>198</t>
  </si>
  <si>
    <t>783823133</t>
  </si>
  <si>
    <t>Penetrační nátěr omítek hladkých omítek hladkých, zrnitých tenkovrstvých nebo štukových stupně členitosti 1 a 2 silikátový</t>
  </si>
  <si>
    <t>-1899562345</t>
  </si>
  <si>
    <t>https://podminky.urs.cz/item/CS_URS_2022_01/783823133</t>
  </si>
  <si>
    <t>199</t>
  </si>
  <si>
    <t>783827123</t>
  </si>
  <si>
    <t>Krycí (ochranný ) nátěr omítek jednonásobný hladkých omítek hladkých, zrnitých tenkovrstvých nebo štukových stupně členitosti 1 a 2 silikátový</t>
  </si>
  <si>
    <t>-1042896341</t>
  </si>
  <si>
    <t>https://podminky.urs.cz/item/CS_URS_2022_01/783827123</t>
  </si>
  <si>
    <t>200</t>
  </si>
  <si>
    <t>784111001</t>
  </si>
  <si>
    <t>Oprášení (ometení) podkladu v místnostech výšky do 3,80 m</t>
  </si>
  <si>
    <t>-1856073883</t>
  </si>
  <si>
    <t>https://podminky.urs.cz/item/CS_URS_2022_01/784111001</t>
  </si>
  <si>
    <t>"místnost 029" 22,8*3,8-1*3*1,97+25,09+17*3,8-2*1*1,97+6,16-1*5,65*3,8</t>
  </si>
  <si>
    <t>"místnost 032" 22,11*3,8-0,8*1,97-2,4*3,8+21,92-3,51*2,4</t>
  </si>
  <si>
    <t>"místnost 024" 3,64*3,57+3,57*2,8+3,57*8,6+3,57*1,95+3,57*0,51+3,31*0,8+3,11*0,8+3,11*2*0,4+0,4*2*3,31-1,45*2,02+19,02-0,4*0,4+2*0,5*2,4+2*0,5*8,54-3,</t>
  </si>
  <si>
    <t>"1.NP místnost 023" 31,38*3,66-3,25*0,6-2,02*1,45-3*3,61-3,05*3,61+3,61*4*0,66+4*0,3*3,51</t>
  </si>
  <si>
    <t>-2*2,5-3,51*3,05-3*3,51-2,02*1,45-1,2*2+0,29*11,66+0,29*10,86+2*3,85*0,5+2*3,225*0,29+2*3,46*0,29</t>
  </si>
  <si>
    <t>8,11*0,49*2+8,82*0,49*2+2*3,6*0,4+4*0,4*3,31+4*0,4*3,11+0,09*3+0,09*3,05</t>
  </si>
  <si>
    <t>0,5*2*0,92+0,4*0,92+1,085*2*0,5+0,4*1,085*2+0,29*(1,235+5,27+3,48+4,15+3,48+3,68)-4*0,4*0,4</t>
  </si>
  <si>
    <t>"3.NP - skleník, KBA"</t>
  </si>
  <si>
    <t>"místnost 238" 27,27*3,75-6,3*3,75-1,3*2*3-0,8*1,97-1,1*2+3,67*2*0,4+36,03</t>
  </si>
  <si>
    <t>"místnost 257" 47,31*3,75-6,3*3,75-1,2*2,1-3,67*3*3,5-3,52*3,5-2,25*2,64*4+8*0,3*3,56+0,13*8*2,64+121,31</t>
  </si>
  <si>
    <t>"místnost 228" 92,71*3,75-1*1,97*2-1,4*2,1-2*1,97*0,7-2,475*3,75-4,7*3,75-1,2*2,1-1,3*2</t>
  </si>
  <si>
    <t>0,5*2*3,5+0,96*3,75-3*3,67*3,5-3,52*3,5-3*3,75-5*2,64*2,25-2,64*1,05+12*0,3*3,56</t>
  </si>
  <si>
    <t>12*0,13*2,64+262,13-0,2365-1,65*3,5-1,4*3,5+3,67*4*0,4</t>
  </si>
  <si>
    <t>"místnost 239" 18,02*3,75-2*1,75*2,64+4*0,3*3,56+0,13*4*2,64-7,825*3,75+41,3</t>
  </si>
  <si>
    <t>"místnost 283a" 15,03*3,75-2*1,75*2,64-0,8*2,1+2*0,3*3,56+2*3,56*0,125+2*0,235*2,64+2*2,64*0,13+15,39</t>
  </si>
  <si>
    <t>"místnost 283" 13,98*3,75-0,8*2,1+2*3,56*0,125+2*0,235*2,64+12,69-1,76*0,6-1,75*2,64</t>
  </si>
  <si>
    <t>"místnost 246" 0,45*5,3+1,73+0,45*4,8+1,4</t>
  </si>
  <si>
    <t>"místnost 245" 5,3*0,45+1,71+4,1*0,45+1,05</t>
  </si>
  <si>
    <t>"místnost 243" 27,9*3,75-0,4*2*2,64-0,8*2,64-1,8*2,64-4,99*3+0,15*6*2,64+0,125*2*3,75+0,235*2*2,64</t>
  </si>
  <si>
    <t>45,43+0,3*2*3+20,3*3,75-4,99*3-2,2*1,5-0,7*2,1-1,8*2,3-0,7*2,1-1,165*3,5-4*0,4*0,25+15,06</t>
  </si>
  <si>
    <t>"místnost 240" 44,86*3,75-2,64*1,85*3-2,7*3,5-2,355*3,5-4*0,4*0,315-2*0,4*0,365+6*0,28*3,56+6*0,15*2,64+97,78</t>
  </si>
  <si>
    <t>"místnost 266" 19,06*3,75-1,77*2,43-2,165*2,18-1,5*2,15-2*0,4*0,4+2*0,4*2,05+15,43</t>
  </si>
  <si>
    <t>"místnost 237" 69,15*3,75-7,825*3,75-2*1-2,165*2,18-0,86*2,1-0,8*2,1*2-3,75*2,355+6*0,3*3,56</t>
  </si>
  <si>
    <t>2*0,45*3,56+6*0,13*2,64+2*2,64*0,28-1,165*3,5+0,4*2*2,62+108,16-1,55*2*2,64-1,2*2,64-1,75*2,64</t>
  </si>
  <si>
    <t>"místnost 269" 28,23*3,75-1*2*2+4*0,3*2,64+42,98+0,9*2,2</t>
  </si>
  <si>
    <t>"místnost 269a" 15,36*3,75-1*2+2*0,3*2,64+13,75</t>
  </si>
  <si>
    <t>"místnost 358" 17,27*1,55-1,2*1,55+0,23*2*1,2+0,11*2*0,25+9,54</t>
  </si>
  <si>
    <t>"místnost 358a" 4,9*0,45+1,4</t>
  </si>
  <si>
    <t>"místnost 358b" 4,9*0,45+1,4</t>
  </si>
  <si>
    <t>"místnost 358c" 4,9*0,45+1,4</t>
  </si>
  <si>
    <t>"místnost 357" 21,87*3,7-0,8*2,1-0,85*2,1-1,1*2,22+0,34*2*2,22+21,94+1*2,1+3,7*3,05</t>
  </si>
  <si>
    <t>"místnost 356" 18,17*3,7-0,86*2,05-0,8*2,1-1,1*2,22+0,34*2*2,22+19,37</t>
  </si>
  <si>
    <t>"místnost 355" 14,42*0,45+8,4</t>
  </si>
  <si>
    <t>"místnost 355a" 4,9*0,45+1,395</t>
  </si>
  <si>
    <t>"místnost 355b" 4,9*0,45+1,395</t>
  </si>
  <si>
    <t>"prostupy" 0,5-0,3+0,3-0,12+0,193-0,07+0,5-0,3+0,6-0,3+2*(0,57-0,26)+2*(0,56-0,27)+0,57-0,256+0,61-0,288+(0,73-0,4)*2</t>
  </si>
  <si>
    <t>201</t>
  </si>
  <si>
    <t>784111003</t>
  </si>
  <si>
    <t>Oprášení (ometení) podkladu v místnostech výšky přes 3,80 do 5,00 m</t>
  </si>
  <si>
    <t>-1738211265</t>
  </si>
  <si>
    <t>https://podminky.urs.cz/item/CS_URS_2022_01/784111003</t>
  </si>
  <si>
    <t>"místnost 352" 3,143*8,48+0,42+3+10,874*4,6-1,25*2,1+8,47*1+3*31,9</t>
  </si>
  <si>
    <t>"místnost 332" 24,32*2+12,19*3,64+0,31*3,8+3,65*3,91+1,35*4,1+3*2,1*2,44+0,2*6*2,44-1,7*2,1</t>
  </si>
  <si>
    <t>6,27*7,5+4,13*1,35+6,17*1,35+3,31*3,34+1,28*0,31+6,17*8*0,24+0,24*4*3,31</t>
  </si>
  <si>
    <t>202</t>
  </si>
  <si>
    <t>784171101</t>
  </si>
  <si>
    <t>Zakrytí nemalovaných ploch (materiál ve specifikaci) včetně pozdějšího odkrytí podlah</t>
  </si>
  <si>
    <t>-7315978</t>
  </si>
  <si>
    <t>https://podminky.urs.cz/item/CS_URS_2022_01/784171101</t>
  </si>
  <si>
    <t>203</t>
  </si>
  <si>
    <t>69311068</t>
  </si>
  <si>
    <t>geotextilie netkaná separační, ochranná, filtrační, drenážní PP 300g/m2</t>
  </si>
  <si>
    <t>-1837853778</t>
  </si>
  <si>
    <t>1325,67*1,05 'Přepočtené koeficientem množství</t>
  </si>
  <si>
    <t>204</t>
  </si>
  <si>
    <t>-1164877332</t>
  </si>
  <si>
    <t xml:space="preserve">Poznámka k položce:
zakrytí podlah provést před začátkem stavebních prací - ochrana stávajících nášlapných vrstev </t>
  </si>
  <si>
    <t>"3.NP" 3+16</t>
  </si>
  <si>
    <t>"4.NP" 55,5+11+7</t>
  </si>
  <si>
    <t>"4.NP - revize - místnost č. 337" 2,24*1,2+8,1</t>
  </si>
  <si>
    <t>205</t>
  </si>
  <si>
    <t>310480014</t>
  </si>
  <si>
    <t>103,288*1,05 'Přepočtené koeficientem množství</t>
  </si>
  <si>
    <t>206</t>
  </si>
  <si>
    <t>784171111</t>
  </si>
  <si>
    <t>Zakrytí nemalovaných ploch (materiál ve specifikaci) včetně pozdějšího odkrytí svislých ploch např. stěn, oken, dveří v místnostech výšky do 3,80</t>
  </si>
  <si>
    <t>616391191</t>
  </si>
  <si>
    <t>https://podminky.urs.cz/item/CS_URS_2022_01/784171111</t>
  </si>
  <si>
    <t>"4.NP - fotoateliér" 2,22*1,4*2+2,44*1,85+10*0,7*2,1+4*0,8*2,1+4*0,95*2,1</t>
  </si>
  <si>
    <t>"3.NP - skleník, knihárna" 2*1,97+2*0,7*1,97+1,2*2,1+1,3*4*2+0,8*1,97+1,1*2+3,8*(4,7+2,475)+(3,5*3,67*4)+6,3*3,8+3*3,8+2,64*(1,25+9*2,45)+(1,65+1,4)*3</t>
  </si>
  <si>
    <t>"3.NP - finanční úsek" 7,825*3,8+1,8*2,3+2,05*3,05+2,165*2,18+2,35*3,35+2,64*(2,1+8*2,05+5*1,85+1,5+1+2+0,6*2)+0,6*1,4+2,05*3,5</t>
  </si>
  <si>
    <t>3*2+4*0,8*2,1+8*0,7*2,1+1,5*2,2+1,5*2,150+0,86*2,1</t>
  </si>
  <si>
    <t>"1.NP - KBA" 6*1*1,97+0,8*1,97+1,45*20,2*3+2*2,5+1,3*2+1,25*2</t>
  </si>
  <si>
    <t>207</t>
  </si>
  <si>
    <t>58124844</t>
  </si>
  <si>
    <t>fólie pro malířské potřeby zakrývací tl 25µ 4x5m</t>
  </si>
  <si>
    <t>1751545521</t>
  </si>
  <si>
    <t>541,391*1,05 'Přepočtené koeficientem množství</t>
  </si>
  <si>
    <t>208</t>
  </si>
  <si>
    <t>784171113</t>
  </si>
  <si>
    <t>Zakrytí nemalovaných ploch (materiál ve specifikaci) včetně pozdějšího odkrytí svislých ploch např. stěn, oken, dveří v místnostech výšky přes 3,80 do 5,00</t>
  </si>
  <si>
    <t>-445946266</t>
  </si>
  <si>
    <t>https://podminky.urs.cz/item/CS_URS_2022_01/784171113</t>
  </si>
  <si>
    <t>"4.NP - revize - místnost č. 332" 4*7,5+0,7*2,1+3*2,1*2,4</t>
  </si>
  <si>
    <t>"4.NP -fotoateliér" 1,25*2,1+8,48*1,9</t>
  </si>
  <si>
    <t>209</t>
  </si>
  <si>
    <t>-789971269</t>
  </si>
  <si>
    <t>65,327*1,05 'Přepočtené koeficientem množství</t>
  </si>
  <si>
    <t>210</t>
  </si>
  <si>
    <t>784181121</t>
  </si>
  <si>
    <t>Penetrace podkladu jednonásobná hloubková akrylátová bezbarvá v místnostech výšky do 3,80 m</t>
  </si>
  <si>
    <t>-876434009</t>
  </si>
  <si>
    <t>https://podminky.urs.cz/item/CS_URS_2022_01/784181121</t>
  </si>
  <si>
    <t>211</t>
  </si>
  <si>
    <t>784181123</t>
  </si>
  <si>
    <t>Penetrace podkladu jednonásobná hloubková akrylátová bezbarvá v místnostech výšky přes 3,80 do 5,00 m</t>
  </si>
  <si>
    <t>-612850985</t>
  </si>
  <si>
    <t>https://podminky.urs.cz/item/CS_URS_2022_01/784181123</t>
  </si>
  <si>
    <t>212</t>
  </si>
  <si>
    <t>784191003</t>
  </si>
  <si>
    <t>Čištění vnitřních ploch hrubý úklid po provedení malířských prací omytím oken dvojitých nebo zdvojených</t>
  </si>
  <si>
    <t>412167808</t>
  </si>
  <si>
    <t>https://podminky.urs.cz/item/CS_URS_2022_01/784191003</t>
  </si>
  <si>
    <t>"4.NP - revize - místnost č. 332" 3*2,1*2,4</t>
  </si>
  <si>
    <t>"4.NP - fotoateliér" 8,48*1,9+2,22*1,4*2+2,44*1,85</t>
  </si>
  <si>
    <t>"3.NP - skleník, knihárna"3,8*(4,7+2,475)+(3,5*3,67*4)+6,3*3,8+3*3,8+2,64*(1,25+9*2,45)+3,56*(1,65+1,4)</t>
  </si>
  <si>
    <t>213</t>
  </si>
  <si>
    <t>784191005</t>
  </si>
  <si>
    <t>Čištění vnitřních ploch hrubý úklid po provedení malířských prací omytím dveří nebo vrat</t>
  </si>
  <si>
    <t>-83279562</t>
  </si>
  <si>
    <t>https://podminky.urs.cz/item/CS_URS_2022_01/784191005</t>
  </si>
  <si>
    <t>"4.NP - revize - místnost č. 332" 4*7,5+0,7*2,1</t>
  </si>
  <si>
    <t>"4.NP - fotoateliér" 1,25*2,1+10*0,7*2,1+4*0,8*2,1+4*0,95*2,1</t>
  </si>
  <si>
    <t>"3.NP - skleník, knihárna" 2*1,97+2*0,7*1,97+1,2*2,1+1,3*4*2+0,8*1,97+1,1*2</t>
  </si>
  <si>
    <t>"3.NP - finanční úsek" 3*2+4*0,8*2,1+8*0,7*2,1+1,5*2,2+1,5*2,150+0,86*2,1</t>
  </si>
  <si>
    <t>214</t>
  </si>
  <si>
    <t>784191007</t>
  </si>
  <si>
    <t>Čištění vnitřních ploch hrubý úklid po provedení malířských prací omytím podlah</t>
  </si>
  <si>
    <t>57884235</t>
  </si>
  <si>
    <t>https://podminky.urs.cz/item/CS_URS_2022_01/784191007</t>
  </si>
  <si>
    <t>55,5+11+7+3+16+2,24*1,2+8,1</t>
  </si>
  <si>
    <t>215</t>
  </si>
  <si>
    <t>784221101</t>
  </si>
  <si>
    <t>Malby z malířských směsí otěruvzdorných za sucha dvojnásobné, bílé za sucha otěruvzdorné dobře v místnostech výšky do 3,80 m</t>
  </si>
  <si>
    <t>717315812</t>
  </si>
  <si>
    <t>https://podminky.urs.cz/item/CS_URS_2022_01/784221101</t>
  </si>
  <si>
    <t>216</t>
  </si>
  <si>
    <t>784221103</t>
  </si>
  <si>
    <t>Malby z malířských směsí otěruvzdorných za sucha dvojnásobné, bílé za sucha otěruvzdorné dobře v místnostech výšky přes 3,80 do 5,00 m</t>
  </si>
  <si>
    <t>-1542294241</t>
  </si>
  <si>
    <t>https://podminky.urs.cz/item/CS_URS_2022_01/784221103</t>
  </si>
  <si>
    <t>D.1.2 - Stavebně konstrukční řešení</t>
  </si>
  <si>
    <t xml:space="preserve">    4 - Vodorovné konstrukce</t>
  </si>
  <si>
    <t xml:space="preserve">    789 - Povrchové úpravy ocelových konstrukcí a technologických zařízení</t>
  </si>
  <si>
    <t>311238911</t>
  </si>
  <si>
    <t>Výplň kapes zdiva z děrovaných cihel polystyrénem extrudovaným tl. 30 mm volně vloženým do drážky</t>
  </si>
  <si>
    <t>-1091110164</t>
  </si>
  <si>
    <t>https://podminky.urs.cz/item/CS_URS_2022_01/311238911</t>
  </si>
  <si>
    <t>Poznámka k položce:
Podrobněji viz D.1.2. Stavebně konstrukční řešení - detail D.7, D.8</t>
  </si>
  <si>
    <t>0,25*4+0,2*2</t>
  </si>
  <si>
    <t>312321311</t>
  </si>
  <si>
    <t>Nadzákladové zdi z betonu železového (bez výztuže) výplňové bez zvláštních nároků na vliv prostředí tř. C 16/20</t>
  </si>
  <si>
    <t>-1241526546</t>
  </si>
  <si>
    <t>https://podminky.urs.cz/item/CS_URS_2022_01/312321311</t>
  </si>
  <si>
    <t>Poznámka k položce:
Podrobněji viz D.1.2. Stavebně konstrukční řešení</t>
  </si>
  <si>
    <t>"zapravení kapes po osazení ocelových prvků" 2*0,3*0,2*0,2+4*0,25*0,25*0,325+0,155*0,25*0,43+2*0,24*0,25*0,22+3*0,15*0,27</t>
  </si>
  <si>
    <t>312321511</t>
  </si>
  <si>
    <t>Nadzákladové zdi z betonu železového (bez výztuže) výplňové bez zvláštních nároků na vliv prostředí tř. C 20/25</t>
  </si>
  <si>
    <t>1437183038</t>
  </si>
  <si>
    <t>https://podminky.urs.cz/item/CS_URS_2022_01/312321511</t>
  </si>
  <si>
    <t>"zapravení kapes po osazení ocelových prvků" 0,1*0,5*4</t>
  </si>
  <si>
    <t>317941121</t>
  </si>
  <si>
    <t>Osazování ocelových válcovaných nosníků na zdivu I nebo IE nebo U nebo UE nebo L do č. 12 nebo výšky do 120 mm</t>
  </si>
  <si>
    <t>-1462345530</t>
  </si>
  <si>
    <t>https://podminky.urs.cz/item/CS_URS_2022_01/317941121</t>
  </si>
  <si>
    <t>0,057+0,210</t>
  </si>
  <si>
    <t>13010740</t>
  </si>
  <si>
    <t>ocel profilová jakost S235JR (11 375) průřez IPE 80</t>
  </si>
  <si>
    <t>2000977817</t>
  </si>
  <si>
    <t>"překlady prostupů" 0,9*6*2/1000+1,55*6*2/1000+2,3*6*2/1000</t>
  </si>
  <si>
    <t>13010744</t>
  </si>
  <si>
    <t>ocel profilová jakost S235JR (11 375) průřez IPE 120</t>
  </si>
  <si>
    <t>1613472877</t>
  </si>
  <si>
    <t>"překlady prostupů" 1,05*10,4*12/1000+1,9*10,4*4/1000</t>
  </si>
  <si>
    <t>-1082831311</t>
  </si>
  <si>
    <t>0,083+0,16</t>
  </si>
  <si>
    <t>13010816</t>
  </si>
  <si>
    <t>ocel profilová jakost S235JR (11 375) průřez U (UPN) 100</t>
  </si>
  <si>
    <t>1458741733</t>
  </si>
  <si>
    <t>"překlady prostupů v 2.NP, 3.NP, 4.NP" (1,5+1,2+1,3+0,8+1+1+1)*10,6/1000</t>
  </si>
  <si>
    <t>13010814</t>
  </si>
  <si>
    <t>ocel profilová jakost S235JR (11 375) průřez U (UPN) 80</t>
  </si>
  <si>
    <t>1175489651</t>
  </si>
  <si>
    <t>"překlady prostupů ve 3.NP" (0,6+0,6+0,6)*8,64/1000</t>
  </si>
  <si>
    <t>317941123</t>
  </si>
  <si>
    <t>Osazování ocelových válcovaných nosníků na zdivu I nebo IE nebo U nebo UE nebo L č. 14 až 22 nebo výšky do 220 mm</t>
  </si>
  <si>
    <t>1181002220</t>
  </si>
  <si>
    <t>https://podminky.urs.cz/item/CS_URS_2022_01/317941123</t>
  </si>
  <si>
    <t>13010752</t>
  </si>
  <si>
    <t>ocel profilová jakost S235JR (11 375) průřez IPE 200</t>
  </si>
  <si>
    <t>-1916396611</t>
  </si>
  <si>
    <t>(2,95*22,4*1)/1000</t>
  </si>
  <si>
    <t>Vodorovné konstrukce</t>
  </si>
  <si>
    <t>411321515</t>
  </si>
  <si>
    <t>Stropy z betonu železového (bez výztuže) stropů deskových, plochých střech, desek balkonových, desek hřibových stropů včetně hlavic hřibových sloupů tř. C 20/25</t>
  </si>
  <si>
    <t>915966237</t>
  </si>
  <si>
    <t>https://podminky.urs.cz/item/CS_URS_2022_01/411321515</t>
  </si>
  <si>
    <t>"zapravení otvorů po demontáži rozvodů VZT - střecha 1.NP"(0,84+0,98)*0,2</t>
  </si>
  <si>
    <t>411351011</t>
  </si>
  <si>
    <t>Bednění stropních konstrukcí - bez podpěrné konstrukce desek tloušťky stropní desky přes 5 do 25 cm zřízení</t>
  </si>
  <si>
    <t>247370293</t>
  </si>
  <si>
    <t>https://podminky.urs.cz/item/CS_URS_2022_01/411351011</t>
  </si>
  <si>
    <t>"zapravení otvorů po demontáži rozvodů VZT - střecha 1.NP"0,98+0,2*1,4+0,84</t>
  </si>
  <si>
    <t>411351012</t>
  </si>
  <si>
    <t>Bednění stropních konstrukcí - bez podpěrné konstrukce desek tloušťky stropní desky přes 5 do 25 cm odstranění</t>
  </si>
  <si>
    <t>-491289649</t>
  </si>
  <si>
    <t>https://podminky.urs.cz/item/CS_URS_2022_01/411351012</t>
  </si>
  <si>
    <t>411354313</t>
  </si>
  <si>
    <t>Podpěrná konstrukce stropů - desek, kleneb a skořepin výška podepření do 4 m tloušťka stropu přes 15 do 25 cm zřízení</t>
  </si>
  <si>
    <t>-1037693983</t>
  </si>
  <si>
    <t>https://podminky.urs.cz/item/CS_URS_2022_01/411354313</t>
  </si>
  <si>
    <t>"zapravení otvorů po demontáži rozvodů VZT - střecha 1.NP"0,84+0,98</t>
  </si>
  <si>
    <t>411354314</t>
  </si>
  <si>
    <t>Podpěrná konstrukce stropů - desek, kleneb a skořepin výška podepření do 4 m tloušťka stropu přes 15 do 25 cm odstranění</t>
  </si>
  <si>
    <t>1773412166</t>
  </si>
  <si>
    <t>https://podminky.urs.cz/item/CS_URS_2022_01/411354314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</si>
  <si>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</si>
  <si>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</si>
  <si>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1389295510</t>
  </si>
  <si>
    <t>https://podminky.urs.cz/item/CS_URS_2022_01/411361821</t>
  </si>
  <si>
    <t>"zapravení otvorů po demontáži rozvodů VZT - střecha 1.NP" (1,58/1000)*0,5*(3,8/0,3)+(0,89/1000)*0,5*(4,2/0,3)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</si>
  <si>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</si>
  <si>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</si>
  <si>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-2109353747</t>
  </si>
  <si>
    <t>https://podminky.urs.cz/item/CS_URS_2022_01/411362021</t>
  </si>
  <si>
    <t>"zapravení otvorů po demontáži rozvodů VZT - střecha 1.NP" (4,44/1000)*2*0,84+(7,99/1000)*2*0,96</t>
  </si>
  <si>
    <t>953946111</t>
  </si>
  <si>
    <t>Montáž atypických ocelových konstrukcí profilů hmotnosti do 13 kg/m, hmotnosti konstrukce do 1 t</t>
  </si>
  <si>
    <t>-1030387718</t>
  </si>
  <si>
    <t>https://podminky.urs.cz/item/CS_URS_2022_01/953946111</t>
  </si>
  <si>
    <t>0,108+0,047+0,122+0,277</t>
  </si>
  <si>
    <t>13010416</t>
  </si>
  <si>
    <t>úhelník ocelový rovnostranný jakost S235JR (11 375) 40x40x5mm</t>
  </si>
  <si>
    <t>-696362926</t>
  </si>
  <si>
    <t>(2,49*5,28*2)/1000+(51,6*5,28*1)/1000</t>
  </si>
  <si>
    <t>1130226318</t>
  </si>
  <si>
    <t>(0,63*10,4*2+3,22*10,4*1)/1000</t>
  </si>
  <si>
    <t>13010746</t>
  </si>
  <si>
    <t>ocel profilová jakost S235JR (11 375) průřez IPE 140</t>
  </si>
  <si>
    <t>-1734896324</t>
  </si>
  <si>
    <t>(3,16*12,9*3)/1000</t>
  </si>
  <si>
    <t>13010930</t>
  </si>
  <si>
    <t>ocel profilová jakost S235JR (11 375) průřez UPE 120</t>
  </si>
  <si>
    <t>-1508246486</t>
  </si>
  <si>
    <t>(0,63*12,10*4+3,22*12,10*2)/1000</t>
  </si>
  <si>
    <t>953946121</t>
  </si>
  <si>
    <t>Montáž atypických ocelových konstrukcí profilů hmotnosti přes 13 do 30 kg/m, hmotnosti konstrukce do 1 t</t>
  </si>
  <si>
    <t>-366734523</t>
  </si>
  <si>
    <t>https://podminky.urs.cz/item/CS_URS_2022_01/953946121</t>
  </si>
  <si>
    <t>0,03+0,189+0,137+0,111+0,036+0,309+0,134</t>
  </si>
  <si>
    <t>13010950</t>
  </si>
  <si>
    <t>ocel profilová jakost S235JR (11 375) průřez HEA 100</t>
  </si>
  <si>
    <t>1740903176</t>
  </si>
  <si>
    <t>(0,45*16,7*4)/1000</t>
  </si>
  <si>
    <t>13010952</t>
  </si>
  <si>
    <t>ocel profilová jakost S235JR (11 375) průřez HEA 120</t>
  </si>
  <si>
    <t>22058870</t>
  </si>
  <si>
    <t>Poznámka k položce:
vč. podmaltovaní ocelového profilu</t>
  </si>
  <si>
    <t>(3,16*19,9*3)/1000</t>
  </si>
  <si>
    <t>13010932</t>
  </si>
  <si>
    <t>ocel profilová jakost S235JR (11 375) průřez UPE 140</t>
  </si>
  <si>
    <t>-2626587</t>
  </si>
  <si>
    <t>(3,16*14,5*3)/1000</t>
  </si>
  <si>
    <t>13010936</t>
  </si>
  <si>
    <t>ocel profilová jakost S235JR (11 375) průřez UPE 180</t>
  </si>
  <si>
    <t>531506441</t>
  </si>
  <si>
    <t>(5,65*19,7*1)/1000</t>
  </si>
  <si>
    <t>13010938</t>
  </si>
  <si>
    <t>ocel profilová jakost S235JR (11 375) průřez UPE 200</t>
  </si>
  <si>
    <t>915820730</t>
  </si>
  <si>
    <t>(0,4*22,8*4)/1000</t>
  </si>
  <si>
    <t>13010818</t>
  </si>
  <si>
    <t>ocel profilová jakost S235JR (11 375) průřez U (UPN) 120</t>
  </si>
  <si>
    <t>-1775501126</t>
  </si>
  <si>
    <t>(3,05*25,3*4)/1000</t>
  </si>
  <si>
    <t>13010984</t>
  </si>
  <si>
    <t>ocel profilová jakost S235JR (11 375) průřez HEB 240</t>
  </si>
  <si>
    <t>1467567375</t>
  </si>
  <si>
    <t>(2,5*26,7*2)/1000</t>
  </si>
  <si>
    <t>953946131</t>
  </si>
  <si>
    <t>Montáž atypických ocelových konstrukcí profilů hmotnosti přes 30 kg/m, hmotnosti konstrukce do 1 t</t>
  </si>
  <si>
    <t>686207969</t>
  </si>
  <si>
    <t>https://podminky.urs.cz/item/CS_URS_2022_01/953946131</t>
  </si>
  <si>
    <t>0,344+0,362+0,319</t>
  </si>
  <si>
    <t>13010956</t>
  </si>
  <si>
    <t>ocel profilová jakost S235JR (11 375) průřez HEA 160</t>
  </si>
  <si>
    <t>-1161397201</t>
  </si>
  <si>
    <t>(5,65*30,4*2)/1000</t>
  </si>
  <si>
    <t>13010958</t>
  </si>
  <si>
    <t>ocel profilová jakost S235JR (11 375) průřez HEA 180</t>
  </si>
  <si>
    <t>-792780011</t>
  </si>
  <si>
    <t>(2,55*35,5*4)/1000</t>
  </si>
  <si>
    <t>13010756</t>
  </si>
  <si>
    <t>ocel profilová jakost S235JR (11 375) průřez IPE 240</t>
  </si>
  <si>
    <t>848886600</t>
  </si>
  <si>
    <t>(5,2*30,7*2)/1000</t>
  </si>
  <si>
    <t>953961115</t>
  </si>
  <si>
    <t>Kotvy chemické s vyvrtáním otvoru do betonu, železobetonu nebo tvrdého kamene tmel, velikost M 20, hloubka 170 mm</t>
  </si>
  <si>
    <t>57513143</t>
  </si>
  <si>
    <t>https://podminky.urs.cz/item/CS_URS_2022_01/953961115</t>
  </si>
  <si>
    <t>13+14</t>
  </si>
  <si>
    <t>1623148993</t>
  </si>
  <si>
    <t>767391113</t>
  </si>
  <si>
    <t>Montáž krytiny z tvarovaných plechů trapézových nebo vlnitých, uchyceným přistřelením</t>
  </si>
  <si>
    <t>-689406843</t>
  </si>
  <si>
    <t>https://podminky.urs.cz/item/CS_URS_2022_01/767391113</t>
  </si>
  <si>
    <t>"zastřšení ocelové lávky" 10,9</t>
  </si>
  <si>
    <t>154001</t>
  </si>
  <si>
    <t xml:space="preserve">krytina z plechu trapézového tl 20 mm </t>
  </si>
  <si>
    <t>1418215623</t>
  </si>
  <si>
    <t>10,9*1,133 'Přepočtené koeficientem množství</t>
  </si>
  <si>
    <t>767995111</t>
  </si>
  <si>
    <t>Montáž ostatních atypických zámečnických konstrukcí hmotnosti do 5 kg</t>
  </si>
  <si>
    <t>kg</t>
  </si>
  <si>
    <t>-1067039928</t>
  </si>
  <si>
    <t>https://podminky.urs.cz/item/CS_URS_2022_01/767995111</t>
  </si>
  <si>
    <t>0,90+106,27+10,09+55,84+9,51+18,09+0,15+0,12+20,10</t>
  </si>
  <si>
    <t>13611210</t>
  </si>
  <si>
    <t>plech ocelový hladký jakost S235JR tl 3mm tabule</t>
  </si>
  <si>
    <t>-314009245</t>
  </si>
  <si>
    <t>40*60*3*16*7850/1000000000000</t>
  </si>
  <si>
    <t>13611218</t>
  </si>
  <si>
    <t>plech ocelový hladký jakost S235JR tl 5mm tabule</t>
  </si>
  <si>
    <t>267515537</t>
  </si>
  <si>
    <t>18050*150*5*1*7850/1000000000000</t>
  </si>
  <si>
    <t>13611220</t>
  </si>
  <si>
    <t>plech ocelový hladký jakost S235JR tl 6mm tabule</t>
  </si>
  <si>
    <t>815590334</t>
  </si>
  <si>
    <t>45*140*6*34*7850/1000000000000</t>
  </si>
  <si>
    <t>136002</t>
  </si>
  <si>
    <t>plech ocelový hladký jakost S235JR tl 8 mm tabule</t>
  </si>
  <si>
    <t>451756391</t>
  </si>
  <si>
    <t>160*180*8*4*7850/1000000000000</t>
  </si>
  <si>
    <t>160*152*8*1*7850/1000000000000</t>
  </si>
  <si>
    <t>120*171*8*7*7850/1000000000000</t>
  </si>
  <si>
    <t>120*114*8*6*7850/1000000000000</t>
  </si>
  <si>
    <t>100*120*8*8*7850/1000000000000</t>
  </si>
  <si>
    <t>87*152*8*8*7850/10000000000000</t>
  </si>
  <si>
    <t>80*120*8*7*7850/10000000000000</t>
  </si>
  <si>
    <t>80*100*8*7*7850/1000000000000</t>
  </si>
  <si>
    <t>60*120*8*16*7850/1000000000000</t>
  </si>
  <si>
    <t>57*98*8*15*7850/1000000000000</t>
  </si>
  <si>
    <t>13611228</t>
  </si>
  <si>
    <t>plech ocelový hladký jakost S235JR tl 10mm tabule</t>
  </si>
  <si>
    <t>-533708037</t>
  </si>
  <si>
    <t>100*270*10*2*7850/1000000000000</t>
  </si>
  <si>
    <t>100*120*10*2*7850/1000000000000</t>
  </si>
  <si>
    <t>80*270*10*2*7850/1000000000000</t>
  </si>
  <si>
    <t>13611232</t>
  </si>
  <si>
    <t>plech ocelový hladký jakost S235JR tl 12mm tabule</t>
  </si>
  <si>
    <t>1322736083</t>
  </si>
  <si>
    <t>120*200*12*8*7850/1000000000000</t>
  </si>
  <si>
    <t>136004</t>
  </si>
  <si>
    <t>čep P10</t>
  </si>
  <si>
    <t>574925592</t>
  </si>
  <si>
    <t>930*10*0,000000001*2*7850</t>
  </si>
  <si>
    <t>136005</t>
  </si>
  <si>
    <t>čep P16</t>
  </si>
  <si>
    <t>-154907873</t>
  </si>
  <si>
    <t>930*16*0,000000001*1*7850</t>
  </si>
  <si>
    <t>136006</t>
  </si>
  <si>
    <t>spojovací a kotvící materiál</t>
  </si>
  <si>
    <t>-1167301973</t>
  </si>
  <si>
    <t>767995114</t>
  </si>
  <si>
    <t>Montáž ostatních atypických zámečnických konstrukcí hmotnosti přes 20 do 50 kg</t>
  </si>
  <si>
    <t>-1460241117</t>
  </si>
  <si>
    <t>https://podminky.urs.cz/item/CS_URS_2022_01/767995114</t>
  </si>
  <si>
    <t>3,4*31,50</t>
  </si>
  <si>
    <t>136001</t>
  </si>
  <si>
    <t>pororošt tl. 50 mm</t>
  </si>
  <si>
    <t>-1927088745</t>
  </si>
  <si>
    <t>34*31,5</t>
  </si>
  <si>
    <t>136003</t>
  </si>
  <si>
    <t>-1055300703</t>
  </si>
  <si>
    <t>767995115</t>
  </si>
  <si>
    <t>Montáž ostatních atypických zámečnických konstrukcí hmotnosti přes 50 do 100 kg</t>
  </si>
  <si>
    <t>-858992038</t>
  </si>
  <si>
    <t>https://podminky.urs.cz/item/CS_URS_2022_01/767995115</t>
  </si>
  <si>
    <t>16,45*3,83</t>
  </si>
  <si>
    <t>14011064</t>
  </si>
  <si>
    <t>trubka ocelová bezešvá hladká jakost 11 353 89x8,0mm</t>
  </si>
  <si>
    <t>-876994574</t>
  </si>
  <si>
    <t>"vzpěra ocelové lávky" 4*3,83</t>
  </si>
  <si>
    <t>-486025209</t>
  </si>
  <si>
    <t>789</t>
  </si>
  <si>
    <t>Povrchové úpravy ocelových konstrukcí a technologických zařízení</t>
  </si>
  <si>
    <t>789322111</t>
  </si>
  <si>
    <t>Zhotovení nátěru ocelových konstrukcí třídy II jednosložkového základního, tloušťky do 80 μm</t>
  </si>
  <si>
    <t>-623472175</t>
  </si>
  <si>
    <t>https://podminky.urs.cz/item/CS_URS_2022_01/789322111</t>
  </si>
  <si>
    <t>"JAKL 40x5"</t>
  </si>
  <si>
    <t>(2,49*2+51,6)*0,147</t>
  </si>
  <si>
    <t>246001</t>
  </si>
  <si>
    <t>protikorozní nátěr na bázi syntetických pryskyřic</t>
  </si>
  <si>
    <t>-462247606</t>
  </si>
  <si>
    <t>8,317*0,3 'Přepočtené koeficientem množství</t>
  </si>
  <si>
    <t>789322121</t>
  </si>
  <si>
    <t>Zhotovení nátěru ocelových konstrukcí třídy II jednosložkového krycího (vrchního), tloušťky do 80 μm</t>
  </si>
  <si>
    <t>1917774735</t>
  </si>
  <si>
    <t>https://podminky.urs.cz/item/CS_URS_2022_01/789322121</t>
  </si>
  <si>
    <t>246002</t>
  </si>
  <si>
    <t>100972364</t>
  </si>
  <si>
    <t>8,317*0,2 'Přepočtené koeficientem množství</t>
  </si>
  <si>
    <t>789323111</t>
  </si>
  <si>
    <t>Zhotovení nátěru ocelových konstrukcí třídy III jednosložkového základního, tloušťky do 80 μm</t>
  </si>
  <si>
    <t>-1731566542</t>
  </si>
  <si>
    <t>https://podminky.urs.cz/item/CS_URS_2022_01/789323111</t>
  </si>
  <si>
    <t>"nátěr vzpěr"</t>
  </si>
  <si>
    <t>0,2827*4*3,83</t>
  </si>
  <si>
    <t>"nátěr ocelových plechů"</t>
  </si>
  <si>
    <t>8,75</t>
  </si>
  <si>
    <t>"HEA 100,HEA 120,HEA 160,HEA 180,UPE 120,UPE 140, UPE 180, U 120, IPE 120, HEB 120"</t>
  </si>
  <si>
    <t>0,56*0,45*4+3,16*3*0,68+(5,65*2*0,91)+(2,55*4*1,02)+(4*0,63+3,22*2)*0,46</t>
  </si>
  <si>
    <t>(3,16*3*0,52)+5,65*1*0,64+3,05*4*0,66+(0,63*2+3,22)*0,48+3,16*3*0,55+2,5*2*0,69</t>
  </si>
  <si>
    <t>-1032777015</t>
  </si>
  <si>
    <t>72,756*0,3 'Přepočtené koeficientem množství</t>
  </si>
  <si>
    <t>789323121</t>
  </si>
  <si>
    <t>Zhotovení nátěru ocelových konstrukcí třídy III jednosložkového krycího (vrchního), tloušťky do 80 μm</t>
  </si>
  <si>
    <t>147631794</t>
  </si>
  <si>
    <t>https://podminky.urs.cz/item/CS_URS_2022_01/789323121</t>
  </si>
  <si>
    <t>486226976</t>
  </si>
  <si>
    <t>72,756*0,2 'Přepočtené koeficientem množství</t>
  </si>
  <si>
    <t>789324111</t>
  </si>
  <si>
    <t>Zhotovení nátěru ocelových konstrukcí třídy IV základního jednosložkového, tloušťky do 80 μm</t>
  </si>
  <si>
    <t>-716211489</t>
  </si>
  <si>
    <t>https://podminky.urs.cz/item/CS_URS_2022_01/789324111</t>
  </si>
  <si>
    <t>"U200, IPE 200, IPE 240"</t>
  </si>
  <si>
    <t>0,4*0,7*4+2,95*1*0,77+5,2*2*0,92</t>
  </si>
  <si>
    <t>1760774141</t>
  </si>
  <si>
    <t>12,96*0,3 'Přepočtené koeficientem množství</t>
  </si>
  <si>
    <t>789324121</t>
  </si>
  <si>
    <t>Zhotovení nátěru ocelových konstrukcí třídy IV základního krycího (vrchního), tloušťky do 80 μm</t>
  </si>
  <si>
    <t>484684139</t>
  </si>
  <si>
    <t>https://podminky.urs.cz/item/CS_URS_2022_01/789324121</t>
  </si>
  <si>
    <t>764885818</t>
  </si>
  <si>
    <t>12,96*0,2 'Přepočtené koeficientem množství</t>
  </si>
  <si>
    <t>D.1.4 - Zdravotně technické instalace</t>
  </si>
  <si>
    <t>Ing. Zdeněk Sadílek, Krátká 460, 252 62 Horoměřice</t>
  </si>
  <si>
    <t>01 - Kanalizace</t>
  </si>
  <si>
    <t>02 - Vodovod</t>
  </si>
  <si>
    <t>03 - Zařizovací předměty</t>
  </si>
  <si>
    <t>04 - Výtokové baterie</t>
  </si>
  <si>
    <t>01</t>
  </si>
  <si>
    <t>Kanalizace</t>
  </si>
  <si>
    <t>01.01</t>
  </si>
  <si>
    <t>Kanalizační potrubí HT DN 32, hrdlové, hladké</t>
  </si>
  <si>
    <t>Poznámka k položce:
číslo technického listu 01/01</t>
  </si>
  <si>
    <t>01.02</t>
  </si>
  <si>
    <t>Kanalizační potrubí HT DN 40, hrdlové, hladké</t>
  </si>
  <si>
    <t>01.03</t>
  </si>
  <si>
    <t>Kanalizační potrubí HT DN 50, hrdlové, hladké</t>
  </si>
  <si>
    <t>01.04</t>
  </si>
  <si>
    <t>Kanalizační potrubí HT DN 75, hrdlové, hladké</t>
  </si>
  <si>
    <t>01.05</t>
  </si>
  <si>
    <t>Kanalizační potrubí HT DN 110, hrdlové, hladké</t>
  </si>
  <si>
    <t>01.06</t>
  </si>
  <si>
    <t>Vyvedení odpadních výpustek DN 40</t>
  </si>
  <si>
    <t>ks</t>
  </si>
  <si>
    <t>01.07</t>
  </si>
  <si>
    <t>Vyvedení odpadních výpustek DN 50</t>
  </si>
  <si>
    <t>01.08</t>
  </si>
  <si>
    <t>Vyvedení odpadních výpustek DN 110</t>
  </si>
  <si>
    <t>01.09</t>
  </si>
  <si>
    <t>Zápachová uzávěrka podomítková DN 32 pro odvodnění VZT</t>
  </si>
  <si>
    <t>Poznámka k položce:
číslo technického listu 01/02</t>
  </si>
  <si>
    <t>01.10</t>
  </si>
  <si>
    <t>Ventil přivzdušňovací pro potrubí DN 50, podomítkový</t>
  </si>
  <si>
    <t>kpl.</t>
  </si>
  <si>
    <t>Poznámka k položce:
číslo technického listu 01/03</t>
  </si>
  <si>
    <t>01.11</t>
  </si>
  <si>
    <t>Ventil přivzdušňovací pro potrubí DN 75, krycí mřížka</t>
  </si>
  <si>
    <t>Poznámka k položce:
číslo technického listu 01/04</t>
  </si>
  <si>
    <t>01.12</t>
  </si>
  <si>
    <t>Ventil přivzdušňovací pro potrubí DN 110, krycí mřížka</t>
  </si>
  <si>
    <t>01.13</t>
  </si>
  <si>
    <t>Protipožární manžeta pro potrubí DN 75</t>
  </si>
  <si>
    <t>Poznámka k položce:
číslo technického listu 01/05</t>
  </si>
  <si>
    <t>01.14</t>
  </si>
  <si>
    <t>Protipožární manžeta pro potrubí DN 110</t>
  </si>
  <si>
    <t>01.15</t>
  </si>
  <si>
    <t>Dvířka plastová 150x300mm, barva bílá</t>
  </si>
  <si>
    <t>Poznámka k položce:
číslo technického listu 01/06</t>
  </si>
  <si>
    <t>01.16</t>
  </si>
  <si>
    <t>Vsazení odbočky do stávajícího potrubí plastového DN 32</t>
  </si>
  <si>
    <t>01.17</t>
  </si>
  <si>
    <t>Vsazení odbočky do stávajícího potrubí litinového DN 70</t>
  </si>
  <si>
    <t>01.18</t>
  </si>
  <si>
    <t>Vsazení odbočky do stávajícího potrubí litinového DN 100</t>
  </si>
  <si>
    <t>01.19</t>
  </si>
  <si>
    <t>Technická prohlídka kanalizace</t>
  </si>
  <si>
    <t>01.20</t>
  </si>
  <si>
    <t>Zkouška těsnosti kanalizace vzduchem</t>
  </si>
  <si>
    <t>01.21</t>
  </si>
  <si>
    <t>Přesun hmot pro vnitřní kanalizaci, výška objektu do 24m</t>
  </si>
  <si>
    <t>01.22</t>
  </si>
  <si>
    <t>Prorážení otvorů a ostatní bourací práce</t>
  </si>
  <si>
    <t>kpl</t>
  </si>
  <si>
    <t>-1487649659</t>
  </si>
  <si>
    <t>01.23</t>
  </si>
  <si>
    <t>Demontáže rozvodů kanalizace vč. ekologické likvidace</t>
  </si>
  <si>
    <t>1531727015</t>
  </si>
  <si>
    <t>02</t>
  </si>
  <si>
    <t>Vodovod</t>
  </si>
  <si>
    <t>02.01</t>
  </si>
  <si>
    <t>Trubka polypropylénová PP-RCT 20x2.3, S4, vč. montážního materiálu</t>
  </si>
  <si>
    <t>Poznámka k položce:
číslo technického listu 02/01</t>
  </si>
  <si>
    <t>02.02</t>
  </si>
  <si>
    <t>Trubka polypropylénová PP-RCT 25x2.8, S4, vč. montážního materiálu</t>
  </si>
  <si>
    <t>02.03</t>
  </si>
  <si>
    <t>Trubka polypropylénová PP-RCT 32x3.6, S4, vč. montážního materiálu</t>
  </si>
  <si>
    <t>02.04</t>
  </si>
  <si>
    <t>Tepelná izolace na bázi pěnového polyethylenu, vnitřní průměr izolace 20mm, tl. izolace 5mm</t>
  </si>
  <si>
    <t>Poznámka k položce:
číslo technického listu 02/02</t>
  </si>
  <si>
    <t>02.05</t>
  </si>
  <si>
    <t>Tepelná izolace na bázi pěnového polyethylenu, vnitřní průměr izolace 22mm, tl. izolace 25mm</t>
  </si>
  <si>
    <t>02.06</t>
  </si>
  <si>
    <t>Tepelná izolace na bázi pěnového polyethylenu, vnitřní průměr izolace 25mm, tl. izolace 5mm</t>
  </si>
  <si>
    <t>02.07</t>
  </si>
  <si>
    <t>Tepelná izolace na bázi pěnového polyethylenu, vnitřní průměr izolace 28mm, tl. izolace 30mm</t>
  </si>
  <si>
    <t>02.08</t>
  </si>
  <si>
    <t>Tepelná izolace na bázi pěnového polyethylenu, vnitřní průměr izolace 35mm, tl. izolace 5mm</t>
  </si>
  <si>
    <t>02.09</t>
  </si>
  <si>
    <t>Tepelná izolace na bázi pěnového polyethylenu, vnitřní průměr izolace 35mm, tl. izolace 30mm</t>
  </si>
  <si>
    <t>02.10</t>
  </si>
  <si>
    <t>Vyvedení a upevnění vodovodních výpustek DN 15</t>
  </si>
  <si>
    <t>02.11</t>
  </si>
  <si>
    <t>Nástěnka pro ventil G 1/2"</t>
  </si>
  <si>
    <t>02.12</t>
  </si>
  <si>
    <t>Nástěnka pro baterii G 1/2"</t>
  </si>
  <si>
    <t>02.13</t>
  </si>
  <si>
    <t>Kohout kulový plastový d20, ovládací páka</t>
  </si>
  <si>
    <t>Poznámka k položce:
číslo technického listu 02/03</t>
  </si>
  <si>
    <t>02.14</t>
  </si>
  <si>
    <t>Kohout kulový plastový d20, ovládací páka, odvodnění</t>
  </si>
  <si>
    <t>Poznámka k položce:
číslo technického listu 02/04</t>
  </si>
  <si>
    <t>02.15</t>
  </si>
  <si>
    <t>Kohout kulový plastový d25, ovládací páka</t>
  </si>
  <si>
    <t>02.16</t>
  </si>
  <si>
    <t>Kohout kulový plastový d25, ovládací páka, odvodnění</t>
  </si>
  <si>
    <t>02.17</t>
  </si>
  <si>
    <t>Vyvažovací ventil cirkulace TV DN15, PN 16, uzavírací</t>
  </si>
  <si>
    <t>Poznámka k položce:
číslo technického listu 02/05</t>
  </si>
  <si>
    <t>02.18</t>
  </si>
  <si>
    <t>Revidovatelná zpětná klapka DN 20, typ EA</t>
  </si>
  <si>
    <t>Poznámka k položce:
číslo technického listu 02/06</t>
  </si>
  <si>
    <t>02.19</t>
  </si>
  <si>
    <t>Vsazení odbočky do stávajícího potrubí</t>
  </si>
  <si>
    <t>02.20</t>
  </si>
  <si>
    <t>Proplach a desinfekce potrubí vodovodního do DN 80</t>
  </si>
  <si>
    <t>02.21</t>
  </si>
  <si>
    <t>Zkouška tlaková potrubí vodovodního do DN 50</t>
  </si>
  <si>
    <t>02.22</t>
  </si>
  <si>
    <t>Přesun hmot pro vnitřní vodovod, výška objektu do 24m</t>
  </si>
  <si>
    <t>02.23</t>
  </si>
  <si>
    <t>1886008529</t>
  </si>
  <si>
    <t>02.24</t>
  </si>
  <si>
    <t>Demontáže rozvodů vodovodu vč. ekologické likvidace</t>
  </si>
  <si>
    <t>1853147310</t>
  </si>
  <si>
    <t>03</t>
  </si>
  <si>
    <t>Zařizovací předměty</t>
  </si>
  <si>
    <t>03.01</t>
  </si>
  <si>
    <t>Klozet keramický závěsný, instalační závěsný element, ovládací deska</t>
  </si>
  <si>
    <t>Poznámka k položce:
číslo technického listu 03/01</t>
  </si>
  <si>
    <t>03.02</t>
  </si>
  <si>
    <t>Umyvadlo keramické, zápachová uzávěrka</t>
  </si>
  <si>
    <t>Poznámka k položce:
číslo technického listu 03/02</t>
  </si>
  <si>
    <t>03.03</t>
  </si>
  <si>
    <t>Výlevka keramická, závěsná, instalační závěsný element, ovládací deska</t>
  </si>
  <si>
    <t>Poznámka k položce:
číslo technického listu 03/03</t>
  </si>
  <si>
    <t>03.04</t>
  </si>
  <si>
    <t>Vanička sprchová polyakrylátová 900x900mm, odpadový sifon</t>
  </si>
  <si>
    <t>Poznámka k položce:
číslo technického listu 03/04</t>
  </si>
  <si>
    <t>03.05</t>
  </si>
  <si>
    <t>Zápachová uzávěrka plastová DN 40</t>
  </si>
  <si>
    <t>Poznámka k položce:
číslo technického listu 03/05</t>
  </si>
  <si>
    <t>03.06</t>
  </si>
  <si>
    <t>Zápachová uzávěrka plastová DN 50</t>
  </si>
  <si>
    <t>03.07</t>
  </si>
  <si>
    <t>Přesun hmot pro zařizovací předměty, výška objektu do 24m</t>
  </si>
  <si>
    <t>03.08</t>
  </si>
  <si>
    <t>Demontáže zařizovacích předmětů, baterií vč. ekologické likvidace</t>
  </si>
  <si>
    <t>-210689707</t>
  </si>
  <si>
    <t>04</t>
  </si>
  <si>
    <t>Výtokové baterie</t>
  </si>
  <si>
    <t>04.01</t>
  </si>
  <si>
    <t>Ventil rohový G 1/2", bez připojovací trubičky</t>
  </si>
  <si>
    <t>Poznámka k položce:
číslo technického listu 04/01</t>
  </si>
  <si>
    <t>04.02</t>
  </si>
  <si>
    <t>Baterie umyvadlová, stojánková, páková</t>
  </si>
  <si>
    <t>Poznámka k položce:
číslo technického listu 04/02</t>
  </si>
  <si>
    <t>04.03</t>
  </si>
  <si>
    <t>Baterie sprchová nástěnná, páková, rotzeč 150mm, sprchový set</t>
  </si>
  <si>
    <t>Poznámka k položce:
číslo technického listu 04/03</t>
  </si>
  <si>
    <t>04.04</t>
  </si>
  <si>
    <t>Baterie dřezová, stojánková, páková, prodloužené raménko</t>
  </si>
  <si>
    <t>Poznámka k položce:
číslo technického listu 04/04</t>
  </si>
  <si>
    <t>04.05</t>
  </si>
  <si>
    <t>Baterie nástěnná pro výlevku, páková, rozteč 150mm</t>
  </si>
  <si>
    <t>Poznámka k položce:
číslo technického listu 04/05</t>
  </si>
  <si>
    <t>04.06</t>
  </si>
  <si>
    <t>D.1.5 - Vzduchotechnika, vytápění a chlazení</t>
  </si>
  <si>
    <t>Ing. Pavel Holub, Jana Palacha 522, 342 01 Sušice</t>
  </si>
  <si>
    <t>* V této položce je použit odkaz na konkrétní výrobek, zadavatel však zároveň výslovně umožňuje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 Před objednáním materiálových položek prověřit jejich instalační možnosti na stavbě.</t>
  </si>
  <si>
    <t xml:space="preserve">VZT 4.1 - VZT zařízení pro KBA B2 přívod čerstvého vzduchu  </t>
  </si>
  <si>
    <t>VZT 4.2 - VZT zařízení pro KBA B2 oběh vzduchu v hale</t>
  </si>
  <si>
    <t xml:space="preserve">VZT 4.3 - VZT zařízení pro Ceninový sklad  </t>
  </si>
  <si>
    <t>VZT 4.4 - VZT zařízení pro odtah ze sítotisku a KBA B2 stroje</t>
  </si>
  <si>
    <t>VZT 4.5 - Přívod čerstvého vzduchu do skladu cenin a expedice</t>
  </si>
  <si>
    <t>VZT 14.1 - VZT zařízení pro přívod čerstvého vzduchu pro Plastové karty</t>
  </si>
  <si>
    <t>VZT 14.2 - VZT zařízení pro Laminátory - oběh vzduchu v hale</t>
  </si>
  <si>
    <t>VZT 14.3 - VZT zařízení pro ostatní místnosti karet 269,239,237,283,243 - oběh vzduchu</t>
  </si>
  <si>
    <t>VZT_13.1 - VZT zařízení pro přívod čerstvého vzduchu pro Knihárnu a Skleník</t>
  </si>
  <si>
    <t>VZT 13.2 - VZT zařízení pro Skleník - oběh vzduchu v hale</t>
  </si>
  <si>
    <t>VZT 13.3 - VZT zařízení pro Knihárnu - oběh vzduchu v hale</t>
  </si>
  <si>
    <t>VZT_28 - VZT zařízení pro větrání šaten</t>
  </si>
  <si>
    <t>VZT_29 - VZT zařízení pro větrání zasedací místnosti 353</t>
  </si>
  <si>
    <t>OWC - VZT zařízení pro větrání WC 245, 246</t>
  </si>
  <si>
    <t>OS - Zařízení pro zvlhčování vzduchu</t>
  </si>
  <si>
    <t>UZ - Zařízení pro individuální zvlhčování vzduchu</t>
  </si>
  <si>
    <t>VZT 40 - Zařízení pro odvod tepelné zátěže z kompresorovny</t>
  </si>
  <si>
    <t>ÚTCH - ÚTCH</t>
  </si>
  <si>
    <t>D - Demontáže HVAC</t>
  </si>
  <si>
    <t>D1 - Dokladová část, projektová příprava</t>
  </si>
  <si>
    <t>VZT 4.1</t>
  </si>
  <si>
    <t xml:space="preserve">VZT zařízení pro KBA B2 přívod čerstvého vzduchu  </t>
  </si>
  <si>
    <t>VZT_4.1.1</t>
  </si>
  <si>
    <t>VZT jednotka pro přívod čerstvého vzduchu o vzduchovém výkonu 4 500 m3/hod, ventilátory s EC motory, uzavírací klapky s havarijní funkcí, filtrace F7, protimtrazová ochrana, základový rám, revizní dveře s panty a klikami,kapalinový rekuperátor, vnitřní provedení jednotky, vodní ohřívač voda 70/50°C, vodní chladič se separátorem 6/12°C, bez regulace, podrobná specifikace viz technická zpráva.</t>
  </si>
  <si>
    <t>VZT_4.1.2</t>
  </si>
  <si>
    <t>Konzole s protihlukovými podložkami pod rám VZT jednotky</t>
  </si>
  <si>
    <t>VZT_4.1.3</t>
  </si>
  <si>
    <t>PŽ 1000x500 , hliníková, protihmyz. síto, povrchová barevná úprava</t>
  </si>
  <si>
    <t>VZT_4.1.4</t>
  </si>
  <si>
    <t>TLUMIČ 1100x500/500</t>
  </si>
  <si>
    <t>VZT_4.1.5</t>
  </si>
  <si>
    <t>Odvaděč kondenzátu</t>
  </si>
  <si>
    <t>VZT_4.1.6</t>
  </si>
  <si>
    <t>Potrubí čtyřhranné sk.1, 100% tvarovek</t>
  </si>
  <si>
    <t>VZT_4.1.7</t>
  </si>
  <si>
    <t>Tepelná a parotěsná samolepící izolace z extrudovaného kaučuku tl. 20 mm</t>
  </si>
  <si>
    <t>VZT_4.1.8</t>
  </si>
  <si>
    <t>Konzole a závěsy pro potrubí</t>
  </si>
  <si>
    <t>VZT_4.1.9</t>
  </si>
  <si>
    <t>Zdvihací technika</t>
  </si>
  <si>
    <t>hod</t>
  </si>
  <si>
    <t>VZT_4.1.10</t>
  </si>
  <si>
    <t>Montáž nového zařízení</t>
  </si>
  <si>
    <t>VZT_4.1.11</t>
  </si>
  <si>
    <t>Šéfmontáž nového zařízení</t>
  </si>
  <si>
    <t>VZT_4.1.12</t>
  </si>
  <si>
    <t>Přesun hmot pro vzduchotechniku</t>
  </si>
  <si>
    <t>VZT 4.2</t>
  </si>
  <si>
    <t>VZT zařízení pro KBA B2 oběh vzduchu v hale</t>
  </si>
  <si>
    <t>VZT_4.2.1</t>
  </si>
  <si>
    <t>VZT jednotka pro oběh vzduchu o vzduchovém výkonu 14 000 m3/hod, ventilátory s EC motory, uzavírací klapky s havarijní funkcí, filtrace F7/ výpočtových 155Pa, filtrace F9/ výpočtových 300Pa, vodní ohřívač voda 70/50°C, vodní chladič se separátorem 7/13°C, zvlhčovací komora s vanou a revizními dveřmi, délka min. 1200 mm, základový rám, revizní dveře s panty a klikami, vnitřní provedení jednotky, jednotka bez regulace, podrobná specifikace viz technická zpráva.</t>
  </si>
  <si>
    <t>VZT_4.2.2</t>
  </si>
  <si>
    <t>Protihlukové podložky pod rám VZT jednotky</t>
  </si>
  <si>
    <t>VZT_4.2.3</t>
  </si>
  <si>
    <t>VZT_4.2.4</t>
  </si>
  <si>
    <t>TLUMIČ 1800x630/1500</t>
  </si>
  <si>
    <t>VZT_4.2.5</t>
  </si>
  <si>
    <t>TLUMIČ 1400x800/2000</t>
  </si>
  <si>
    <t>VZT_4.2.6</t>
  </si>
  <si>
    <t>Regulátor průtoku zduchu OPTIMA-RI 630* s protihlukovou izolací</t>
  </si>
  <si>
    <t>VZT_4.2.7</t>
  </si>
  <si>
    <t>Hybridní adiabatický zvlhčovač Condair DL*, DL A1800 800 145 R 15 75 1 včetně instalační vestavné mříže do VZT jednotky, propojovacího potrubí, trysek, keramického odpařovacího separátoru, vlastní regulace, komunikace Modbus.</t>
  </si>
  <si>
    <t>VZT_4.2.8</t>
  </si>
  <si>
    <t>TEXTILNÍ VYÚSTKA DN630/11000, zalomená do "L", 7000 m3/hod, min. 4000 m3/hod, vyztužena obručemi, perforace ±30° od vodorovné osy dovnitř tvaru vyústky do "L" - do prostoru haly, včetně závěsové lišty a závěsů.</t>
  </si>
  <si>
    <t>VZT_4.2.9</t>
  </si>
  <si>
    <t>TEXTILNÍ VYÚSTKA DN630/13000, zalomená do "L", 8000 m3/hod, min. 4000 m3/hod, vyztužena obručemi, perforace ±30° od vodorovné osy na obě strany v první části "L", dále pouze na jednu, vnitřní stranu tvaru vyústky do "L" - do prostoru haly, včetně závěsové lišty a závěsů.</t>
  </si>
  <si>
    <t>VZT_4.2.10</t>
  </si>
  <si>
    <t>Spiro Ø630 20% tvarovky</t>
  </si>
  <si>
    <t>VZT_4.2.11</t>
  </si>
  <si>
    <t>VZT_4.2.12</t>
  </si>
  <si>
    <t>VZT_4.2.13</t>
  </si>
  <si>
    <t>VZT_4.2.14</t>
  </si>
  <si>
    <t>VZT_4.2.15</t>
  </si>
  <si>
    <t>VZT_4.2.16</t>
  </si>
  <si>
    <t>VZT 4.3</t>
  </si>
  <si>
    <t xml:space="preserve">VZT zařízení pro Ceninový sklad  </t>
  </si>
  <si>
    <t>VZT_4.3.1</t>
  </si>
  <si>
    <t>VZT jednotka pro oběh vzduchu o vzduchovém výkonu 3500 m3/hod, ventilátory s EC motory, uzavírací klapky, filtrace F7/ výpočtových 155Pa, filtrace F9/ výpočtových 300Pa, vodní ohřívač voda 70/50°C, vodní chladič se separátorem 7/13°C, revizní dveře s panty a klikami, vnitřní provedení jednotky, jednotka bez regulace, podrobná specifikace viz technická zpráva.</t>
  </si>
  <si>
    <t>VZT_4.3.2</t>
  </si>
  <si>
    <t>VZT_4.3.3</t>
  </si>
  <si>
    <t>TLUMIČ 1100x250/1000</t>
  </si>
  <si>
    <t>VZT_4.3.4</t>
  </si>
  <si>
    <t>Potrubí čtyřhranné sk.1, 30% tvarovek</t>
  </si>
  <si>
    <t>VZT_4.3.5</t>
  </si>
  <si>
    <t>VZT_4.3.6</t>
  </si>
  <si>
    <t>VZT_4.3.7</t>
  </si>
  <si>
    <t>VZT_4.3.8</t>
  </si>
  <si>
    <t>VZT_4.3.9</t>
  </si>
  <si>
    <t>VZT_4.3.10</t>
  </si>
  <si>
    <t>VZT 4.4</t>
  </si>
  <si>
    <t>VZT zařízení pro odtah ze sítotisku a KBA B2 stroje</t>
  </si>
  <si>
    <t>VZT_4.4.1</t>
  </si>
  <si>
    <t>VZT jednotka pro odvod vzduchu o vzduchovém výkonu 4 500 m3/hod, ventilátory s EC motory, uzavírací klapka s havarijní funkcí, filtrace F5, základový rám, revizní dveře s panty a klikami,kapalinový rekuperátor, vnitřní provedení jednotky, bez regulace, podrobná specifikace viz technická zpráva.</t>
  </si>
  <si>
    <t>VZT_4.4.2</t>
  </si>
  <si>
    <t>VZT_4.4.3</t>
  </si>
  <si>
    <t>VZT_4.4.4</t>
  </si>
  <si>
    <t>Alternativní filtrační vložka KS WA* s aktivním uhlím pro filtraci VOC ve shodném rozměru jako F5 v e VZT jednotce</t>
  </si>
  <si>
    <t>VZT_4.4.5</t>
  </si>
  <si>
    <t>TLUMIČ 1100x500/1000</t>
  </si>
  <si>
    <t>VZT_4.4.6</t>
  </si>
  <si>
    <t>Regulátor variabilního průtoku OPTIMA-RI 250*</t>
  </si>
  <si>
    <t>VZT_4.4.7</t>
  </si>
  <si>
    <t>zákryt odsávací jednořadý šikmý NAZ-L* 1300x800x450 s osvětlením, nerez provedení</t>
  </si>
  <si>
    <t>VZT_4.4.8</t>
  </si>
  <si>
    <t>VZT_4.4.9</t>
  </si>
  <si>
    <t>VZT_4.4.10</t>
  </si>
  <si>
    <t>Tepelná izolace Orstech 45 H* 40 mm s Al polepem</t>
  </si>
  <si>
    <t>VZT_4.4.11</t>
  </si>
  <si>
    <t>Tepelná izolace Orstech 45 H* 80 mm s Al polepem</t>
  </si>
  <si>
    <t>VZT_4.4.12</t>
  </si>
  <si>
    <t>Oplechování</t>
  </si>
  <si>
    <t>VZT_4.4.13</t>
  </si>
  <si>
    <t>Spiro Ø250 20% tvarovky</t>
  </si>
  <si>
    <t>VZT_4.4.14</t>
  </si>
  <si>
    <t>Odvodnění potrubí</t>
  </si>
  <si>
    <t>VZT_4.4.15</t>
  </si>
  <si>
    <t>VZT_4.4.16</t>
  </si>
  <si>
    <t>VZT_4.4.17</t>
  </si>
  <si>
    <t>VZT_4.4.18</t>
  </si>
  <si>
    <t>VZT_4.4.19</t>
  </si>
  <si>
    <t>VZT 4.5</t>
  </si>
  <si>
    <t>Přívod čerstvého vzduchu do skladu cenin a expedice</t>
  </si>
  <si>
    <t>VZT_4.5.1</t>
  </si>
  <si>
    <t>Radiální ventilátor do potrubí K 160 EC sileo*, plynulá regulace ot., 230V</t>
  </si>
  <si>
    <t>VZT_4.5.2</t>
  </si>
  <si>
    <t>Spiro Ø200 20% tvarovky</t>
  </si>
  <si>
    <t>VZT_4.5.3</t>
  </si>
  <si>
    <t>Spiro Ø160 20% tvarovky</t>
  </si>
  <si>
    <t>VZT_4.5.4</t>
  </si>
  <si>
    <t>Textiní vyústka Ø200/1000, 500 m3/hod, vyztužena obručemi, včetně závěsové lišty a závěsů.</t>
  </si>
  <si>
    <t>VZT_4.5.5</t>
  </si>
  <si>
    <t>Textiní vyústka Ø200/2000, 500 m3/hod, vyztužena obručemi, včetně závěsové lišty a závěsů.</t>
  </si>
  <si>
    <t>VZT_4.5.6</t>
  </si>
  <si>
    <t>Regulační klapka kruhová těsná se servopohonem, Ø160</t>
  </si>
  <si>
    <t>VZT_4.5.7</t>
  </si>
  <si>
    <t>Děrované SDR spiro Ø200, včetně dýnka</t>
  </si>
  <si>
    <t>VZT_4.5.8</t>
  </si>
  <si>
    <t>Děrované SDR spiro Ø160, včetně dýnka</t>
  </si>
  <si>
    <t>VZT_4.5.9</t>
  </si>
  <si>
    <t>regulátor variabilního průtoku OPTIMA-RI 160*</t>
  </si>
  <si>
    <t>VZT_4.5.10</t>
  </si>
  <si>
    <t>Požární klapka Ø200 ovládaná servopohonem</t>
  </si>
  <si>
    <t>VZT_4.5.11</t>
  </si>
  <si>
    <t>Požární klapka Ø160 ovládaná servopohonem</t>
  </si>
  <si>
    <t>VZT_4.5.12</t>
  </si>
  <si>
    <t>Závěsy a spojovací materiál</t>
  </si>
  <si>
    <t>VZT_4.5.13</t>
  </si>
  <si>
    <t>VZT_4.5.14</t>
  </si>
  <si>
    <t>VZT 14.1</t>
  </si>
  <si>
    <t>VZT zařízení pro přívod čerstvého vzduchu pro Plastové karty</t>
  </si>
  <si>
    <t>VZT_14.1.1</t>
  </si>
  <si>
    <t>Kompaktní VZT jednotka bez systému MaR Geniox Go* 10, výkon 2 000 m3/h, dvouplášťové provedení z ocelového plechu s povrchovou úpravou ZnMg (magnelis) s odolností třídy C5 proti korozi, kapsové filtry F5/F7, vodní ohřívač 70/50°C, radiální ventilátory s EC motory (splňující min IE4) s plynulou reg. otáček 10-100%, rotačním rekuperátorem s reg. otáček 15-100% pro řízení teploty, uzavíracími klapkami s těsností 3 dle EN 1751, manžetami. Max potřebná šířka transportního otvoru je 900 mm. Musí splňovat Ecodesign 2018, mít certifikaci EUROVENT a VDI6022. Vybavena protimrazovou ochranou a uzavíracími klapkami se servopohony s havarijní funkcí.</t>
  </si>
  <si>
    <t>VZT_14.1.2</t>
  </si>
  <si>
    <t>Konzole s protihlukovými podložkami pod rám VZT jednotky a závěsy</t>
  </si>
  <si>
    <t>VZT_14.1.3</t>
  </si>
  <si>
    <t>PŽ 760x360, hliníková, protihmyz. síto, povrchová barevná úprava, doměřit dle okna</t>
  </si>
  <si>
    <t>VZT_14.1.4</t>
  </si>
  <si>
    <t>Tlumič Ø400/900 mm</t>
  </si>
  <si>
    <t>VZT_14.1.5</t>
  </si>
  <si>
    <t>Tlumič 760x360/1000 mm</t>
  </si>
  <si>
    <t>VZT_14.1.6</t>
  </si>
  <si>
    <t>VZT_14.1.7</t>
  </si>
  <si>
    <t>VZT_14.1.8</t>
  </si>
  <si>
    <t>VZT_14.1.9</t>
  </si>
  <si>
    <t>VZT_14.1.10</t>
  </si>
  <si>
    <t>Spiro Ø400 20% tvarovky</t>
  </si>
  <si>
    <t>VZT_14.1.11</t>
  </si>
  <si>
    <t>Spiro Ø315 10% tvarovky</t>
  </si>
  <si>
    <t>VZT_14.1.12</t>
  </si>
  <si>
    <t>Spiro Ø250 50% tvarovky</t>
  </si>
  <si>
    <t>VZT_14.1.13</t>
  </si>
  <si>
    <t>VZT_14.1.14</t>
  </si>
  <si>
    <t>Požární klapka Ø400 ovládaná servopohonem</t>
  </si>
  <si>
    <t>VZT_14.1.15</t>
  </si>
  <si>
    <t>Požární klapka 600x400 ovládaná servopohonem</t>
  </si>
  <si>
    <t>VZT_14.1.16</t>
  </si>
  <si>
    <t>Žaluzie stěnová vnitřní provedení 600x400,barva dle architekta RAL</t>
  </si>
  <si>
    <t>VZT_14.1.17</t>
  </si>
  <si>
    <t>Průvětrník (dvě stěnové mřížky proti sobě) barva RAL dle architekta, 400x300</t>
  </si>
  <si>
    <t>VZT_14.1.18</t>
  </si>
  <si>
    <t>Průvětrník (dvě stěnové mřížky proti sobě) barva RAL dle architekta, 400x150</t>
  </si>
  <si>
    <t>VZT_14.1.19</t>
  </si>
  <si>
    <t>Průvětrník (dvě stěnové mřížky proti sobě) barva RAL dle architekta, 200x150</t>
  </si>
  <si>
    <t>VZT_14.1.20</t>
  </si>
  <si>
    <t>VZT_14.1.21</t>
  </si>
  <si>
    <t>VZT_14.1.22</t>
  </si>
  <si>
    <t>VZT_14.1.23</t>
  </si>
  <si>
    <t>VZT_14.1.24</t>
  </si>
  <si>
    <t>VZT 14.2</t>
  </si>
  <si>
    <t>VZT zařízení pro Laminátory - oběh vzduchu v hale</t>
  </si>
  <si>
    <t>VZT_14.2.1</t>
  </si>
  <si>
    <t>VZT jednotka oběhového vzduchu o vzduchovém výkonu 7 000 m3/hod, ventilátory s EC motory, uzavírací klapky s havarijní funkcí, filtrace F7/ výpočtových 155Pa, filtrace F9/ výpočtových 300Pa, vodní ohřívač voda 70/50°C, vodní chladič se separátorem 7/13°C, zvlhčovací komora s vanou a revizními dveřmi, délka min. 1200 mm, základový rám, revizní dveře s panty a klikami, vnitřní provedení jednotky, jednotka bez regulace, podrobná specifikace viz technická zpráva.</t>
  </si>
  <si>
    <t>VZT_14.2.2</t>
  </si>
  <si>
    <t>VZT_14.2.3</t>
  </si>
  <si>
    <t>VZT_14.2.4</t>
  </si>
  <si>
    <t>Tlumič 1200x500/1500</t>
  </si>
  <si>
    <t>VZT_14.2.5</t>
  </si>
  <si>
    <t>Hybridní adiabatický zvlhčovač Condair DL*, DL A1400 600 72 R 7 75 0 včetně instalační vestavné mříže do VZT jednotky, propojovacího potrubí, trysek, keramického odpařovacího separátoru, vlastní regulace, komunikace Modbus.</t>
  </si>
  <si>
    <t>VZT_14.2.6</t>
  </si>
  <si>
    <t>TEXTILNÍ VYÚSTKA DN630/10000, 7000 m3/hod, min. 2000 m3/hod, vyztužena obručemi, perforace ±30° od vodorovné osy na jednu stranu - do prostoru haly, včetně závěsové lišty a závěsů.</t>
  </si>
  <si>
    <t>VZT_14.2.7</t>
  </si>
  <si>
    <t>Jednoduchý pozinkovaný zákryt 1400x4835/výšku 650 s nátr. 710x500</t>
  </si>
  <si>
    <t>VZT_14.2.8</t>
  </si>
  <si>
    <t>VZT_14.2.9</t>
  </si>
  <si>
    <t>VZT_14.2.10</t>
  </si>
  <si>
    <t>VZT_14.2.11</t>
  </si>
  <si>
    <t>VZT_14.2.12</t>
  </si>
  <si>
    <t>VZT_14.2.13</t>
  </si>
  <si>
    <t>VZT_14.2.14</t>
  </si>
  <si>
    <t>218</t>
  </si>
  <si>
    <t>VZT 14.3</t>
  </si>
  <si>
    <t>VZT zařízení pro ostatní místnosti karet 269,239,237,283,243 - oběh vzduchu</t>
  </si>
  <si>
    <t>VZT_14.3.1</t>
  </si>
  <si>
    <t>220</t>
  </si>
  <si>
    <t>VZT_14.3.2</t>
  </si>
  <si>
    <t>222</t>
  </si>
  <si>
    <t>VZT_14.3.3</t>
  </si>
  <si>
    <t>224</t>
  </si>
  <si>
    <t>VZT_14.3.4</t>
  </si>
  <si>
    <t>226</t>
  </si>
  <si>
    <t>VZT_14.3.5</t>
  </si>
  <si>
    <t>228</t>
  </si>
  <si>
    <t>VZT_14.3.6</t>
  </si>
  <si>
    <t>TEXTILNÍ VYÚSTKA DN200/6000, 2000 m3/hod, min. 500 m3/hod, vyztužena obručemi, perforace ±30° od vodorovné osy na jednu stranu - do prostoru haly, včetně závěsové lišty a závěsů.</t>
  </si>
  <si>
    <t>230</t>
  </si>
  <si>
    <t>VZT_14.3.7</t>
  </si>
  <si>
    <t>TEXTILNÍ VYÚSTKA DN200/2000, 200 m3/hod, min. 50 m3/hod, vyztužena obručemi, včetně závěsové lišty a závěsů.</t>
  </si>
  <si>
    <t>232</t>
  </si>
  <si>
    <t>VZT_14.3.8</t>
  </si>
  <si>
    <t>TEXTILNÍ VYÚSTKA DN400/9700, zalomená do "L", 5000 m3/hod, min.1000 m3/hod, vyztužena obručemi, perforace ±30° od vodorovné osy dovnitř tvaru vyústky do "L" - do prostoru haly, včetně závěsové lišty a závěsů.</t>
  </si>
  <si>
    <t>234</t>
  </si>
  <si>
    <t>VZT_14.3.9</t>
  </si>
  <si>
    <t>Regulátor průtoku zduchu OPTIMA-RI 315* s protihlukovou izolací</t>
  </si>
  <si>
    <t>236</t>
  </si>
  <si>
    <t>VZT_14.3.10</t>
  </si>
  <si>
    <t>Regulátor průtoku zduchu OPTIMA-RI 200* s protihlukovou izolací</t>
  </si>
  <si>
    <t>238</t>
  </si>
  <si>
    <t>VZT_14.3.11</t>
  </si>
  <si>
    <t>Regulátor průtoku zduchu OPTIMA-RI 160* s protihlukovou izolací</t>
  </si>
  <si>
    <t>240</t>
  </si>
  <si>
    <t>VZT_14.3.12</t>
  </si>
  <si>
    <t>Žaluzie stěnová vnitřní provedení 1200x630,barva dle architekta RAL</t>
  </si>
  <si>
    <t>242</t>
  </si>
  <si>
    <t>VZT_14.3.13</t>
  </si>
  <si>
    <t>Spiro Ø400 50% tvarovky</t>
  </si>
  <si>
    <t>244</t>
  </si>
  <si>
    <t>VZT_14.3.14</t>
  </si>
  <si>
    <t>Spiro Ø200 50% tvarovky</t>
  </si>
  <si>
    <t>246</t>
  </si>
  <si>
    <t>VZT_14.3.15</t>
  </si>
  <si>
    <t>248</t>
  </si>
  <si>
    <t>VZT_14.3.16</t>
  </si>
  <si>
    <t>250</t>
  </si>
  <si>
    <t>VZT_14.3.17</t>
  </si>
  <si>
    <t>252</t>
  </si>
  <si>
    <t>VZT_14.3.18</t>
  </si>
  <si>
    <t>254</t>
  </si>
  <si>
    <t>VZT_14.3.19</t>
  </si>
  <si>
    <t>256</t>
  </si>
  <si>
    <t>VZT_14.3.20</t>
  </si>
  <si>
    <t>258</t>
  </si>
  <si>
    <t>VZT_13.1</t>
  </si>
  <si>
    <t>VZT zařízení pro přívod čerstvého vzduchu pro Knihárnu a Skleník</t>
  </si>
  <si>
    <t>VZT_13.1.1</t>
  </si>
  <si>
    <t>Kompaktní VZT jednotka bez systému MaR Geniox Go* 10, výkon 2 000 m3/h, dvouplášťové provedení z ocelového plechu s povrchovou úpravou ZnMg (magnelis) s odolností třídy C5 proti korozi, kapsové filtry F7/F5, vodní ohřívač 70/50°C, radiální ventilátory s EC motory (splňující min IE4) s plynulou reg. otáček 10-100%, rotačním rekuperátorem s reg. otáček 15-100% pro řízení teploty, uzavíracími klapkami s těsností 3 dle EN 1751, manžetami. Max potřebná šířka transportního otvoru je 900 mm. Musí splňovat Ecodesign 2018, mít certifikaci EUROVENT a VDI6022. Vybavena protimrazovou ochranou a uzavíracími klapkami se servopohony s havarijní funkcí.</t>
  </si>
  <si>
    <t>260</t>
  </si>
  <si>
    <t>VZT_13.1.2</t>
  </si>
  <si>
    <t>262</t>
  </si>
  <si>
    <t>VZT_13.1.3</t>
  </si>
  <si>
    <t>PŽ 630x400, hliníková, protihmyz. síto, povrchová barevná úprava, doměřit dle okna</t>
  </si>
  <si>
    <t>264</t>
  </si>
  <si>
    <t>VZT_13.1.4</t>
  </si>
  <si>
    <t>266</t>
  </si>
  <si>
    <t>VZT_13.1.5</t>
  </si>
  <si>
    <t>Tlumič 800x400/1000 mm</t>
  </si>
  <si>
    <t>268</t>
  </si>
  <si>
    <t>VZT_13.1.6</t>
  </si>
  <si>
    <t>270</t>
  </si>
  <si>
    <t>VZT_13.1.7</t>
  </si>
  <si>
    <t>272</t>
  </si>
  <si>
    <t>VZT_13.1.8</t>
  </si>
  <si>
    <t>274</t>
  </si>
  <si>
    <t>VZT_13.1.9</t>
  </si>
  <si>
    <t>Tepelná izolace Orstech 45* H 40 mm s Al polepem</t>
  </si>
  <si>
    <t>276</t>
  </si>
  <si>
    <t>VZT_13.1.10</t>
  </si>
  <si>
    <t>278</t>
  </si>
  <si>
    <t>VZT_13.1.11</t>
  </si>
  <si>
    <t>280</t>
  </si>
  <si>
    <t>VZT_13.1.12</t>
  </si>
  <si>
    <t>282</t>
  </si>
  <si>
    <t>VZT_13.1.13</t>
  </si>
  <si>
    <t>284</t>
  </si>
  <si>
    <t>VZT_13.1.14</t>
  </si>
  <si>
    <t>Žaluzie stěnová vnitřní provedení 800x400,barva dle architekta RAL</t>
  </si>
  <si>
    <t>286</t>
  </si>
  <si>
    <t>VZT_13.1.15</t>
  </si>
  <si>
    <t>288</t>
  </si>
  <si>
    <t>VZT_13.1.16</t>
  </si>
  <si>
    <t>290</t>
  </si>
  <si>
    <t>VZT_13.1.17</t>
  </si>
  <si>
    <t>292</t>
  </si>
  <si>
    <t>VZT_13.1.18</t>
  </si>
  <si>
    <t>294</t>
  </si>
  <si>
    <t>VZT_13.1.19</t>
  </si>
  <si>
    <t>296</t>
  </si>
  <si>
    <t>VZT_13.1.20</t>
  </si>
  <si>
    <t>298</t>
  </si>
  <si>
    <t>VZT 13.2</t>
  </si>
  <si>
    <t>VZT zařízení pro Skleník - oběh vzduchu v hale</t>
  </si>
  <si>
    <t>VZT_13.2.1</t>
  </si>
  <si>
    <t>300</t>
  </si>
  <si>
    <t>VZT_13.2.2</t>
  </si>
  <si>
    <t>302</t>
  </si>
  <si>
    <t>VZT_13.2.3</t>
  </si>
  <si>
    <t>304</t>
  </si>
  <si>
    <t>VZT_13.2.4</t>
  </si>
  <si>
    <t>306</t>
  </si>
  <si>
    <t>VZT_13.2.5</t>
  </si>
  <si>
    <t>308</t>
  </si>
  <si>
    <t>VZT_13.2.6</t>
  </si>
  <si>
    <t>TEXTILNÍ VYÚSTKA DN630/8700, 7000 m3/hod, min. 2000 m3/hod, vyztužena obručemi, perforace ±30° od vodorovné osy na jednu stranu - do prostoru haly, včetně závěsové lišty a závěsů.</t>
  </si>
  <si>
    <t>310</t>
  </si>
  <si>
    <t>VZT_13.2.7</t>
  </si>
  <si>
    <t>Jednoduchý pozinkovaný zákryt 2550x1500/výšku 650 s nátr. 1200x500</t>
  </si>
  <si>
    <t>312</t>
  </si>
  <si>
    <t>VZT_13.2.8</t>
  </si>
  <si>
    <t>Potrubí čtyřhranné sk.1, 80% tvarovek</t>
  </si>
  <si>
    <t>314</t>
  </si>
  <si>
    <t>VZT_13.2.9</t>
  </si>
  <si>
    <t>316</t>
  </si>
  <si>
    <t>VZT_13.2.10</t>
  </si>
  <si>
    <t>318</t>
  </si>
  <si>
    <t>VZT_13.2.11</t>
  </si>
  <si>
    <t>320</t>
  </si>
  <si>
    <t>VZT_13.2.12</t>
  </si>
  <si>
    <t>322</t>
  </si>
  <si>
    <t>VZT_13.2.13</t>
  </si>
  <si>
    <t>324</t>
  </si>
  <si>
    <t>VZT 13.3</t>
  </si>
  <si>
    <t>VZT zařízení pro Knihárnu - oběh vzduchu v hale</t>
  </si>
  <si>
    <t>VZT_13.3.1</t>
  </si>
  <si>
    <t>326</t>
  </si>
  <si>
    <t>VZT_13.3.2</t>
  </si>
  <si>
    <t>328</t>
  </si>
  <si>
    <t>VZT_13.3.3</t>
  </si>
  <si>
    <t>330</t>
  </si>
  <si>
    <t>VZT_13.3.4</t>
  </si>
  <si>
    <t>332</t>
  </si>
  <si>
    <t>VZT_13.3.5</t>
  </si>
  <si>
    <t>334</t>
  </si>
  <si>
    <t>VZT_13.3.6</t>
  </si>
  <si>
    <t>TEXTILNÍ VYÚSTKA DN500/15000, 5000 m3/hod, min. 2000 m3/hod, vyztužena obručemi, perforace ±30° od vodorovné osy na obě strany, včetně závěsové lišty a závěsů.</t>
  </si>
  <si>
    <t>336</t>
  </si>
  <si>
    <t>VZT_13.3.7</t>
  </si>
  <si>
    <t>TEXTILNÍ VYÚSTKA DN500/9500, 4000 m3/hod, min. 1500 m3/hod, vyztužena obručemi, perforace ±30° od vodorovné osy na obě strany, včetně závěsové lišty a závěsů.</t>
  </si>
  <si>
    <t>338</t>
  </si>
  <si>
    <t>VZT_13.3.8</t>
  </si>
  <si>
    <t>Spiro Ø500 50% tvarovky</t>
  </si>
  <si>
    <t>340</t>
  </si>
  <si>
    <t>VZT_13.3.9</t>
  </si>
  <si>
    <t>342</t>
  </si>
  <si>
    <t>VZT_13.3.10</t>
  </si>
  <si>
    <t>344</t>
  </si>
  <si>
    <t>VZT_13.3.11</t>
  </si>
  <si>
    <t>346</t>
  </si>
  <si>
    <t>VZT_13.3.12</t>
  </si>
  <si>
    <t>348</t>
  </si>
  <si>
    <t>VZT_13.3.13</t>
  </si>
  <si>
    <t>350</t>
  </si>
  <si>
    <t>VZT_13.3.14</t>
  </si>
  <si>
    <t>352</t>
  </si>
  <si>
    <t>VZT_28</t>
  </si>
  <si>
    <t>VZT zařízení pro větrání šaten</t>
  </si>
  <si>
    <t>VZT_28.1</t>
  </si>
  <si>
    <t>Podstropní kompaktní VZT jednotka s vestavěným systémem MaR, výkon 1200 m3/h, dvouplášťové provedení z ocelového plechu s povrchovou úpravou ZnMg (magnelis) s odolností třídy C5 proti korozi, tloušťka izolace 50 mm, kapsové filtry na přívodu F7/ePM1 60% a odvodu M5/ePM10 60% dle ISO 16890 s dynamickým tlakovým sensorem pro adaptaci koncové tlakové ztráty dle průtoku, vodní ohřívač, radiální ventilátory s EC motory (splňující min IE4) s plynulou reg. otáček 10-100%, deskovým rekuperátorem, uzavíracími klapkami s těsností 3 dle EN 1751, manžetami. Max potřebná šířka transportního otvoru je 900 mm. Musí splňovat Ecodesign 2018, mít certifikaci EUROVENT a VDI6022. ybavena řídicím systémem, vč. teplotních čidel, servopohomů, rozvaděče a 7“ dotykového ovládacího panelu NaviPad s IPS displejem s IP54, komunikace Modbus RS-485, podrobná specifikace viz technická zpráva.</t>
  </si>
  <si>
    <t>354</t>
  </si>
  <si>
    <t>VZT_28.2</t>
  </si>
  <si>
    <t>356</t>
  </si>
  <si>
    <t>VZT_28.3</t>
  </si>
  <si>
    <t>PŽ 800x400, hliníková, protihmyz. síto, povrchová barevná úprava, doměřit dle okna</t>
  </si>
  <si>
    <t>358</t>
  </si>
  <si>
    <t>VZT_28.4</t>
  </si>
  <si>
    <t>Výfuková komora 400x800/800 pozinkovaná s nástavcem 800x400/200</t>
  </si>
  <si>
    <t>360</t>
  </si>
  <si>
    <t>VZT_28.5</t>
  </si>
  <si>
    <t>Tlumič Ø315/900 mm</t>
  </si>
  <si>
    <t>362</t>
  </si>
  <si>
    <t>VZT_28.6</t>
  </si>
  <si>
    <t>Tlumič Ø200/900 mm</t>
  </si>
  <si>
    <t>364</t>
  </si>
  <si>
    <t>VZT_28.7</t>
  </si>
  <si>
    <t>366</t>
  </si>
  <si>
    <t>VZT_28.8</t>
  </si>
  <si>
    <t>368</t>
  </si>
  <si>
    <t>VZT_28.9</t>
  </si>
  <si>
    <t>Regulační klapka těsná Ø200, ruční ovládání</t>
  </si>
  <si>
    <t>370</t>
  </si>
  <si>
    <t>VZT_28.10</t>
  </si>
  <si>
    <t>Spiro Ø315 40% tvarovky</t>
  </si>
  <si>
    <t>372</t>
  </si>
  <si>
    <t>VZT_28.11</t>
  </si>
  <si>
    <t>Spiro Ø200 15% tvarovky</t>
  </si>
  <si>
    <t>374</t>
  </si>
  <si>
    <t>VZT_28.12</t>
  </si>
  <si>
    <t>Spiro Ø125 30% tvarovky</t>
  </si>
  <si>
    <t>376</t>
  </si>
  <si>
    <t>VZT_28.13</t>
  </si>
  <si>
    <t>Talířový ventil odvodní Ø200</t>
  </si>
  <si>
    <t>378</t>
  </si>
  <si>
    <t>VZT_28.14</t>
  </si>
  <si>
    <t>Talířový ventil odvodní Ø125</t>
  </si>
  <si>
    <t>380</t>
  </si>
  <si>
    <t>VZT_28.15</t>
  </si>
  <si>
    <t>Textilní vyústka Ø200/2000, 1000 m3/hod, min. 500 m3/hod, vyztužena obručemi, včetně závěsové lišty a závěsů.</t>
  </si>
  <si>
    <t>382</t>
  </si>
  <si>
    <t>VZT_28.16</t>
  </si>
  <si>
    <t>384</t>
  </si>
  <si>
    <t>VZT_28.17</t>
  </si>
  <si>
    <t>386</t>
  </si>
  <si>
    <t>VZT_28.18</t>
  </si>
  <si>
    <t>388</t>
  </si>
  <si>
    <t>VZT_28.19</t>
  </si>
  <si>
    <t>390</t>
  </si>
  <si>
    <t>VZT_28.20</t>
  </si>
  <si>
    <t>392</t>
  </si>
  <si>
    <t>VZT_29</t>
  </si>
  <si>
    <t>VZT zařízení pro větrání zasedací místnosti 353</t>
  </si>
  <si>
    <t>VZT_29.1</t>
  </si>
  <si>
    <t>Podsropní kompaktní VZT jednotka s vestavěným systémem MaR, výkon 1100 m3/h, dvouplášťové provedení z ocelového plechu s povrchovou úpravou ZnMg (magnelis) s odolností třídy C5 proti korozi, tloušťka izolace 50 mm, kapsové filtry na přívodu F7/ePM1 60% a odvodu M5/ePM10 60% dle ISO 16890 s dynamickým tlakovým sensorem pro adaptaci koncové tlakové ztráty dle průtoku, vodní ohřívač, radiální ventilátory s EC motory (splňující min IE4) s plynulou reg. otáček 10-100%, rotačním rekuperátorem s reg. otáček 15-100% pro řízení teploty, se stavitelnou proplachovací sekcí pro snížení mísení přívodu a odvodu, uzavíracími klapkami s těsností 3 dle EN 1751, manžetami. Max potřebná šířka transportního otvoru je 900 mm. Musí splňovat Ecodesign 2018, mít certifikaci EUROVENT a VDI6022. Vybavena řídicím systémem, vč. teplotních čidel, servopohomů, rozvaděče a 7“ dotykového ovládacího panelu NaviPad s IPS displejem s IP54, komunikace Modbus RS-485, podrobná specifikace viz technická zpráva.</t>
  </si>
  <si>
    <t>394</t>
  </si>
  <si>
    <t>VZT_29.2</t>
  </si>
  <si>
    <t>396</t>
  </si>
  <si>
    <t>VZT_29.3</t>
  </si>
  <si>
    <t>Vodní chladič CWK* 400-3-2,5</t>
  </si>
  <si>
    <t>398</t>
  </si>
  <si>
    <t>VZT_29.4</t>
  </si>
  <si>
    <t>400</t>
  </si>
  <si>
    <t>VZT_29.5</t>
  </si>
  <si>
    <t>Stěnová vyústka komfortní 800x315, barva RAL dle architekta</t>
  </si>
  <si>
    <t>402</t>
  </si>
  <si>
    <t>VZT_29.6</t>
  </si>
  <si>
    <t>Stěnová vyústka komfortní 1200x200, barva RAL dle architekta</t>
  </si>
  <si>
    <t>404</t>
  </si>
  <si>
    <t>VZT_29.7</t>
  </si>
  <si>
    <t>406</t>
  </si>
  <si>
    <t>VZT_29.8</t>
  </si>
  <si>
    <t>408</t>
  </si>
  <si>
    <t>VZT_29.9</t>
  </si>
  <si>
    <t>410</t>
  </si>
  <si>
    <t>VZT_29.10</t>
  </si>
  <si>
    <t>412</t>
  </si>
  <si>
    <t>VZT_29.11</t>
  </si>
  <si>
    <t>414</t>
  </si>
  <si>
    <t>VZT_29.12</t>
  </si>
  <si>
    <t>416</t>
  </si>
  <si>
    <t>VZT_29.13</t>
  </si>
  <si>
    <t>418</t>
  </si>
  <si>
    <t>VZT_29.14</t>
  </si>
  <si>
    <t>420</t>
  </si>
  <si>
    <t>VZT_29.15</t>
  </si>
  <si>
    <t>422</t>
  </si>
  <si>
    <t>OWC</t>
  </si>
  <si>
    <t>VZT zařízení pro větrání WC 245, 246</t>
  </si>
  <si>
    <t>OWC_1</t>
  </si>
  <si>
    <t>Radiální odvodní ventilátor do podhledu Silouette* s doběhem</t>
  </si>
  <si>
    <t>424</t>
  </si>
  <si>
    <t>OWC_2</t>
  </si>
  <si>
    <t>Spiro Ø125 20% tvarovky</t>
  </si>
  <si>
    <t>426</t>
  </si>
  <si>
    <t>OWC_3</t>
  </si>
  <si>
    <t>Spiro Ø80 20% tvarovky</t>
  </si>
  <si>
    <t>428</t>
  </si>
  <si>
    <t>OWC_4</t>
  </si>
  <si>
    <t>Výfuková hlavice Ø125</t>
  </si>
  <si>
    <t>430</t>
  </si>
  <si>
    <t>OWC_5</t>
  </si>
  <si>
    <t>432</t>
  </si>
  <si>
    <t>217</t>
  </si>
  <si>
    <t>OWC_6</t>
  </si>
  <si>
    <t>434</t>
  </si>
  <si>
    <t>OWC_7</t>
  </si>
  <si>
    <t>436</t>
  </si>
  <si>
    <t>OS</t>
  </si>
  <si>
    <t>Zařízení pro zvlhčování vzduchu</t>
  </si>
  <si>
    <t>219</t>
  </si>
  <si>
    <t>OS.1</t>
  </si>
  <si>
    <t>Osmotická úpravna vody FINESTFOG Condair*, 600 l/h včetně vstupního pískového filtru, změkčovacího filtru se solnou nádrží, tlakovou zásobní nádrží a záchytnou vanou.</t>
  </si>
  <si>
    <t>438</t>
  </si>
  <si>
    <t>OS.2</t>
  </si>
  <si>
    <t>Záchytná vana pod tlakovou nádrž</t>
  </si>
  <si>
    <t>440</t>
  </si>
  <si>
    <t>221</t>
  </si>
  <si>
    <t>OS.3</t>
  </si>
  <si>
    <t>PPR trubka FV PP-RCT UNI 25x2,8 PN16 včetně fitinek</t>
  </si>
  <si>
    <t>442</t>
  </si>
  <si>
    <t>OS.4</t>
  </si>
  <si>
    <t>PPR kohout FV PP-RCT UNI 25x2,8 PN16</t>
  </si>
  <si>
    <t>444</t>
  </si>
  <si>
    <t>223</t>
  </si>
  <si>
    <t>OS.5</t>
  </si>
  <si>
    <t>446</t>
  </si>
  <si>
    <t>OS.6</t>
  </si>
  <si>
    <t>448</t>
  </si>
  <si>
    <t>225</t>
  </si>
  <si>
    <t>OS.7</t>
  </si>
  <si>
    <t>450</t>
  </si>
  <si>
    <t>OS.8</t>
  </si>
  <si>
    <t>452</t>
  </si>
  <si>
    <t>227</t>
  </si>
  <si>
    <t>OS.9</t>
  </si>
  <si>
    <t>Náhradní díl Boga BO-FK120J* prostorové čidlo vlhkosti (0-100% r.v.)</t>
  </si>
  <si>
    <t>454</t>
  </si>
  <si>
    <t>OS.10</t>
  </si>
  <si>
    <t>Náhradní díl Boga RB/P-D8* (prostorový zvlhčovač s plynulou regulací a systémem Aqua-Drain)</t>
  </si>
  <si>
    <t>456</t>
  </si>
  <si>
    <t>229</t>
  </si>
  <si>
    <t>OS.11</t>
  </si>
  <si>
    <t>Náhradní díl Boga BO-CT1/b* digitální regulátor</t>
  </si>
  <si>
    <t>458</t>
  </si>
  <si>
    <t>OS.11.1</t>
  </si>
  <si>
    <t>Náhradní díl Trafo BOGA STH* 400 vč. skříně (400 VA, 230V / 50Hz - 9-48-53V, vč. jištění prim+sek)</t>
  </si>
  <si>
    <t>460</t>
  </si>
  <si>
    <t>231</t>
  </si>
  <si>
    <t>OS.12</t>
  </si>
  <si>
    <t>462</t>
  </si>
  <si>
    <t>UZ</t>
  </si>
  <si>
    <t>Zařízení pro individuální zvlhčování vzduchu</t>
  </si>
  <si>
    <t>UZ.1</t>
  </si>
  <si>
    <t>Ultrazvukový zvlhčovač nástěnný RB/P-D8 BOGA* + trafo + čilo, FLAIR*</t>
  </si>
  <si>
    <t>464</t>
  </si>
  <si>
    <t>233</t>
  </si>
  <si>
    <t>466</t>
  </si>
  <si>
    <t>VZT 40</t>
  </si>
  <si>
    <t>Zařízení pro odvod tepelné zátěže z kompresorovny</t>
  </si>
  <si>
    <t>VZT_40.1</t>
  </si>
  <si>
    <t>Radiální ventilátor do potrubí RSI 80-50 EC sileo SYSTEMAIR*</t>
  </si>
  <si>
    <t>468</t>
  </si>
  <si>
    <t>235</t>
  </si>
  <si>
    <t>VZT_40.2</t>
  </si>
  <si>
    <t>Konzole a závěsy pro ventilátor</t>
  </si>
  <si>
    <t>470</t>
  </si>
  <si>
    <t>VZT_40.3</t>
  </si>
  <si>
    <t>Pružná manžeta 500x800</t>
  </si>
  <si>
    <t>472</t>
  </si>
  <si>
    <t>237</t>
  </si>
  <si>
    <t>VZT_40.4</t>
  </si>
  <si>
    <t>Tepelná izolace Orstech 45* H 80 mm s Al polepem</t>
  </si>
  <si>
    <t>474</t>
  </si>
  <si>
    <t>VZT_40.5</t>
  </si>
  <si>
    <t>476</t>
  </si>
  <si>
    <t>239</t>
  </si>
  <si>
    <t>VZT_40.6</t>
  </si>
  <si>
    <t>478</t>
  </si>
  <si>
    <t>VZT_40.7</t>
  </si>
  <si>
    <t>480</t>
  </si>
  <si>
    <t>241</t>
  </si>
  <si>
    <t>VZT_40.8</t>
  </si>
  <si>
    <t>482</t>
  </si>
  <si>
    <t>ÚTCH</t>
  </si>
  <si>
    <t>ÚTCH.1</t>
  </si>
  <si>
    <t>Parapetní fancoil čtyřtrubkový, topná 70/50°C, chladná 7/13°C, topný výkon na střední otáčky 4 kW, chladící na střední otáčky 5 kW, EC motor</t>
  </si>
  <si>
    <t>484</t>
  </si>
  <si>
    <t>243</t>
  </si>
  <si>
    <t>ÚTCH.2</t>
  </si>
  <si>
    <t>Parapetní fancoil čtyřtrubkový, topná 70/50°C, chladná 7/13°C, topný výkon na střední otáčky 3 kW, chladící na střední otáčky 4 kW, EC motor</t>
  </si>
  <si>
    <t>486</t>
  </si>
  <si>
    <t>ÚTCH.3</t>
  </si>
  <si>
    <t>Podstropní fancoil dvoutrubkový, chladná 7/13°C, chladící výkon na střední otáčky 5 kW, EC motor</t>
  </si>
  <si>
    <t>488</t>
  </si>
  <si>
    <t>245</t>
  </si>
  <si>
    <t>ÚTCH.4</t>
  </si>
  <si>
    <t>Podstropní fancoil dvoutrubkový, chladná 7/13°C, chladící výkon na střední otáčky 8 kW, EC motor</t>
  </si>
  <si>
    <t>490</t>
  </si>
  <si>
    <t>ÚTCH.5</t>
  </si>
  <si>
    <t>Reg. ventil TA-Modulator* DN25 + MC 50 C + adaptér 222020-00282</t>
  </si>
  <si>
    <t>492</t>
  </si>
  <si>
    <t>247</t>
  </si>
  <si>
    <t>ÚTCH.6</t>
  </si>
  <si>
    <t>Reg. ventil TA-COMPACT-P* DN15 + EMO-T</t>
  </si>
  <si>
    <t>494</t>
  </si>
  <si>
    <t>ÚTCH.7</t>
  </si>
  <si>
    <t>Reg. ventil TA-COMPACT-P* DN20 + EMO-T</t>
  </si>
  <si>
    <t>496</t>
  </si>
  <si>
    <t>249</t>
  </si>
  <si>
    <t>ÚTCH.8</t>
  </si>
  <si>
    <t>Reg. ventil TA-Modulator* DN40 + TA-Slider 750 + adaptér 322042-80902</t>
  </si>
  <si>
    <t>498</t>
  </si>
  <si>
    <t>ÚTCH.9</t>
  </si>
  <si>
    <t>Reg. ventil TA-Modulator* DN50 + TA-Slider 750 + adaptér 322042-80902</t>
  </si>
  <si>
    <t>500</t>
  </si>
  <si>
    <t>251</t>
  </si>
  <si>
    <t>ÚTCH.10</t>
  </si>
  <si>
    <t>Reg. ventil TA-Modulator* DN32 + MC 50 C + adaptér 222020-00282</t>
  </si>
  <si>
    <t>502</t>
  </si>
  <si>
    <t>ÚTCH.11</t>
  </si>
  <si>
    <t>Směšovací čerpadlo MAGNA3* 25-40 komunikací MODBUS</t>
  </si>
  <si>
    <t>504</t>
  </si>
  <si>
    <t>253</t>
  </si>
  <si>
    <t>ÚTCH.12</t>
  </si>
  <si>
    <t>Směšovací čerpadlo MAGNA3* 25-60 komunikací MODBUS</t>
  </si>
  <si>
    <t>506</t>
  </si>
  <si>
    <t>ÚTCH.13</t>
  </si>
  <si>
    <t>Směšovací čerpadlo MAGNA3* 32-80 komunikací MODBUS</t>
  </si>
  <si>
    <t>508</t>
  </si>
  <si>
    <t>255</t>
  </si>
  <si>
    <t>ÚTCH.14</t>
  </si>
  <si>
    <t>Oběhové čerpadlo MAGNA3* 25-120 s komunikací MODBUS</t>
  </si>
  <si>
    <t>510</t>
  </si>
  <si>
    <t>ÚTCH.15</t>
  </si>
  <si>
    <t>Oběhové čerpadlo MAGNA3* 65-100 F s komunikací MODBUS + 2 příruby</t>
  </si>
  <si>
    <t>512</t>
  </si>
  <si>
    <t>257</t>
  </si>
  <si>
    <t>ÚTCH.16</t>
  </si>
  <si>
    <t>Oběhové čerpadlo MAGNA3* 65-100 F s komunikací MODBUS a parotěsným izolačním pouzdrem + 2 příruby</t>
  </si>
  <si>
    <t>514</t>
  </si>
  <si>
    <t>ÚTCH.17</t>
  </si>
  <si>
    <t>Solární ruční doplňovací pumpička</t>
  </si>
  <si>
    <t>516</t>
  </si>
  <si>
    <t>259</t>
  </si>
  <si>
    <t>ÚTCH.18</t>
  </si>
  <si>
    <t>Nádoba na propylénglykol 20 litrů</t>
  </si>
  <si>
    <t>518</t>
  </si>
  <si>
    <t>ÚTCH.19</t>
  </si>
  <si>
    <t>Trojcestný směšovací kohout R3040-16-S3 + NR24 A-SR</t>
  </si>
  <si>
    <t>520</t>
  </si>
  <si>
    <t>261</t>
  </si>
  <si>
    <t>ÚTCH.20</t>
  </si>
  <si>
    <t>Trojcestný směšovací kohout R3020-4-S2 + NR24 A-SR</t>
  </si>
  <si>
    <t>522</t>
  </si>
  <si>
    <t>ÚTCH.21</t>
  </si>
  <si>
    <t>Trojcestný směšovací kohout R3025-10-S2 + NR24 A-SR</t>
  </si>
  <si>
    <t>524</t>
  </si>
  <si>
    <t>263</t>
  </si>
  <si>
    <t>ÚTCH.22</t>
  </si>
  <si>
    <t>Trojcestný směšovací kohout R3015-1P6-S1 + NR24 A-SR</t>
  </si>
  <si>
    <t>526</t>
  </si>
  <si>
    <t>ÚTCH.23</t>
  </si>
  <si>
    <t>Ruční kohout 3/4"</t>
  </si>
  <si>
    <t>528</t>
  </si>
  <si>
    <t>265</t>
  </si>
  <si>
    <t>ÚTCH.24</t>
  </si>
  <si>
    <t>Ruční kohout 1"</t>
  </si>
  <si>
    <t>530</t>
  </si>
  <si>
    <t>ÚTCH.25</t>
  </si>
  <si>
    <t>Ruční kohout 5/4"</t>
  </si>
  <si>
    <t>532</t>
  </si>
  <si>
    <t>267</t>
  </si>
  <si>
    <t>ÚTCH.26</t>
  </si>
  <si>
    <t>Ruční kohout 6/4"</t>
  </si>
  <si>
    <t>534</t>
  </si>
  <si>
    <t>ÚTCH.27</t>
  </si>
  <si>
    <t>Ruční kohout 2"</t>
  </si>
  <si>
    <t>536</t>
  </si>
  <si>
    <t>269</t>
  </si>
  <si>
    <t>ÚTCH.28</t>
  </si>
  <si>
    <t>Ruční páková uzavírací klapka mezipřírubová + 2 příruby DN80</t>
  </si>
  <si>
    <t>538</t>
  </si>
  <si>
    <t>ÚTCH.29</t>
  </si>
  <si>
    <t>Ruční páková uzavírací klapka mezipřírubová + 2 příruby DN65</t>
  </si>
  <si>
    <t>540</t>
  </si>
  <si>
    <t>271</t>
  </si>
  <si>
    <t>ÚTCH.30</t>
  </si>
  <si>
    <t>Vyvažovací ventil DN80</t>
  </si>
  <si>
    <t>542</t>
  </si>
  <si>
    <t>ÚTCH.31</t>
  </si>
  <si>
    <t>Vypouštěcí kohout 1/2"</t>
  </si>
  <si>
    <t>544</t>
  </si>
  <si>
    <t>273</t>
  </si>
  <si>
    <t>ÚTCH.32</t>
  </si>
  <si>
    <t>Automatický odvzdušňovací ventil</t>
  </si>
  <si>
    <t>546</t>
  </si>
  <si>
    <t>ÚTCH.33</t>
  </si>
  <si>
    <t>Zpětná klapka EURA* 3/4"</t>
  </si>
  <si>
    <t>548</t>
  </si>
  <si>
    <t>275</t>
  </si>
  <si>
    <t>ÚTCH.34</t>
  </si>
  <si>
    <t>Zpětná klapka mnezipřírubová + 2 příruby DN80</t>
  </si>
  <si>
    <t>550</t>
  </si>
  <si>
    <t>ÚTCH.35</t>
  </si>
  <si>
    <t>FILTR DN80</t>
  </si>
  <si>
    <t>552</t>
  </si>
  <si>
    <t>277</t>
  </si>
  <si>
    <t>ÚTCH.36</t>
  </si>
  <si>
    <t>FILTR 5/4"</t>
  </si>
  <si>
    <t>554</t>
  </si>
  <si>
    <t>ÚTCH.37</t>
  </si>
  <si>
    <t>Pojistný ventil 3/4" Po=300 kPa</t>
  </si>
  <si>
    <t>556</t>
  </si>
  <si>
    <t>279</t>
  </si>
  <si>
    <t>ÚTCH.38</t>
  </si>
  <si>
    <t>Tlaková expanzní nádoba 8 litrů pro solární systémy</t>
  </si>
  <si>
    <t>558</t>
  </si>
  <si>
    <t>ÚTCH.39</t>
  </si>
  <si>
    <t>Manometr 0-600 kPa vč. nátrubku</t>
  </si>
  <si>
    <t>560</t>
  </si>
  <si>
    <t>281</t>
  </si>
  <si>
    <t>ÚTCH.40</t>
  </si>
  <si>
    <t>Teploměr do jímky 0-100°C vč. nátrubku s jímkou</t>
  </si>
  <si>
    <t>562</t>
  </si>
  <si>
    <t>ÚTCH.41</t>
  </si>
  <si>
    <t>Propylénglykol 33%</t>
  </si>
  <si>
    <t>l</t>
  </si>
  <si>
    <t>564</t>
  </si>
  <si>
    <t>283</t>
  </si>
  <si>
    <t>ÚTCH.42</t>
  </si>
  <si>
    <t>Flexibilní připojovací potrubí 3/4", délka 600 mm, včetně šroubení</t>
  </si>
  <si>
    <t>566</t>
  </si>
  <si>
    <t>ÚTCH.43</t>
  </si>
  <si>
    <t>Flexibilní připojovací potrubí 1", délka 600 mm, včetně šroubení</t>
  </si>
  <si>
    <t>568</t>
  </si>
  <si>
    <t>285</t>
  </si>
  <si>
    <t>ÚTCH.44</t>
  </si>
  <si>
    <t>Flexibilní připojovací potrubí 5/4", délka 600 mm, včetně šroubení</t>
  </si>
  <si>
    <t>570</t>
  </si>
  <si>
    <t>ÚTCH.45</t>
  </si>
  <si>
    <t>Flexibilní připojovací potrubí 6/4", délka 600 mm, včetně šroubení</t>
  </si>
  <si>
    <t>572</t>
  </si>
  <si>
    <t>287</t>
  </si>
  <si>
    <t>ÚTCH.46</t>
  </si>
  <si>
    <t>Flexibilní připojovací potrubí 2", délka 600 mm, včetně šroubení</t>
  </si>
  <si>
    <t>574</t>
  </si>
  <si>
    <t>ÚTCH.47</t>
  </si>
  <si>
    <t>Trubka ocelová lisovací vně pozinkovaná včetně fitinek 15x1</t>
  </si>
  <si>
    <t>576</t>
  </si>
  <si>
    <t>289</t>
  </si>
  <si>
    <t>ÚTCH.48</t>
  </si>
  <si>
    <t>Trubka ocelová lisovací vně pozinkovaná včetně fitinek 22x1 + izolace 20 mm</t>
  </si>
  <si>
    <t>578</t>
  </si>
  <si>
    <t>ÚTCH.49</t>
  </si>
  <si>
    <t>Trubka ocelová lisovací vně pozinkovaná včetně fitinek 28x1,5 + izolace 25 mm</t>
  </si>
  <si>
    <t>580</t>
  </si>
  <si>
    <t>291</t>
  </si>
  <si>
    <t>ÚTCH.50</t>
  </si>
  <si>
    <t>Trubka ocelová lisovací vně pozinkovaná včetně fitinek 35x1,5 + izolace 30 mm</t>
  </si>
  <si>
    <t>582</t>
  </si>
  <si>
    <t>ÚTCH.51</t>
  </si>
  <si>
    <t>Trubka ocelová lisovací vně pozinkovaná včetně fitinek 42x2 + izolace 40 mm</t>
  </si>
  <si>
    <t>584</t>
  </si>
  <si>
    <t>293</t>
  </si>
  <si>
    <t>ÚTCH.52</t>
  </si>
  <si>
    <t>Trubka ocelová lisovací vně pozinkovaná včetně fitinek 54x2 + izolace 50 mm</t>
  </si>
  <si>
    <t>586</t>
  </si>
  <si>
    <t>ÚTCH.53</t>
  </si>
  <si>
    <t>Trubka ocelová lisovací vně pozinkovaná včetně fitinek 76,1x2 + izolace 60 mm</t>
  </si>
  <si>
    <t>588</t>
  </si>
  <si>
    <t>295</t>
  </si>
  <si>
    <t>ÚTCH.54</t>
  </si>
  <si>
    <t>Trubka ocelová lisovací vně pozinkovaná včetně fitinek 88,9x2 + izolace 60 mm</t>
  </si>
  <si>
    <t>590</t>
  </si>
  <si>
    <t>ÚTCH.55</t>
  </si>
  <si>
    <t>Trubka ocelová lisovací vně pozinkovaná včetně fitinek 22x1 + izolace Armaflex* AF 13 mm</t>
  </si>
  <si>
    <t>592</t>
  </si>
  <si>
    <t>297</t>
  </si>
  <si>
    <t>ÚTCH.56</t>
  </si>
  <si>
    <t>Trubka ocelová lisovací vně pozinkovaná včetně fitinek 28x1,5 + izolace Armaflex* AF 13 mm</t>
  </si>
  <si>
    <t>594</t>
  </si>
  <si>
    <t>ÚTCH.57</t>
  </si>
  <si>
    <t>Trubka ocelová lisovací vně pozinkovaná včetně fitinek 35x1,5 + izolace Armaflex* AF 13 mm</t>
  </si>
  <si>
    <t>596</t>
  </si>
  <si>
    <t>299</t>
  </si>
  <si>
    <t>ÚTCH.58</t>
  </si>
  <si>
    <t>Trubka ocelová lisovací vně pozinkovaná včetně fitinek 42x2 + izolace Armaflex* AF 13 mm</t>
  </si>
  <si>
    <t>598</t>
  </si>
  <si>
    <t>ÚTCH.59</t>
  </si>
  <si>
    <t>Trubka ocelová lisovací vně pozinkovaná včetně fitinek 54x2 + izolace Armaflex AF* 13 mm</t>
  </si>
  <si>
    <t>600</t>
  </si>
  <si>
    <t>301</t>
  </si>
  <si>
    <t>ÚTCH.60</t>
  </si>
  <si>
    <t>Trubka ocelová lisovací vně pozinkovaná včetně fitinek 76,1x2 + izolace Armaflex AF* 13 mm</t>
  </si>
  <si>
    <t>ÚTCH.61</t>
  </si>
  <si>
    <t>Trubka ocelová lisovací vně pozinkovaná včetně fitinek 88,9x2 + izolace Armaflex AF* 13 mm</t>
  </si>
  <si>
    <t>604</t>
  </si>
  <si>
    <t>303</t>
  </si>
  <si>
    <t>ÚTCH.62</t>
  </si>
  <si>
    <t>Protipožární bandáž CFS-B</t>
  </si>
  <si>
    <t>606</t>
  </si>
  <si>
    <t>ÚTCH.63</t>
  </si>
  <si>
    <t>608</t>
  </si>
  <si>
    <t>305</t>
  </si>
  <si>
    <t>ÚTCH.64</t>
  </si>
  <si>
    <t>Provizorní připojování a přepojování rozvodu chlazení blíže nespecifikováno</t>
  </si>
  <si>
    <t>610</t>
  </si>
  <si>
    <t>ÚTCH.65</t>
  </si>
  <si>
    <t>Vypuštění a napuštění soustavy, odvzdušnění, tlaková zkouška, vyvážení</t>
  </si>
  <si>
    <t>612</t>
  </si>
  <si>
    <t>307</t>
  </si>
  <si>
    <t>ÚTCH.66</t>
  </si>
  <si>
    <t>Montáž</t>
  </si>
  <si>
    <t>614</t>
  </si>
  <si>
    <t>ÚTCH.67</t>
  </si>
  <si>
    <t>Přesun hmot pro ústřední topení a chlazení do výšky 24 m</t>
  </si>
  <si>
    <t>616</t>
  </si>
  <si>
    <t>Demontáže HVAC</t>
  </si>
  <si>
    <t>309</t>
  </si>
  <si>
    <t>D.1</t>
  </si>
  <si>
    <t>Demontáž fancoilu</t>
  </si>
  <si>
    <t>618</t>
  </si>
  <si>
    <t>D.2</t>
  </si>
  <si>
    <t>Demontáž stávajícího potrubí ÚTCH a včetně konzol a závěsů</t>
  </si>
  <si>
    <t>620</t>
  </si>
  <si>
    <t>311</t>
  </si>
  <si>
    <t>D.3</t>
  </si>
  <si>
    <t>Demontáž potrubí čtyřhranné včetně izolací a včetně konzol a závěsů</t>
  </si>
  <si>
    <t>622</t>
  </si>
  <si>
    <t>D.4</t>
  </si>
  <si>
    <t>Demontáž VZT jednotek a ventilátorů</t>
  </si>
  <si>
    <t>624</t>
  </si>
  <si>
    <t>313</t>
  </si>
  <si>
    <t>D.5</t>
  </si>
  <si>
    <t>Odvoz a likvidace demontovaných prvků</t>
  </si>
  <si>
    <t>626</t>
  </si>
  <si>
    <t>D1</t>
  </si>
  <si>
    <t>Dokladová část, projektová příprava</t>
  </si>
  <si>
    <t>DČ.1</t>
  </si>
  <si>
    <t>Realizační a dílenská dokumentace stavby, část HVAC</t>
  </si>
  <si>
    <t>628</t>
  </si>
  <si>
    <t>315</t>
  </si>
  <si>
    <t>DČ.2</t>
  </si>
  <si>
    <t>Technická dokumentace a návody k provozování technických zařízení VZT a ÚTCH</t>
  </si>
  <si>
    <t>630</t>
  </si>
  <si>
    <t>DČ.3</t>
  </si>
  <si>
    <t>Zaškolení obsluhy</t>
  </si>
  <si>
    <t>632</t>
  </si>
  <si>
    <t>317</t>
  </si>
  <si>
    <t>DČ.4</t>
  </si>
  <si>
    <t>Seřízení a zaregulování vč. dokladu o funkčnosti a seřízení všech vzduchotechnických zařízení zajišťující dostatečnou výměnu vzduchu s uvedením projektovaných a naměřených hodnot v jednotlivých prostorech</t>
  </si>
  <si>
    <t>634</t>
  </si>
  <si>
    <t>Poznámka k položce:
Poznámka k položce: ke lhůtě předání díla a zahájení zkušebního provozu, k závěrečné prohlídce stavby (prostor finančního úseku a fotoateliéru)</t>
  </si>
  <si>
    <t>DČ.5</t>
  </si>
  <si>
    <t>Měření vč. protokolu o měření hladin akustického tlaku ze všech zdrojů umístěných vně i uvnitř objektu, které prokáže splnění hygienických limitů na pracovištích</t>
  </si>
  <si>
    <t>636</t>
  </si>
  <si>
    <t>Poznámka k položce:
Poznámka k položce: Zhotovitel je povinen předat veškeré doklady, měření a zkoušky prokazující splnění požadovaných parametrů. Potřebná měření k předání díla (první měření při předání staveniště, druhá k zakončení zkušebního provozu již s osazenými výrobními zařízeními - finanční úsek, fotoateliér)</t>
  </si>
  <si>
    <t>319</t>
  </si>
  <si>
    <t>DČ.6</t>
  </si>
  <si>
    <t>Aktualizace digitální knihovny rozvodu VZT a chladu</t>
  </si>
  <si>
    <t>638</t>
  </si>
  <si>
    <t>Poznámka k položce:
Poznámka k položce: úpravy ve výkresech .dwg, tabulkách .xls</t>
  </si>
  <si>
    <t>DČ.7</t>
  </si>
  <si>
    <t>Uvedení do provozu</t>
  </si>
  <si>
    <t>640</t>
  </si>
  <si>
    <t>D.1.6 - Elektroinstalace - silnoproud</t>
  </si>
  <si>
    <t>Ing. Pavel Zdeněk, Dmýštice 49, 399 01 Milevsko</t>
  </si>
  <si>
    <t xml:space="preserve">Při použití této dokumentace se předpokládá, že účastníci výběrového řízení budou na potřebné odborné úrovni, nezbytné k dopracování nezbytné prováděcí, realizační, výrobní a dílenské dokumentace, či jejich zajištění, stejně jako k následné realizaci díla, a budou plně zodpovědní za odborné stanovení celkového rozsahu činností a prací včetně potřebného materiálu, nezbytných ke zhotovení díla, na základě údajů definovaných v této projektové dokumentaci. Účastníci výběrového řízení jsou při tvorbě cenové nabídky povinni zohlednit všechny další nezbytné náklady spojené s realizací díla, a to včetně těch, které nejsou přímo uvedeny, či přímo nevyplývají z této projektové dokumentace. Za případné chybějící položky v cenové nabídce, které budou potřebné pro realizaci díla, plně odpovídá účastník výběrového řízení. Souhlas s výše uvedeným vyjadřuje každý účastník výběrového řízení podáním cenové nabídky. </t>
  </si>
  <si>
    <t>1. - Práce a dodávky M</t>
  </si>
  <si>
    <t xml:space="preserve">    01 - 1.PP</t>
  </si>
  <si>
    <t xml:space="preserve">    02 - 1.NP</t>
  </si>
  <si>
    <t xml:space="preserve">    03 - 2.NP</t>
  </si>
  <si>
    <t xml:space="preserve">    04 - 3.NP - Knihárna</t>
  </si>
  <si>
    <t xml:space="preserve">    05 - 3.NP - finanční úsek</t>
  </si>
  <si>
    <t xml:space="preserve">    06 - 4.NP - revize</t>
  </si>
  <si>
    <t xml:space="preserve">    07 - 4.NP - foto</t>
  </si>
  <si>
    <t xml:space="preserve">    08 - Hromosvod - přeložení svodu a znovu obnovení v původním rozsahu po opravě světlíku v 1.NP</t>
  </si>
  <si>
    <t>2. - Ostatní</t>
  </si>
  <si>
    <t xml:space="preserve">    09 - Vedlejší rozpočtové náklady</t>
  </si>
  <si>
    <t xml:space="preserve">    10 - Hodinové zúčtovací sazby</t>
  </si>
  <si>
    <t>1.</t>
  </si>
  <si>
    <t>Práce a dodávky M</t>
  </si>
  <si>
    <t>1.PP</t>
  </si>
  <si>
    <t>Dozbrojení stávajícího rozváděče +RH o nové vývody pro rozváděč +RM9 (pojistky 400A/gG vel.2) a +RM11 (pojistky 160A/gG vel.2), zaústění kabelů 2x1-Ayky 4x185 a 1x1-Ayky 4x120 do rozváděče, připojovacích sad pro připojení vodičů.</t>
  </si>
  <si>
    <t>Ukončení vodičů izolovaných s označením a zapojením v rozváděči nebo na přístroji, průřezu žíly do 240 mm2</t>
  </si>
  <si>
    <t>Zkoušky a prohlídky rozvodných zařízení kontrola rozváděčů nn, (1 pole) silových, hmotnosti do 200 kg</t>
  </si>
  <si>
    <t>Montáž žlab kovový šířky do 500 mm bez víka</t>
  </si>
  <si>
    <t>kabelová lávka pozinkovaná 3m/ks 300X60 včetně spojovacích a nosných prvků (podpěr, závěsů, kotvení)</t>
  </si>
  <si>
    <t>kabelová stoupací lávka pozinkovaná 3m/ks 300X60 včetně spojovacích a nosných prvků v šachtě</t>
  </si>
  <si>
    <t>Montáž příchytek kovových typ Sonap profil do 74 mm</t>
  </si>
  <si>
    <t>příchytka kabelová 41-54 mm</t>
  </si>
  <si>
    <t>Montáž kabelů hliníkových do 1 kV bez ukončení, uložených pevně sk. 1 - AMCMK, AYKY, NAYY-J-RE (-O-SM), TFSP, počtu a průřezu žil 4x240 mm2</t>
  </si>
  <si>
    <t>kabely silové s hliníkovým jádrem pro jmenovité napětí 750 V 1-AYKY – J  RE průřez   Al 4 x 120</t>
  </si>
  <si>
    <t>kabely silové s hliníkovým jádrem pro jmenovité napětí 750 V 1-AYKY – J  RE průřez   Al 4 x 185</t>
  </si>
  <si>
    <t>Montáž ochranného pospojování pevně</t>
  </si>
  <si>
    <t>vodič ohebný s Cu jádrem propojovací pro 450/750V 70mm2</t>
  </si>
  <si>
    <t>vodič ohebný s Cu jádrem propojovací pro 450/750V 185mm2</t>
  </si>
  <si>
    <t>Protipožární utěsnění kabelových prostupů dle ČSN 33 2000-5-52 ed.2</t>
  </si>
  <si>
    <t>Provedení protipožárního zabezpečení prostupů EI30 pomocí minerální plsti 140kg/m3 a protipožárního povlaku, provedení oprávněnou osobou včetně certifikátu</t>
  </si>
  <si>
    <t>Kabelové štítky dle požadavku ČSN 33 2000-5-52 ed.2, čl. NA.4.5.2.5</t>
  </si>
  <si>
    <t>Ostatní potřebné blíže nespecifikované položky, podružný a montážní materiál</t>
  </si>
  <si>
    <t>Prorážení otvorů a ostatní bourací práce pro montáž kabelů</t>
  </si>
  <si>
    <t>Zkoušky a prohlídky elektrických rozvodů a zařízení celková prohlídka, zkoušení, měření a vyhotovení revizní zprávy pro objem montážních prací do 500 tisíc Kč</t>
  </si>
  <si>
    <t>1.NP</t>
  </si>
  <si>
    <t>Zjištění skutečného zapojení elektrických rozvodů, prověření stavu stávajících spínačů a kabelových tras, uvedení do beznapěťového stavu, odpojení a demontáž stávajícího rozváděče +RMS19 - přívod a vývody zůstanou stávající. Demontáž instalace v kompresorovně, včetně ekologické likvidace.</t>
  </si>
  <si>
    <t>Ukončení vodičů izolovaných s označením a zapojením v rozváděči nebo na přístroji, průřezu žíly do 10 mm2</t>
  </si>
  <si>
    <t>Ukončení vodičů izolovaných s označením a zapojením v rozváděči nebo na přístroji, průřezu žíly do 16 mm2</t>
  </si>
  <si>
    <t>Montáž trubek elektroinstalačních s nasunutím nebo našroubováním do krabic plastových tuhých, uložených pod omítku, D 29mm</t>
  </si>
  <si>
    <t>trubka elektroinstalační ohebná D25 mm</t>
  </si>
  <si>
    <t>Montáž trubka tuhá D 23 mm uložená pevně</t>
  </si>
  <si>
    <t>trubka elektroinstalační tuhá z PVC 25mm, včetně spojek a příchytek</t>
  </si>
  <si>
    <t xml:space="preserve">Montáž krabic pancéřových bez napojení na trubky a lišty a demontáže a montáže víčka rozvodek se zapojením vodičů na svorkovnici plastových čtyřhranných </t>
  </si>
  <si>
    <t>krabice pancéřová z PH 117x117x58 mm svorkovnicí krabicovou</t>
  </si>
  <si>
    <t>žlab kabelový drátěný pozinkovaný 2m/ks 100X50 včetně spojovacích a nosných prvků (podpěr, závěsů, kotvení)</t>
  </si>
  <si>
    <t>žlab kabelový plechový pozinkovaný 2m/ks 100X100 včetně tvarovek, spojovacích a nosných prvků (nosníků, závitových tyčí, kotev)</t>
  </si>
  <si>
    <t>žlab kabelový plechový pozinkovaný 2m/ks 250X100 včetně tvarovek, spojovacích a nosných prvků (nosníků, závitových tyčí, kotev)</t>
  </si>
  <si>
    <t>žlab kabelový plechový pozinkovaný 2m/ks 300X100 včetně tvarovek, spojovacích a nosných prvků (nosníků, závitových tyčí, kotev)</t>
  </si>
  <si>
    <t>napojení trojfázového koncového spotřebiče do průřezu 4mm2</t>
  </si>
  <si>
    <t>Montáž spínačů jedno nebo dvoupólových polozapuštěných nebo zapuštěných se zapojením vodičů, pro prostředí obyčejné nebo vlhké, vypínačů řazení 1-jednopólových</t>
  </si>
  <si>
    <t>kompletní spínač jednopólový 10A, povrchová/polozapuštěná montáž, bílý + kryt, IP44</t>
  </si>
  <si>
    <t>Montáž spínačů jedno nebo dvoupólových polozapuštěných nebo zapuštěných se zapojením vodičů, pro prostředí obyčejné nebo vlhké přepínačů, řazení 6-střídavých</t>
  </si>
  <si>
    <t>kompletní přepínač střídavý řazení 6 10A, povrchová/polozapuštěná montáž + kryt, IP44</t>
  </si>
  <si>
    <t>Montáž spínačů jedno nebo dvoupólových polozapuštěných nebo zapuštěných se zapojením vodičů bezšroubové připojení ovladačů, řazení 1/0-tlačítkových zapínacích</t>
  </si>
  <si>
    <t>kompletní ovladač tlačítkový 1/0 se symbolem zvonku</t>
  </si>
  <si>
    <t>rámeček pro spínače a zásuvky jednonásobný</t>
  </si>
  <si>
    <t>Montáž nástěnného zvonku</t>
  </si>
  <si>
    <t>zvonek elektromechanický, nástěnný, 230V</t>
  </si>
  <si>
    <t>02.25</t>
  </si>
  <si>
    <t>Montáž zásuvek domovních se zapojením vodičů bezšroubové připojení chráněných v krabici 10/16 A, pro prostředí základní nebo vlhké, provedení 2P + PE dvojí zapojení pro průběžnou montáž</t>
  </si>
  <si>
    <t>02.26</t>
  </si>
  <si>
    <t>Kompletní zásuvka 1násobná 16A/240V, povrchová/polozapuštěná montáž, IP44, bílá</t>
  </si>
  <si>
    <t>02.27</t>
  </si>
  <si>
    <t>Kompletní zásuvka 2násobná 16A/240V, povrchová/polozapuštěná montáž, IP44, bílá</t>
  </si>
  <si>
    <t>02.28</t>
  </si>
  <si>
    <t>Montáž zásuvek průmyslových se zapojením vodičů, provedení IP 67 3P+N+PE 16 A</t>
  </si>
  <si>
    <t>02.29</t>
  </si>
  <si>
    <t>Zásuvka průmyslová 400V/16A/5p IP44</t>
  </si>
  <si>
    <t>02.30</t>
  </si>
  <si>
    <t>Montáž spínačů tří nebo čtyřpólových nástěnných se zapojením vodičů, pro prostředí obyčejné nebo vlhké do 63 A</t>
  </si>
  <si>
    <t>02.31</t>
  </si>
  <si>
    <t>kompletní vypínač do 32A/400V, povrchová montáž, min. IP54</t>
  </si>
  <si>
    <t>02.32</t>
  </si>
  <si>
    <t>kompletní vypínač do 63A/400V, povrchová montáž, min. IP54</t>
  </si>
  <si>
    <t>02.33</t>
  </si>
  <si>
    <t>Montáž rozvodnic oceloplechových nebo plastových bez zapojení vodičů běžných, hmotnosti do 20 kg</t>
  </si>
  <si>
    <t>02.34</t>
  </si>
  <si>
    <t>Zásuvková skříň typ A, se zásuvkami 5x230V/16A, zavěšeno na řetězu ze stropu včetně ukotvení, flexibilní kabel 3G2,5 v délce 2,0m</t>
  </si>
  <si>
    <t>02.35</t>
  </si>
  <si>
    <t>Zásuvková skříň typ B s proudovým chráničem, se zásuvkami 1x32A/400V, 1x16A/400V, 4x230V</t>
  </si>
  <si>
    <t>02.36</t>
  </si>
  <si>
    <t>Montáž svítidel LED se zapojením vodičů</t>
  </si>
  <si>
    <t>02.37</t>
  </si>
  <si>
    <t>Svítidlo L4 – lištový systém LED 4000K včetně veškerého spojovacího a upevňovacího příslušenství</t>
  </si>
  <si>
    <t>02.38</t>
  </si>
  <si>
    <t>Svítidlo P1 – LED 6000lm 4000K</t>
  </si>
  <si>
    <t>02.39</t>
  </si>
  <si>
    <t>Svítidlo N3 – nouzové LED, vč. příslušenství pro montáž na lištový systém</t>
  </si>
  <si>
    <t>02.40</t>
  </si>
  <si>
    <t>Svítidlo NP1 – nouzové LED</t>
  </si>
  <si>
    <t>02.41</t>
  </si>
  <si>
    <t>Piktogram ke svítidlu NP1</t>
  </si>
  <si>
    <t>02.42</t>
  </si>
  <si>
    <t>poplatek za recyklaci svítidla</t>
  </si>
  <si>
    <t>02.43</t>
  </si>
  <si>
    <t>Montáž rozvodnic oceloplechových nebo plastových bez zapojení vodičů běžných, hmotnosti do 200 kg</t>
  </si>
  <si>
    <t>02.44</t>
  </si>
  <si>
    <t>Rozvaděč +RMS19</t>
  </si>
  <si>
    <t>02.45</t>
  </si>
  <si>
    <t>02.46</t>
  </si>
  <si>
    <t>Montáž izolovaných kabelů měděných bez ukončení do 1 kV uložených pod omítkou, případně protažení do trubky CYKY, počtu a průřezu žil do 5x35 mm2</t>
  </si>
  <si>
    <t>02.47</t>
  </si>
  <si>
    <t>kabely silové s měděným jádrem pro jmenovité napětí 750 V CYKY – O  RE průřez   Cu 3 x 1,5</t>
  </si>
  <si>
    <t>02.48</t>
  </si>
  <si>
    <t>kabely silové s měděným jádrem pro jmenovité napětí 750 V CYKY – J  RE průřez   Cu 3 x 1,5</t>
  </si>
  <si>
    <t>02.49</t>
  </si>
  <si>
    <t>kabely silové s měděným jádrem pro jmenovité napětí 750 V CYKY – J  RE průřez   Cu 3 x 2,5</t>
  </si>
  <si>
    <t>02.50</t>
  </si>
  <si>
    <t>kabely silové s měděným jádrem pro jmenovité napětí 750 V CYKY – J  RE průřez   Cu 5 x 2,5</t>
  </si>
  <si>
    <t>02.51</t>
  </si>
  <si>
    <t>kabely silové s měděným jádrem pro jmenovité napětí 750 V CYKY – J  RE průřez   Cu 5 x 4</t>
  </si>
  <si>
    <t>02.52</t>
  </si>
  <si>
    <t>kabely silové s měděným jádrem pro jmenovité napětí 750 V CYKY – J  RE průřez   Cu 5 x 10</t>
  </si>
  <si>
    <t>02.53</t>
  </si>
  <si>
    <t>kabely silové s měděným jádrem pro jmenovité napětí 750 V CYKY – J  RE průřez   Cu 5 x 16</t>
  </si>
  <si>
    <t>02.54</t>
  </si>
  <si>
    <t>kabely silové s měděným jádrem pro jmenovité napětí 750 V CYKY – J  RE průřez   Cu 5 x 25</t>
  </si>
  <si>
    <t>02.55</t>
  </si>
  <si>
    <t>02.56</t>
  </si>
  <si>
    <t>02.57</t>
  </si>
  <si>
    <t>02.58</t>
  </si>
  <si>
    <t>02.59</t>
  </si>
  <si>
    <t>Zhotovení kapes a výklenků pro krabice 7x7x5 cm</t>
  </si>
  <si>
    <t>02.60</t>
  </si>
  <si>
    <t>Prorážení otvorů a ostatní bourací práce pro montáž trubek a kabelů do hloubky přes 3 do 5 cm a šířky přes 5 do 7 cm</t>
  </si>
  <si>
    <t>02.61</t>
  </si>
  <si>
    <t>Vyplnění otvorů pro montáž trubek a kabelů</t>
  </si>
  <si>
    <t>02.62</t>
  </si>
  <si>
    <t>Přesun a odvoz suti</t>
  </si>
  <si>
    <t>02.63</t>
  </si>
  <si>
    <t>2.NP</t>
  </si>
  <si>
    <t>Zjištění skutečného zapojení elektrických rozvodů, prověření stavu stávajících spínačů a kabelových tras, uvedení do beznapěťového stavu, odpojení a demontáž stávajících vývodů v rozváděči +RM7, včetně ekologické likvidace.</t>
  </si>
  <si>
    <t>Úprava a dozbrojení stávajícího rozváděče +RM7 o nové vývody. Doplnění jističe 63A/B/3 pro rozváděč GTO, doplnění jističe 32A/B/3 pro zásuvku 400V zařízení GTO, doplnění jističe 16A/C/3 pro zásuvku kompresoru 400V, doplnění jističochrániče 16A pro zásuvku 230V zařízení GTO, doplnění jističochrániče 16A pro zásuvku 230V kompresoru. Kompletní včetně prodrátování</t>
  </si>
  <si>
    <t>03.09</t>
  </si>
  <si>
    <t>03.10</t>
  </si>
  <si>
    <t>03.11</t>
  </si>
  <si>
    <t>Montáž zásuvek průmyslových se zapojením vodičů, provedení IP 67 3P+N+PE 32 A</t>
  </si>
  <si>
    <t>03.12</t>
  </si>
  <si>
    <t>Zásuvka průmyslová 400V/32A/5p IP44</t>
  </si>
  <si>
    <t>03.13</t>
  </si>
  <si>
    <t>03.14</t>
  </si>
  <si>
    <t>03.15</t>
  </si>
  <si>
    <t>03.16</t>
  </si>
  <si>
    <t>03.17</t>
  </si>
  <si>
    <t>kabely silové s měděným jádrem pro jmenovité napětí 750 V CYKY – J  RE průřez   Cu 5 x 6</t>
  </si>
  <si>
    <t>03.18</t>
  </si>
  <si>
    <t>03.19</t>
  </si>
  <si>
    <t>03.20</t>
  </si>
  <si>
    <t>03.21</t>
  </si>
  <si>
    <t>03.22</t>
  </si>
  <si>
    <t>03.23</t>
  </si>
  <si>
    <t>3.NP - Knihárna</t>
  </si>
  <si>
    <t>Zjištění skutečného zapojení elektrických rozvodů, prověření stavu stávajících spínačů a kabelových tras, uvedení do beznapěťového stavu, odpojení a demontáž stávajícího rozváděče +RM11 - vývody zůstanou stávající, stávající přívodní kabel ukončit na svorkách v novém plastovém boxu, včetně ekologické likvidace.</t>
  </si>
  <si>
    <t>04.07</t>
  </si>
  <si>
    <t>04.08</t>
  </si>
  <si>
    <t>Montáž krabic elektroinstalačních bez napojení na trubky a lišty, demontáže a montáže víčka a přístroje protahovacích nebo odbočných zapuštěných plastových kruhových, typ KU 68/2-1902, KO97, případně do SDK</t>
  </si>
  <si>
    <t>04.09</t>
  </si>
  <si>
    <t>materiál úložný elektroinstalační krabice přístrojové instalační z plastické hmoty KP 68/2-1901  500 V,  D69 x 30mm</t>
  </si>
  <si>
    <t>04.10</t>
  </si>
  <si>
    <t>materiál úložný elektroinstalační krabice přístrojové instalační z plastické hmoty KP 68/2-1901  500 V,  D69 x 30mm s víčkem a s krabicovými svorkami</t>
  </si>
  <si>
    <t>04.11</t>
  </si>
  <si>
    <t>04.12</t>
  </si>
  <si>
    <t>04.13</t>
  </si>
  <si>
    <t>Montáž lišta a kanálek vkládací šířky přes do 250 mm s víčkem</t>
  </si>
  <si>
    <t>04.14</t>
  </si>
  <si>
    <t>Parapetní kanál PK o rozměru 160x65mm bílý s kovovou přepážkou, kompletní včetně spojovacích krytů, kolen, koncovek</t>
  </si>
  <si>
    <t>04.15</t>
  </si>
  <si>
    <t>04.16</t>
  </si>
  <si>
    <t>04.17</t>
  </si>
  <si>
    <t>žlab kabelový plechový pozinkovaný 2m/ks 200X100 včetně tvarovek, spojovacích a nosných prvků (nosníků, závitových tyčí, kotev)</t>
  </si>
  <si>
    <t>04.18</t>
  </si>
  <si>
    <t>04.19</t>
  </si>
  <si>
    <t>04.20</t>
  </si>
  <si>
    <t>napojení jednofázového koncového spotřebiče do průřezu 4mm2</t>
  </si>
  <si>
    <t>04.21</t>
  </si>
  <si>
    <t>04.22</t>
  </si>
  <si>
    <t>kompletní spínač jednopólový 10A, polozapuštěná montáž, bílý + kryt, IP20</t>
  </si>
  <si>
    <t>04.23</t>
  </si>
  <si>
    <t>04.24</t>
  </si>
  <si>
    <t>04.25</t>
  </si>
  <si>
    <t>04.26</t>
  </si>
  <si>
    <t>04.27</t>
  </si>
  <si>
    <t>04.28</t>
  </si>
  <si>
    <t>04.29</t>
  </si>
  <si>
    <t>04.30</t>
  </si>
  <si>
    <t>04.31</t>
  </si>
  <si>
    <t>Montáž zásuvek domovních se zapojením vodičů bezšroubové připojení polozapuštěných nebo zapuštěných 10/16 A, provedení 2P + PE dvojí zapojení pro průběžnou montáž</t>
  </si>
  <si>
    <t>04.32</t>
  </si>
  <si>
    <t>Kompletní zásuvka 1násobná 16A/240V, modul 45mm, bílá, IP20</t>
  </si>
  <si>
    <t>04.33</t>
  </si>
  <si>
    <t>04.34</t>
  </si>
  <si>
    <t>04.35</t>
  </si>
  <si>
    <t>04.36</t>
  </si>
  <si>
    <t>04.37</t>
  </si>
  <si>
    <t>04.38</t>
  </si>
  <si>
    <t>04.39</t>
  </si>
  <si>
    <t>Svítidlo L2 – lištový systém LED 4000K včetně veškerého spojovacího a upevňovacího příslušenství</t>
  </si>
  <si>
    <t>04.40</t>
  </si>
  <si>
    <t>Svítidlo A1 – LED 3300lm 4000K</t>
  </si>
  <si>
    <t>04.41</t>
  </si>
  <si>
    <t>Svítidlo B2A – LED</t>
  </si>
  <si>
    <t>04.42</t>
  </si>
  <si>
    <t>Svítidlo D1</t>
  </si>
  <si>
    <t>04.43</t>
  </si>
  <si>
    <t>04.44</t>
  </si>
  <si>
    <t>04.45</t>
  </si>
  <si>
    <t>Svítidlo N4 – nouzové LED</t>
  </si>
  <si>
    <t>04.46</t>
  </si>
  <si>
    <t>04.47</t>
  </si>
  <si>
    <t>04.48</t>
  </si>
  <si>
    <t>04.49</t>
  </si>
  <si>
    <t>04.50</t>
  </si>
  <si>
    <t>Rozvaděč +RM11</t>
  </si>
  <si>
    <t>04.51</t>
  </si>
  <si>
    <t>04.52</t>
  </si>
  <si>
    <t>04.53</t>
  </si>
  <si>
    <t>04.54</t>
  </si>
  <si>
    <t>04.55</t>
  </si>
  <si>
    <t>04.56</t>
  </si>
  <si>
    <t>04.57</t>
  </si>
  <si>
    <t>04.58</t>
  </si>
  <si>
    <t>04.59</t>
  </si>
  <si>
    <t>04.60</t>
  </si>
  <si>
    <t>04.61</t>
  </si>
  <si>
    <t>04.62</t>
  </si>
  <si>
    <t>04.63</t>
  </si>
  <si>
    <t>04.64</t>
  </si>
  <si>
    <t>04.65</t>
  </si>
  <si>
    <t>Zkoušky a prohlídky elektrických rozvodů a zařízení celková prohlídka, zkoušení, měření a vyhotovení revizní zprávy pro objem montážních prací přes 500 do 1000 tisíc Kč</t>
  </si>
  <si>
    <t>05</t>
  </si>
  <si>
    <t>3.NP - finanční úsek</t>
  </si>
  <si>
    <t>05.01</t>
  </si>
  <si>
    <t>Zjištění skutečného zapojení elektrických rozvodů, prověření stavu stávajících spínačů a kabelových tras, uvedení do beznapěťového stavu, odpojení a demontáž stávajícího rozváděče +RM9, stávající přívodní kabel Cyky-J 3x35+25 ukončit na svorkách v novém plastovém boxu, včetně ekologické likvidace.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</si>
  <si>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</si>
  <si>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</si>
  <si>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</si>
  <si>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</si>
  <si>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</si>
  <si>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</si>
  <si>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</si>
  <si>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</si>
  <si>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</si>
  <si>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</si>
  <si>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</si>
  <si>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</si>
  <si>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</si>
  <si>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</si>
  <si>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05.16</t>
  </si>
  <si>
    <t>05.17</t>
  </si>
  <si>
    <t>05.18</t>
  </si>
  <si>
    <t>žlab kabelový drátěný pozinkovaný 2m/ks 200X50 včetně spojovacích a nosných prvků (podpěr, závěsů, kotvení)</t>
  </si>
  <si>
    <t>05.19</t>
  </si>
  <si>
    <t>žlab kabelový drátěný pozinkovaný 2m/ks 400X50 včetně spojovacích a nosných prvků (podpěr, závěsů, kotvení)</t>
  </si>
  <si>
    <t>05.20</t>
  </si>
  <si>
    <t>05.21</t>
  </si>
  <si>
    <t>žlab kabelový plechový pozinkovaný 2m/ks 200X50 včetně tvarovek, spojovacích a nosných prvků (nosníků, závitových tyčí, kotev)</t>
  </si>
  <si>
    <t>05.22</t>
  </si>
  <si>
    <t>žlab kabelový plechový žárově pozinkovaný 2m/ks 200X100 včetně víka, tvarovek, spojovacích a nosných prvků (nosníků, závitových tyčí, kotev)</t>
  </si>
  <si>
    <t>05.23</t>
  </si>
  <si>
    <t>05.24</t>
  </si>
  <si>
    <t>žlab kabelový plechový pozinkovaný 2m/ks 300X100 včetně tvarovek, spojovacích a nosných prvků (nosníků, závitových tyčí, kotev), přepážky, víka</t>
  </si>
  <si>
    <t>05.25</t>
  </si>
  <si>
    <t>Montáž žlab kovový šířky do 500 mm s víkem</t>
  </si>
  <si>
    <t>05.26</t>
  </si>
  <si>
    <t>žlab kabelový plechový pozinkovaný 2m/ks 100X50 včetněvíka, tvarovek, spojovacích a nosných prvků (nosníků, závitových tyčí, kotev)</t>
  </si>
  <si>
    <t>05.27</t>
  </si>
  <si>
    <t>05.28</t>
  </si>
  <si>
    <t>05.29</t>
  </si>
  <si>
    <t>05.30</t>
  </si>
  <si>
    <t>05.31</t>
  </si>
  <si>
    <t>05.32</t>
  </si>
  <si>
    <t>05.33</t>
  </si>
  <si>
    <t>05.34</t>
  </si>
  <si>
    <t>Montáž spínačů jedno nebo dvoupólových polozapuštěných nebo zapuštěných se zapojením vodičů, pro prostředí obyčejné nebo vlhké, přepínačů, řazení 5-sériových</t>
  </si>
  <si>
    <t>05.35</t>
  </si>
  <si>
    <t>kompletní spínač sériový 10A, polozapuštěná montáž, bílý + kryt, IP20</t>
  </si>
  <si>
    <t>05.36</t>
  </si>
  <si>
    <t>kompletní spínač sériový 10A, povrchová/polozapuštěná montáž, bílá, IP44</t>
  </si>
  <si>
    <t>05.37</t>
  </si>
  <si>
    <t>05.38</t>
  </si>
  <si>
    <t>rámeček pro spínače a zásuvky dvojnásobný</t>
  </si>
  <si>
    <t>05.39</t>
  </si>
  <si>
    <t>05.40</t>
  </si>
  <si>
    <t>Kompletní zásuvka 1násobná 16A/240V, polozapuštěná montáž, bílá, IP20</t>
  </si>
  <si>
    <t>05.41</t>
  </si>
  <si>
    <t>05.42</t>
  </si>
  <si>
    <t>Kompletní zásuvka 1násobná 16A/240V se svodičem přepětí, polozapuštěná montáž, bílá, IP20</t>
  </si>
  <si>
    <t>05.43</t>
  </si>
  <si>
    <t>05.44</t>
  </si>
  <si>
    <t>05.45</t>
  </si>
  <si>
    <t>05.46</t>
  </si>
  <si>
    <t>Svítidlo L3 – lištový systém LED 4000K včetně veškerého spojovacího a upevňovacího příslušenství</t>
  </si>
  <si>
    <t>05.47</t>
  </si>
  <si>
    <t>05.48</t>
  </si>
  <si>
    <t>Svítidlo L5 – lištový systém LED 4000K včetně veškerého spojovacího a upevňovacího příslušenství</t>
  </si>
  <si>
    <t>05.49</t>
  </si>
  <si>
    <t>05.50</t>
  </si>
  <si>
    <t>Svítidlo B2 – LED</t>
  </si>
  <si>
    <t>05.51</t>
  </si>
  <si>
    <t>Svítidlo B3 – LED</t>
  </si>
  <si>
    <t>05.52</t>
  </si>
  <si>
    <t>05.53</t>
  </si>
  <si>
    <t>05.54</t>
  </si>
  <si>
    <t>05.55</t>
  </si>
  <si>
    <t>05.56</t>
  </si>
  <si>
    <t>05.57</t>
  </si>
  <si>
    <t>05.58</t>
  </si>
  <si>
    <t>Rozvaděč +RM9</t>
  </si>
  <si>
    <t>05.59</t>
  </si>
  <si>
    <t>05.60</t>
  </si>
  <si>
    <t>05.61</t>
  </si>
  <si>
    <t>05.62</t>
  </si>
  <si>
    <t>05.63</t>
  </si>
  <si>
    <t>05.64</t>
  </si>
  <si>
    <t>05.65</t>
  </si>
  <si>
    <t>05.66</t>
  </si>
  <si>
    <t>05.67</t>
  </si>
  <si>
    <t>Montáž izolovaných kabelů měděných bez ukončení do 1 kV uložených pod omítkou, případně protažení do trubky CYKY, počtu a průřezu žil do 5x70 mm2</t>
  </si>
  <si>
    <t>05.68</t>
  </si>
  <si>
    <t>kabely silové s měděným jádrem pro jmenovité napětí 750 V CYKY – J  RE průřez   Cu 5 x 70</t>
  </si>
  <si>
    <t>05.69</t>
  </si>
  <si>
    <t>05.70</t>
  </si>
  <si>
    <t>05.71</t>
  </si>
  <si>
    <t>05.72</t>
  </si>
  <si>
    <t>05.73</t>
  </si>
  <si>
    <t>05.74</t>
  </si>
  <si>
    <t>05.75</t>
  </si>
  <si>
    <t>05.76</t>
  </si>
  <si>
    <t>05.77</t>
  </si>
  <si>
    <t>06</t>
  </si>
  <si>
    <t>4.NP - revize</t>
  </si>
  <si>
    <t>06.01</t>
  </si>
  <si>
    <t>Zjištění skutečného zapojení elektrických rozvodů, prověření stavu stávajících spínačů a kabelových tras, uvedení do beznapěťového stavu rozváděče +RMS19a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</si>
  <si>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</si>
  <si>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</si>
  <si>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</si>
  <si>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</si>
  <si>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</si>
  <si>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</si>
  <si>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</si>
  <si>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</si>
  <si>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</si>
  <si>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</si>
  <si>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</si>
  <si>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</si>
  <si>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</si>
  <si>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</si>
  <si>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</si>
  <si>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žlab kabelový plechový pozinkovaný 2m/ks 100X50 včetně tvarovek, spojovacích a nosných prvků (nosníků, závitových tyčí, kotev)</t>
  </si>
  <si>
    <t>06.17</t>
  </si>
  <si>
    <t>Montáž spínačů jedno nebo dvoupólových polozapuštěných nebo zapuštěných se zapojením vodičů, bezšroubové připojení, řazení 2-dvoupólových</t>
  </si>
  <si>
    <t>06.18</t>
  </si>
  <si>
    <t>kompletní spínač řazení 6+6 10A, polozapuštěná montáž, bílý + kryt, IP20</t>
  </si>
  <si>
    <t>06.19</t>
  </si>
  <si>
    <t>06.20</t>
  </si>
  <si>
    <t>06.21</t>
  </si>
  <si>
    <t>06.22</t>
  </si>
  <si>
    <t>06.23</t>
  </si>
  <si>
    <t>06.24</t>
  </si>
  <si>
    <t>06.25</t>
  </si>
  <si>
    <t>Svítidlo L1 – lištový systém LED 4000K včetně veškerého spojovacího a upevňovacího příslušenství</t>
  </si>
  <si>
    <t>06.26</t>
  </si>
  <si>
    <t>06.27</t>
  </si>
  <si>
    <t>06.28</t>
  </si>
  <si>
    <t>06.29</t>
  </si>
  <si>
    <t>06.30</t>
  </si>
  <si>
    <t>Rozvaděč +RMS19b</t>
  </si>
  <si>
    <t>06.31</t>
  </si>
  <si>
    <t>06.32</t>
  </si>
  <si>
    <t>06.33</t>
  </si>
  <si>
    <t>06.34</t>
  </si>
  <si>
    <t>06.35</t>
  </si>
  <si>
    <t>06.36</t>
  </si>
  <si>
    <t>06.37</t>
  </si>
  <si>
    <t>06.38</t>
  </si>
  <si>
    <t>06.39</t>
  </si>
  <si>
    <t>06.40</t>
  </si>
  <si>
    <t>06.41</t>
  </si>
  <si>
    <t>06.42</t>
  </si>
  <si>
    <t>06.43</t>
  </si>
  <si>
    <t>06.44</t>
  </si>
  <si>
    <t>06.45</t>
  </si>
  <si>
    <t>07</t>
  </si>
  <si>
    <t>4.NP - foto</t>
  </si>
  <si>
    <t>07.01</t>
  </si>
  <si>
    <t>Zjištění skutečného zapojení elektrických rozvodů, prověření stavu stávajících spínačů a kabelových tras, uvedení do beznapěťového stavu rozváděče +RS20 a +RM12. Dozbrojení stávajícího rozváděče +RS20 a stávajícího rozváděče +RM12 dle specifikace, včetně prodrátování.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</si>
  <si>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</si>
  <si>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</si>
  <si>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</si>
  <si>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</si>
  <si>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</si>
  <si>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</si>
  <si>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</si>
  <si>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</si>
  <si>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</si>
  <si>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</si>
  <si>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</si>
  <si>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</si>
  <si>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</si>
  <si>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</si>
  <si>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</si>
  <si>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Montáž spínačů jedno nebo dvoupólových polozapuštěných nebo zapuštěných se zapojením vodičů, bezšroubové připojení, vypínačů řazení 1-jednopólových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</si>
  <si>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</si>
  <si>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</si>
  <si>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</si>
  <si>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</si>
  <si>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</si>
  <si>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</si>
  <si>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</si>
  <si>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</si>
  <si>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</si>
  <si>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</si>
  <si>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Svítidlo N3 – nouzové LED</t>
  </si>
  <si>
    <t>07.27</t>
  </si>
  <si>
    <t>321</t>
  </si>
  <si>
    <t>07.28</t>
  </si>
  <si>
    <t>642</t>
  </si>
  <si>
    <t>07.29</t>
  </si>
  <si>
    <t>Svítidlo S10</t>
  </si>
  <si>
    <t>644</t>
  </si>
  <si>
    <t>323</t>
  </si>
  <si>
    <t>07.30</t>
  </si>
  <si>
    <t>Svítidlo S11</t>
  </si>
  <si>
    <t>646</t>
  </si>
  <si>
    <t>07.31</t>
  </si>
  <si>
    <t>648</t>
  </si>
  <si>
    <t>325</t>
  </si>
  <si>
    <t>07.32</t>
  </si>
  <si>
    <t>650</t>
  </si>
  <si>
    <t>07.33</t>
  </si>
  <si>
    <t>Rozvaděč +RMS12.1</t>
  </si>
  <si>
    <t>652</t>
  </si>
  <si>
    <t>327</t>
  </si>
  <si>
    <t>07.34</t>
  </si>
  <si>
    <t>654</t>
  </si>
  <si>
    <t>07.35</t>
  </si>
  <si>
    <t>656</t>
  </si>
  <si>
    <t>329</t>
  </si>
  <si>
    <t>07.36</t>
  </si>
  <si>
    <t>658</t>
  </si>
  <si>
    <t>07.37</t>
  </si>
  <si>
    <t>660</t>
  </si>
  <si>
    <t>331</t>
  </si>
  <si>
    <t>07.38</t>
  </si>
  <si>
    <t>662</t>
  </si>
  <si>
    <t>07.39</t>
  </si>
  <si>
    <t>664</t>
  </si>
  <si>
    <t>333</t>
  </si>
  <si>
    <t>07.40</t>
  </si>
  <si>
    <t>666</t>
  </si>
  <si>
    <t>07.41</t>
  </si>
  <si>
    <t>668</t>
  </si>
  <si>
    <t>335</t>
  </si>
  <si>
    <t>07.42</t>
  </si>
  <si>
    <t>670</t>
  </si>
  <si>
    <t>07.43</t>
  </si>
  <si>
    <t>672</t>
  </si>
  <si>
    <t>337</t>
  </si>
  <si>
    <t>07.44</t>
  </si>
  <si>
    <t>674</t>
  </si>
  <si>
    <t>07.45</t>
  </si>
  <si>
    <t>676</t>
  </si>
  <si>
    <t>339</t>
  </si>
  <si>
    <t>07.46</t>
  </si>
  <si>
    <t>678</t>
  </si>
  <si>
    <t>08</t>
  </si>
  <si>
    <t>Hromosvod - přeložení svodu a znovu obnovení v původním rozsahu po opravě světlíku v 1.NP</t>
  </si>
  <si>
    <t>08.01</t>
  </si>
  <si>
    <t>Montáž hromosvodného vedení svodových drátů nebo lan, D do 10 mm včetně montáže popěr</t>
  </si>
  <si>
    <t>680</t>
  </si>
  <si>
    <t>341</t>
  </si>
  <si>
    <t>08.02</t>
  </si>
  <si>
    <t>Podpěra vedení pro CU drát</t>
  </si>
  <si>
    <t>682</t>
  </si>
  <si>
    <t>08.03</t>
  </si>
  <si>
    <t>Drát CU 8mm</t>
  </si>
  <si>
    <t>684</t>
  </si>
  <si>
    <t>343</t>
  </si>
  <si>
    <t>08.04</t>
  </si>
  <si>
    <t>Montáž svorky hormosvodové</t>
  </si>
  <si>
    <t>686</t>
  </si>
  <si>
    <t>08.05</t>
  </si>
  <si>
    <t>Svorka hromosvodová CU (Spojovací, na konstrukci, na atiku, křížová, na falc, zkušební apod.)</t>
  </si>
  <si>
    <t>688</t>
  </si>
  <si>
    <t>345</t>
  </si>
  <si>
    <t>08.06</t>
  </si>
  <si>
    <t>Revize hromosvodu</t>
  </si>
  <si>
    <t>690</t>
  </si>
  <si>
    <t>2.</t>
  </si>
  <si>
    <t>Ostatní</t>
  </si>
  <si>
    <t>09</t>
  </si>
  <si>
    <t>09.01</t>
  </si>
  <si>
    <t>Demontáž stávající elektroinstalace ve všech řešených prostorech (svítidel, koncových prvků, zásuvek, rozvodů) včetně ekologické likvidace.</t>
  </si>
  <si>
    <t>692</t>
  </si>
  <si>
    <t>Poznámka k položce:
Zjištění skutečného zapojení elektrických rozvodů, prověření stavu stávajících kabelových tras, uvedení do beznapěťového stavu, zajištění stávajících využívaných obvodů</t>
  </si>
  <si>
    <t>347</t>
  </si>
  <si>
    <t>09.02</t>
  </si>
  <si>
    <t>Doprava materiálu, použití montážních mechanismů apod.</t>
  </si>
  <si>
    <t>694</t>
  </si>
  <si>
    <t>09.06</t>
  </si>
  <si>
    <t>Nastavení dodaných zařízení a kompletů, včetně jejich zprovoznění</t>
  </si>
  <si>
    <t>702</t>
  </si>
  <si>
    <t>349</t>
  </si>
  <si>
    <t>09.07</t>
  </si>
  <si>
    <t>Provozní a funkční zkoušky</t>
  </si>
  <si>
    <t>704</t>
  </si>
  <si>
    <t>09.08</t>
  </si>
  <si>
    <t>Zajištění dokladů, nutných pro uvedení stavby do užívání</t>
  </si>
  <si>
    <t>706</t>
  </si>
  <si>
    <t>Poznámka k položce:
včetně protokolu o měření umělého osvětlení, který objektivně doloží, že prostory na pracovištích mají zajištěné
normové hodnoty podle náročnosti vykonávané práce na zrakovou činnost</t>
  </si>
  <si>
    <t>351</t>
  </si>
  <si>
    <t>09.09</t>
  </si>
  <si>
    <t>Zajištění nezbytných dokladů a podkladů a uvedení zařízení do provozu, vypracování dokumentace pro údržbu</t>
  </si>
  <si>
    <t>708</t>
  </si>
  <si>
    <t>09.10</t>
  </si>
  <si>
    <t>Zajištění potřebné realizační, výrobně technické, montážní, či dílenské dokumentace</t>
  </si>
  <si>
    <t>710</t>
  </si>
  <si>
    <t>353</t>
  </si>
  <si>
    <t>09.12</t>
  </si>
  <si>
    <t>Funkční zkouška nouzového osvětlení, štítky a označení nouzového svítidla, včetně vypracování dokumentace nouzového osvětlení</t>
  </si>
  <si>
    <t>714</t>
  </si>
  <si>
    <t>09.14</t>
  </si>
  <si>
    <t>718</t>
  </si>
  <si>
    <t>Hodinové zúčtovací sazby</t>
  </si>
  <si>
    <t>355</t>
  </si>
  <si>
    <t>10.01</t>
  </si>
  <si>
    <t>Přípravné a pomocné práce mimo specifikaci, zejména pro mapování stávajících rozváděčů, které se mají přezbrojit</t>
  </si>
  <si>
    <t>hodin</t>
  </si>
  <si>
    <t>720</t>
  </si>
  <si>
    <t>D.1.7 - Slaboproud-datové rozvody</t>
  </si>
  <si>
    <t>Michal Eibich, Jana Palacha 544, 252 63 Roztoky</t>
  </si>
  <si>
    <t>01 - Strukturovaná kabeláž</t>
  </si>
  <si>
    <t>02 - Rozhlas</t>
  </si>
  <si>
    <t>Strukturovaná kabeláž</t>
  </si>
  <si>
    <t>742330002</t>
  </si>
  <si>
    <t>Montáž rozvaděče stojanového</t>
  </si>
  <si>
    <t>19' rozvaděč stojanový 42U/600x800, 2 páry 19" posuvných vertikálních lišt, přední dveře s pákovým zámkem a bezpečnostím sklem (EN 12150-1), zadní panel s vylamovacím otvorem pro vstup kabelů, 1 pár bočnic se zámkem, 4 výškově stavitelné nožičky, zemnící sada, 28 montážních sad</t>
  </si>
  <si>
    <t>Montáž ventilační jednotky do 19" rozvaděče</t>
  </si>
  <si>
    <t>19" ventilační jednotka - 4 x ventilátor, s termostatem</t>
  </si>
  <si>
    <t>742330022</t>
  </si>
  <si>
    <t>Montáž napájecího panelu</t>
  </si>
  <si>
    <t>19"/2U napájecí panel, 6x UTE, vypínač, přepěťová ochrana</t>
  </si>
  <si>
    <t>742330023</t>
  </si>
  <si>
    <t>Montáž vyvazovacího panelu do 19" rozvaděče</t>
  </si>
  <si>
    <t>19" vyvazovací panel 1U - jednostranný, 4x kovová oka 44 x 76mm</t>
  </si>
  <si>
    <t>742330024</t>
  </si>
  <si>
    <t>Montáž 19" patch panelu 24 portů</t>
  </si>
  <si>
    <t>Patch panel 24xRJ45, CAT.5e, UTP, osazený</t>
  </si>
  <si>
    <t>Propojovací kabel RJ45/RJ45, CAT.5e, UTP, délka 2m</t>
  </si>
  <si>
    <t>Propojovací kabel RJ45/RJ45, CAT.5e, UTP, délka 3m</t>
  </si>
  <si>
    <t>Propojovací kabel RJ45/RJ45, CAT.5e, UTP, délka 10m</t>
  </si>
  <si>
    <t>742330042</t>
  </si>
  <si>
    <t>Montáž kompletní datové zásuvky 2xRJ45</t>
  </si>
  <si>
    <t>Kompletní datová zásuvka 2xRJ45 CAT.5e UTP vč. krabice, rámečku a krytky</t>
  </si>
  <si>
    <t>Kompletní datová zásuvka 2xRJ45 CAT.5e UTP rozměru 45x45mm</t>
  </si>
  <si>
    <t>Montáž konektoru RJ45</t>
  </si>
  <si>
    <t>Konektor RJ45, CAT.5e pro ukončení kabelu u kamery</t>
  </si>
  <si>
    <t>742121001</t>
  </si>
  <si>
    <t>Montáž sdělovacího kabelu do 15 žil</t>
  </si>
  <si>
    <t>U/UTP 4x2x0,5 CAT.5e, LSZH, kabel komunikační</t>
  </si>
  <si>
    <t>Montáž svazkového držáku pro 15 kabelů</t>
  </si>
  <si>
    <t>Svazkový držák Grip 15x NYM3x1,5</t>
  </si>
  <si>
    <t>742110001</t>
  </si>
  <si>
    <t>Montáž elektroinstalační plastové ohebné trubky uložené pod omítkou vč. zasekání</t>
  </si>
  <si>
    <t>Elektroinstalační ohebná trubka 23mm, samozhášivá, nízká mechanická odolnost</t>
  </si>
  <si>
    <t>Elektroinstalační ohebná trubka 29mm, samozhášivá, nízká mechanická odolnost</t>
  </si>
  <si>
    <t>Elektroinstalační ohebná trubka 48mm, samozhášivá, nízká mechanická odolnost</t>
  </si>
  <si>
    <t>Montáž protahovacího drátu</t>
  </si>
  <si>
    <t>AY2,5 - protahovací drát</t>
  </si>
  <si>
    <t>742110011</t>
  </si>
  <si>
    <t>Montáž trubek pro slaboproud plastových tuhých pro vnitřní rozvody uložených volně na příchytky</t>
  </si>
  <si>
    <t>Elektroinstalační tuhá trubka 25mm, samozhášivá, nízká mechanická odolnost, vč. příchytek a tvarovek</t>
  </si>
  <si>
    <t>Elektroinstalační tuhá trubka 32mm, samozhášivá, nízká mechanická odolnost, vč. příchytek a tvarovek</t>
  </si>
  <si>
    <t>742110504</t>
  </si>
  <si>
    <t>Montáž krabic pro slaboproud zapuštěných plastových odbočných kruhových s víčkem a se zasekáním</t>
  </si>
  <si>
    <t>01.24</t>
  </si>
  <si>
    <t>KU68 - krabice rozvodná univerzální pod omítku</t>
  </si>
  <si>
    <t>742110041</t>
  </si>
  <si>
    <t>Montáž lišt vkládacích pro slaboproud</t>
  </si>
  <si>
    <t>01.25</t>
  </si>
  <si>
    <t>LHD 60x40 - elektroinstalační lišta vkládací</t>
  </si>
  <si>
    <t>01.26</t>
  </si>
  <si>
    <t>LHD 40x40 - elektroinstalační lišta vkládací</t>
  </si>
  <si>
    <t>742110502</t>
  </si>
  <si>
    <t>Montáž krabic pro slaboproud zapuštěných plastových odbočných čtyřhranných s víčkem</t>
  </si>
  <si>
    <t>01.27</t>
  </si>
  <si>
    <t>KO125 - krabice odbočná</t>
  </si>
  <si>
    <t>742190004</t>
  </si>
  <si>
    <t>Aplikace požárně těsnícího materiálu</t>
  </si>
  <si>
    <t>01.28</t>
  </si>
  <si>
    <t>Protipožární pěna pro zdivo, beton a sádrokarton, přetíratelný, 325ml</t>
  </si>
  <si>
    <t>742330051</t>
  </si>
  <si>
    <t>Popis portu zásuvky</t>
  </si>
  <si>
    <t>742330052</t>
  </si>
  <si>
    <t>Popis portu patchpanelu</t>
  </si>
  <si>
    <t>742330101</t>
  </si>
  <si>
    <t>Měření metalické kabeláže, vypracování měřících protokolů (cena za port)</t>
  </si>
  <si>
    <t>01.29</t>
  </si>
  <si>
    <t>Demontáže stávající kabeláže a zásuvek</t>
  </si>
  <si>
    <t>01.30</t>
  </si>
  <si>
    <t>Ostatní montážní materiál - zahrnuje dodávku veškerého dalšího instalačního materiálu nutného k zajištění plné funkčnosti a splnění všech norem uvedených v technické zprávě a jeho řádné předání objednateli (vruty, hmoždinky, stahovací pásky, sádra apod.)</t>
  </si>
  <si>
    <t>01.31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</si>
  <si>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</si>
  <si>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>Rozhlas</t>
  </si>
  <si>
    <t>742410063</t>
  </si>
  <si>
    <t>Montáž nástěnného reproduktoru</t>
  </si>
  <si>
    <t>Nástěnný reproduktor pro přisazenou instalaci na zeď nebo strop. Technická data: jmenovitý šumový výkon a napětí 6W @ 100V, citlivost 78dB @ 1W/4m, max. úroveň akustického tlaku 86,4dB @ 4m, frekvenční charakteristika 80Hz-15kHz, úhel pokrytí horizontálně 180°/170°/100°/90°, vertikálně 180°/170°/100°/90° @ 0,5/1/2/4kHz. Tělo ABS plast s nízkou hořlavostí třídy V2 / HB75, mřížka kov, barva bílá. Plastová připojovací svorkovnice; Rozměry (ŠxVxH) 230x170x80mm, hmotnost 1,2kg.</t>
  </si>
  <si>
    <t>742410061</t>
  </si>
  <si>
    <t>Montáž podhledového reproduktoru bez krytu</t>
  </si>
  <si>
    <t>Stropní reproduktor s úzkým rámečkem. Technická data: jmenovitý šumový výkon a napětí 6W @ 100V, výkonové odbočky až do 0,8W, citlivost 80dB @ 1W/4m, max. úroveň akustického tlaku 87dB @ 4m, frekvenční charakteristika 80Hz-20kHz, úhel pokrytí H+V 165°/175°/165°/70° @ 0,5/1/2/4kHz. Tělo i mřížka kov, barva bílá. Zadní kryt proti prachu a vodě. Pružinová svorkovnice pro rychlé připojení vodiče bez šroubování, zdvojené svorky pro možnost průběžného zapojení (daisy-chain), průřez pevného vodiče 0,5-3mm2 / AWG 20-12. Rozměry (ØxV) 180x70mm, hmotnost 560g</t>
  </si>
  <si>
    <t>Stropní reproduktor pro prostředí s vysokou vlhkostí s certifikací pro venkovní instalace, 6" širokopásmový měnič, provedení s extrémně tenkým obvodovým rámečkem. Technická data: jmenovitý šumový výkon a napětí 6/3/1,5W @ 100V, citlivost 80dB @ 1W/4m, max. úroveň akustického tlaku 88dB @ 4m, frekvenční charakteristika 200Hz-20kHz, úhel pokrytí 180°/178°/150°/70° @ 0,5/1/2/4kHz. Tělo ABS plast, mřížka z hliníku pro maximální odolnost proti korozi, barva bílá. Rozměry (ØxV) 185x125mm, hmotnost 1kg.</t>
  </si>
  <si>
    <t>742410064</t>
  </si>
  <si>
    <t>Montáž reproduktoru směrového</t>
  </si>
  <si>
    <t>Oboustranný směrový reproduktor 12W @ 100V, kov, IP55, převodní transformátor s integrovanou tepelnou pojistkou, plastová připojovací svorkovnice (jako zvl. přísl. nad rámec požadavků EN54 lze doplnit keramickou svorkovnici s tepelnou pojistkou dle BS-5839-8), certifikát CPD</t>
  </si>
  <si>
    <t>742121001.1</t>
  </si>
  <si>
    <t>Montáž kabelů sdělovacích pro vnitřní rozvody do 15 žil</t>
  </si>
  <si>
    <t>CYKY 2x1,5 - kabel silový</t>
  </si>
  <si>
    <t>742110501</t>
  </si>
  <si>
    <t>742111001</t>
  </si>
  <si>
    <t>Montáž příchytek pro kabely vč. šroubu a hmoždinky</t>
  </si>
  <si>
    <t>Úchytka pro jednotlivý kabel průměru 8mm</t>
  </si>
  <si>
    <t>742410201</t>
  </si>
  <si>
    <t>Nastavení a oživení ústředny evakuačního rozhlasu</t>
  </si>
  <si>
    <t>D.1.8 - Měření a regulace</t>
  </si>
  <si>
    <t>Ing. Jan Anděra</t>
  </si>
  <si>
    <t xml:space="preserve">Důležitá upozornění: - Výše uvedená položka "Elektromontážní práce" zahrnuje veškeré elektroinstalační práce profese MaR, včetně instalace   a el. připojení všech přístrojů a zařízení periférií kabelových rozvodů systému MaR a to i v případě, pokud jsou příslušné   přístroje a zařízení předmětem dodávky některé z dalších návazných profesí (UTCH, VZT, ZTI, atd.). - Dodavatel profese MaR bere na vědomí, že kontrola výkazu výměr jednotlivých položek je součástí zadávacích podmínek. - Všechny položky budou oceňovány a dodávány plně funkční, včetně upevňovacích prvků a dalšího příslušenství. - Při zpracování cenové nabídky provedení díla je nutné vycházet ze všech částí dokumentace. * V této položce je použit odkaz na konkrétní výrobek, zadavatel však zároveň výslovně uzmožňuje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</t>
  </si>
  <si>
    <t>01 - Periferie řídicího systému MaR</t>
  </si>
  <si>
    <t>02 - Přístroje řídícího systému MaR</t>
  </si>
  <si>
    <t>03 - Rozváděče a rozvodnice systému MaR</t>
  </si>
  <si>
    <t>04 - Elektromontážní práce a materiál</t>
  </si>
  <si>
    <t xml:space="preserve">    04.01 - Kabely a vodiče</t>
  </si>
  <si>
    <t xml:space="preserve">    04.02 - Kabelové žlaby, trubky a lišty</t>
  </si>
  <si>
    <t xml:space="preserve">    04.03 - Ostatní elektroinstalační materiál</t>
  </si>
  <si>
    <t xml:space="preserve">    04.04 - Elektroinstalace</t>
  </si>
  <si>
    <t xml:space="preserve">    04.05 - Ostatní pomocné práce</t>
  </si>
  <si>
    <t>05 - Ostatní položky</t>
  </si>
  <si>
    <t>Periferie řídicího systému MaR</t>
  </si>
  <si>
    <t>Kanálový snímač teploty, Pt1000, L=250, vč. instalační příruby</t>
  </si>
  <si>
    <t>Poznámka k položce:
rozvaděč: R-VZT4,40, zařízení: VZT4.1, přístroj: TA1.1, TA2.1, referenční typ standardu: THERMOKON*</t>
  </si>
  <si>
    <t>Příložný snímač teploty, Pt1000, včetně montážního příslušenství</t>
  </si>
  <si>
    <t>Poznámka k položce:
rozvaděč: R-VZT4,40, zařízení: VZT4.1, přístroj: TA3.1 - TA3.2, referenční typ standardu: THERMOKON*</t>
  </si>
  <si>
    <t>Poznámka k položce:
rozvaděč: R-VZT4,40, zařízení: VZT4.1, přístroj: TA4.1 - TA4.2, referenční typ standardu: THERMOKON*</t>
  </si>
  <si>
    <t>Poznámka k položce:
rozvaděč: R-VZT4,40, zařízení: VZT4.1, přístroj: TA5.1 - TA5.2, referenční typ standardu: THERMOKON*</t>
  </si>
  <si>
    <t>Kanálový snímač teploty a vlhkosti, 4-20mA, L=250, vč. instal. příruby</t>
  </si>
  <si>
    <t>Poznámka k položce:
rozvaděč: R-VZT4,40, zařízení: VZT4.1, přístroj: THA1.1, THA2.1, referenční typ standardu: THERMOKON*</t>
  </si>
  <si>
    <t>Snímač dif. tlaku vzduchu, 0…2500Pa, 4-20mA, vč. příslušenství</t>
  </si>
  <si>
    <t>Poznámka k položce:
rozvaděč: R-VZT4,40, zařízení: VZT4.1, přístroj: PA1.1, PA2.1, referenční typ standardu: THERMOKON*</t>
  </si>
  <si>
    <t>Čidlo tlaku pro kapaliny a plyny, 0…10bar, 4-20mA</t>
  </si>
  <si>
    <t>Poznámka k položce:
rozvaděč: R-VZT4,40, zařízení: VZT4.1, přístroj: PA3.1, referenční typ standardu: THERMOKON*</t>
  </si>
  <si>
    <t>Diferenční manostat nastavitelný 30..300 Pa</t>
  </si>
  <si>
    <t>Poznámka k položce:
rozvaděč: R-VZT4,40, zařízení: VZT4.1, přístroj: DP1.1a, DP1.1b, referenční typ standardu: THERMOKON*</t>
  </si>
  <si>
    <t>Poznámka k položce:
rozvaděč: R-VZT4,40, zařízení: VZT4.1, přístroj: DP2.1, referenční typ standardu: THERMOKON*</t>
  </si>
  <si>
    <t>Diferenční manostat nastavitelný 30..500 Pa</t>
  </si>
  <si>
    <t>Poznámka k položce:
rozvaděč: R-VZT4,40, zařízení: VZT4.1, přístroj: DP1.2, DP2.1, referenční typ standardu: THERMOKON*</t>
  </si>
  <si>
    <t>Protimrazový termostat, délka kapiláry 6m</t>
  </si>
  <si>
    <t>Poznámka k položce:
rozvaděč: R-VZT4,40, zařízení: VZT4.1, přístroj: TS1.1, referenční typ standardu: THERMOKON*</t>
  </si>
  <si>
    <t>Manostat, -0,2-8bar, vč. příslušenství krytu IP55</t>
  </si>
  <si>
    <t>Poznámka k položce:
rozvaděč: R-VZT4,40, zařízení: VZT4.1, přístroj: PS3.1, referenční typ standardu: DANFOSS*</t>
  </si>
  <si>
    <t>Pohon klapky, 2-bod., 24V AC/DC, 5Nm havarijní fce, 2x konc. spínač</t>
  </si>
  <si>
    <t>Poznámka k položce:
rozvaděč: R-VZT4,40, zařízení: VZT4.1, přístroj: KL1.1, KL2.1, referenční typ standardu: BELIMO*</t>
  </si>
  <si>
    <t>Servisní vypínač napájení, 4-pólový, IP54</t>
  </si>
  <si>
    <t>Poznámka k položce:
rozvaděč: R-VZT4,40, zařízení: VZT4.1, přístroj: SV1.1, SV2.1, referenční typ standardu: EATON*</t>
  </si>
  <si>
    <t>3-cestný regulační ventil, vč. pohonu 24V AC/DC, řízení 0-10V DC</t>
  </si>
  <si>
    <t>816179701</t>
  </si>
  <si>
    <t>Poznámka k položce:
rozvaděč: R-VZT4,40, zařízení: VZT4.1, přístroj: Y4.1, referenční typ standardu: Dodávka profese UTCH</t>
  </si>
  <si>
    <t>2-cestný regulační ventil, vč. pohonu 24V AC/DC, řízení 0-10V DC</t>
  </si>
  <si>
    <t>185090716</t>
  </si>
  <si>
    <t>Poznámka k položce:
rozvaděč: R-VZT4,40, zařízení: VZT4.1, přístroj: Y5.1, referenční typ standardu: Dodávka profese UTCH</t>
  </si>
  <si>
    <t>Koncový spínač uzavřené polohy požární klapky, vč. instalace</t>
  </si>
  <si>
    <t>1324606076</t>
  </si>
  <si>
    <t>Poznámka k položce:
rozvaděč: R-VZT4,40, zařízení: VZT4.1, přístroj: PK1.1.1, PK2.1.1, referenční typ standardu: Dodávka profese VZT</t>
  </si>
  <si>
    <t>Poznámka k položce:
rozvaděč: R-VZT4,40, zařízení: VZT4.2, přístroj: TA4.1 - TA4.2, referenční typ standardu: THERMOKON*</t>
  </si>
  <si>
    <t>Poznámka k položce:
rozvaděč: R-VZT4,40, zařízení: VZT4.2, přístroj: TA5.1 - TA5.2, referenční typ standardu: THERMOKON*</t>
  </si>
  <si>
    <t>Kanálový snímač teploty a vlhkosti, 4-20mA, L=300, vč. instal. příruby</t>
  </si>
  <si>
    <t>Poznámka k položce:
rozvaděč: R-VZT4,40, zařízení: VZT4.2, přístroj: THA1.1, THA2.1, referenční typ standardu: THERMOKON*</t>
  </si>
  <si>
    <t>Kanálový snímač CO2 a VOC, 4-20mA, L=300, včetně instal. příruby</t>
  </si>
  <si>
    <t>Poznámka k položce:
rozvaděč: R-VZT4,40, zařízení: VZT4.2, přístroj: QA2.1, referenční typ standardu: THERMOKON*</t>
  </si>
  <si>
    <t>Poznámka k položce:
rozvaděč: R-VZT4,40, zařízení: VZT4.2, přístroj: PA1.1, referenční typ standardu: THERMOKON*</t>
  </si>
  <si>
    <t>Poznámka k položce:
rozvaděč: R-VZT4,40, zařízení: VZT4.2, přístroj: DP1.1a, DP1.1b, referenční typ standardu: THERMOKON*</t>
  </si>
  <si>
    <t>Diferenční manostat nastavitelný 30..1000 Pa</t>
  </si>
  <si>
    <t>Poznámka k položce:
rozvaděč: R-VZT4,40, zařízení: VZT4.2, přístroj: DP1.2, referenční typ standardu: THERMOKON*</t>
  </si>
  <si>
    <t>Kanálový hygrostat 35…95% rH, IP54</t>
  </si>
  <si>
    <t>Poznámka k položce:
rozvaděč: R-VZT4,40, zařízení: VZT4.2, přístroj: HS1.1, referenční typ standardu: THERMOKON*</t>
  </si>
  <si>
    <t>Pohon klapky, 3-bod., 24V AC/DC, 10Nm, 2x koncový spínač</t>
  </si>
  <si>
    <t>Poznámka k položce:
rozvaděč: R-VZT4,40, zařízení: VZT4.2, přístroj: KL1.1, referenční typ standardu: BELIMO*</t>
  </si>
  <si>
    <t>Poznámka k položce:
rozvaděč: R-VZT4,40, zařízení: VZT4.2, přístroj: SV1.1, SV1.2, referenční typ standardu: EATON*</t>
  </si>
  <si>
    <t>Poznámka k položce:
rozvaděč: R-VZT4,40, zařízení: VZT4.2, přístroj: Y4.1, referenční typ standardu: Dodávka profese UTCH</t>
  </si>
  <si>
    <t>Poznámka k položce:
rozvaděč: R-VZT4,40, zařízení: VZT4.2, přístroj: Y5.1, referenční typ standardu: Dodávka profese UTCH</t>
  </si>
  <si>
    <t>Rozhraní externí signalizace a ovládání zvlhčovače systémem MaR</t>
  </si>
  <si>
    <t>Poznámka k položce:
rozvaděč: R-VZT4,40, zařízení: VZT4.2, přístroj: HU6.1, referenční typ standardu: Dodávka profese VZT</t>
  </si>
  <si>
    <t>Poznámka k položce:
rozvaděč: R-VZT4,40, zařízení: VZT4.3, přístroj: TA1.1, referenční typ standardu: THERMOKON*</t>
  </si>
  <si>
    <t>01.32</t>
  </si>
  <si>
    <t>Poznámka k položce:
rozvaděč: R-VZT4,40, zařízení: VZT4.3, přístroj: TA4.1 - TA4.2, referenční typ standardu: THERMOKON*</t>
  </si>
  <si>
    <t>01.33</t>
  </si>
  <si>
    <t>Poznámka k položce:
rozvaděč: R-VZT4,40, zařízení: VZT4.3, přístroj: TA5.1 - TA5.2, referenční typ standardu: THERMOKON*</t>
  </si>
  <si>
    <t>01.34</t>
  </si>
  <si>
    <t>Poznámka k položce:
rozvaděč: R-VZT4,40, zařízení: VZT4.3, přístroj: THA2.1, referenční typ standardu: THERMOKON*</t>
  </si>
  <si>
    <t>01.35</t>
  </si>
  <si>
    <t>Poznámka k položce:
rozvaděč: R-VZT4,40, zařízení: VZT4.3, přístroj: QA2.1, referenční typ standardu: THERMOKON*</t>
  </si>
  <si>
    <t>01.36</t>
  </si>
  <si>
    <t>Poznámka k položce:
rozvaděč: R-VZT4,40, zařízení: VZT4.3, přístroj: DP1.1a, DP1.1b, referenční typ standardu: THERMOKON*</t>
  </si>
  <si>
    <t>01.37</t>
  </si>
  <si>
    <t>Poznámka k položce:
rozvaděč: R-VZT4,40, zařízení: VZT4.3, přístroj: DP1.2, referenční typ standardu: THERMOKON*</t>
  </si>
  <si>
    <t>01.38</t>
  </si>
  <si>
    <t>Pohon klapky, 3-bod., 24V AC/DC, 5Nm, 2x koncový spínač</t>
  </si>
  <si>
    <t>Poznámka k položce:
rozvaděč: R-VZT4,40, zařízení: VZT4.3, přístroj: KL1.1, referenční typ standardu: BELIMO*</t>
  </si>
  <si>
    <t>01.39</t>
  </si>
  <si>
    <t>Poznámka k položce:
rozvaděč: R-VZT4,40, zařízení: VZT4.3, přístroj: SV1.1, referenční typ standardu: EATON*</t>
  </si>
  <si>
    <t>01.40</t>
  </si>
  <si>
    <t>Poznámka k položce:
rozvaděč: R-VZT4,40, zařízení: VZT4.3, přístroj: Y4.1, referenční typ standardu: Dodávka profese UTCH</t>
  </si>
  <si>
    <t>01.41</t>
  </si>
  <si>
    <t>Poznámka k položce:
rozvaděč: R-VZT4,40, zařízení: VZT4.3, přístroj: Y5.1, referenční typ standardu: Dodávka profese UTCH</t>
  </si>
  <si>
    <t>01.42</t>
  </si>
  <si>
    <t>Poznámka k položce:
rozvaděč: R-VZT4,40, zařízení: VZT4.5, přístroj: DP1.2.1, DP1.2.2, referenční typ standardu: THERMOKON*</t>
  </si>
  <si>
    <t>01.43</t>
  </si>
  <si>
    <t>Poznámka k položce:
rozvaděč: R-VZT4,40, zařízení: VZT4.5, přístroj: SV1.1, SV1.2, referenční typ standardu: EATON*</t>
  </si>
  <si>
    <t>01.44</t>
  </si>
  <si>
    <t>Poznámka k položce:
rozvaděč: R-VZT4,40, zařízení: VZT4.5, přístroj: PK1.1.1, referenční typ standardu: Dodávka profese VZT</t>
  </si>
  <si>
    <t>01.45</t>
  </si>
  <si>
    <t>Prostorový snímač teploty, Pt1000</t>
  </si>
  <si>
    <t>Poznámka k položce:
rozvaděč: R-VZT4,40, zařízení: VZT40, přístroj: TR1, referenční typ standardu: THERMOKON*</t>
  </si>
  <si>
    <t>01.46</t>
  </si>
  <si>
    <t>Poznámka k položce:
rozvaděč: R-VZT4,40, zařízení: VZT40, přístroj: DP1.1, referenční typ standardu: THERMOKON*</t>
  </si>
  <si>
    <t>01.47</t>
  </si>
  <si>
    <t>Poznámka k položce:
rozvaděč: R-VZT4,40, zařízení: VZT40, přístroj: DP1.2, DP2.1, referenční typ standardu: THERMOKON*</t>
  </si>
  <si>
    <t>01.48</t>
  </si>
  <si>
    <t>Prostorový snímač teploty, vlhkosti, 2x 4-20mA,</t>
  </si>
  <si>
    <t>Poznámka k položce:
rozvaděč: R-VZT4,40, zařízení: IRC023, přístroj: THR1, THR2, referenční typ standardu: THERMOKON*</t>
  </si>
  <si>
    <t>01.49</t>
  </si>
  <si>
    <t>Prostorový snímač CO2 a VOC, 2x 4-20mA,</t>
  </si>
  <si>
    <t>Poznámka k položce:
rozvaděč: R-VZT4,40, zařízení: IRC023, přístroj: QR1, QR2, referenční typ standardu: THERMOKON*</t>
  </si>
  <si>
    <t>01.50</t>
  </si>
  <si>
    <t>Přesný snímač dif. tlaku vzduchu, -25…1000Pa, 4-20mA, včetně přísl.</t>
  </si>
  <si>
    <t>Poznámka k položce:
rozvaděč: R-VZT4,40, zařízení: IRC023, přístroj: PA1, referenční typ standardu: THERMOKON*</t>
  </si>
  <si>
    <t>01.51</t>
  </si>
  <si>
    <t>Nástěnné tlačítko, IP65</t>
  </si>
  <si>
    <t>Poznámka k položce:
rozvaděč: R-VZT4,40, zařízení: IRC023, přístroj: TL1, referenční typ standardu: EATON*</t>
  </si>
  <si>
    <t>01.52</t>
  </si>
  <si>
    <t>Regulátor průtoku vzduchu, 24V AC/DC, Modbus RTU/RS485</t>
  </si>
  <si>
    <t>Poznámka k položce:
rozvaděč: R-VZT4,40, zařízení: IRC023, přístroj: RP1.1, RP1.2, referenční typ standardu: Dodávka profese VZT</t>
  </si>
  <si>
    <t>01.53</t>
  </si>
  <si>
    <t>Poznámka k položce:
rozvaděč: R-VZT4,40, zařízení: IRC023, přístroj: RP2.1 - RP2.5, referenční typ standardu: Dodávka profese VZT</t>
  </si>
  <si>
    <t>01.54</t>
  </si>
  <si>
    <t>Prostorový snímač teploty, vlhkosti a CO2, 3x 4-20mA,</t>
  </si>
  <si>
    <t>Poznámka k položce:
rozvaděč: R-VZT4,40, zařízení: IRC029, přístroj: THQR1, referenční typ standardu: THERMOKON*</t>
  </si>
  <si>
    <t>01.55</t>
  </si>
  <si>
    <t>Nástěnný ovl. FCU, interní snímač teploty, vlhkosti a CO2, Sylk Bus</t>
  </si>
  <si>
    <t>Poznámka k položce:
rozvaděč: R-VZT4,40, zařízení: IRC029, přístroj: RC1.1, referenční typ standardu: SAIA* PCD7.LR-TR42HCO2</t>
  </si>
  <si>
    <t>01.56</t>
  </si>
  <si>
    <t>2-cestný regulační ventil, včetně termického pohonu 230V AC, PWM</t>
  </si>
  <si>
    <t>Poznámka k položce:
rozvaděč: R-VZT4,40, zařízení: IRC029, přístroj: V5.1.1, referenční typ standardu: Stávající instalace</t>
  </si>
  <si>
    <t>01.57</t>
  </si>
  <si>
    <t>Poznámka k položce:
rozvaděč: R-VZT4,40, zařízení: IRC029, přístroj: RP2.1, referenční typ standardu: Dodávka profese VZT</t>
  </si>
  <si>
    <t>01.58</t>
  </si>
  <si>
    <t>Poznámka k položce:
rozvaděč: R-VZT4,40, zařízení: IRC541, přístroj: THQR1 - THQR3, referenční typ standardu: THERMOKON*</t>
  </si>
  <si>
    <t>01.59</t>
  </si>
  <si>
    <t>Prostorový hygrostat 35…95% rH</t>
  </si>
  <si>
    <t>Poznámka k položce:
rozvaděč: R-VZT4,40, zařízení: IRC541, přístroj: HS1, HS2, referenční typ standardu: THERMOKON*</t>
  </si>
  <si>
    <t>01.60</t>
  </si>
  <si>
    <t>Poznámka k položce:
rozvaděč: R-VZT4,40, zařízení: IRC541, přístroj: PK2.01.1, referenční typ standardu: Dodávka profese VZT</t>
  </si>
  <si>
    <t>01.61</t>
  </si>
  <si>
    <t>Adiabatický zvlhčovač (Air Fog)</t>
  </si>
  <si>
    <t>Poznámka k položce:
rozvaděč: R-VZT4,40, zařízení: IRC541, přístroj: HU.AF1, HU.AF2, referenční typ standardu: Stávající instalace</t>
  </si>
  <si>
    <t>01.62</t>
  </si>
  <si>
    <t>Poznámka k položce:
rozvaděč: R-VZT4,40, zařízení: IRC541, přístroj: KL2.1, referenční typ standardu: Dodávka profese VZT</t>
  </si>
  <si>
    <t>01.63</t>
  </si>
  <si>
    <t>Sonda zaplavení prostoru (vyhodnocovací jednotka v rozváděči)</t>
  </si>
  <si>
    <t>Poznámka k položce:
rozvaděč: R-VZT4,40, zařízení: SIG, přístroj: LA1.1, referenční typ standardu: REGMET*</t>
  </si>
  <si>
    <t>01.64</t>
  </si>
  <si>
    <t>Poznámka k položce:
rozvaděč: R-VZT2, zařízení: VZT2, přístroj: KL2.1, referenční typ standardu: BELIMO*</t>
  </si>
  <si>
    <t>01.65</t>
  </si>
  <si>
    <t>Poznámka k položce:
rozvaděč: R-VZT13, zařízení: VZT13.1, přístroj: TA1.1, TA2.1, referenční typ standardu: THERMOKON*</t>
  </si>
  <si>
    <t>01.66</t>
  </si>
  <si>
    <t>Poznámka k položce:
rozvaděč: R-VZT13, zařízení: VZT13.1, přístroj: TA4.1 - TA4.2, referenční typ standardu: THERMOKON*</t>
  </si>
  <si>
    <t>01.67</t>
  </si>
  <si>
    <t>Poznámka k položce:
rozvaděč: R-VZT13, zařízení: VZT13.1, přístroj: THA1.1, THA2.1, referenční typ standardu: THERMOKON*</t>
  </si>
  <si>
    <t>01.68</t>
  </si>
  <si>
    <t>Poznámka k položce:
rozvaděč: R-VZT13, zařízení: VZT13.1, přístroj: QA2.1, referenční typ standardu: THERMOKON*</t>
  </si>
  <si>
    <t>01.69</t>
  </si>
  <si>
    <t>Poznámka k položce:
rozvaděč: R-VZT13, zařízení: VZT13.1, přístroj: PA1.1, PA2.1, referenční typ standardu: THERMOKON*</t>
  </si>
  <si>
    <t>01.70</t>
  </si>
  <si>
    <t>Poznámka k položce:
rozvaděč: R-VZT13, zařízení: VZT13.1, přístroj: DP1.1a, DP1.1b, referenční typ standardu: THERMOKON*</t>
  </si>
  <si>
    <t>01.71</t>
  </si>
  <si>
    <t>Poznámka k položce:
rozvaděč: R-VZT13, zařízení: VZT13.1, přístroj: DP2.1, DP3.1, referenční typ standardu: THERMOKON*</t>
  </si>
  <si>
    <t>01.72</t>
  </si>
  <si>
    <t>Poznámka k položce:
rozvaděč: R-VZT13, zařízení: VZT13.1, přístroj: DP1.2, DP2.1, referenční typ standardu: THERMOKON*</t>
  </si>
  <si>
    <t>01.73</t>
  </si>
  <si>
    <t>Poznámka k položce:
rozvaděč: R-VZT13, zařízení: VZT13.1, přístroj: TS1.1, referenční typ standardu: THERMOKON*</t>
  </si>
  <si>
    <t>01.74</t>
  </si>
  <si>
    <t>Poznámka k položce:
rozvaděč: R-VZT13, zařízení: VZT13.1, přístroj: KL1.1, KL2.1, referenční typ standardu: BELIMO*</t>
  </si>
  <si>
    <t>01.75</t>
  </si>
  <si>
    <t>Poznámka k položce:
rozvaděč: R-VZT13, zařízení: VZT13.1, přístroj: SV1.1, SV2.1, referenční typ standardu: EATON*</t>
  </si>
  <si>
    <t>01.76</t>
  </si>
  <si>
    <t>Servisní vypínač napájení, 2-pólový, IP54</t>
  </si>
  <si>
    <t>Poznámka k položce:
rozvaděč: R-VZT13, zařízení: VZT13.1, přístroj: SV3.1, referenční typ standardu: EATON*</t>
  </si>
  <si>
    <t>01.77</t>
  </si>
  <si>
    <t>Poznámka k položce:
rozvaděč: R-VZT13, zařízení: VZT13.1, přístroj: Y4.1, referenční typ standardu: Dodávka profese UTCH</t>
  </si>
  <si>
    <t>01.78</t>
  </si>
  <si>
    <t>Poznámka k položce:
rozvaděč: R-VZT13, zařízení: VZT13.1, přístroj: RP1.1, RP1.2, referenční typ standardu: Dodávka profese VZT</t>
  </si>
  <si>
    <t>01.79</t>
  </si>
  <si>
    <t>Poznámka k položce:
rozvaděč: R-VZT13, zařízení: VZT13.2, přístroj: TA4.1 - TA4.2, referenční typ standardu: THERMOKON*</t>
  </si>
  <si>
    <t>01.80</t>
  </si>
  <si>
    <t>Poznámka k položce:
rozvaděč: R-VZT13, zařízení: VZT13.2, přístroj: TA5.1 - TA5.2, referenční typ standardu: THERMOKON*</t>
  </si>
  <si>
    <t>01.81</t>
  </si>
  <si>
    <t>Poznámka k položce:
rozvaděč: R-VZT13, zařízení: VZT13.2, přístroj: THA1.1, THA2.1, referenční typ standardu: THERMOKON*</t>
  </si>
  <si>
    <t>01.82</t>
  </si>
  <si>
    <t>Poznámka k položce:
rozvaděč: R-VZT13, zařízení: VZT13.2, přístroj: QA2.1, referenční typ standardu: THERMOKON*</t>
  </si>
  <si>
    <t>01.83</t>
  </si>
  <si>
    <t>Poznámka k položce:
rozvaděč: R-VZT13, zařízení: VZT13.2, přístroj: PA1.1, referenční typ standardu: THERMOKON*</t>
  </si>
  <si>
    <t>01.84</t>
  </si>
  <si>
    <t>Poznámka k položce:
rozvaděč: R-VZT13, zařízení: VZT13.2, přístroj: DP1.1a, DP1.1b, referenční typ standardu: THERMOKON*</t>
  </si>
  <si>
    <t>01.85</t>
  </si>
  <si>
    <t>Poznámka k položce:
rozvaděč: R-VZT13, zařízení: VZT13.2, přístroj: DP1.2, referenční typ standardu: THERMOKON*</t>
  </si>
  <si>
    <t>01.86</t>
  </si>
  <si>
    <t>Poznámka k položce:
rozvaděč: R-VZT13, zařízení: VZT13.2, přístroj: HS1.1, referenční typ standardu: THERMOKON*</t>
  </si>
  <si>
    <t>01.87</t>
  </si>
  <si>
    <t>Poznámka k položce:
rozvaděč: R-VZT13, zařízení: VZT13.2, přístroj: KL1.1, referenční typ standardu: BELIMO*</t>
  </si>
  <si>
    <t>01.88</t>
  </si>
  <si>
    <t>Poznámka k položce:
rozvaděč: R-VZT13, zařízení: VZT13.2, přístroj: SV1.1, referenční typ standardu: EATON*</t>
  </si>
  <si>
    <t>01.89</t>
  </si>
  <si>
    <t>Poznámka k položce:
rozvaděč: R-VZT13, zařízení: VZT13.2, přístroj: Y4.1, referenční typ standardu: Dodávka profese UTCH</t>
  </si>
  <si>
    <t>01.90</t>
  </si>
  <si>
    <t>Poznámka k položce:
rozvaděč: R-VZT13, zařízení: VZT13.2, přístroj: Y5.1, referenční typ standardu: Dodávka profese UTCH</t>
  </si>
  <si>
    <t>01.91</t>
  </si>
  <si>
    <t>Poznámka k položce:
rozvaděč: R-VZT13, zařízení: VZT13.2, přístroj: HU6.1, referenční typ standardu: Dodávka profese VZT</t>
  </si>
  <si>
    <t>01.92</t>
  </si>
  <si>
    <t>Poznámka k položce:
rozvaděč: R-VZT13, zařízení: VZT13.3, přístroj: TA4.1 - TA4.2, referenční typ standardu: THERMOKON*</t>
  </si>
  <si>
    <t>01.93</t>
  </si>
  <si>
    <t>Poznámka k položce:
rozvaděč: R-VZT13, zařízení: VZT13.3, přístroj: TA5.1 - TA5.2, referenční typ standardu: THERMOKON*</t>
  </si>
  <si>
    <t>01.94</t>
  </si>
  <si>
    <t>Poznámka k položce:
rozvaděč: R-VZT13, zařízení: VZT13.3, přístroj: THA1.1, THA2.1, referenční typ standardu: THERMOKON*</t>
  </si>
  <si>
    <t>01.95</t>
  </si>
  <si>
    <t>Poznámka k položce:
rozvaděč: R-VZT13, zařízení: VZT13.3, přístroj: QA2.1, referenční typ standardu: THERMOKON*</t>
  </si>
  <si>
    <t>01.96</t>
  </si>
  <si>
    <t>Poznámka k položce:
rozvaděč: R-VZT13, zařízení: VZT13.3, přístroj: PA1.1, referenční typ standardu: THERMOKON*</t>
  </si>
  <si>
    <t>01.97</t>
  </si>
  <si>
    <t>Poznámka k položce:
rozvaděč: R-VZT13, zařízení: VZT13.3, přístroj: DP1.1a, DP1.1b, referenční typ standardu: THERMOKON*</t>
  </si>
  <si>
    <t>01.98</t>
  </si>
  <si>
    <t>Poznámka k položce:
rozvaděč: R-VZT13, zařízení: VZT13.3, přístroj: DP1.2, referenční typ standardu: THERMOKON*</t>
  </si>
  <si>
    <t>01.99</t>
  </si>
  <si>
    <t>Poznámka k položce:
rozvaděč: R-VZT13, zařízení: VZT13.3, přístroj: HS1.1, referenční typ standardu: THERMOKON*</t>
  </si>
  <si>
    <t>01.100</t>
  </si>
  <si>
    <t>Poznámka k položce:
rozvaděč: R-VZT13, zařízení: VZT13.3, přístroj: KL1.1, referenční typ standardu: BELIMO*</t>
  </si>
  <si>
    <t>01.101</t>
  </si>
  <si>
    <t>Poznámka k položce:
rozvaděč: R-VZT13, zařízení: VZT13.3, přístroj: SV1.1, referenční typ standardu: EATON*</t>
  </si>
  <si>
    <t>01.102</t>
  </si>
  <si>
    <t>Poznámka k položce:
rozvaděč: R-VZT13, zařízení: VZT13.3, přístroj: Y4.1, referenční typ standardu: Dodávka profese UTCH</t>
  </si>
  <si>
    <t>01.103</t>
  </si>
  <si>
    <t>Poznámka k položce:
rozvaděč: R-VZT13, zařízení: VZT13.3, přístroj: Y5.1, referenční typ standardu: Dodávka profese UTCH</t>
  </si>
  <si>
    <t>01.104</t>
  </si>
  <si>
    <t>Poznámka k položce:
rozvaděč: R-VZT13, zařízení: VZT13.3, přístroj: HU6.1, referenční typ standardu: Dodávka profese VZT</t>
  </si>
  <si>
    <t>01.105</t>
  </si>
  <si>
    <t>Poznámka k položce:
rozvaděč: R-VZT13, zařízení: IRC228, přístroj: PA1, referenční typ standardu: THERMOKON*</t>
  </si>
  <si>
    <t>01.106</t>
  </si>
  <si>
    <t>Poznámka k položce:
rozvaděč: R-VZT13, zařízení: IRC228, přístroj: RCx.1, referenční typ standardu: SAIA* PCD7.LR-TR42HCO2</t>
  </si>
  <si>
    <t>01.107</t>
  </si>
  <si>
    <t>Poznámka k položce:
rozvaděč: R-VZT13, zařízení: IRC228, přístroj: V5.x.x, referenční typ standardu: Stávající instalace</t>
  </si>
  <si>
    <t>01.108</t>
  </si>
  <si>
    <t>Poznámka k položce:
rozvaděč: R-VZT13, zařízení: IRC233, přístroj: RC1.1, referenční typ standardu: SAIA* PCD7.LR-TR42HCO2</t>
  </si>
  <si>
    <t>01.109</t>
  </si>
  <si>
    <t>Poznámka k položce:
rozvaděč: R-VZT13, zařízení: IRC233, přístroj: V5.1.1, referenční typ standardu: Dodávka profese UTCH</t>
  </si>
  <si>
    <t>01.110</t>
  </si>
  <si>
    <t>Poznámka k položce:
rozvaděč: R-VZT13, zařízení: IRC248, přístroj: THQR1, referenční typ standardu: THERMOKON*</t>
  </si>
  <si>
    <t>01.111</t>
  </si>
  <si>
    <t>Poznámka k položce:
rozvaděč: R-VZT13, zařízení: IRC248, přístroj: HS1, referenční typ standardu: THERMOKON*</t>
  </si>
  <si>
    <t>01.112</t>
  </si>
  <si>
    <t>Poznámka k položce:
rozvaděč: R-VZT13, zařízení: IRC248, přístroj: HU.UV1, referenční typ standardu: Dodávka profese VZT</t>
  </si>
  <si>
    <t>01.113</t>
  </si>
  <si>
    <t>Poznámka k položce:
rozvaděč: R-VZT13, zařízení: IRC249, přístroj: THQR1, referenční typ standardu: THERMOKON*</t>
  </si>
  <si>
    <t>01.114</t>
  </si>
  <si>
    <t>Poznámka k položce:
rozvaděč: R-VZT13, zařízení: IRC249, přístroj: HS1, referenční typ standardu: THERMOKON*</t>
  </si>
  <si>
    <t>01.115</t>
  </si>
  <si>
    <t>Poznámka k položce:
rozvaděč: R-VZT13, zařízení: IRC249, přístroj: HU.UV1, referenční typ standardu: Dodávka profese VZT</t>
  </si>
  <si>
    <t>01.116</t>
  </si>
  <si>
    <t>Poznámka k položce:
rozvaděč: R-VZT13, zařízení: IRC262, přístroj: HS1, referenční typ standardu: THERMOKON*</t>
  </si>
  <si>
    <t>01.117</t>
  </si>
  <si>
    <t>Poznámka k položce:
rozvaděč: R-VZT13, zařízení: IRC262, přístroj: RCx.1, referenční typ standardu: SAIA* PCD7.LR-TR42HCO2</t>
  </si>
  <si>
    <t>01.118</t>
  </si>
  <si>
    <t>Poznámka k položce:
rozvaděč: R-VZT13, zařízení: IRC262, přístroj: V5.x.x, referenční typ standardu: Stávající instalace</t>
  </si>
  <si>
    <t>01.119</t>
  </si>
  <si>
    <t>Poznámka k položce:
rozvaděč: R-VZT13, zařízení: IRC262, přístroj: HU.AF1, referenční typ standardu: Stávající instalace</t>
  </si>
  <si>
    <t>01.120</t>
  </si>
  <si>
    <t>Poznámka k položce:
rozvaděč: R-VZT13, zařízení: IRC273, přístroj: THR1, referenční typ standardu: THERMOKON*</t>
  </si>
  <si>
    <t>01.121</t>
  </si>
  <si>
    <t>Poznámka k položce:
rozvaděč: R-VZT13, zařízení: IRC273, přístroj: HS1, referenční typ standardu: THERMOKON*</t>
  </si>
  <si>
    <t>01.122</t>
  </si>
  <si>
    <t>Poznámka k položce:
rozvaděč: R-VZT13, zařízení: IRC273, přístroj: HU.AF1, referenční typ standardu: Stávající instalace</t>
  </si>
  <si>
    <t>01.123</t>
  </si>
  <si>
    <t>Poznámka k položce:
rozvaděč: R-VZT13, zařízení: IRC257, přístroj: PA1, referenční typ standardu: THERMOKON*</t>
  </si>
  <si>
    <t>01.124</t>
  </si>
  <si>
    <t>Poznámka k položce:
rozvaděč: R-VZT13, zařízení: IRC257, přístroj: RCx.1, referenční typ standardu: SAIA* PCD7.LR-TR42HCO2</t>
  </si>
  <si>
    <t>01.125</t>
  </si>
  <si>
    <t>Poznámka k položce:
rozvaděč: R-VZT13, zařízení: IRC257, přístroj: V5.x.x, referenční typ standardu: Stávající instalace</t>
  </si>
  <si>
    <t>01.126</t>
  </si>
  <si>
    <t>Poznámka k položce:
rozvaděč: R-VZT14, zařízení: VZT14.1, přístroj: TA1.1, TA2.1, referenční typ standardu: THERMOKON*</t>
  </si>
  <si>
    <t>01.127</t>
  </si>
  <si>
    <t>Poznámka k položce:
rozvaděč: R-VZT14, zařízení: VZT14.1, přístroj: TA4.1 - TA4.2, referenční typ standardu: THERMOKON*</t>
  </si>
  <si>
    <t>01.128</t>
  </si>
  <si>
    <t>Poznámka k položce:
rozvaděč: R-VZT14, zařízení: VZT14.1, přístroj: THA1.1, THA2.1, referenční typ standardu: THERMOKON*</t>
  </si>
  <si>
    <t>01.129</t>
  </si>
  <si>
    <t>Poznámka k položce:
rozvaděč: R-VZT14, zařízení: VZT14.1, přístroj: QA2.1, referenční typ standardu: THERMOKON*</t>
  </si>
  <si>
    <t>01.130</t>
  </si>
  <si>
    <t>Poznámka k položce:
rozvaděč: R-VZT14, zařízení: VZT14.1, přístroj: PA1.1, PA2.1, referenční typ standardu: THERMOKON*</t>
  </si>
  <si>
    <t>01.131</t>
  </si>
  <si>
    <t>Poznámka k položce:
rozvaděč: R-VZT14, zařízení: VZT14.1, přístroj: DP1.1a, DP1.1b, referenční typ standardu: THERMOKON*</t>
  </si>
  <si>
    <t>01.132</t>
  </si>
  <si>
    <t>Poznámka k položce:
rozvaděč: R-VZT14, zařízení: VZT14.1, přístroj: DP2.1, DP3.1, referenční typ standardu: THERMOKON*</t>
  </si>
  <si>
    <t>01.133</t>
  </si>
  <si>
    <t>Poznámka k položce:
rozvaděč: R-VZT14, zařízení: VZT14.1, přístroj: DP1.2, DP2.1, referenční typ standardu: THERMOKON*</t>
  </si>
  <si>
    <t>01.134</t>
  </si>
  <si>
    <t>Poznámka k položce:
rozvaděč: R-VZT14, zařízení: VZT14.1, přístroj: TS1.1, referenční typ standardu: THERMOKON*</t>
  </si>
  <si>
    <t>01.135</t>
  </si>
  <si>
    <t>Poznámka k položce:
rozvaděč: R-VZT14, zařízení: VZT14.1, přístroj: KL1.1, KL2.1, referenční typ standardu: BELIMO*</t>
  </si>
  <si>
    <t>01.136</t>
  </si>
  <si>
    <t>Poznámka k položce:
rozvaděč: R-VZT14, zařízení: VZT14.1, přístroj: SV1.1, SV2.1, referenční typ standardu: EATON*</t>
  </si>
  <si>
    <t>01.137</t>
  </si>
  <si>
    <t>Poznámka k položce:
rozvaděč: R-VZT14, zařízení: VZT14.1, přístroj: SV3.1, referenční typ standardu: EATON*</t>
  </si>
  <si>
    <t>01.138</t>
  </si>
  <si>
    <t>Poznámka k položce:
rozvaděč: R-VZT14, zařízení: VZT14.1, přístroj: Y4.1, referenční typ standardu: Dodávka profese UTCH</t>
  </si>
  <si>
    <t>01.139</t>
  </si>
  <si>
    <t>Poznámka k položce:
rozvaděč: R-VZT14, zařízení: VZT14.1, přístroj: RP1.1, RP1.2, referenční typ standardu: Dodávka profese VZT</t>
  </si>
  <si>
    <t>01.140</t>
  </si>
  <si>
    <t>Poznámka k položce:
rozvaděč: R-VZT14, zařízení: VZT14.1, přístroj: PKx.3.1, referenční typ standardu: Dodávka profese VZT</t>
  </si>
  <si>
    <t>01.141</t>
  </si>
  <si>
    <t>Poznámka k položce:
rozvaděč: R-VZT14, zařízení: VZT14.2, přístroj: TA4.1 - TA4.2, referenční typ standardu: THERMOKON*</t>
  </si>
  <si>
    <t>01.142</t>
  </si>
  <si>
    <t>Poznámka k položce:
rozvaděč: R-VZT14, zařízení: VZT14.2, přístroj: TA5.1 - TA5.2, referenční typ standardu: THERMOKON*</t>
  </si>
  <si>
    <t>01.143</t>
  </si>
  <si>
    <t>Poznámka k položce:
rozvaděč: R-VZT14, zařízení: VZT14.2, přístroj: THA1.1, THA2.1, referenční typ standardu: THERMOKON*</t>
  </si>
  <si>
    <t>01.144</t>
  </si>
  <si>
    <t>Poznámka k položce:
rozvaděč: R-VZT14, zařízení: VZT14.2, přístroj: QA2.1, referenční typ standardu: THERMOKON*</t>
  </si>
  <si>
    <t>01.145</t>
  </si>
  <si>
    <t>Poznámka k položce:
rozvaděč: R-VZT14, zařízení: VZT14.2, přístroj: PA1.1, referenční typ standardu: THERMOKON*</t>
  </si>
  <si>
    <t>01.146</t>
  </si>
  <si>
    <t>Poznámka k položce:
rozvaděč: R-VZT14, zařízení: VZT14.2, přístroj: DP1.1a, DP1.1b, referenční typ standardu: THERMOKON*</t>
  </si>
  <si>
    <t>01.147</t>
  </si>
  <si>
    <t>Poznámka k položce:
rozvaděč: R-VZT14, zařízení: VZT14.2, přístroj: DP1.2, referenční typ standardu: THERMOKON*</t>
  </si>
  <si>
    <t>01.148</t>
  </si>
  <si>
    <t>Poznámka k položce:
rozvaděč: R-VZT14, zařízení: VZT14.2, přístroj: HS1.1, referenční typ standardu: THERMOKON*</t>
  </si>
  <si>
    <t>01.149</t>
  </si>
  <si>
    <t>Poznámka k položce:
rozvaděč: R-VZT14, zařízení: VZT14.2, přístroj: KL1.1, referenční typ standardu: BELIMO*</t>
  </si>
  <si>
    <t>01.150</t>
  </si>
  <si>
    <t>Poznámka k položce:
rozvaděč: R-VZT14, zařízení: VZT14.2, přístroj: SV1.1, referenční typ standardu: EATON*</t>
  </si>
  <si>
    <t>01.151</t>
  </si>
  <si>
    <t>Poznámka k položce:
rozvaděč: R-VZT14, zařízení: VZT14.2, přístroj: Y4.1, referenční typ standardu: Dodávka profese UTCH</t>
  </si>
  <si>
    <t>01.152</t>
  </si>
  <si>
    <t>Poznámka k položce:
rozvaděč: R-VZT14, zařízení: VZT14.2, přístroj: Y5.1, referenční typ standardu: Dodávka profese UTCH</t>
  </si>
  <si>
    <t>01.153</t>
  </si>
  <si>
    <t>Poznámka k položce:
rozvaděč: R-VZT14, zařízení: VZT14.2, přístroj: HU6.1, referenční typ standardu: Dodávka profese VZT</t>
  </si>
  <si>
    <t>01.154</t>
  </si>
  <si>
    <t>Poznámka k položce:
rozvaděč: R-VZT14, zařízení: VZT14.3, přístroj: TA4.1 - TA4.2, referenční typ standardu: THERMOKON*</t>
  </si>
  <si>
    <t>01.155</t>
  </si>
  <si>
    <t>Poznámka k položce:
rozvaděč: R-VZT14, zařízení: VZT13.3, přístroj: TA5.1 - TA5.2, referenční typ standardu: THERMOKON*</t>
  </si>
  <si>
    <t>01.156</t>
  </si>
  <si>
    <t>Poznámka k položce:
rozvaděč: R-VZT14, zařízení: VZT13.3, přístroj: THA1.1, THA2.1, referenční typ standardu: THERMOKON*</t>
  </si>
  <si>
    <t>01.157</t>
  </si>
  <si>
    <t>Poznámka k položce:
rozvaděč: R-VZT14, zařízení: VZT13.3, přístroj: QA2.1, referenční typ standardu: THERMOKON*</t>
  </si>
  <si>
    <t>01.158</t>
  </si>
  <si>
    <t>Poznámka k položce:
rozvaděč: R-VZT14, zařízení: VZT13.3, přístroj: PA1.1, referenční typ standardu: THERMOKON*</t>
  </si>
  <si>
    <t>01.159</t>
  </si>
  <si>
    <t>Poznámka k položce:
rozvaděč: R-VZT14, zařízení: VZT13.3, přístroj: DP1.1a, DP1.1b, referenční typ standardu: THERMOKON*</t>
  </si>
  <si>
    <t>01.160</t>
  </si>
  <si>
    <t>Poznámka k položce:
rozvaděč: R-VZT14, zařízení: VZT13.3, přístroj: DP1.2, referenční typ standardu: THERMOKON*</t>
  </si>
  <si>
    <t>01.161</t>
  </si>
  <si>
    <t>Poznámka k položce:
rozvaděč: R-VZT14, zařízení: VZT13.3, přístroj: HS1.1, referenční typ standardu: THERMOKON*</t>
  </si>
  <si>
    <t>01.162</t>
  </si>
  <si>
    <t>Poznámka k položce:
rozvaděč: R-VZT14, zařízení: VZT13.3, přístroj: KL1.1, referenční typ standardu: BELIMO*</t>
  </si>
  <si>
    <t>01.163</t>
  </si>
  <si>
    <t>Poznámka k položce:
rozvaděč: R-VZT14, zařízení: VZT13.3, přístroj: SV1.1, referenční typ standardu: EATON*</t>
  </si>
  <si>
    <t>01.164</t>
  </si>
  <si>
    <t>Poznámka k položce:
rozvaděč: R-VZT14, zařízení: VZT13.3, přístroj: Y4.1, referenční typ standardu: Dodávka profese UTCH</t>
  </si>
  <si>
    <t>01.165</t>
  </si>
  <si>
    <t>Poznámka k položce:
rozvaděč: R-VZT14, zařízení: VZT13.3, přístroj: Y5.1, referenční typ standardu: Dodávka profese UTCH</t>
  </si>
  <si>
    <t>01.166</t>
  </si>
  <si>
    <t>Poznámka k položce:
rozvaděč: R-VZT14, zařízení: VZT13.3, přístroj: HU6.1, referenční typ standardu: Dodávka profese VZT</t>
  </si>
  <si>
    <t>01.167</t>
  </si>
  <si>
    <t>Poznámka k položce:
rozvaděč: R-VZT14, zařízení: IRC237, přístroj: THQR1, referenční typ standardu: THERMOKON*</t>
  </si>
  <si>
    <t>01.168</t>
  </si>
  <si>
    <t>Poznámka k položce:
rozvaděč: R-VZT14, zařízení: IRC237, přístroj: PA1, referenční typ standardu: THERMOKON*</t>
  </si>
  <si>
    <t>01.169</t>
  </si>
  <si>
    <t>Poznámka k položce:
rozvaděč: R-VZT14, zařízení: IRC237, přístroj: RC1.1, referenční typ standardu: SAIA* PCD7.LR-TR42HCO2</t>
  </si>
  <si>
    <t>01.170</t>
  </si>
  <si>
    <t>Poznámka k položce:
rozvaděč: R-VZT14, zařízení: IRC237, přístroj: V5.1.1, referenční typ standardu: Dodávka profese UTCH</t>
  </si>
  <si>
    <t>01.171</t>
  </si>
  <si>
    <t>Poznámka k položce:
rozvaděč: R-VZT14, zařízení: IRC237, přístroj: RP1.1, referenční typ standardu: Dodávka profese VZT</t>
  </si>
  <si>
    <t>01.172</t>
  </si>
  <si>
    <t>Poznámka k položce:
rozvaděč: R-VZT14, zařízení: IRC239, přístroj: RC1.1, RC2.1, referenční typ standardu: SAIA* PCD7.LR-TR42HCO2</t>
  </si>
  <si>
    <t>01.173</t>
  </si>
  <si>
    <t>Poznámka k položce:
rozvaděč: R-VZT14, zařízení: IRC239, přístroj: V5.1.1, V5.2.1, referenční typ standardu: Dodávka profese UTCH</t>
  </si>
  <si>
    <t>01.174</t>
  </si>
  <si>
    <t>Poznámka k položce:
rozvaděč: R-VZT14, zařízení: IRC239, přístroj: RP1.1, referenční typ standardu: Dodávka profese VZT</t>
  </si>
  <si>
    <t>01.175</t>
  </si>
  <si>
    <t>Poznámka k položce:
rozvaděč: R-VZT14, zařízení: IRC240, přístroj: THQR1, referenční typ standardu: THERMOKON*</t>
  </si>
  <si>
    <t>01.176</t>
  </si>
  <si>
    <t>Poznámka k položce:
rozvaděč: R-VZT14, zařízení: IRC240, přístroj: PA1, referenční typ standardu: THERMOKON*</t>
  </si>
  <si>
    <t>01.177</t>
  </si>
  <si>
    <t>Poznámka k položce:
rozvaděč: R-VZT14, zařízení: IRC240, přístroj: RC1.1, referenční typ standardu: SAIA* PCD7.LR-TR42HCO2</t>
  </si>
  <si>
    <t>01.178</t>
  </si>
  <si>
    <t>Poznámka k položce:
rozvaděč: R-VZT14, zařízení: IRC240, přístroj: V5.1.1, referenční typ standardu: Dodávka profese UTCH</t>
  </si>
  <si>
    <t>01.179</t>
  </si>
  <si>
    <t>Poznámka k položce:
rozvaděč: R-VZT14, zařízení: IRC243, přístroj: RC1.1, referenční typ standardu: SAIA* PCD7.LR-TR42HCO2</t>
  </si>
  <si>
    <t>01.180</t>
  </si>
  <si>
    <t>Poznámka k položce:
rozvaděč: R-VZT14, zařízení: IRC243, přístroj: V5.1.1, referenční typ standardu: Dodávka profese UTCH</t>
  </si>
  <si>
    <t>01.181</t>
  </si>
  <si>
    <t>Poznámka k položce:
rozvaděč: R-VZT14, zařízení: IRC243, přístroj: RP1.1, referenční typ standardu: Dodávka profese VZT</t>
  </si>
  <si>
    <t>01.182</t>
  </si>
  <si>
    <t>Poznámka k položce:
rozvaděč: R-VZT14, zařízení: IRC269, přístroj: RC1.1, referenční typ standardu: SAIA* PCD7.LR-TR42HCO2</t>
  </si>
  <si>
    <t>01.183</t>
  </si>
  <si>
    <t>Poznámka k položce:
rozvaděč: R-VZT14, zařízení: IRC269, přístroj: V5.1.1, referenční typ standardu: Dodávka profese UTCH</t>
  </si>
  <si>
    <t>01.184</t>
  </si>
  <si>
    <t>Poznámka k položce:
rozvaděč: R-VZT14, zařízení: IRC269, přístroj: RP1.1, referenční typ standardu: Dodávka profese VZT</t>
  </si>
  <si>
    <t>01.185</t>
  </si>
  <si>
    <t>Prostorový snímač teploty a CO2, 2x 4-20mA,</t>
  </si>
  <si>
    <t>Poznámka k položce:
rozvaděč: R-VZT14, zařízení: IRC283, přístroj: TQR1, referenční typ standardu: SAIA* PCD7.LR-TR42HCO2</t>
  </si>
  <si>
    <t>01.186</t>
  </si>
  <si>
    <t>Poznámka k položce:
rozvaděč: R-VZT14, zařízení: IRC283, přístroj: RP1.1, referenční typ standardu: Dodávka profese VZT</t>
  </si>
  <si>
    <t>01.187</t>
  </si>
  <si>
    <t>Poznámka k položce:
rozvaděč: R-VZT14, zařízení: IRC283a, přístroj: RC1.1, referenční typ standardu: SAIA* PCD7.LR-TR42HCO2</t>
  </si>
  <si>
    <t>01.188</t>
  </si>
  <si>
    <t>Poznámka k položce:
rozvaděč: R-VZT14, zařízení: IRC283a, přístroj: V5.1.1, referenční typ standardu: Dodávka profese UTCH</t>
  </si>
  <si>
    <t>01.189</t>
  </si>
  <si>
    <t>Poznámka k položce:
rozvaděč: R-VZT14, zařízení: IRC283a, přístroj: RP1.1, referenční typ standardu: Dodávka profese VZT</t>
  </si>
  <si>
    <t>01.190</t>
  </si>
  <si>
    <t>Nástěnný ovladač FCU</t>
  </si>
  <si>
    <t>Poznámka k položce:
rozvaděč: R-VZT6, zařízení: IRCxxx, přístroj: RC1, referenční typ standardu: Stávající instalace</t>
  </si>
  <si>
    <t>01.191</t>
  </si>
  <si>
    <t>Prostorový snímač</t>
  </si>
  <si>
    <t>Poznámka k položce:
rozvaděč: R-VZT6, zařízení: IRCxxx, přístroj: DQ1.1, referenční typ standardu: Stávající instalace</t>
  </si>
  <si>
    <t>01.192</t>
  </si>
  <si>
    <t>Poznámka k položce:
rozvaděč: R-VZT28,29, zařízení: VZT28, přístroj: TR1, TR2, referenční typ standardu: THERMOKON*</t>
  </si>
  <si>
    <t>01.193</t>
  </si>
  <si>
    <t>Poznámka k položce:
rozvaděč: R-VZT28,29, zařízení: VZT28, přístroj: THA2.1, referenční typ standardu: THERMOKON*</t>
  </si>
  <si>
    <t>01.194</t>
  </si>
  <si>
    <t>Poznámka k položce:
rozvaděč: R-VZT28,29, zařízení: VZT28, přístroj: Y4.1, referenční typ standardu: Dodávka profese UTCH</t>
  </si>
  <si>
    <t>01.195</t>
  </si>
  <si>
    <t>Dálkový ovladač, vč kabelu a přísl. pro montáž na opláštění jednotky</t>
  </si>
  <si>
    <t>Poznámka k položce:
rozvaděč: R-VZT28,29, zařízení: VZT28, přístroj: RC1, referenční typ standardu: Dodávka profese VZT</t>
  </si>
  <si>
    <t>01.196</t>
  </si>
  <si>
    <t>Autonomní regulace, vč. prokabelování, rozhraní Modbus RTU/RS485</t>
  </si>
  <si>
    <t>Poznámka k položce:
rozvaděč: R-VZT28,29, zařízení: VZT28, přístroj: -, referenční typ standardu: Dodávka profese VZT</t>
  </si>
  <si>
    <t>01.197</t>
  </si>
  <si>
    <t>Kanálový snímač teploty, vč. instalační příruby</t>
  </si>
  <si>
    <t>Poznámka k položce:
rozvaděč: R-VZT28,29, zařízení: VZT29, přístroj: TA1.1, referenční typ standardu: Dodávka profese VZT</t>
  </si>
  <si>
    <t>01.198</t>
  </si>
  <si>
    <t>Poznámka k položce:
rozvaděč: R-VZT28,29, zařízení: VZT29, přístroj: Y4.1, referenční typ standardu: Dodávka profese UTCH</t>
  </si>
  <si>
    <t>01.199</t>
  </si>
  <si>
    <t>Poznámka k položce:
rozvaděč: R-VZT28,29, zařízení: VZT29, přístroj: Y5.1, referenční typ standardu: Dodávka profese UTCH</t>
  </si>
  <si>
    <t>01.200</t>
  </si>
  <si>
    <t>Poznámka k položce:
rozvaděč: R-VZT28,29, zařízení: VZT29, přístroj: RC1, referenční typ standardu: Dodávka profese VZT</t>
  </si>
  <si>
    <t>01.201</t>
  </si>
  <si>
    <t>Poznámka k položce:
rozvaděč: R-VZT28,29, zařízení: VZT29, přístroj: -, referenční typ standardu: Dodávka profese VZT</t>
  </si>
  <si>
    <t>01.202</t>
  </si>
  <si>
    <t>Poznámka k položce:
rozvaděč: R-VZT28,29, zařízení: IRC340, přístroj: RC1.1, referenční typ standardu: SAIA* PCD7.LR-TR42HCO2</t>
  </si>
  <si>
    <t>01.203</t>
  </si>
  <si>
    <t>Poznámka k položce:
rozvaděč: R-VZT28,29, zařízení: IRC340, přístroj: V5.1.1, V5.1.2, referenční typ standardu: Dodávka profese UTCH</t>
  </si>
  <si>
    <t>01.204</t>
  </si>
  <si>
    <t>01.205</t>
  </si>
  <si>
    <t>Poznámka k položce:
rozvaděč: R-VZT28,29, zařízení: IRC340, přístroj: V5.x.x, referenční typ standardu: Dodávka profese UTCH</t>
  </si>
  <si>
    <t>01.206</t>
  </si>
  <si>
    <t>Nástěnná zásuvka 230V AC, IP65</t>
  </si>
  <si>
    <t>Poznámka k položce:
rozvaděč: R-VZT7, zařízení: SIG, přístroj: Z2.1 - Z2.4, referenční typ standardu: EATON*</t>
  </si>
  <si>
    <t>01.207</t>
  </si>
  <si>
    <t>Poznámka k položce:
rozvaděč: R-VZT7, zařízení: SIG, přístroj: LA1.1, referenční typ standardu: REGMET*</t>
  </si>
  <si>
    <t>01.208</t>
  </si>
  <si>
    <t>LCD zobrazovač teploty a vlhkosti, interní snímače, 230V AC, LAN</t>
  </si>
  <si>
    <t>Poznámka k položce:
rozvaděč: R-VZTxx, zařízení: SIG, přístroj: LCD.THRx, referenční typ standardu: ELEN*</t>
  </si>
  <si>
    <t>Přístroje řídícího systému MaR</t>
  </si>
  <si>
    <t>Modulární programovatelný automat, 2MB RAM, Webserver, Ethernet</t>
  </si>
  <si>
    <t>Poznámka k položce:
rozvaděč: R-VZT4,40, zařízení: -, přístroj: PLC, referenční typ standardu: SAIA* PCD3.M5560</t>
  </si>
  <si>
    <t>Dotykový LCD terminál, 15", 2xETH, 24V AC/DC</t>
  </si>
  <si>
    <t>Poznámka k položce:
rozvaděč: R-VZT4,40, zařízení: -, přístroj: LCD, referenční typ standardu: WEINTEK*</t>
  </si>
  <si>
    <t>5-Port 100Base průmyslový Switch</t>
  </si>
  <si>
    <t>Poznámka k položce:
rozvaděč: R-VZT4,40, zařízení: -, přístroj: ETH, referenční typ standardu: KYLAND*</t>
  </si>
  <si>
    <t>8x analogový vstup, univerzální 0-10V, 4-20mA, Pt/Ni</t>
  </si>
  <si>
    <t>Poznámka k položce:
rozvaděč: R-VZT4,40, zařízení: -, přístroj: M1.1 - M1.8, referenční typ standardu: SAIA* PCD3.W340</t>
  </si>
  <si>
    <t>6x analogový výstup 0-10V DC</t>
  </si>
  <si>
    <t>Poznámka k položce:
rozvaděč: R-VZT4,40, zařízení: -, přístroj: M2.1 - M2.5, referenční typ standardu: SAIA*  PCD3.W605</t>
  </si>
  <si>
    <t>16x binární vstup, 24VDC; 8ms</t>
  </si>
  <si>
    <t>Poznámka k položce:
rozvaděč: R-VZT4,40, zařízení: -, přístroj: M3.1 - M3.5, referenční typ standardu: SAIA* PCD3.E165</t>
  </si>
  <si>
    <t>16x binární výstup 24V DC; 0,5A</t>
  </si>
  <si>
    <t>Poznámka k položce:
rozvaděč: R-VZT4,40, zařízení: -, přístroj: M4.1 - M4.3, referenční typ standardu: SAIA* PCD3.A465</t>
  </si>
  <si>
    <t>Seriové rozhraní RS422/RS485</t>
  </si>
  <si>
    <t>Poznámka k položce:
rozvaděč: R-VZT4,40, zařízení: -, přístroj: M5.1, M5.2, referenční typ standardu: SAIA* PCD3.F210</t>
  </si>
  <si>
    <t>Základna pro 4x I/O modul</t>
  </si>
  <si>
    <t>Poznámka k položce:
rozvaděč: R-VZT4,40, zařízení: -, přístroj: EX1.1 - EX1.4, referenční typ standardu: SAIA* PCD3.C100</t>
  </si>
  <si>
    <t>Základna pro 4x I/O modul, Zdroj napájení</t>
  </si>
  <si>
    <t>Poznámka k položce:
rozvaděč: R-VZT4,40, zařízení: -, přístroj: EX2.1, referenční typ standardu: SAIA* PCD3.C200</t>
  </si>
  <si>
    <t>Pevná propojka základen I/O</t>
  </si>
  <si>
    <t>Poznámka k položce:
rozvaděč: R-VZT4,40, zařízení: -, přístroj: Plug1.1 - Plug1.4, referenční typ standardu: SAIA* PCD3.K010</t>
  </si>
  <si>
    <t>Kabelová propojka základen I/O; 1,2m</t>
  </si>
  <si>
    <t>Poznámka k položce:
rozvaděč: R-VZT4,40, zařízení: -, přístroj: Plug2.1, referenční typ standardu: SAIA* PCD3.K116</t>
  </si>
  <si>
    <t>Krytja prázdné pozice modulu I/O</t>
  </si>
  <si>
    <t>Poznámka k položce:
rozvaděč: R-VZT4,40, zařízení: -, přístroj: ACS1.1, referenční typ standardu: SAIA* 4 104 7515 0</t>
  </si>
  <si>
    <t>Klipsy pro 10 I/O + samolepící štítky</t>
  </si>
  <si>
    <t>Poznámka k položce:
rozvaděč: R-VZT4,40, zařízení: -, přístroj: ACS2.1 - ACS2.3, referenční typ standardu: SAIA* 4 310 8723 0</t>
  </si>
  <si>
    <t>IRC regulátor 4x Relé, 4xUI, 4xAO, 2x Triak, 2x RS485, 230V AC</t>
  </si>
  <si>
    <t>Poznámka k položce:
rozvaděč: R-VZT4,40, zařízení: -, přístroj: LRS1, referenční typ standardu: SAIA* PCD7.LRS4-P5</t>
  </si>
  <si>
    <t>Spínaný napájecí zdroj 230VAC/24V DC, 20A, SELV</t>
  </si>
  <si>
    <t>Poznámka k položce:
rozvaděč: R-VZT4,40, zařízení: -, přístroj: ZD1, referenční typ standardu: IDEC* PS6R-S</t>
  </si>
  <si>
    <t>Bezpečnostní napájecí transformátor 230V/24V, 250VA, SELV</t>
  </si>
  <si>
    <t>Poznámka k položce:
rozvaděč: R-VZT4,40, zařízení: -, přístroj: TR1, referenční typ standardu: -</t>
  </si>
  <si>
    <t>Vyhodnocovací relé detekce zaplavení prostoru</t>
  </si>
  <si>
    <t>Poznámka k položce:
rozvaděč: R-VZT4,40, zařízení: -, přístroj: LA1.1, referenční typ standardu: REMAG*</t>
  </si>
  <si>
    <t>Poznámka k položce:
rozvaděč: R-VZT13, zařízení: -, přístroj: PLC, referenční typ standardu: SAIA* PCD3.M5560</t>
  </si>
  <si>
    <t>Poznámka k položce:
rozvaděč: R-VZT13, zařízení: -, přístroj: LCD, referenční typ standardu: WEINTEK*</t>
  </si>
  <si>
    <t>Poznámka k položce:
rozvaděč: R-VZT13, zařízení: -, přístroj: ETH, referenční typ standardu: KYLAND*</t>
  </si>
  <si>
    <t>Poznámka k položce:
rozvaděč: R-VZT13, zařízení: -, přístroj: M1.1 - M1.8, referenční typ standardu: SAIA* PCD3.W340</t>
  </si>
  <si>
    <t>Poznámka k položce:
rozvaděč: R-VZT13, zařízení: -, přístroj: M2.1 - M2.5, referenční typ standardu: SAIA* PCD3.W605</t>
  </si>
  <si>
    <t>Poznámka k položce:
rozvaděč: R-VZT13, zařízení: -, přístroj: M3.1 - M3.5, referenční typ standardu: SAIA* PCD3.E165</t>
  </si>
  <si>
    <t>Poznámka k položce:
rozvaděč: R-VZT13, zařízení: -, přístroj: M4.1 - M4.3, referenční typ standardu: SAIA* PCD3.A465</t>
  </si>
  <si>
    <t>Poznámka k položce:
rozvaděč: R-VZT13, zařízení: -, přístroj: M5.1, M5.2, referenční typ standardu: SAIA* PCD3.F210</t>
  </si>
  <si>
    <t>Poznámka k položce:
rozvaděč: R-VZT13, zařízení: -, přístroj: EX1.1 - EX1.4, referenční typ standardu: SAIA* PCD3.C100</t>
  </si>
  <si>
    <t>Poznámka k položce:
rozvaděč: R-VZT13, zařízení: -, přístroj: EX2.1, referenční typ standardu: SAIA* PCD3.C200</t>
  </si>
  <si>
    <t>Poznámka k položce:
rozvaděč: R-VZT13, zařízení: -, přístroj: Plug1.1 - Plug1.4, referenční typ standardu: SAIA* PCD3.K010</t>
  </si>
  <si>
    <t>Poznámka k položce:
rozvaděč: R-VZT13, zařízení: -, přístroj: Plug2.1, referenční typ standardu: SAIA* PCD3.K116</t>
  </si>
  <si>
    <t>Poznámka k položce:
rozvaděč: R-VZT13, zařízení: -, přístroj: ACS1.1, referenční typ standardu: SAIA* 4 104 7515 0</t>
  </si>
  <si>
    <t>Poznámka k položce:
rozvaděč: R-VZT13, zařízení: -, přístroj: ACS2.1 - ACS2.3, referenční typ standardu: SAIA* 4 310 8723 0</t>
  </si>
  <si>
    <t>Poznámka k položce:
rozvaděč: R-VZT13, zařízení: -, přístroj: LRS1 - LRS10, referenční typ standardu: SAIA* PCD7.LRS4-P5</t>
  </si>
  <si>
    <t>Poznámka k položce:
rozvaděč: R-VZT13, zařízení: -, přístroj: ZD1, referenční typ standardu: IDEC* PS6R-S</t>
  </si>
  <si>
    <t>Poznámka k položce:
rozvaděč: R-VZT13, zařízení: -, přístroj: TR1, referenční typ standardu: -</t>
  </si>
  <si>
    <t>Poznámka k položce:
rozvaděč: R-VZT14, zařízení: -, přístroj: PLC, referenční typ standardu: SAIA* PCD3.M5560</t>
  </si>
  <si>
    <t>Poznámka k položce:
rozvaděč: R-VZT14, zařízení: -, přístroj: LCD, referenční typ standardu: WEINTEK*</t>
  </si>
  <si>
    <t>Poznámka k položce:
rozvaděč: R-VZT14, zařízení: -, přístroj: ETH, referenční typ standardu: KYLAND*</t>
  </si>
  <si>
    <t>Poznámka k položce:
rozvaděč: R-VZT14, zařízení: -, přístroj: M1.1 - M1.8, referenční typ standardu: SAIA* PCD3.W340</t>
  </si>
  <si>
    <t>Poznámka k položce:
rozvaděč: R-VZT14, zařízení: -, přístroj: M2.1 - M2.5, referenční typ standardu: SAIA* PCD3.W605</t>
  </si>
  <si>
    <t>Poznámka k položce:
rozvaděč: R-VZT14, zařízení: -, přístroj: M3.1 - M3.5, referenční typ standardu: SAIA* PCD3.E165</t>
  </si>
  <si>
    <t>Poznámka k položce:
rozvaděč: R-VZT14, zařízení: -, přístroj: M4.1 - M4.3, referenční typ standardu: SAIA* PCD3.A465</t>
  </si>
  <si>
    <t>Poznámka k položce:
rozvaděč: R-VZT14, zařízení: -, přístroj: M5.1, M5.2, referenční typ standardu: SAIA* PCD3.F210</t>
  </si>
  <si>
    <t>Poznámka k položce:
rozvaděč: R-VZT14, zařízení: -, přístroj: EX1.1 - EX1.4, referenční typ standardu: SAIA* PCD3.C100</t>
  </si>
  <si>
    <t>Poznámka k položce:
rozvaděč: R-VZT14, zařízení: -, přístroj: EX2.1, referenční typ standardu: SAIA* PCD3.C200</t>
  </si>
  <si>
    <t>Poznámka k položce:
rozvaděč: R-VZT14, zařízení: -, přístroj: Plug1.1 - Plug1.4, referenční typ standardu: SAIA* PCD3.K010</t>
  </si>
  <si>
    <t>Poznámka k položce:
rozvaděč: R-VZT14, zařízení: -, přístroj: Plug2.1, referenční typ standardu: SAIA* PCD3.K116</t>
  </si>
  <si>
    <t>Poznámka k položce:
rozvaděč: R-VZT14, zařízení: -, přístroj: ACS1.1, referenční typ standardu: SAIA* 4 104 7515 0</t>
  </si>
  <si>
    <t>Poznámka k položce:
rozvaděč: R-VZT14, zařízení: -, přístroj: ACS2.1 - ACS2.3, referenční typ standardu: SAIA* 4 310 8723 0</t>
  </si>
  <si>
    <t>Poznámka k položce:
rozvaděč: R-VZT14, zařízení: -, přístroj: LRS1 - LRS6, referenční typ standardu: SAIA* PCD7.LRS4-P5</t>
  </si>
  <si>
    <t>Poznámka k položce:
rozvaděč: R-VZT14, zařízení: -, přístroj: ZD1, referenční typ standardu: IDEC* PS6R-S</t>
  </si>
  <si>
    <t>Poznámka k položce:
rozvaděč: R-VZT14, zařízení: -, přístroj: TR1, referenční typ standardu: -</t>
  </si>
  <si>
    <t>Poznámka k položce:
rozvaděč: R-VZT28,29, zařízení: -, přístroj: PLC, referenční typ standardu: SAIA* PCD3.M5560</t>
  </si>
  <si>
    <t>Poznámka k položce:
rozvaděč: R-VZT28,29, zařízení: -, přístroj: LCD, referenční typ standardu: WEINTEK*</t>
  </si>
  <si>
    <t>Poznámka k položce:
rozvaděč: R-VZT28,29, zařízení: -, přístroj: ETH, referenční typ standardu: KYLAND*</t>
  </si>
  <si>
    <t>Poznámka k položce:
rozvaděč: R-VZT28,29, zařízení: -, přístroj: M1.1 - M1.8, referenční typ standardu: SAIA* PCD3.W340</t>
  </si>
  <si>
    <t>Poznámka k položce:
rozvaděč: R-VZT28,29, zařízení: -, přístroj: M2.1 - M2.5, referenční typ standardu: SAIA* PCD3.W605</t>
  </si>
  <si>
    <t>Poznámka k položce:
rozvaděč: R-VZT28,29, zařízení: -, přístroj: M3.1 - M3.5, referenční typ standardu: SAIA* PCD3.E165</t>
  </si>
  <si>
    <t>Poznámka k položce:
rozvaděč: R-VZT28,29, zařízení: -, přístroj: M4.1 - M4.3, referenční typ standardu: SAIA* PCD3.A465</t>
  </si>
  <si>
    <t>Poznámka k položce:
rozvaděč: R-VZT28,29, zařízení: -, přístroj: M5.1, M5.2, referenční typ standardu: SAIA* PCD3.F210</t>
  </si>
  <si>
    <t>Poznámka k položce:
rozvaděč: R-VZT28,29, zařízení: -, přístroj: EX1.1 - EX1.2, referenční typ standardu: SAIA* PCD3.C100</t>
  </si>
  <si>
    <t>Poznámka k položce:
rozvaděč: R-VZT28,29, zařízení: -, přístroj: Plug1.1 - Plug1.2, referenční typ standardu: SAIA* PCD3.K010</t>
  </si>
  <si>
    <t>Poznámka k položce:
rozvaděč: R-VZT28,29, zařízení: -, přístroj: ACS1.1, referenční typ standardu: SAIA* 4 104 7515 0</t>
  </si>
  <si>
    <t>02.64</t>
  </si>
  <si>
    <t>Poznámka k položce:
rozvaděč: R-VZT28,29, zařízení: -, přístroj: ACS2.1 - ACS2.3, referenční typ standardu: SAIA* 4 310 8723 0</t>
  </si>
  <si>
    <t>02.65</t>
  </si>
  <si>
    <t>Poznámka k položce:
rozvaděč: R-VZT28,29, zařízení: -, přístroj: LRS1 , referenční typ standardu: SAIA* PCD7.LRS4-P5</t>
  </si>
  <si>
    <t>02.66</t>
  </si>
  <si>
    <t>Poznámka k položce:
rozvaděč: R-VZT28,29, zařízení: -, přístroj: LRL1 , referenční typ standardu: SAIA* PCD7.LRL4-P5</t>
  </si>
  <si>
    <t>02.67</t>
  </si>
  <si>
    <t>Poznámka k položce:
rozvaděč: R-VZT28,29, zařízení: -, přístroj: ZD1, referenční typ standardu: IDEC* PS6R-S</t>
  </si>
  <si>
    <t>02.68</t>
  </si>
  <si>
    <t>Poznámka k položce:
rozvaděč: R-VZT28,29, zařízení: -, přístroj: TR1, referenční typ standardu: -</t>
  </si>
  <si>
    <t>Rozváděče a rozvodnice systému MaR</t>
  </si>
  <si>
    <t>Rozváděč R-VZT4,40</t>
  </si>
  <si>
    <t>Poznámka k položce:
Stojanový oceloplechový rozváděč s montážní deskou, krytí IP55/20; Rozměry (VxŠxH) 2x pole 2000x600x300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</si>
  <si>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R-VZT13</t>
  </si>
  <si>
    <t>Poznámka k položce:
Stojanový oceloplechový rozváděč s montážní deskou, krytí IP55/20; Rozměry (VxŠxH) 2x pole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</si>
  <si>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R-VZT14</t>
  </si>
  <si>
    <t>Poznámka k položce:
Stojanový oceloplechový rozváděč s montážní deskou, krytí IP55/20- Rozměry (VxŠxH) 2x pole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</si>
  <si>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R-VZT28,29</t>
  </si>
  <si>
    <t>Poznámka k položce:
Stojanový oceloplechový rozváděč s montážní deskou, krytí IP55/20; Rozměry (VxŠxH)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</si>
  <si>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Elektromontážní práce a materiál</t>
  </si>
  <si>
    <t>Kabely a vodiče</t>
  </si>
  <si>
    <t>04.01.01</t>
  </si>
  <si>
    <t>Kabel JYTY-O 2x1</t>
  </si>
  <si>
    <t>04.01.02</t>
  </si>
  <si>
    <t>Kabel JYTY-O 4x1</t>
  </si>
  <si>
    <t>04.01.03</t>
  </si>
  <si>
    <t>Kabel JYTY-O 7x1</t>
  </si>
  <si>
    <t>04.01.04</t>
  </si>
  <si>
    <t>Kabel J-Y(St)Y 1x2x0,8</t>
  </si>
  <si>
    <t>04.01.05</t>
  </si>
  <si>
    <t>Kabel J-Y(St)Y 2x2x0,8</t>
  </si>
  <si>
    <t>04.01.06</t>
  </si>
  <si>
    <t>Kabel J-Y(St)Y 3x2x0,8</t>
  </si>
  <si>
    <t>04.01.07</t>
  </si>
  <si>
    <t>Kabel CYKY-J 3x1,5</t>
  </si>
  <si>
    <t>04.01.08</t>
  </si>
  <si>
    <t>Kabel CYKY-J 3x2,5</t>
  </si>
  <si>
    <t>04.01.09</t>
  </si>
  <si>
    <t>Kabel CYKY-J 4x1,5</t>
  </si>
  <si>
    <t>04.01.10</t>
  </si>
  <si>
    <t>Kabel CYKY-J 4x2,5</t>
  </si>
  <si>
    <t>04.01.11</t>
  </si>
  <si>
    <t>Kabel CYKY-J 5x1,5</t>
  </si>
  <si>
    <t>04.01.12</t>
  </si>
  <si>
    <t>Kabel CYKY-O 3x1,5</t>
  </si>
  <si>
    <t>04.01.13</t>
  </si>
  <si>
    <t>Kabel CYKY-O 7x1,5</t>
  </si>
  <si>
    <t>04.01.14</t>
  </si>
  <si>
    <t>Vodič CYA6 (zž)</t>
  </si>
  <si>
    <t>04.01.15</t>
  </si>
  <si>
    <t>Vodič CYA10 (zž)</t>
  </si>
  <si>
    <t>Kabelové žlaby, trubky a lišty</t>
  </si>
  <si>
    <t>04.02.01</t>
  </si>
  <si>
    <t>Oceloplechový žlab 110x300, vč. tvarovek, přepážky, víka a závěsů</t>
  </si>
  <si>
    <t>Poznámka k položce:
Dodávka profese ESI</t>
  </si>
  <si>
    <t>04.02.02</t>
  </si>
  <si>
    <t>Oceloplechový žlab 110x250, vč. tvarovek, přepážky, víka a závěsů</t>
  </si>
  <si>
    <t>04.02.03</t>
  </si>
  <si>
    <t>Oceloplechový žlab 85/1500, vč. tvarovek, přepážky, víka a závěsů</t>
  </si>
  <si>
    <t>04.02.04</t>
  </si>
  <si>
    <t>Oceloplechový žlab 60/100, vč. tvarovek, přepážky, víka a závěsů</t>
  </si>
  <si>
    <t>04.02.05</t>
  </si>
  <si>
    <t>Instalační trubka pevná 16 mm, vč. přísl. pro upevnění</t>
  </si>
  <si>
    <t>04.02.06</t>
  </si>
  <si>
    <t>Instalační trubka pevná 25 mm, vč. přísl. pro upevnění</t>
  </si>
  <si>
    <t>04.02.07</t>
  </si>
  <si>
    <t>Instalační trubka pevná 32 mm, vč. přísl. pro upevnění</t>
  </si>
  <si>
    <t>04.02.08</t>
  </si>
  <si>
    <t>Instalační trubka ohebná 16 mm, vč. ppřísl. pro upevnění</t>
  </si>
  <si>
    <t>04.02.09</t>
  </si>
  <si>
    <t>Instalační trubka ohebná 25 mm, vč. přísl. pro upevnění</t>
  </si>
  <si>
    <t>04.02.10</t>
  </si>
  <si>
    <t>Instalační trubka ohebná 32 mm, vč. přísl. pro upevnění</t>
  </si>
  <si>
    <t>Ostatní elektroinstalační materiál</t>
  </si>
  <si>
    <t>04.03.01</t>
  </si>
  <si>
    <t>Ostatní elektromontážní materiál (krabice, příchytky, spoj. materiál, atd.)</t>
  </si>
  <si>
    <t>Elektroinstalace</t>
  </si>
  <si>
    <t>04.04.01</t>
  </si>
  <si>
    <t>Demontáž stávajících částí elektroinstalace MaR</t>
  </si>
  <si>
    <t>04.04.02</t>
  </si>
  <si>
    <t>Elektromontážní práce</t>
  </si>
  <si>
    <t>04.04.03</t>
  </si>
  <si>
    <t>Pracovní nástroje (vysokozdvižné plošiny, lešení, přístroje, atd.)</t>
  </si>
  <si>
    <t>04.04.04</t>
  </si>
  <si>
    <t>Stavební přípomoce (instalační drážky a menší otvory ve zdivu, atd.)</t>
  </si>
  <si>
    <t>04.04.05</t>
  </si>
  <si>
    <t>Úprava stávajících rozváděčů MaR (montážní práce/materiál)</t>
  </si>
  <si>
    <t>2066990757</t>
  </si>
  <si>
    <t>Ostatní pomocné práce</t>
  </si>
  <si>
    <t>04.05.01</t>
  </si>
  <si>
    <t>Protipožární utěsnění kabelových prostupů, vč. tmelu a ostatního přísl.</t>
  </si>
  <si>
    <t>04.05.02</t>
  </si>
  <si>
    <t>Prostupy kabelových rozvodů (jádrové vrtání, vč. systém. průchodek)</t>
  </si>
  <si>
    <t>Ostatní položky</t>
  </si>
  <si>
    <t>Výrobní dokumentace (včetně svorkových schémat rozváděčů MaR)</t>
  </si>
  <si>
    <t>Systém SCADA (instalace, licence datových bodů, HW/SW klíče, atd.)</t>
  </si>
  <si>
    <t>Poznámka k položce:
SCADA, dodávka provedena se stávajícícm správcem systému</t>
  </si>
  <si>
    <t>Příprava grafických stránek a parametrizace systému vizualizace MaR</t>
  </si>
  <si>
    <t>Poznámka k položce:
Vizualizace</t>
  </si>
  <si>
    <t>Příprava aplikačního SW řídicího systému MaR</t>
  </si>
  <si>
    <t>Poznámka k položce:
Aplikační SW</t>
  </si>
  <si>
    <t>Parametrizace zobrazení datových bodů na LCD panelech</t>
  </si>
  <si>
    <t>Poznámka k položce:
LCD Parametrizace</t>
  </si>
  <si>
    <t>Zprovoznění systému MaR a instalovaných technologií</t>
  </si>
  <si>
    <t>Poznámka k položce:
Zprovoznění</t>
  </si>
  <si>
    <t>Účast a technická podpora při komplexních zkouškách instal. zařízení</t>
  </si>
  <si>
    <t>Poznámka k položce:
Komplexní zkoušky</t>
  </si>
  <si>
    <t>Školení, dohled a administrativa související se zajištěním BOZP</t>
  </si>
  <si>
    <t>Výchozí revize elektroinstalace MaR</t>
  </si>
  <si>
    <t>Zaškolení obsluhy a údržby</t>
  </si>
  <si>
    <t>Příprava návodu k obsluze a údržbě systému MaR</t>
  </si>
  <si>
    <t>Doprava materiálu</t>
  </si>
  <si>
    <t>Likvidace odpadů</t>
  </si>
  <si>
    <t>Úprava programového vybavení stávajících rozvaděčů- R-VZT7( osmotická stanice) R-CH1 ( připojení čerpadel chlazení ) H.R.K. (připojení čerpadla topení)</t>
  </si>
  <si>
    <t>2125919462</t>
  </si>
  <si>
    <t>Značení prvků MaR dle požadavků investora</t>
  </si>
  <si>
    <t>-589903649</t>
  </si>
  <si>
    <t>D.1.9 - Rozvody stlačeného vzduchu</t>
  </si>
  <si>
    <t>Ing. Jiří Opalecký, Břežany nad Ohří 56</t>
  </si>
  <si>
    <t>01 - Armatury</t>
  </si>
  <si>
    <t>02 - Potrubí</t>
  </si>
  <si>
    <t>03 - Fitinky</t>
  </si>
  <si>
    <t>04 - Ostatní práce</t>
  </si>
  <si>
    <t>Armatury</t>
  </si>
  <si>
    <t>Kulový kohout 1"/GM, PN63, AISI 316L, EPDM sedlo, plnoprůtočný, DN25</t>
  </si>
  <si>
    <t>Poznámka k položce:
materiál: AISI 316L, EN 12516</t>
  </si>
  <si>
    <t>Kulový kohout 1/2"/GM, PN63, AISI 316L, EPDM sedlo, plnoprůtočný, DN15</t>
  </si>
  <si>
    <t>Kulový kohout 3/4"/GM, PN63, AISI 316L, EPDM sedlo, plnoprůtočný, DN20</t>
  </si>
  <si>
    <t>Redukční ventil 3/4", 10bar(g)-&gt;1-7 bar(g), DN 20</t>
  </si>
  <si>
    <t>Potrubí</t>
  </si>
  <si>
    <t>PPR trubka 1/2" SDR6, 20x3,4mm, ČSN EN ISO 15874-2, DN15</t>
  </si>
  <si>
    <t>Poznámka k položce:
ČSN EN ISO 15874</t>
  </si>
  <si>
    <t>PPR trubka 3/4" SDR 6, 25x4,2mm, DIN EN ISO 15874, DN20</t>
  </si>
  <si>
    <t>PPR trubka 1" SDR 6, 32x5,4mm, DIN EN ISO 15874, DN25</t>
  </si>
  <si>
    <t>PPR trubka 1+1/4" SDR 6, 40x6,7mm, DIN EN ISO 15874, DN32</t>
  </si>
  <si>
    <t>Fitinky</t>
  </si>
  <si>
    <t>Koleno 45° vnitřní-vnější, 1/2", PL/SW, OD=20mm, PPR, SW, DN15</t>
  </si>
  <si>
    <t>Koleno 45°, 1/2", OD=20mm, PPR, SW, DN15</t>
  </si>
  <si>
    <t>Koleno 90°, 1/2", OD=20mm, PPR, socket weld, DN 15</t>
  </si>
  <si>
    <t>Koleno 90°, 3/4", OD=25mm, PPR, socket weld, DN 20</t>
  </si>
  <si>
    <t>Koleno 90°, 1", OD=32mm, PPR, socket weld, DN 25</t>
  </si>
  <si>
    <t>Koleno 90°, 1+1/4", OD=40mm, PPR, socket weld, DN 32</t>
  </si>
  <si>
    <t>Nátrubek 3/4", PPR, PN16, (OD25mm), DN 20</t>
  </si>
  <si>
    <t>Nátrubek 1", PPR, PN16, (OD32mm), DN 25</t>
  </si>
  <si>
    <t>Nátrubek 1+1/4", PPR, PN16, (OD40mm), DN 32</t>
  </si>
  <si>
    <t>Objímka s maticí, 1/2", DN 15</t>
  </si>
  <si>
    <t>Objímka s maticí, 3/4", DN 20</t>
  </si>
  <si>
    <t>Objímka s maticí, 1", DN 25</t>
  </si>
  <si>
    <t>Objímka s maticí, 1+1/4", DN 32</t>
  </si>
  <si>
    <t>Přechodka s vnějším kovovým závitem, 1/2"xG1/2"(M), SW-G/F, PPR, PN16, DN15</t>
  </si>
  <si>
    <t>Přechodka s vnějším kovovým závitem, 1/2"xG3/4"(M), SW-G/F, PPR, PN16, DN15x20</t>
  </si>
  <si>
    <t>Přechodka s vnějším kovovým závitem, 3/4"xG3/4"(M), SW-G/F, PPR, PN16, DN20</t>
  </si>
  <si>
    <t>Přechodka s vnějším kovovým závitem 1"xG1"(M), SW-G/F, PPR, PN16, DN25</t>
  </si>
  <si>
    <t>Přechodka s vnějším kovovým závitem 1+1/4"xG1+1/4"(M), SW-G/F, PPR, PN16, DN32</t>
  </si>
  <si>
    <t>Reducing bush DN20/DN15 (3/4"-1/2"), PL-SW, PPR, PN16, (OD25/20mm), DN20x15</t>
  </si>
  <si>
    <t>Rychlospojka FESTO KD4, 1/2"/GM, DN15</t>
  </si>
  <si>
    <t>Socket DN15 (1/2"), PPR, PN16, (OD20mm), DN 15</t>
  </si>
  <si>
    <t>T-kus redukovaný 3/4"-1/2", SW, PPR, (OD25/20mm), DN20x15</t>
  </si>
  <si>
    <t>T-kus redukovaný 1"-3/4", SW, PPR, (OD32/25mm), DNDN25x20</t>
  </si>
  <si>
    <t>03.24</t>
  </si>
  <si>
    <t>T-kus redukovaný 1+1/4"-1", SW, PPR, (OD40/32mm), DN32x25</t>
  </si>
  <si>
    <t>03.25</t>
  </si>
  <si>
    <t>T-kus 3/4", SW, PPR, (OD25mm), DN20</t>
  </si>
  <si>
    <t>03.26</t>
  </si>
  <si>
    <t>T-kus 1", SW, PPR, (OD32mm), DN25</t>
  </si>
  <si>
    <t>03.27</t>
  </si>
  <si>
    <t>T-kus 1+1/4", SW, PPR, (OD40mm), DN 32</t>
  </si>
  <si>
    <t>03.28</t>
  </si>
  <si>
    <t>Zátka, šestihranná hlava, DN15 (1/2"), (G)M, mosaz, DN15</t>
  </si>
  <si>
    <t>03.29</t>
  </si>
  <si>
    <t>Závěs (šroubovaný), 3/4", DN20</t>
  </si>
  <si>
    <t>03.30</t>
  </si>
  <si>
    <t>Závěs (šroubovaný), 1", DN25</t>
  </si>
  <si>
    <t>Ostatní práce</t>
  </si>
  <si>
    <t>Provedení prostupu z 3NP do 2NP</t>
  </si>
  <si>
    <t>Provedení prostupu z 3NP do 4NP</t>
  </si>
  <si>
    <t>Výměna okenní tabuly do knihárny</t>
  </si>
  <si>
    <t>Provedení prostupů ve 3NP</t>
  </si>
  <si>
    <t>462924070</t>
  </si>
  <si>
    <t>Požární utěsnění prostupů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</si>
  <si>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</si>
  <si>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</si>
  <si>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</si>
  <si>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</si>
  <si>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</si>
  <si>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</si>
  <si>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</si>
  <si>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011001</t>
  </si>
  <si>
    <t>Podklad pro dokumentaci skutečného provedení stavby pro projektanta vč. profesí</t>
  </si>
  <si>
    <t>1024</t>
  </si>
  <si>
    <t>-1001946309</t>
  </si>
  <si>
    <t>Poznámka k položce:
zakreslení změn do prováděcí dokumentace</t>
  </si>
  <si>
    <t>011503000</t>
  </si>
  <si>
    <t>Stavební průzkum bez rozlišení</t>
  </si>
  <si>
    <t>-1077030171</t>
  </si>
  <si>
    <t>https://podminky.urs.cz/item/CS_URS_2022_01/011503000</t>
  </si>
  <si>
    <t>Poznámka k položce:
průzkum komínů</t>
  </si>
  <si>
    <t>013294000</t>
  </si>
  <si>
    <t>Ostatní dokumentace</t>
  </si>
  <si>
    <t>-1241959612</t>
  </si>
  <si>
    <t>https://podminky.urs.cz/item/CS_URS_2022_01/013294000</t>
  </si>
  <si>
    <t>Poznámka k položce:
dílenská dokumentace</t>
  </si>
  <si>
    <t>VRN3</t>
  </si>
  <si>
    <t>Zařízení staveniště</t>
  </si>
  <si>
    <t>030001000</t>
  </si>
  <si>
    <t>704591411</t>
  </si>
  <si>
    <t>https://podminky.urs.cz/item/CS_URS_2022_01/030001000</t>
  </si>
  <si>
    <t>039002000</t>
  </si>
  <si>
    <t>Zrušení zařízení staveniště</t>
  </si>
  <si>
    <t>-998073038</t>
  </si>
  <si>
    <t>https://podminky.urs.cz/item/CS_URS_2022_01/039002000</t>
  </si>
  <si>
    <t>VRN6</t>
  </si>
  <si>
    <t>Územní vlivy</t>
  </si>
  <si>
    <t>062002000</t>
  </si>
  <si>
    <t>Ztížené dopravní podmínky</t>
  </si>
  <si>
    <t>1539762764</t>
  </si>
  <si>
    <t>https://podminky.urs.cz/item/CS_URS_2022_01/062002000</t>
  </si>
  <si>
    <t>Poznámka k položce:
ztížená doprava na staveniště</t>
  </si>
  <si>
    <t>063002000</t>
  </si>
  <si>
    <t>Práce na těžce přístupných místech</t>
  </si>
  <si>
    <t>-300893192</t>
  </si>
  <si>
    <t>https://podminky.urs.cz/item/CS_URS_2022_01/063002000</t>
  </si>
  <si>
    <t>VRN7</t>
  </si>
  <si>
    <t>Provozní vlivy</t>
  </si>
  <si>
    <t>071002000</t>
  </si>
  <si>
    <t>Provoz investora, třetích osob</t>
  </si>
  <si>
    <t>-1707942615</t>
  </si>
  <si>
    <t>https://podminky.urs.cz/item/CS_URS_2022_01/071002000</t>
  </si>
  <si>
    <t>075002000</t>
  </si>
  <si>
    <t>Ochranná pásma</t>
  </si>
  <si>
    <t>-2069163944</t>
  </si>
  <si>
    <t>https://podminky.urs.cz/item/CS_URS_2022_01/075002000</t>
  </si>
  <si>
    <t>Poznámka k položce:
zvýšená bezpečnostní kontrola při vstupu do objektu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</si>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</sst>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4" fontId="22" fillId="5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503000" TargetMode="External" /><Relationship Id="rId2" Type="http://schemas.openxmlformats.org/officeDocument/2006/relationships/hyperlink" Target="https://podminky.urs.cz/item/CS_URS_2022_01/01329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9002000" TargetMode="External" /><Relationship Id="rId5" Type="http://schemas.openxmlformats.org/officeDocument/2006/relationships/hyperlink" Target="https://podminky.urs.cz/item/CS_URS_2022_01/062002000" TargetMode="External" /><Relationship Id="rId6" Type="http://schemas.openxmlformats.org/officeDocument/2006/relationships/hyperlink" Target="https://podminky.urs.cz/item/CS_URS_2022_01/063002000" TargetMode="External" /><Relationship Id="rId7" Type="http://schemas.openxmlformats.org/officeDocument/2006/relationships/hyperlink" Target="https://podminky.urs.cz/item/CS_URS_2022_01/071002000" TargetMode="External" /><Relationship Id="rId8" Type="http://schemas.openxmlformats.org/officeDocument/2006/relationships/hyperlink" Target="https://podminky.urs.cz/item/CS_URS_2022_01/075002000" TargetMode="External" /><Relationship Id="rId9" Type="http://schemas.openxmlformats.org/officeDocument/2006/relationships/drawing" Target="../drawings/drawing11.xml" /><Relationship Id="rId10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1111811" TargetMode="External" /><Relationship Id="rId2" Type="http://schemas.openxmlformats.org/officeDocument/2006/relationships/hyperlink" Target="https://podminky.urs.cz/item/CS_URS_2022_01/962032231" TargetMode="External" /><Relationship Id="rId3" Type="http://schemas.openxmlformats.org/officeDocument/2006/relationships/hyperlink" Target="https://podminky.urs.cz/item/CS_URS_2022_01/962031132" TargetMode="External" /><Relationship Id="rId4" Type="http://schemas.openxmlformats.org/officeDocument/2006/relationships/hyperlink" Target="https://podminky.urs.cz/item/CS_URS_2022_01/962031133" TargetMode="External" /><Relationship Id="rId5" Type="http://schemas.openxmlformats.org/officeDocument/2006/relationships/hyperlink" Target="https://podminky.urs.cz/item/CS_URS_2022_01/962051115" TargetMode="External" /><Relationship Id="rId6" Type="http://schemas.openxmlformats.org/officeDocument/2006/relationships/hyperlink" Target="https://podminky.urs.cz/item/CS_URS_2022_01/962051116" TargetMode="External" /><Relationship Id="rId7" Type="http://schemas.openxmlformats.org/officeDocument/2006/relationships/hyperlink" Target="https://podminky.urs.cz/item/CS_URS_2022_01/962052210" TargetMode="External" /><Relationship Id="rId8" Type="http://schemas.openxmlformats.org/officeDocument/2006/relationships/hyperlink" Target="https://podminky.urs.cz/item/CS_URS_2022_01/962052211" TargetMode="External" /><Relationship Id="rId9" Type="http://schemas.openxmlformats.org/officeDocument/2006/relationships/hyperlink" Target="https://podminky.urs.cz/item/CS_URS_2022_01/963051113" TargetMode="External" /><Relationship Id="rId10" Type="http://schemas.openxmlformats.org/officeDocument/2006/relationships/hyperlink" Target="https://podminky.urs.cz/item/CS_URS_2022_01/966071822" TargetMode="External" /><Relationship Id="rId11" Type="http://schemas.openxmlformats.org/officeDocument/2006/relationships/hyperlink" Target="https://podminky.urs.cz/item/CS_URS_2022_01/968062354" TargetMode="External" /><Relationship Id="rId12" Type="http://schemas.openxmlformats.org/officeDocument/2006/relationships/hyperlink" Target="https://podminky.urs.cz/item/CS_URS_2022_01/968062355" TargetMode="External" /><Relationship Id="rId13" Type="http://schemas.openxmlformats.org/officeDocument/2006/relationships/hyperlink" Target="https://podminky.urs.cz/item/CS_URS_2022_01/968062377" TargetMode="External" /><Relationship Id="rId14" Type="http://schemas.openxmlformats.org/officeDocument/2006/relationships/hyperlink" Target="https://podminky.urs.cz/item/CS_URS_2022_01/968062456" TargetMode="External" /><Relationship Id="rId15" Type="http://schemas.openxmlformats.org/officeDocument/2006/relationships/hyperlink" Target="https://podminky.urs.cz/item/CS_URS_2022_01/968072357" TargetMode="External" /><Relationship Id="rId16" Type="http://schemas.openxmlformats.org/officeDocument/2006/relationships/hyperlink" Target="https://podminky.urs.cz/item/CS_URS_2022_01/968072455" TargetMode="External" /><Relationship Id="rId17" Type="http://schemas.openxmlformats.org/officeDocument/2006/relationships/hyperlink" Target="https://podminky.urs.cz/item/CS_URS_2022_01/971033431" TargetMode="External" /><Relationship Id="rId18" Type="http://schemas.openxmlformats.org/officeDocument/2006/relationships/hyperlink" Target="https://podminky.urs.cz/item/CS_URS_2022_01/971033441" TargetMode="External" /><Relationship Id="rId19" Type="http://schemas.openxmlformats.org/officeDocument/2006/relationships/hyperlink" Target="https://podminky.urs.cz/item/CS_URS_2022_01/971033521" TargetMode="External" /><Relationship Id="rId20" Type="http://schemas.openxmlformats.org/officeDocument/2006/relationships/hyperlink" Target="https://podminky.urs.cz/item/CS_URS_2022_01/971033531" TargetMode="External" /><Relationship Id="rId21" Type="http://schemas.openxmlformats.org/officeDocument/2006/relationships/hyperlink" Target="https://podminky.urs.cz/item/CS_URS_2022_01/971033541" TargetMode="External" /><Relationship Id="rId22" Type="http://schemas.openxmlformats.org/officeDocument/2006/relationships/hyperlink" Target="https://podminky.urs.cz/item/CS_URS_2022_01/971033621" TargetMode="External" /><Relationship Id="rId23" Type="http://schemas.openxmlformats.org/officeDocument/2006/relationships/hyperlink" Target="https://podminky.urs.cz/item/CS_URS_2022_01/971033631" TargetMode="External" /><Relationship Id="rId24" Type="http://schemas.openxmlformats.org/officeDocument/2006/relationships/hyperlink" Target="https://podminky.urs.cz/item/CS_URS_2022_01/971033651" TargetMode="External" /><Relationship Id="rId25" Type="http://schemas.openxmlformats.org/officeDocument/2006/relationships/hyperlink" Target="https://podminky.urs.cz/item/CS_URS_2022_01/971033681" TargetMode="External" /><Relationship Id="rId26" Type="http://schemas.openxmlformats.org/officeDocument/2006/relationships/hyperlink" Target="https://podminky.urs.cz/item/CS_URS_2022_01/973031151" TargetMode="External" /><Relationship Id="rId27" Type="http://schemas.openxmlformats.org/officeDocument/2006/relationships/hyperlink" Target="https://podminky.urs.cz/item/CS_URS_2022_01/974031167" TargetMode="External" /><Relationship Id="rId28" Type="http://schemas.openxmlformats.org/officeDocument/2006/relationships/hyperlink" Target="https://podminky.urs.cz/item/CS_URS_2022_01/974031169" TargetMode="External" /><Relationship Id="rId29" Type="http://schemas.openxmlformats.org/officeDocument/2006/relationships/hyperlink" Target="https://podminky.urs.cz/item/CS_URS_2022_01/977151121" TargetMode="External" /><Relationship Id="rId30" Type="http://schemas.openxmlformats.org/officeDocument/2006/relationships/hyperlink" Target="https://podminky.urs.cz/item/CS_URS_2022_01/977151125" TargetMode="External" /><Relationship Id="rId31" Type="http://schemas.openxmlformats.org/officeDocument/2006/relationships/hyperlink" Target="https://podminky.urs.cz/item/CS_URS_2022_01/977151126" TargetMode="External" /><Relationship Id="rId32" Type="http://schemas.openxmlformats.org/officeDocument/2006/relationships/hyperlink" Target="https://podminky.urs.cz/item/CS_URS_2022_01/977151128" TargetMode="External" /><Relationship Id="rId33" Type="http://schemas.openxmlformats.org/officeDocument/2006/relationships/hyperlink" Target="https://podminky.urs.cz/item/CS_URS_2022_01/977151131" TargetMode="External" /><Relationship Id="rId34" Type="http://schemas.openxmlformats.org/officeDocument/2006/relationships/hyperlink" Target="https://podminky.urs.cz/item/CS_URS_2022_01/977151228" TargetMode="External" /><Relationship Id="rId35" Type="http://schemas.openxmlformats.org/officeDocument/2006/relationships/hyperlink" Target="https://podminky.urs.cz/item/CS_URS_2022_01/977151229" TargetMode="External" /><Relationship Id="rId36" Type="http://schemas.openxmlformats.org/officeDocument/2006/relationships/hyperlink" Target="https://podminky.urs.cz/item/CS_URS_2022_01/977211114" TargetMode="External" /><Relationship Id="rId37" Type="http://schemas.openxmlformats.org/officeDocument/2006/relationships/hyperlink" Target="https://podminky.urs.cz/item/CS_URS_2022_01/977211115" TargetMode="External" /><Relationship Id="rId38" Type="http://schemas.openxmlformats.org/officeDocument/2006/relationships/hyperlink" Target="https://podminky.urs.cz/item/CS_URS_2022_01/977211121" TargetMode="External" /><Relationship Id="rId39" Type="http://schemas.openxmlformats.org/officeDocument/2006/relationships/hyperlink" Target="https://podminky.urs.cz/item/CS_URS_2022_01/978013191" TargetMode="External" /><Relationship Id="rId40" Type="http://schemas.openxmlformats.org/officeDocument/2006/relationships/hyperlink" Target="https://podminky.urs.cz/item/CS_URS_2022_01/997013116" TargetMode="External" /><Relationship Id="rId41" Type="http://schemas.openxmlformats.org/officeDocument/2006/relationships/hyperlink" Target="https://podminky.urs.cz/item/CS_URS_2022_01/997013312" TargetMode="External" /><Relationship Id="rId42" Type="http://schemas.openxmlformats.org/officeDocument/2006/relationships/hyperlink" Target="https://podminky.urs.cz/item/CS_URS_2022_01/997013322" TargetMode="External" /><Relationship Id="rId43" Type="http://schemas.openxmlformats.org/officeDocument/2006/relationships/hyperlink" Target="https://podminky.urs.cz/item/CS_URS_2022_01/997013501" TargetMode="External" /><Relationship Id="rId44" Type="http://schemas.openxmlformats.org/officeDocument/2006/relationships/hyperlink" Target="https://podminky.urs.cz/item/CS_URS_2022_01/997013509" TargetMode="External" /><Relationship Id="rId45" Type="http://schemas.openxmlformats.org/officeDocument/2006/relationships/hyperlink" Target="https://podminky.urs.cz/item/CS_URS_2022_01/997013631" TargetMode="External" /><Relationship Id="rId46" Type="http://schemas.openxmlformats.org/officeDocument/2006/relationships/hyperlink" Target="https://podminky.urs.cz/item/CS_URS_2022_01/712340831" TargetMode="External" /><Relationship Id="rId47" Type="http://schemas.openxmlformats.org/officeDocument/2006/relationships/hyperlink" Target="https://podminky.urs.cz/item/CS_URS_2022_01/712340832" TargetMode="External" /><Relationship Id="rId48" Type="http://schemas.openxmlformats.org/officeDocument/2006/relationships/hyperlink" Target="https://podminky.urs.cz/item/CS_URS_2022_01/713140831" TargetMode="External" /><Relationship Id="rId49" Type="http://schemas.openxmlformats.org/officeDocument/2006/relationships/hyperlink" Target="https://podminky.urs.cz/item/CS_URS_2022_01/713140832" TargetMode="External" /><Relationship Id="rId50" Type="http://schemas.openxmlformats.org/officeDocument/2006/relationships/hyperlink" Target="https://podminky.urs.cz/item/CS_URS_2022_01/762521812" TargetMode="External" /><Relationship Id="rId51" Type="http://schemas.openxmlformats.org/officeDocument/2006/relationships/hyperlink" Target="https://podminky.urs.cz/item/CS_URS_2022_01/763111812" TargetMode="External" /><Relationship Id="rId52" Type="http://schemas.openxmlformats.org/officeDocument/2006/relationships/hyperlink" Target="https://podminky.urs.cz/item/CS_URS_2022_01/763111913" TargetMode="External" /><Relationship Id="rId53" Type="http://schemas.openxmlformats.org/officeDocument/2006/relationships/hyperlink" Target="https://podminky.urs.cz/item/CS_URS_2022_01/763111921" TargetMode="External" /><Relationship Id="rId54" Type="http://schemas.openxmlformats.org/officeDocument/2006/relationships/hyperlink" Target="https://podminky.urs.cz/item/CS_URS_2022_01/763121811" TargetMode="External" /><Relationship Id="rId55" Type="http://schemas.openxmlformats.org/officeDocument/2006/relationships/hyperlink" Target="https://podminky.urs.cz/item/CS_URS_2022_01/763131821" TargetMode="External" /><Relationship Id="rId56" Type="http://schemas.openxmlformats.org/officeDocument/2006/relationships/hyperlink" Target="https://podminky.urs.cz/item/CS_URS_2022_01/763135811" TargetMode="External" /><Relationship Id="rId57" Type="http://schemas.openxmlformats.org/officeDocument/2006/relationships/hyperlink" Target="https://podminky.urs.cz/item/CS_URS_2022_01/763135881" TargetMode="External" /><Relationship Id="rId58" Type="http://schemas.openxmlformats.org/officeDocument/2006/relationships/hyperlink" Target="https://podminky.urs.cz/item/CS_URS_2022_01/764002841" TargetMode="External" /><Relationship Id="rId59" Type="http://schemas.openxmlformats.org/officeDocument/2006/relationships/hyperlink" Target="https://podminky.urs.cz/item/CS_URS_2022_01/764002851" TargetMode="External" /><Relationship Id="rId60" Type="http://schemas.openxmlformats.org/officeDocument/2006/relationships/hyperlink" Target="https://podminky.urs.cz/item/CS_URS_2022_01/764002871" TargetMode="External" /><Relationship Id="rId61" Type="http://schemas.openxmlformats.org/officeDocument/2006/relationships/hyperlink" Target="https://podminky.urs.cz/item/CS_URS_2022_01/764002881" TargetMode="External" /><Relationship Id="rId62" Type="http://schemas.openxmlformats.org/officeDocument/2006/relationships/hyperlink" Target="https://podminky.urs.cz/item/CS_URS_2022_01/764004803" TargetMode="External" /><Relationship Id="rId63" Type="http://schemas.openxmlformats.org/officeDocument/2006/relationships/hyperlink" Target="https://podminky.urs.cz/item/CS_URS_2022_01/764004831" TargetMode="External" /><Relationship Id="rId64" Type="http://schemas.openxmlformats.org/officeDocument/2006/relationships/hyperlink" Target="https://podminky.urs.cz/item/CS_URS_2022_01/766411811" TargetMode="External" /><Relationship Id="rId65" Type="http://schemas.openxmlformats.org/officeDocument/2006/relationships/hyperlink" Target="https://podminky.urs.cz/item/CS_URS_2022_01/766441811" TargetMode="External" /><Relationship Id="rId66" Type="http://schemas.openxmlformats.org/officeDocument/2006/relationships/hyperlink" Target="https://podminky.urs.cz/item/CS_URS_2022_01/766441822" TargetMode="External" /><Relationship Id="rId67" Type="http://schemas.openxmlformats.org/officeDocument/2006/relationships/hyperlink" Target="https://podminky.urs.cz/item/CS_URS_2022_01/766622833" TargetMode="External" /><Relationship Id="rId68" Type="http://schemas.openxmlformats.org/officeDocument/2006/relationships/hyperlink" Target="https://podminky.urs.cz/item/CS_URS_2022_01/766622862" TargetMode="External" /><Relationship Id="rId69" Type="http://schemas.openxmlformats.org/officeDocument/2006/relationships/hyperlink" Target="https://podminky.urs.cz/item/CS_URS_2022_01/766681811" TargetMode="External" /><Relationship Id="rId70" Type="http://schemas.openxmlformats.org/officeDocument/2006/relationships/hyperlink" Target="https://podminky.urs.cz/item/CS_URS_2022_01/766681812" TargetMode="External" /><Relationship Id="rId71" Type="http://schemas.openxmlformats.org/officeDocument/2006/relationships/hyperlink" Target="https://podminky.urs.cz/item/CS_URS_2022_01/766691914" TargetMode="External" /><Relationship Id="rId72" Type="http://schemas.openxmlformats.org/officeDocument/2006/relationships/hyperlink" Target="https://podminky.urs.cz/item/CS_URS_2022_01/766691915" TargetMode="External" /><Relationship Id="rId73" Type="http://schemas.openxmlformats.org/officeDocument/2006/relationships/hyperlink" Target="https://podminky.urs.cz/item/CS_URS_2022_01/766812820" TargetMode="External" /><Relationship Id="rId74" Type="http://schemas.openxmlformats.org/officeDocument/2006/relationships/hyperlink" Target="https://podminky.urs.cz/item/CS_URS_2022_01/766812840" TargetMode="External" /><Relationship Id="rId75" Type="http://schemas.openxmlformats.org/officeDocument/2006/relationships/hyperlink" Target="https://podminky.urs.cz/item/CS_URS_2022_01/766825811" TargetMode="External" /><Relationship Id="rId76" Type="http://schemas.openxmlformats.org/officeDocument/2006/relationships/hyperlink" Target="https://podminky.urs.cz/item/CS_URS_2022_01/767311850" TargetMode="External" /><Relationship Id="rId77" Type="http://schemas.openxmlformats.org/officeDocument/2006/relationships/hyperlink" Target="https://podminky.urs.cz/item/CS_URS_2022_01/767641805" TargetMode="External" /><Relationship Id="rId78" Type="http://schemas.openxmlformats.org/officeDocument/2006/relationships/hyperlink" Target="https://podminky.urs.cz/item/CS_URS_2022_01/771471810" TargetMode="External" /><Relationship Id="rId79" Type="http://schemas.openxmlformats.org/officeDocument/2006/relationships/hyperlink" Target="https://podminky.urs.cz/item/CS_URS_2022_01/771571810" TargetMode="External" /><Relationship Id="rId80" Type="http://schemas.openxmlformats.org/officeDocument/2006/relationships/hyperlink" Target="https://podminky.urs.cz/item/CS_URS_2022_01/775511810" TargetMode="External" /><Relationship Id="rId81" Type="http://schemas.openxmlformats.org/officeDocument/2006/relationships/hyperlink" Target="https://podminky.urs.cz/item/CS_URS_2022_01/776201811" TargetMode="External" /><Relationship Id="rId82" Type="http://schemas.openxmlformats.org/officeDocument/2006/relationships/hyperlink" Target="https://podminky.urs.cz/item/CS_URS_2022_01/776410811" TargetMode="External" /><Relationship Id="rId83" Type="http://schemas.openxmlformats.org/officeDocument/2006/relationships/hyperlink" Target="https://podminky.urs.cz/item/CS_URS_2022_01/781471810" TargetMode="External" /><Relationship Id="rId84" Type="http://schemas.openxmlformats.org/officeDocument/2006/relationships/hyperlink" Target="https://podminky.urs.cz/item/CS_URS_2022_01/781471810" TargetMode="External" /><Relationship Id="rId85" Type="http://schemas.openxmlformats.org/officeDocument/2006/relationships/hyperlink" Target="https://podminky.urs.cz/item/CS_URS_2022_01/783306809" TargetMode="External" /><Relationship Id="rId86" Type="http://schemas.openxmlformats.org/officeDocument/2006/relationships/hyperlink" Target="https://podminky.urs.cz/item/CS_URS_2022_01/784121001" TargetMode="External" /><Relationship Id="rId87" Type="http://schemas.openxmlformats.org/officeDocument/2006/relationships/hyperlink" Target="https://podminky.urs.cz/item/CS_URS_2022_01/784121003" TargetMode="External" /><Relationship Id="rId88" Type="http://schemas.openxmlformats.org/officeDocument/2006/relationships/drawing" Target="../drawings/drawing2.xml" /><Relationship Id="rId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38212" TargetMode="External" /><Relationship Id="rId2" Type="http://schemas.openxmlformats.org/officeDocument/2006/relationships/hyperlink" Target="https://podminky.urs.cz/item/CS_URS_2022_01/340239211" TargetMode="External" /><Relationship Id="rId3" Type="http://schemas.openxmlformats.org/officeDocument/2006/relationships/hyperlink" Target="https://podminky.urs.cz/item/CS_URS_2022_01/340239212" TargetMode="External" /><Relationship Id="rId4" Type="http://schemas.openxmlformats.org/officeDocument/2006/relationships/hyperlink" Target="https://podminky.urs.cz/item/CS_URS_2022_01/342241112" TargetMode="External" /><Relationship Id="rId5" Type="http://schemas.openxmlformats.org/officeDocument/2006/relationships/hyperlink" Target="https://podminky.urs.cz/item/CS_URS_2022_01/342291111" TargetMode="External" /><Relationship Id="rId6" Type="http://schemas.openxmlformats.org/officeDocument/2006/relationships/hyperlink" Target="https://podminky.urs.cz/item/CS_URS_2022_01/342291112" TargetMode="External" /><Relationship Id="rId7" Type="http://schemas.openxmlformats.org/officeDocument/2006/relationships/hyperlink" Target="https://podminky.urs.cz/item/CS_URS_2022_01/342291121" TargetMode="External" /><Relationship Id="rId8" Type="http://schemas.openxmlformats.org/officeDocument/2006/relationships/hyperlink" Target="https://podminky.urs.cz/item/CS_URS_2022_01/342291131" TargetMode="External" /><Relationship Id="rId9" Type="http://schemas.openxmlformats.org/officeDocument/2006/relationships/hyperlink" Target="https://podminky.urs.cz/item/CS_URS_2022_01/611311141" TargetMode="External" /><Relationship Id="rId10" Type="http://schemas.openxmlformats.org/officeDocument/2006/relationships/hyperlink" Target="https://podminky.urs.cz/item/CS_URS_2022_01/611315416" TargetMode="External" /><Relationship Id="rId11" Type="http://schemas.openxmlformats.org/officeDocument/2006/relationships/hyperlink" Target="https://podminky.urs.cz/item/CS_URS_2022_01/611315418" TargetMode="External" /><Relationship Id="rId12" Type="http://schemas.openxmlformats.org/officeDocument/2006/relationships/hyperlink" Target="https://podminky.urs.cz/item/CS_URS_2022_01/612125100" TargetMode="External" /><Relationship Id="rId13" Type="http://schemas.openxmlformats.org/officeDocument/2006/relationships/hyperlink" Target="https://podminky.urs.cz/item/CS_URS_2022_01/612135101" TargetMode="External" /><Relationship Id="rId14" Type="http://schemas.openxmlformats.org/officeDocument/2006/relationships/hyperlink" Target="https://podminky.urs.cz/item/CS_URS_2022_01/612311141" TargetMode="External" /><Relationship Id="rId15" Type="http://schemas.openxmlformats.org/officeDocument/2006/relationships/hyperlink" Target="https://podminky.urs.cz/item/CS_URS_2022_01/612315416" TargetMode="External" /><Relationship Id="rId16" Type="http://schemas.openxmlformats.org/officeDocument/2006/relationships/hyperlink" Target="https://podminky.urs.cz/item/CS_URS_2022_01/619995001" TargetMode="External" /><Relationship Id="rId17" Type="http://schemas.openxmlformats.org/officeDocument/2006/relationships/hyperlink" Target="https://podminky.urs.cz/item/CS_URS_2022_01/619996137" TargetMode="External" /><Relationship Id="rId18" Type="http://schemas.openxmlformats.org/officeDocument/2006/relationships/hyperlink" Target="https://podminky.urs.cz/item/CS_URS_2022_01/622325111" TargetMode="External" /><Relationship Id="rId19" Type="http://schemas.openxmlformats.org/officeDocument/2006/relationships/hyperlink" Target="https://podminky.urs.cz/item/CS_URS_2022_01/631311121" TargetMode="External" /><Relationship Id="rId20" Type="http://schemas.openxmlformats.org/officeDocument/2006/relationships/hyperlink" Target="https://podminky.urs.cz/item/CS_URS_2022_01/631312141" TargetMode="External" /><Relationship Id="rId21" Type="http://schemas.openxmlformats.org/officeDocument/2006/relationships/hyperlink" Target="https://podminky.urs.cz/item/CS_URS_2022_01/631342122" TargetMode="External" /><Relationship Id="rId22" Type="http://schemas.openxmlformats.org/officeDocument/2006/relationships/hyperlink" Target="https://podminky.urs.cz/item/CS_URS_2022_01/632451101" TargetMode="External" /><Relationship Id="rId23" Type="http://schemas.openxmlformats.org/officeDocument/2006/relationships/hyperlink" Target="https://podminky.urs.cz/item/CS_URS_2022_01/642942721" TargetMode="External" /><Relationship Id="rId24" Type="http://schemas.openxmlformats.org/officeDocument/2006/relationships/hyperlink" Target="https://podminky.urs.cz/item/CS_URS_2022_01/941111111" TargetMode="External" /><Relationship Id="rId25" Type="http://schemas.openxmlformats.org/officeDocument/2006/relationships/hyperlink" Target="https://podminky.urs.cz/item/CS_URS_2022_01/941111211" TargetMode="External" /><Relationship Id="rId26" Type="http://schemas.openxmlformats.org/officeDocument/2006/relationships/hyperlink" Target="https://podminky.urs.cz/item/CS_URS_2022_01/949101111" TargetMode="External" /><Relationship Id="rId27" Type="http://schemas.openxmlformats.org/officeDocument/2006/relationships/hyperlink" Target="https://podminky.urs.cz/item/CS_URS_2022_01/952901111" TargetMode="External" /><Relationship Id="rId28" Type="http://schemas.openxmlformats.org/officeDocument/2006/relationships/hyperlink" Target="https://podminky.urs.cz/item/CS_URS_2022_01/998011003" TargetMode="External" /><Relationship Id="rId29" Type="http://schemas.openxmlformats.org/officeDocument/2006/relationships/hyperlink" Target="https://podminky.urs.cz/item/CS_URS_2022_01/712311101" TargetMode="External" /><Relationship Id="rId30" Type="http://schemas.openxmlformats.org/officeDocument/2006/relationships/hyperlink" Target="https://podminky.urs.cz/item/CS_URS_2022_01/712311117" TargetMode="External" /><Relationship Id="rId31" Type="http://schemas.openxmlformats.org/officeDocument/2006/relationships/hyperlink" Target="https://podminky.urs.cz/item/CS_URS_2022_01/712331111" TargetMode="External" /><Relationship Id="rId32" Type="http://schemas.openxmlformats.org/officeDocument/2006/relationships/hyperlink" Target="https://podminky.urs.cz/item/CS_URS_2022_01/712341559" TargetMode="External" /><Relationship Id="rId33" Type="http://schemas.openxmlformats.org/officeDocument/2006/relationships/hyperlink" Target="https://podminky.urs.cz/item/CS_URS_2022_01/712341659" TargetMode="External" /><Relationship Id="rId34" Type="http://schemas.openxmlformats.org/officeDocument/2006/relationships/hyperlink" Target="https://podminky.urs.cz/item/CS_URS_2022_01/712341715" TargetMode="External" /><Relationship Id="rId35" Type="http://schemas.openxmlformats.org/officeDocument/2006/relationships/hyperlink" Target="https://podminky.urs.cz/item/CS_URS_2022_01/712341720" TargetMode="External" /><Relationship Id="rId36" Type="http://schemas.openxmlformats.org/officeDocument/2006/relationships/hyperlink" Target="https://podminky.urs.cz/item/CS_URS_2022_01/998712101" TargetMode="External" /><Relationship Id="rId37" Type="http://schemas.openxmlformats.org/officeDocument/2006/relationships/hyperlink" Target="https://podminky.urs.cz/item/CS_URS_2022_01/713131143" TargetMode="External" /><Relationship Id="rId38" Type="http://schemas.openxmlformats.org/officeDocument/2006/relationships/hyperlink" Target="https://podminky.urs.cz/item/CS_URS_2022_01/713141151" TargetMode="External" /><Relationship Id="rId39" Type="http://schemas.openxmlformats.org/officeDocument/2006/relationships/hyperlink" Target="https://podminky.urs.cz/item/CS_URS_2022_01/713141243" TargetMode="External" /><Relationship Id="rId40" Type="http://schemas.openxmlformats.org/officeDocument/2006/relationships/hyperlink" Target="https://podminky.urs.cz/item/CS_URS_2022_01/998713101" TargetMode="External" /><Relationship Id="rId41" Type="http://schemas.openxmlformats.org/officeDocument/2006/relationships/hyperlink" Target="https://podminky.urs.cz/item/CS_URS_2022_01/721173401" TargetMode="External" /><Relationship Id="rId42" Type="http://schemas.openxmlformats.org/officeDocument/2006/relationships/hyperlink" Target="https://podminky.urs.cz/item/CS_URS_2022_01/721173404" TargetMode="External" /><Relationship Id="rId43" Type="http://schemas.openxmlformats.org/officeDocument/2006/relationships/hyperlink" Target="https://podminky.urs.cz/item/CS_URS_2022_01/998721103" TargetMode="External" /><Relationship Id="rId44" Type="http://schemas.openxmlformats.org/officeDocument/2006/relationships/hyperlink" Target="https://podminky.urs.cz/item/CS_URS_2022_01/762083122" TargetMode="External" /><Relationship Id="rId45" Type="http://schemas.openxmlformats.org/officeDocument/2006/relationships/hyperlink" Target="https://podminky.urs.cz/item/CS_URS_2022_01/762361312" TargetMode="External" /><Relationship Id="rId46" Type="http://schemas.openxmlformats.org/officeDocument/2006/relationships/hyperlink" Target="https://podminky.urs.cz/item/CS_URS_2022_01/762523108" TargetMode="External" /><Relationship Id="rId47" Type="http://schemas.openxmlformats.org/officeDocument/2006/relationships/hyperlink" Target="https://podminky.urs.cz/item/CS_URS_2022_01/998762103" TargetMode="External" /><Relationship Id="rId48" Type="http://schemas.openxmlformats.org/officeDocument/2006/relationships/hyperlink" Target="https://podminky.urs.cz/item/CS_URS_2022_01/763111417" TargetMode="External" /><Relationship Id="rId49" Type="http://schemas.openxmlformats.org/officeDocument/2006/relationships/hyperlink" Target="https://podminky.urs.cz/item/CS_URS_2022_01/763111426" TargetMode="External" /><Relationship Id="rId50" Type="http://schemas.openxmlformats.org/officeDocument/2006/relationships/hyperlink" Target="https://podminky.urs.cz/item/CS_URS_2022_01/763111437" TargetMode="External" /><Relationship Id="rId51" Type="http://schemas.openxmlformats.org/officeDocument/2006/relationships/hyperlink" Target="https://podminky.urs.cz/item/CS_URS_2022_01/763111462" TargetMode="External" /><Relationship Id="rId52" Type="http://schemas.openxmlformats.org/officeDocument/2006/relationships/hyperlink" Target="https://podminky.urs.cz/item/CS_URS_2022_01/763111717" TargetMode="External" /><Relationship Id="rId53" Type="http://schemas.openxmlformats.org/officeDocument/2006/relationships/hyperlink" Target="https://podminky.urs.cz/item/CS_URS_2022_01/763111718" TargetMode="External" /><Relationship Id="rId54" Type="http://schemas.openxmlformats.org/officeDocument/2006/relationships/hyperlink" Target="https://podminky.urs.cz/item/CS_URS_2022_01/763111720" TargetMode="External" /><Relationship Id="rId55" Type="http://schemas.openxmlformats.org/officeDocument/2006/relationships/hyperlink" Target="https://podminky.urs.cz/item/CS_URS_2022_01/763114111" TargetMode="External" /><Relationship Id="rId56" Type="http://schemas.openxmlformats.org/officeDocument/2006/relationships/hyperlink" Target="https://podminky.urs.cz/item/CS_URS_2022_01/763114113" TargetMode="External" /><Relationship Id="rId57" Type="http://schemas.openxmlformats.org/officeDocument/2006/relationships/hyperlink" Target="https://podminky.urs.cz/item/CS_URS_2022_01/763121590" TargetMode="External" /><Relationship Id="rId58" Type="http://schemas.openxmlformats.org/officeDocument/2006/relationships/hyperlink" Target="https://podminky.urs.cz/item/CS_URS_2022_01/763121714" TargetMode="External" /><Relationship Id="rId59" Type="http://schemas.openxmlformats.org/officeDocument/2006/relationships/hyperlink" Target="https://podminky.urs.cz/item/CS_URS_2022_01/763122416" TargetMode="External" /><Relationship Id="rId60" Type="http://schemas.openxmlformats.org/officeDocument/2006/relationships/hyperlink" Target="https://podminky.urs.cz/item/CS_URS_2022_01/763123113" TargetMode="External" /><Relationship Id="rId61" Type="http://schemas.openxmlformats.org/officeDocument/2006/relationships/hyperlink" Target="https://podminky.urs.cz/item/CS_URS_2022_01/763131552" TargetMode="External" /><Relationship Id="rId62" Type="http://schemas.openxmlformats.org/officeDocument/2006/relationships/hyperlink" Target="https://podminky.urs.cz/item/CS_URS_2022_01/763131714" TargetMode="External" /><Relationship Id="rId63" Type="http://schemas.openxmlformats.org/officeDocument/2006/relationships/hyperlink" Target="https://podminky.urs.cz/item/CS_URS_2022_01/763131761" TargetMode="External" /><Relationship Id="rId64" Type="http://schemas.openxmlformats.org/officeDocument/2006/relationships/hyperlink" Target="https://podminky.urs.cz/item/CS_URS_2022_01/763131766" TargetMode="External" /><Relationship Id="rId65" Type="http://schemas.openxmlformats.org/officeDocument/2006/relationships/hyperlink" Target="https://podminky.urs.cz/item/CS_URS_2022_01/763135611" TargetMode="External" /><Relationship Id="rId66" Type="http://schemas.openxmlformats.org/officeDocument/2006/relationships/hyperlink" Target="https://podminky.urs.cz/item/CS_URS_2022_01/763164791" TargetMode="External" /><Relationship Id="rId67" Type="http://schemas.openxmlformats.org/officeDocument/2006/relationships/hyperlink" Target="https://podminky.urs.cz/item/CS_URS_2022_01/763172355" TargetMode="External" /><Relationship Id="rId68" Type="http://schemas.openxmlformats.org/officeDocument/2006/relationships/hyperlink" Target="https://podminky.urs.cz/item/CS_URS_2022_01/763172415" TargetMode="External" /><Relationship Id="rId69" Type="http://schemas.openxmlformats.org/officeDocument/2006/relationships/hyperlink" Target="https://podminky.urs.cz/item/CS_URS_2022_01/763172418" TargetMode="External" /><Relationship Id="rId70" Type="http://schemas.openxmlformats.org/officeDocument/2006/relationships/hyperlink" Target="https://podminky.urs.cz/item/CS_URS_2022_01/763181311" TargetMode="External" /><Relationship Id="rId71" Type="http://schemas.openxmlformats.org/officeDocument/2006/relationships/hyperlink" Target="https://podminky.urs.cz/item/CS_URS_2022_01/763181422" TargetMode="External" /><Relationship Id="rId72" Type="http://schemas.openxmlformats.org/officeDocument/2006/relationships/hyperlink" Target="https://podminky.urs.cz/item/CS_URS_2022_01/763181424" TargetMode="External" /><Relationship Id="rId73" Type="http://schemas.openxmlformats.org/officeDocument/2006/relationships/hyperlink" Target="https://podminky.urs.cz/item/CS_URS_2022_01/998763303" TargetMode="External" /><Relationship Id="rId74" Type="http://schemas.openxmlformats.org/officeDocument/2006/relationships/hyperlink" Target="https://podminky.urs.cz/item/CS_URS_2022_01/764232433" TargetMode="External" /><Relationship Id="rId75" Type="http://schemas.openxmlformats.org/officeDocument/2006/relationships/hyperlink" Target="https://podminky.urs.cz/item/CS_URS_2022_01/764234404" TargetMode="External" /><Relationship Id="rId76" Type="http://schemas.openxmlformats.org/officeDocument/2006/relationships/hyperlink" Target="https://podminky.urs.cz/item/CS_URS_2022_01/764236402" TargetMode="External" /><Relationship Id="rId77" Type="http://schemas.openxmlformats.org/officeDocument/2006/relationships/hyperlink" Target="https://podminky.urs.cz/item/CS_URS_2022_01/764331406" TargetMode="External" /><Relationship Id="rId78" Type="http://schemas.openxmlformats.org/officeDocument/2006/relationships/hyperlink" Target="https://podminky.urs.cz/item/CS_URS_2022_01/764334411" TargetMode="External" /><Relationship Id="rId79" Type="http://schemas.openxmlformats.org/officeDocument/2006/relationships/hyperlink" Target="https://podminky.urs.cz/item/CS_URS_2022_01/764335424" TargetMode="External" /><Relationship Id="rId80" Type="http://schemas.openxmlformats.org/officeDocument/2006/relationships/hyperlink" Target="https://podminky.urs.cz/item/CS_URS_2022_01/764501103" TargetMode="External" /><Relationship Id="rId81" Type="http://schemas.openxmlformats.org/officeDocument/2006/relationships/hyperlink" Target="https://podminky.urs.cz/item/CS_URS_2022_01/764538422" TargetMode="External" /><Relationship Id="rId82" Type="http://schemas.openxmlformats.org/officeDocument/2006/relationships/hyperlink" Target="https://podminky.urs.cz/item/CS_URS_2022_01/998764103" TargetMode="External" /><Relationship Id="rId83" Type="http://schemas.openxmlformats.org/officeDocument/2006/relationships/hyperlink" Target="https://podminky.urs.cz/item/CS_URS_2022_01/766621212" TargetMode="External" /><Relationship Id="rId84" Type="http://schemas.openxmlformats.org/officeDocument/2006/relationships/hyperlink" Target="https://podminky.urs.cz/item/CS_URS_2022_01/766660002" TargetMode="External" /><Relationship Id="rId85" Type="http://schemas.openxmlformats.org/officeDocument/2006/relationships/hyperlink" Target="https://podminky.urs.cz/item/CS_URS_2022_01/766660172" TargetMode="External" /><Relationship Id="rId86" Type="http://schemas.openxmlformats.org/officeDocument/2006/relationships/hyperlink" Target="https://podminky.urs.cz/item/CS_URS_2022_01/766660173" TargetMode="External" /><Relationship Id="rId87" Type="http://schemas.openxmlformats.org/officeDocument/2006/relationships/hyperlink" Target="https://podminky.urs.cz/item/CS_URS_2022_01/766660731" TargetMode="External" /><Relationship Id="rId88" Type="http://schemas.openxmlformats.org/officeDocument/2006/relationships/hyperlink" Target="https://podminky.urs.cz/item/CS_URS_2022_01/766660733" TargetMode="External" /><Relationship Id="rId89" Type="http://schemas.openxmlformats.org/officeDocument/2006/relationships/hyperlink" Target="https://podminky.urs.cz/item/CS_URS_2022_01/766682111" TargetMode="External" /><Relationship Id="rId90" Type="http://schemas.openxmlformats.org/officeDocument/2006/relationships/hyperlink" Target="https://podminky.urs.cz/item/CS_URS_2022_01/998766103" TargetMode="External" /><Relationship Id="rId91" Type="http://schemas.openxmlformats.org/officeDocument/2006/relationships/hyperlink" Target="https://podminky.urs.cz/item/CS_URS_2022_01/998767103" TargetMode="External" /><Relationship Id="rId92" Type="http://schemas.openxmlformats.org/officeDocument/2006/relationships/hyperlink" Target="https://podminky.urs.cz/item/CS_URS_2022_01/771111011" TargetMode="External" /><Relationship Id="rId93" Type="http://schemas.openxmlformats.org/officeDocument/2006/relationships/hyperlink" Target="https://podminky.urs.cz/item/CS_URS_2022_01/771121011" TargetMode="External" /><Relationship Id="rId94" Type="http://schemas.openxmlformats.org/officeDocument/2006/relationships/hyperlink" Target="https://podminky.urs.cz/item/CS_URS_2022_01/771474113" TargetMode="External" /><Relationship Id="rId95" Type="http://schemas.openxmlformats.org/officeDocument/2006/relationships/hyperlink" Target="https://podminky.urs.cz/item/CS_URS_2022_01/771574241" TargetMode="External" /><Relationship Id="rId96" Type="http://schemas.openxmlformats.org/officeDocument/2006/relationships/hyperlink" Target="https://podminky.urs.cz/item/CS_URS_2022_01/771574261" TargetMode="External" /><Relationship Id="rId97" Type="http://schemas.openxmlformats.org/officeDocument/2006/relationships/hyperlink" Target="https://podminky.urs.cz/item/CS_URS_2022_01/771577111" TargetMode="External" /><Relationship Id="rId98" Type="http://schemas.openxmlformats.org/officeDocument/2006/relationships/hyperlink" Target="https://podminky.urs.cz/item/CS_URS_2022_01/771591112" TargetMode="External" /><Relationship Id="rId99" Type="http://schemas.openxmlformats.org/officeDocument/2006/relationships/hyperlink" Target="https://podminky.urs.cz/item/CS_URS_2022_01/771591115" TargetMode="External" /><Relationship Id="rId100" Type="http://schemas.openxmlformats.org/officeDocument/2006/relationships/hyperlink" Target="https://podminky.urs.cz/item/CS_URS_2022_01/771592011" TargetMode="External" /><Relationship Id="rId101" Type="http://schemas.openxmlformats.org/officeDocument/2006/relationships/hyperlink" Target="https://podminky.urs.cz/item/CS_URS_2022_01/998771103" TargetMode="External" /><Relationship Id="rId102" Type="http://schemas.openxmlformats.org/officeDocument/2006/relationships/hyperlink" Target="https://podminky.urs.cz/item/CS_URS_2022_01/776111116" TargetMode="External" /><Relationship Id="rId103" Type="http://schemas.openxmlformats.org/officeDocument/2006/relationships/hyperlink" Target="https://podminky.urs.cz/item/CS_URS_2022_01/776111311" TargetMode="External" /><Relationship Id="rId104" Type="http://schemas.openxmlformats.org/officeDocument/2006/relationships/hyperlink" Target="https://podminky.urs.cz/item/CS_URS_2022_01/776121112" TargetMode="External" /><Relationship Id="rId105" Type="http://schemas.openxmlformats.org/officeDocument/2006/relationships/hyperlink" Target="https://podminky.urs.cz/item/CS_URS_2022_01/776231111" TargetMode="External" /><Relationship Id="rId106" Type="http://schemas.openxmlformats.org/officeDocument/2006/relationships/hyperlink" Target="https://podminky.urs.cz/item/CS_URS_2022_01/998776103" TargetMode="External" /><Relationship Id="rId107" Type="http://schemas.openxmlformats.org/officeDocument/2006/relationships/hyperlink" Target="https://podminky.urs.cz/item/CS_URS_2022_01/777211911" TargetMode="External" /><Relationship Id="rId108" Type="http://schemas.openxmlformats.org/officeDocument/2006/relationships/hyperlink" Target="https://podminky.urs.cz/item/CS_URS_2022_01/777511123" TargetMode="External" /><Relationship Id="rId109" Type="http://schemas.openxmlformats.org/officeDocument/2006/relationships/hyperlink" Target="https://podminky.urs.cz/item/CS_URS_2022_01/777511181" TargetMode="External" /><Relationship Id="rId110" Type="http://schemas.openxmlformats.org/officeDocument/2006/relationships/hyperlink" Target="https://podminky.urs.cz/item/CS_URS_2022_01/777612103" TargetMode="External" /><Relationship Id="rId111" Type="http://schemas.openxmlformats.org/officeDocument/2006/relationships/hyperlink" Target="https://podminky.urs.cz/item/CS_URS_2022_01/777911111" TargetMode="External" /><Relationship Id="rId112" Type="http://schemas.openxmlformats.org/officeDocument/2006/relationships/hyperlink" Target="https://podminky.urs.cz/item/CS_URS_2022_01/998777103" TargetMode="External" /><Relationship Id="rId113" Type="http://schemas.openxmlformats.org/officeDocument/2006/relationships/hyperlink" Target="https://podminky.urs.cz/item/CS_URS_2022_01/781111011" TargetMode="External" /><Relationship Id="rId114" Type="http://schemas.openxmlformats.org/officeDocument/2006/relationships/hyperlink" Target="https://podminky.urs.cz/item/CS_URS_2022_01/781121011" TargetMode="External" /><Relationship Id="rId115" Type="http://schemas.openxmlformats.org/officeDocument/2006/relationships/hyperlink" Target="https://podminky.urs.cz/item/CS_URS_2022_01/781131112" TargetMode="External" /><Relationship Id="rId116" Type="http://schemas.openxmlformats.org/officeDocument/2006/relationships/hyperlink" Target="https://podminky.urs.cz/item/CS_URS_2022_01/781161021" TargetMode="External" /><Relationship Id="rId117" Type="http://schemas.openxmlformats.org/officeDocument/2006/relationships/hyperlink" Target="https://podminky.urs.cz/item/CS_URS_2022_01/781474153" TargetMode="External" /><Relationship Id="rId118" Type="http://schemas.openxmlformats.org/officeDocument/2006/relationships/hyperlink" Target="https://podminky.urs.cz/item/CS_URS_2022_01/781477111" TargetMode="External" /><Relationship Id="rId119" Type="http://schemas.openxmlformats.org/officeDocument/2006/relationships/hyperlink" Target="https://podminky.urs.cz/item/CS_URS_2022_01/781491011" TargetMode="External" /><Relationship Id="rId120" Type="http://schemas.openxmlformats.org/officeDocument/2006/relationships/hyperlink" Target="https://podminky.urs.cz/item/CS_URS_2022_01/781495115" TargetMode="External" /><Relationship Id="rId121" Type="http://schemas.openxmlformats.org/officeDocument/2006/relationships/hyperlink" Target="https://podminky.urs.cz/item/CS_URS_2022_01/781495211" TargetMode="External" /><Relationship Id="rId122" Type="http://schemas.openxmlformats.org/officeDocument/2006/relationships/hyperlink" Target="https://podminky.urs.cz/item/CS_URS_2022_01/781674112" TargetMode="External" /><Relationship Id="rId123" Type="http://schemas.openxmlformats.org/officeDocument/2006/relationships/hyperlink" Target="https://podminky.urs.cz/item/CS_URS_2022_01/781571131" TargetMode="External" /><Relationship Id="rId124" Type="http://schemas.openxmlformats.org/officeDocument/2006/relationships/hyperlink" Target="https://podminky.urs.cz/item/CS_URS_2022_01/781774118" TargetMode="External" /><Relationship Id="rId125" Type="http://schemas.openxmlformats.org/officeDocument/2006/relationships/hyperlink" Target="https://podminky.urs.cz/item/CS_URS_2022_01/998781103" TargetMode="External" /><Relationship Id="rId126" Type="http://schemas.openxmlformats.org/officeDocument/2006/relationships/hyperlink" Target="https://podminky.urs.cz/item/CS_URS_2022_01/783301401" TargetMode="External" /><Relationship Id="rId127" Type="http://schemas.openxmlformats.org/officeDocument/2006/relationships/hyperlink" Target="https://podminky.urs.cz/item/CS_URS_2022_01/783344201" TargetMode="External" /><Relationship Id="rId128" Type="http://schemas.openxmlformats.org/officeDocument/2006/relationships/hyperlink" Target="https://podminky.urs.cz/item/CS_URS_2022_01/783347101" TargetMode="External" /><Relationship Id="rId129" Type="http://schemas.openxmlformats.org/officeDocument/2006/relationships/hyperlink" Target="https://podminky.urs.cz/item/CS_URS_2022_01/783801403" TargetMode="External" /><Relationship Id="rId130" Type="http://schemas.openxmlformats.org/officeDocument/2006/relationships/hyperlink" Target="https://podminky.urs.cz/item/CS_URS_2022_01/783823133" TargetMode="External" /><Relationship Id="rId131" Type="http://schemas.openxmlformats.org/officeDocument/2006/relationships/hyperlink" Target="https://podminky.urs.cz/item/CS_URS_2022_01/783827123" TargetMode="External" /><Relationship Id="rId132" Type="http://schemas.openxmlformats.org/officeDocument/2006/relationships/hyperlink" Target="https://podminky.urs.cz/item/CS_URS_2022_01/784111001" TargetMode="External" /><Relationship Id="rId133" Type="http://schemas.openxmlformats.org/officeDocument/2006/relationships/hyperlink" Target="https://podminky.urs.cz/item/CS_URS_2022_01/784111003" TargetMode="External" /><Relationship Id="rId134" Type="http://schemas.openxmlformats.org/officeDocument/2006/relationships/hyperlink" Target="https://podminky.urs.cz/item/CS_URS_2022_01/784171101" TargetMode="External" /><Relationship Id="rId135" Type="http://schemas.openxmlformats.org/officeDocument/2006/relationships/hyperlink" Target="https://podminky.urs.cz/item/CS_URS_2022_01/784171101" TargetMode="External" /><Relationship Id="rId136" Type="http://schemas.openxmlformats.org/officeDocument/2006/relationships/hyperlink" Target="https://podminky.urs.cz/item/CS_URS_2022_01/784171111" TargetMode="External" /><Relationship Id="rId137" Type="http://schemas.openxmlformats.org/officeDocument/2006/relationships/hyperlink" Target="https://podminky.urs.cz/item/CS_URS_2022_01/784171113" TargetMode="External" /><Relationship Id="rId138" Type="http://schemas.openxmlformats.org/officeDocument/2006/relationships/hyperlink" Target="https://podminky.urs.cz/item/CS_URS_2022_01/784181121" TargetMode="External" /><Relationship Id="rId139" Type="http://schemas.openxmlformats.org/officeDocument/2006/relationships/hyperlink" Target="https://podminky.urs.cz/item/CS_URS_2022_01/784181123" TargetMode="External" /><Relationship Id="rId140" Type="http://schemas.openxmlformats.org/officeDocument/2006/relationships/hyperlink" Target="https://podminky.urs.cz/item/CS_URS_2022_01/784191003" TargetMode="External" /><Relationship Id="rId141" Type="http://schemas.openxmlformats.org/officeDocument/2006/relationships/hyperlink" Target="https://podminky.urs.cz/item/CS_URS_2022_01/784191005" TargetMode="External" /><Relationship Id="rId142" Type="http://schemas.openxmlformats.org/officeDocument/2006/relationships/hyperlink" Target="https://podminky.urs.cz/item/CS_URS_2022_01/784191007" TargetMode="External" /><Relationship Id="rId143" Type="http://schemas.openxmlformats.org/officeDocument/2006/relationships/hyperlink" Target="https://podminky.urs.cz/item/CS_URS_2022_01/784221101" TargetMode="External" /><Relationship Id="rId144" Type="http://schemas.openxmlformats.org/officeDocument/2006/relationships/hyperlink" Target="https://podminky.urs.cz/item/CS_URS_2022_01/784221103" TargetMode="External" /><Relationship Id="rId145" Type="http://schemas.openxmlformats.org/officeDocument/2006/relationships/drawing" Target="../drawings/drawing3.xml" /><Relationship Id="rId14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38911" TargetMode="External" /><Relationship Id="rId2" Type="http://schemas.openxmlformats.org/officeDocument/2006/relationships/hyperlink" Target="https://podminky.urs.cz/item/CS_URS_2022_01/312321311" TargetMode="External" /><Relationship Id="rId3" Type="http://schemas.openxmlformats.org/officeDocument/2006/relationships/hyperlink" Target="https://podminky.urs.cz/item/CS_URS_2022_01/312321511" TargetMode="External" /><Relationship Id="rId4" Type="http://schemas.openxmlformats.org/officeDocument/2006/relationships/hyperlink" Target="https://podminky.urs.cz/item/CS_URS_2022_01/317941121" TargetMode="External" /><Relationship Id="rId5" Type="http://schemas.openxmlformats.org/officeDocument/2006/relationships/hyperlink" Target="https://podminky.urs.cz/item/CS_URS_2022_01/317941121" TargetMode="External" /><Relationship Id="rId6" Type="http://schemas.openxmlformats.org/officeDocument/2006/relationships/hyperlink" Target="https://podminky.urs.cz/item/CS_URS_2022_01/317941123" TargetMode="External" /><Relationship Id="rId7" Type="http://schemas.openxmlformats.org/officeDocument/2006/relationships/hyperlink" Target="https://podminky.urs.cz/item/CS_URS_2022_01/411321515" TargetMode="External" /><Relationship Id="rId8" Type="http://schemas.openxmlformats.org/officeDocument/2006/relationships/hyperlink" Target="https://podminky.urs.cz/item/CS_URS_2022_01/411351011" TargetMode="External" /><Relationship Id="rId9" Type="http://schemas.openxmlformats.org/officeDocument/2006/relationships/hyperlink" Target="https://podminky.urs.cz/item/CS_URS_2022_01/411351012" TargetMode="External" /><Relationship Id="rId10" Type="http://schemas.openxmlformats.org/officeDocument/2006/relationships/hyperlink" Target="https://podminky.urs.cz/item/CS_URS_2022_01/411354313" TargetMode="External" /><Relationship Id="rId11" Type="http://schemas.openxmlformats.org/officeDocument/2006/relationships/hyperlink" Target="https://podminky.urs.cz/item/CS_URS_2022_01/411354314" TargetMode="External" /><Relationship Id="rId12" Type="http://schemas.openxmlformats.org/officeDocument/2006/relationships/hyperlink" Target="https://podminky.urs.cz/item/CS_URS_2022_01/411361821" TargetMode="External" /><Relationship Id="rId13" Type="http://schemas.openxmlformats.org/officeDocument/2006/relationships/hyperlink" Target="https://podminky.urs.cz/item/CS_URS_2022_01/411362021" TargetMode="External" /><Relationship Id="rId14" Type="http://schemas.openxmlformats.org/officeDocument/2006/relationships/hyperlink" Target="https://podminky.urs.cz/item/CS_URS_2022_01/953946111" TargetMode="External" /><Relationship Id="rId15" Type="http://schemas.openxmlformats.org/officeDocument/2006/relationships/hyperlink" Target="https://podminky.urs.cz/item/CS_URS_2022_01/953946121" TargetMode="External" /><Relationship Id="rId16" Type="http://schemas.openxmlformats.org/officeDocument/2006/relationships/hyperlink" Target="https://podminky.urs.cz/item/CS_URS_2022_01/953946131" TargetMode="External" /><Relationship Id="rId17" Type="http://schemas.openxmlformats.org/officeDocument/2006/relationships/hyperlink" Target="https://podminky.urs.cz/item/CS_URS_2022_01/953961115" TargetMode="External" /><Relationship Id="rId18" Type="http://schemas.openxmlformats.org/officeDocument/2006/relationships/hyperlink" Target="https://podminky.urs.cz/item/CS_URS_2022_01/998011003" TargetMode="External" /><Relationship Id="rId19" Type="http://schemas.openxmlformats.org/officeDocument/2006/relationships/hyperlink" Target="https://podminky.urs.cz/item/CS_URS_2022_01/767391113" TargetMode="External" /><Relationship Id="rId20" Type="http://schemas.openxmlformats.org/officeDocument/2006/relationships/hyperlink" Target="https://podminky.urs.cz/item/CS_URS_2022_01/767995111" TargetMode="External" /><Relationship Id="rId21" Type="http://schemas.openxmlformats.org/officeDocument/2006/relationships/hyperlink" Target="https://podminky.urs.cz/item/CS_URS_2022_01/767995114" TargetMode="External" /><Relationship Id="rId22" Type="http://schemas.openxmlformats.org/officeDocument/2006/relationships/hyperlink" Target="https://podminky.urs.cz/item/CS_URS_2022_01/767995115" TargetMode="External" /><Relationship Id="rId23" Type="http://schemas.openxmlformats.org/officeDocument/2006/relationships/hyperlink" Target="https://podminky.urs.cz/item/CS_URS_2022_01/998767103" TargetMode="External" /><Relationship Id="rId24" Type="http://schemas.openxmlformats.org/officeDocument/2006/relationships/hyperlink" Target="https://podminky.urs.cz/item/CS_URS_2022_01/789322111" TargetMode="External" /><Relationship Id="rId25" Type="http://schemas.openxmlformats.org/officeDocument/2006/relationships/hyperlink" Target="https://podminky.urs.cz/item/CS_URS_2022_01/789322121" TargetMode="External" /><Relationship Id="rId26" Type="http://schemas.openxmlformats.org/officeDocument/2006/relationships/hyperlink" Target="https://podminky.urs.cz/item/CS_URS_2022_01/789323111" TargetMode="External" /><Relationship Id="rId27" Type="http://schemas.openxmlformats.org/officeDocument/2006/relationships/hyperlink" Target="https://podminky.urs.cz/item/CS_URS_2022_01/789323121" TargetMode="External" /><Relationship Id="rId28" Type="http://schemas.openxmlformats.org/officeDocument/2006/relationships/hyperlink" Target="https://podminky.urs.cz/item/CS_URS_2022_01/789324111" TargetMode="External" /><Relationship Id="rId29" Type="http://schemas.openxmlformats.org/officeDocument/2006/relationships/hyperlink" Target="https://podminky.urs.cz/item/CS_URS_2022_01/789324121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1" t="s">
        <v>14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3"/>
      <c r="AQ5" s="23"/>
      <c r="AR5" s="21"/>
      <c r="BE5" s="33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3" t="s">
        <v>17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3"/>
      <c r="AQ6" s="23"/>
      <c r="AR6" s="21"/>
      <c r="BE6" s="33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3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39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3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9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39"/>
      <c r="BS13" s="18" t="s">
        <v>6</v>
      </c>
    </row>
    <row r="14" spans="2:71" ht="12">
      <c r="B14" s="22"/>
      <c r="C14" s="23"/>
      <c r="D14" s="23"/>
      <c r="E14" s="344" t="s">
        <v>29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3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9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39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39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9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31</v>
      </c>
      <c r="AO19" s="23"/>
      <c r="AP19" s="23"/>
      <c r="AQ19" s="23"/>
      <c r="AR19" s="21"/>
      <c r="BE19" s="339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33</v>
      </c>
      <c r="AO20" s="23"/>
      <c r="AP20" s="23"/>
      <c r="AQ20" s="23"/>
      <c r="AR20" s="21"/>
      <c r="BE20" s="33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9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9"/>
    </row>
    <row r="23" spans="2:57" s="1" customFormat="1" ht="274.5" customHeight="1">
      <c r="B23" s="22"/>
      <c r="C23" s="23"/>
      <c r="D23" s="23"/>
      <c r="E23" s="346" t="s">
        <v>37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3"/>
      <c r="AP23" s="23"/>
      <c r="AQ23" s="23"/>
      <c r="AR23" s="21"/>
      <c r="BE23" s="33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9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7">
        <f>ROUND(AG54,2)</f>
        <v>0</v>
      </c>
      <c r="AL26" s="348"/>
      <c r="AM26" s="348"/>
      <c r="AN26" s="348"/>
      <c r="AO26" s="348"/>
      <c r="AP26" s="37"/>
      <c r="AQ26" s="37"/>
      <c r="AR26" s="40"/>
      <c r="BE26" s="33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9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9" t="s">
        <v>39</v>
      </c>
      <c r="M28" s="349"/>
      <c r="N28" s="349"/>
      <c r="O28" s="349"/>
      <c r="P28" s="349"/>
      <c r="Q28" s="37"/>
      <c r="R28" s="37"/>
      <c r="S28" s="37"/>
      <c r="T28" s="37"/>
      <c r="U28" s="37"/>
      <c r="V28" s="37"/>
      <c r="W28" s="349" t="s">
        <v>40</v>
      </c>
      <c r="X28" s="349"/>
      <c r="Y28" s="349"/>
      <c r="Z28" s="349"/>
      <c r="AA28" s="349"/>
      <c r="AB28" s="349"/>
      <c r="AC28" s="349"/>
      <c r="AD28" s="349"/>
      <c r="AE28" s="349"/>
      <c r="AF28" s="37"/>
      <c r="AG28" s="37"/>
      <c r="AH28" s="37"/>
      <c r="AI28" s="37"/>
      <c r="AJ28" s="37"/>
      <c r="AK28" s="349" t="s">
        <v>41</v>
      </c>
      <c r="AL28" s="349"/>
      <c r="AM28" s="349"/>
      <c r="AN28" s="349"/>
      <c r="AO28" s="349"/>
      <c r="AP28" s="37"/>
      <c r="AQ28" s="37"/>
      <c r="AR28" s="40"/>
      <c r="BE28" s="339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52">
        <v>0.21</v>
      </c>
      <c r="M29" s="351"/>
      <c r="N29" s="351"/>
      <c r="O29" s="351"/>
      <c r="P29" s="351"/>
      <c r="Q29" s="42"/>
      <c r="R29" s="42"/>
      <c r="S29" s="42"/>
      <c r="T29" s="42"/>
      <c r="U29" s="42"/>
      <c r="V29" s="42"/>
      <c r="W29" s="350">
        <f>ROUND(AZ54,2)</f>
        <v>0</v>
      </c>
      <c r="X29" s="351"/>
      <c r="Y29" s="351"/>
      <c r="Z29" s="351"/>
      <c r="AA29" s="351"/>
      <c r="AB29" s="351"/>
      <c r="AC29" s="351"/>
      <c r="AD29" s="351"/>
      <c r="AE29" s="351"/>
      <c r="AF29" s="42"/>
      <c r="AG29" s="42"/>
      <c r="AH29" s="42"/>
      <c r="AI29" s="42"/>
      <c r="AJ29" s="42"/>
      <c r="AK29" s="350">
        <f>ROUND(AV54,2)</f>
        <v>0</v>
      </c>
      <c r="AL29" s="351"/>
      <c r="AM29" s="351"/>
      <c r="AN29" s="351"/>
      <c r="AO29" s="351"/>
      <c r="AP29" s="42"/>
      <c r="AQ29" s="42"/>
      <c r="AR29" s="43"/>
      <c r="BE29" s="340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52">
        <v>0.15</v>
      </c>
      <c r="M30" s="351"/>
      <c r="N30" s="351"/>
      <c r="O30" s="351"/>
      <c r="P30" s="351"/>
      <c r="Q30" s="42"/>
      <c r="R30" s="42"/>
      <c r="S30" s="42"/>
      <c r="T30" s="42"/>
      <c r="U30" s="42"/>
      <c r="V30" s="42"/>
      <c r="W30" s="350">
        <f>ROUND(BA54,2)</f>
        <v>0</v>
      </c>
      <c r="X30" s="351"/>
      <c r="Y30" s="351"/>
      <c r="Z30" s="351"/>
      <c r="AA30" s="351"/>
      <c r="AB30" s="351"/>
      <c r="AC30" s="351"/>
      <c r="AD30" s="351"/>
      <c r="AE30" s="351"/>
      <c r="AF30" s="42"/>
      <c r="AG30" s="42"/>
      <c r="AH30" s="42"/>
      <c r="AI30" s="42"/>
      <c r="AJ30" s="42"/>
      <c r="AK30" s="350">
        <f>ROUND(AW54,2)</f>
        <v>0</v>
      </c>
      <c r="AL30" s="351"/>
      <c r="AM30" s="351"/>
      <c r="AN30" s="351"/>
      <c r="AO30" s="351"/>
      <c r="AP30" s="42"/>
      <c r="AQ30" s="42"/>
      <c r="AR30" s="43"/>
      <c r="BE30" s="340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52">
        <v>0.21</v>
      </c>
      <c r="M31" s="351"/>
      <c r="N31" s="351"/>
      <c r="O31" s="351"/>
      <c r="P31" s="351"/>
      <c r="Q31" s="42"/>
      <c r="R31" s="42"/>
      <c r="S31" s="42"/>
      <c r="T31" s="42"/>
      <c r="U31" s="42"/>
      <c r="V31" s="42"/>
      <c r="W31" s="350">
        <f>ROUND(BB54,2)</f>
        <v>0</v>
      </c>
      <c r="X31" s="351"/>
      <c r="Y31" s="351"/>
      <c r="Z31" s="351"/>
      <c r="AA31" s="351"/>
      <c r="AB31" s="351"/>
      <c r="AC31" s="351"/>
      <c r="AD31" s="351"/>
      <c r="AE31" s="351"/>
      <c r="AF31" s="42"/>
      <c r="AG31" s="42"/>
      <c r="AH31" s="42"/>
      <c r="AI31" s="42"/>
      <c r="AJ31" s="42"/>
      <c r="AK31" s="350">
        <v>0</v>
      </c>
      <c r="AL31" s="351"/>
      <c r="AM31" s="351"/>
      <c r="AN31" s="351"/>
      <c r="AO31" s="351"/>
      <c r="AP31" s="42"/>
      <c r="AQ31" s="42"/>
      <c r="AR31" s="43"/>
      <c r="BE31" s="340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52">
        <v>0.15</v>
      </c>
      <c r="M32" s="351"/>
      <c r="N32" s="351"/>
      <c r="O32" s="351"/>
      <c r="P32" s="351"/>
      <c r="Q32" s="42"/>
      <c r="R32" s="42"/>
      <c r="S32" s="42"/>
      <c r="T32" s="42"/>
      <c r="U32" s="42"/>
      <c r="V32" s="42"/>
      <c r="W32" s="350">
        <f>ROUND(BC54,2)</f>
        <v>0</v>
      </c>
      <c r="X32" s="351"/>
      <c r="Y32" s="351"/>
      <c r="Z32" s="351"/>
      <c r="AA32" s="351"/>
      <c r="AB32" s="351"/>
      <c r="AC32" s="351"/>
      <c r="AD32" s="351"/>
      <c r="AE32" s="351"/>
      <c r="AF32" s="42"/>
      <c r="AG32" s="42"/>
      <c r="AH32" s="42"/>
      <c r="AI32" s="42"/>
      <c r="AJ32" s="42"/>
      <c r="AK32" s="350">
        <v>0</v>
      </c>
      <c r="AL32" s="351"/>
      <c r="AM32" s="351"/>
      <c r="AN32" s="351"/>
      <c r="AO32" s="351"/>
      <c r="AP32" s="42"/>
      <c r="AQ32" s="42"/>
      <c r="AR32" s="43"/>
      <c r="BE32" s="340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52">
        <v>0</v>
      </c>
      <c r="M33" s="351"/>
      <c r="N33" s="351"/>
      <c r="O33" s="351"/>
      <c r="P33" s="351"/>
      <c r="Q33" s="42"/>
      <c r="R33" s="42"/>
      <c r="S33" s="42"/>
      <c r="T33" s="42"/>
      <c r="U33" s="42"/>
      <c r="V33" s="42"/>
      <c r="W33" s="350">
        <f>ROUND(BD54,2)</f>
        <v>0</v>
      </c>
      <c r="X33" s="351"/>
      <c r="Y33" s="351"/>
      <c r="Z33" s="351"/>
      <c r="AA33" s="351"/>
      <c r="AB33" s="351"/>
      <c r="AC33" s="351"/>
      <c r="AD33" s="351"/>
      <c r="AE33" s="351"/>
      <c r="AF33" s="42"/>
      <c r="AG33" s="42"/>
      <c r="AH33" s="42"/>
      <c r="AI33" s="42"/>
      <c r="AJ33" s="42"/>
      <c r="AK33" s="350">
        <v>0</v>
      </c>
      <c r="AL33" s="351"/>
      <c r="AM33" s="351"/>
      <c r="AN33" s="351"/>
      <c r="AO33" s="35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6" t="s">
        <v>50</v>
      </c>
      <c r="Y35" s="354"/>
      <c r="Z35" s="354"/>
      <c r="AA35" s="354"/>
      <c r="AB35" s="354"/>
      <c r="AC35" s="46"/>
      <c r="AD35" s="46"/>
      <c r="AE35" s="46"/>
      <c r="AF35" s="46"/>
      <c r="AG35" s="46"/>
      <c r="AH35" s="46"/>
      <c r="AI35" s="46"/>
      <c r="AJ35" s="46"/>
      <c r="AK35" s="353">
        <f>SUM(AK26:AK33)</f>
        <v>0</v>
      </c>
      <c r="AL35" s="354"/>
      <c r="AM35" s="354"/>
      <c r="AN35" s="354"/>
      <c r="AO35" s="35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2021037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5" t="str">
        <f>K6</f>
        <v>Stavební úpravy v objektu VZ I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Růžová 943/6, 110 00 Praha 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61" t="str">
        <f>IF(AN8="","",AN8)</f>
        <v>Vyplň údaj</v>
      </c>
      <c r="AN47" s="36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TISKÁRNA CENIN, Růžová 6, 110 00 Praha 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62" t="str">
        <f>IF(E17="","",E17)</f>
        <v>APRIS 3MP s.r.o., Baarova 36, 140 00 Praha 4</v>
      </c>
      <c r="AN49" s="363"/>
      <c r="AO49" s="363"/>
      <c r="AP49" s="363"/>
      <c r="AQ49" s="37"/>
      <c r="AR49" s="40"/>
      <c r="AS49" s="364" t="s">
        <v>52</v>
      </c>
      <c r="AT49" s="36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62" t="str">
        <f>IF(E20="","",E20)</f>
        <v>APRIS 3MP s.r.o., Baarova 36, 140 00 Praha 4</v>
      </c>
      <c r="AN50" s="363"/>
      <c r="AO50" s="363"/>
      <c r="AP50" s="363"/>
      <c r="AQ50" s="37"/>
      <c r="AR50" s="40"/>
      <c r="AS50" s="366"/>
      <c r="AT50" s="36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68"/>
      <c r="AT51" s="36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1" t="s">
        <v>53</v>
      </c>
      <c r="D52" s="332"/>
      <c r="E52" s="332"/>
      <c r="F52" s="332"/>
      <c r="G52" s="332"/>
      <c r="H52" s="67"/>
      <c r="I52" s="334" t="s">
        <v>54</v>
      </c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60" t="s">
        <v>55</v>
      </c>
      <c r="AH52" s="332"/>
      <c r="AI52" s="332"/>
      <c r="AJ52" s="332"/>
      <c r="AK52" s="332"/>
      <c r="AL52" s="332"/>
      <c r="AM52" s="332"/>
      <c r="AN52" s="334" t="s">
        <v>56</v>
      </c>
      <c r="AO52" s="332"/>
      <c r="AP52" s="332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7">
        <f>ROUND(SUM(AG55:AG64),2)</f>
        <v>0</v>
      </c>
      <c r="AH54" s="337"/>
      <c r="AI54" s="337"/>
      <c r="AJ54" s="337"/>
      <c r="AK54" s="337"/>
      <c r="AL54" s="337"/>
      <c r="AM54" s="337"/>
      <c r="AN54" s="370">
        <f aca="true" t="shared" si="0" ref="AN54:AN64">SUM(AG54,AT54)</f>
        <v>0</v>
      </c>
      <c r="AO54" s="370"/>
      <c r="AP54" s="370"/>
      <c r="AQ54" s="79" t="s">
        <v>19</v>
      </c>
      <c r="AR54" s="80"/>
      <c r="AS54" s="81">
        <f>ROUND(SUM(AS55:AS64),2)</f>
        <v>0</v>
      </c>
      <c r="AT54" s="82">
        <f aca="true" t="shared" si="1" ref="AT54:AT64">ROUND(SUM(AV54:AW54),2)</f>
        <v>0</v>
      </c>
      <c r="AU54" s="83">
        <f>ROUND(SUM(AU55:AU64),5)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ROUND(SUM(AZ55:AZ64),2)</f>
        <v>0</v>
      </c>
      <c r="BA54" s="82">
        <f>ROUND(SUM(BA55:BA64),2)</f>
        <v>0</v>
      </c>
      <c r="BB54" s="82">
        <f>ROUND(SUM(BB55:BB64),2)</f>
        <v>0</v>
      </c>
      <c r="BC54" s="82">
        <f>ROUND(SUM(BC55:BC64),2)</f>
        <v>0</v>
      </c>
      <c r="BD54" s="84">
        <f>ROUND(SUM(BD55:BD64),2)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33" t="s">
        <v>77</v>
      </c>
      <c r="E55" s="333"/>
      <c r="F55" s="333"/>
      <c r="G55" s="333"/>
      <c r="H55" s="333"/>
      <c r="I55" s="90"/>
      <c r="J55" s="333" t="s">
        <v>78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58">
        <f>'D.0 - Bourací práce, demo...'!J30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91" t="s">
        <v>79</v>
      </c>
      <c r="AR55" s="92"/>
      <c r="AS55" s="93">
        <v>0</v>
      </c>
      <c r="AT55" s="94">
        <f t="shared" si="1"/>
        <v>0</v>
      </c>
      <c r="AU55" s="95">
        <f>'D.0 - Bourací práce, demo...'!P96</f>
        <v>0</v>
      </c>
      <c r="AV55" s="94">
        <f>'D.0 - Bourací práce, demo...'!J33</f>
        <v>0</v>
      </c>
      <c r="AW55" s="94">
        <f>'D.0 - Bourací práce, demo...'!J34</f>
        <v>0</v>
      </c>
      <c r="AX55" s="94">
        <f>'D.0 - Bourací práce, demo...'!J35</f>
        <v>0</v>
      </c>
      <c r="AY55" s="94">
        <f>'D.0 - Bourací práce, demo...'!J36</f>
        <v>0</v>
      </c>
      <c r="AZ55" s="94">
        <f>'D.0 - Bourací práce, demo...'!F33</f>
        <v>0</v>
      </c>
      <c r="BA55" s="94">
        <f>'D.0 - Bourací práce, demo...'!F34</f>
        <v>0</v>
      </c>
      <c r="BB55" s="94">
        <f>'D.0 - Bourací práce, demo...'!F35</f>
        <v>0</v>
      </c>
      <c r="BC55" s="94">
        <f>'D.0 - Bourací práce, demo...'!F36</f>
        <v>0</v>
      </c>
      <c r="BD55" s="96">
        <f>'D.0 - Bourací práce, demo...'!F37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33" t="s">
        <v>83</v>
      </c>
      <c r="E56" s="333"/>
      <c r="F56" s="333"/>
      <c r="G56" s="333"/>
      <c r="H56" s="333"/>
      <c r="I56" s="90"/>
      <c r="J56" s="333" t="s">
        <v>84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58">
        <f>'D.1.1 - Architektonicko s...'!J30</f>
        <v>0</v>
      </c>
      <c r="AH56" s="359"/>
      <c r="AI56" s="359"/>
      <c r="AJ56" s="359"/>
      <c r="AK56" s="359"/>
      <c r="AL56" s="359"/>
      <c r="AM56" s="359"/>
      <c r="AN56" s="358">
        <f t="shared" si="0"/>
        <v>0</v>
      </c>
      <c r="AO56" s="359"/>
      <c r="AP56" s="359"/>
      <c r="AQ56" s="91" t="s">
        <v>79</v>
      </c>
      <c r="AR56" s="92"/>
      <c r="AS56" s="93">
        <v>0</v>
      </c>
      <c r="AT56" s="94">
        <f t="shared" si="1"/>
        <v>0</v>
      </c>
      <c r="AU56" s="95">
        <f>'D.1.1 - Architektonicko s...'!P102</f>
        <v>0</v>
      </c>
      <c r="AV56" s="94">
        <f>'D.1.1 - Architektonicko s...'!J33</f>
        <v>0</v>
      </c>
      <c r="AW56" s="94">
        <f>'D.1.1 - Architektonicko s...'!J34</f>
        <v>0</v>
      </c>
      <c r="AX56" s="94">
        <f>'D.1.1 - Architektonicko s...'!J35</f>
        <v>0</v>
      </c>
      <c r="AY56" s="94">
        <f>'D.1.1 - Architektonicko s...'!J36</f>
        <v>0</v>
      </c>
      <c r="AZ56" s="94">
        <f>'D.1.1 - Architektonicko s...'!F33</f>
        <v>0</v>
      </c>
      <c r="BA56" s="94">
        <f>'D.1.1 - Architektonicko s...'!F34</f>
        <v>0</v>
      </c>
      <c r="BB56" s="94">
        <f>'D.1.1 - Architektonicko s...'!F35</f>
        <v>0</v>
      </c>
      <c r="BC56" s="94">
        <f>'D.1.1 - Architektonicko s...'!F36</f>
        <v>0</v>
      </c>
      <c r="BD56" s="96">
        <f>'D.1.1 - Architektonicko s...'!F37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33" t="s">
        <v>86</v>
      </c>
      <c r="E57" s="333"/>
      <c r="F57" s="333"/>
      <c r="G57" s="333"/>
      <c r="H57" s="333"/>
      <c r="I57" s="90"/>
      <c r="J57" s="333" t="s">
        <v>87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58">
        <f>'D.1.2 - Stavebně konstruk...'!J30</f>
        <v>0</v>
      </c>
      <c r="AH57" s="359"/>
      <c r="AI57" s="359"/>
      <c r="AJ57" s="359"/>
      <c r="AK57" s="359"/>
      <c r="AL57" s="359"/>
      <c r="AM57" s="359"/>
      <c r="AN57" s="358">
        <f t="shared" si="0"/>
        <v>0</v>
      </c>
      <c r="AO57" s="359"/>
      <c r="AP57" s="359"/>
      <c r="AQ57" s="91" t="s">
        <v>79</v>
      </c>
      <c r="AR57" s="92"/>
      <c r="AS57" s="93">
        <v>0</v>
      </c>
      <c r="AT57" s="94">
        <f t="shared" si="1"/>
        <v>0</v>
      </c>
      <c r="AU57" s="95">
        <f>'D.1.2 - Stavebně konstruk...'!P87</f>
        <v>0</v>
      </c>
      <c r="AV57" s="94">
        <f>'D.1.2 - Stavebně konstruk...'!J33</f>
        <v>0</v>
      </c>
      <c r="AW57" s="94">
        <f>'D.1.2 - Stavebně konstruk...'!J34</f>
        <v>0</v>
      </c>
      <c r="AX57" s="94">
        <f>'D.1.2 - Stavebně konstruk...'!J35</f>
        <v>0</v>
      </c>
      <c r="AY57" s="94">
        <f>'D.1.2 - Stavebně konstruk...'!J36</f>
        <v>0</v>
      </c>
      <c r="AZ57" s="94">
        <f>'D.1.2 - Stavebně konstruk...'!F33</f>
        <v>0</v>
      </c>
      <c r="BA57" s="94">
        <f>'D.1.2 - Stavebně konstruk...'!F34</f>
        <v>0</v>
      </c>
      <c r="BB57" s="94">
        <f>'D.1.2 - Stavebně konstruk...'!F35</f>
        <v>0</v>
      </c>
      <c r="BC57" s="94">
        <f>'D.1.2 - Stavebně konstruk...'!F36</f>
        <v>0</v>
      </c>
      <c r="BD57" s="96">
        <f>'D.1.2 - Stavebně konstruk...'!F37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333" t="s">
        <v>89</v>
      </c>
      <c r="E58" s="333"/>
      <c r="F58" s="333"/>
      <c r="G58" s="333"/>
      <c r="H58" s="333"/>
      <c r="I58" s="90"/>
      <c r="J58" s="333" t="s">
        <v>90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58">
        <f>'D.1.4 - Zdravotně technic...'!J30</f>
        <v>0</v>
      </c>
      <c r="AH58" s="359"/>
      <c r="AI58" s="359"/>
      <c r="AJ58" s="359"/>
      <c r="AK58" s="359"/>
      <c r="AL58" s="359"/>
      <c r="AM58" s="359"/>
      <c r="AN58" s="358">
        <f t="shared" si="0"/>
        <v>0</v>
      </c>
      <c r="AO58" s="359"/>
      <c r="AP58" s="359"/>
      <c r="AQ58" s="91" t="s">
        <v>79</v>
      </c>
      <c r="AR58" s="92"/>
      <c r="AS58" s="93">
        <v>0</v>
      </c>
      <c r="AT58" s="94">
        <f t="shared" si="1"/>
        <v>0</v>
      </c>
      <c r="AU58" s="95">
        <f>'D.1.4 - Zdravotně technic...'!P83</f>
        <v>0</v>
      </c>
      <c r="AV58" s="94">
        <f>'D.1.4 - Zdravotně technic...'!J33</f>
        <v>0</v>
      </c>
      <c r="AW58" s="94">
        <f>'D.1.4 - Zdravotně technic...'!J34</f>
        <v>0</v>
      </c>
      <c r="AX58" s="94">
        <f>'D.1.4 - Zdravotně technic...'!J35</f>
        <v>0</v>
      </c>
      <c r="AY58" s="94">
        <f>'D.1.4 - Zdravotně technic...'!J36</f>
        <v>0</v>
      </c>
      <c r="AZ58" s="94">
        <f>'D.1.4 - Zdravotně technic...'!F33</f>
        <v>0</v>
      </c>
      <c r="BA58" s="94">
        <f>'D.1.4 - Zdravotně technic...'!F34</f>
        <v>0</v>
      </c>
      <c r="BB58" s="94">
        <f>'D.1.4 - Zdravotně technic...'!F35</f>
        <v>0</v>
      </c>
      <c r="BC58" s="94">
        <f>'D.1.4 - Zdravotně technic...'!F36</f>
        <v>0</v>
      </c>
      <c r="BD58" s="96">
        <f>'D.1.4 - Zdravotně technic...'!F37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91" s="7" customFormat="1" ht="16.5" customHeight="1">
      <c r="A59" s="87" t="s">
        <v>76</v>
      </c>
      <c r="B59" s="88"/>
      <c r="C59" s="89"/>
      <c r="D59" s="333" t="s">
        <v>92</v>
      </c>
      <c r="E59" s="333"/>
      <c r="F59" s="333"/>
      <c r="G59" s="333"/>
      <c r="H59" s="333"/>
      <c r="I59" s="90"/>
      <c r="J59" s="333" t="s">
        <v>93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58">
        <f>'D.1.5 - Vzduchotechnika, ...'!J30</f>
        <v>0</v>
      </c>
      <c r="AH59" s="359"/>
      <c r="AI59" s="359"/>
      <c r="AJ59" s="359"/>
      <c r="AK59" s="359"/>
      <c r="AL59" s="359"/>
      <c r="AM59" s="359"/>
      <c r="AN59" s="358">
        <f t="shared" si="0"/>
        <v>0</v>
      </c>
      <c r="AO59" s="359"/>
      <c r="AP59" s="359"/>
      <c r="AQ59" s="91" t="s">
        <v>79</v>
      </c>
      <c r="AR59" s="92"/>
      <c r="AS59" s="93">
        <v>0</v>
      </c>
      <c r="AT59" s="94">
        <f t="shared" si="1"/>
        <v>0</v>
      </c>
      <c r="AU59" s="95">
        <f>'D.1.5 - Vzduchotechnika, ...'!P99</f>
        <v>0</v>
      </c>
      <c r="AV59" s="94">
        <f>'D.1.5 - Vzduchotechnika, ...'!J33</f>
        <v>0</v>
      </c>
      <c r="AW59" s="94">
        <f>'D.1.5 - Vzduchotechnika, ...'!J34</f>
        <v>0</v>
      </c>
      <c r="AX59" s="94">
        <f>'D.1.5 - Vzduchotechnika, ...'!J35</f>
        <v>0</v>
      </c>
      <c r="AY59" s="94">
        <f>'D.1.5 - Vzduchotechnika, ...'!J36</f>
        <v>0</v>
      </c>
      <c r="AZ59" s="94">
        <f>'D.1.5 - Vzduchotechnika, ...'!F33</f>
        <v>0</v>
      </c>
      <c r="BA59" s="94">
        <f>'D.1.5 - Vzduchotechnika, ...'!F34</f>
        <v>0</v>
      </c>
      <c r="BB59" s="94">
        <f>'D.1.5 - Vzduchotechnika, ...'!F35</f>
        <v>0</v>
      </c>
      <c r="BC59" s="94">
        <f>'D.1.5 - Vzduchotechnika, ...'!F36</f>
        <v>0</v>
      </c>
      <c r="BD59" s="96">
        <f>'D.1.5 - Vzduchotechnika, ...'!F37</f>
        <v>0</v>
      </c>
      <c r="BT59" s="97" t="s">
        <v>80</v>
      </c>
      <c r="BV59" s="97" t="s">
        <v>74</v>
      </c>
      <c r="BW59" s="97" t="s">
        <v>94</v>
      </c>
      <c r="BX59" s="97" t="s">
        <v>5</v>
      </c>
      <c r="CL59" s="97" t="s">
        <v>19</v>
      </c>
      <c r="CM59" s="97" t="s">
        <v>82</v>
      </c>
    </row>
    <row r="60" spans="1:91" s="7" customFormat="1" ht="16.5" customHeight="1">
      <c r="A60" s="87" t="s">
        <v>76</v>
      </c>
      <c r="B60" s="88"/>
      <c r="C60" s="89"/>
      <c r="D60" s="333" t="s">
        <v>95</v>
      </c>
      <c r="E60" s="333"/>
      <c r="F60" s="333"/>
      <c r="G60" s="333"/>
      <c r="H60" s="333"/>
      <c r="I60" s="90"/>
      <c r="J60" s="333" t="s">
        <v>96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58">
        <f>'D.1.6 - Elektroinstalace ...'!J30</f>
        <v>0</v>
      </c>
      <c r="AH60" s="359"/>
      <c r="AI60" s="359"/>
      <c r="AJ60" s="359"/>
      <c r="AK60" s="359"/>
      <c r="AL60" s="359"/>
      <c r="AM60" s="359"/>
      <c r="AN60" s="358">
        <f t="shared" si="0"/>
        <v>0</v>
      </c>
      <c r="AO60" s="359"/>
      <c r="AP60" s="359"/>
      <c r="AQ60" s="91" t="s">
        <v>79</v>
      </c>
      <c r="AR60" s="92"/>
      <c r="AS60" s="93">
        <v>0</v>
      </c>
      <c r="AT60" s="94">
        <f t="shared" si="1"/>
        <v>0</v>
      </c>
      <c r="AU60" s="95">
        <f>'D.1.6 - Elektroinstalace ...'!P91</f>
        <v>0</v>
      </c>
      <c r="AV60" s="94">
        <f>'D.1.6 - Elektroinstalace ...'!J33</f>
        <v>0</v>
      </c>
      <c r="AW60" s="94">
        <f>'D.1.6 - Elektroinstalace ...'!J34</f>
        <v>0</v>
      </c>
      <c r="AX60" s="94">
        <f>'D.1.6 - Elektroinstalace ...'!J35</f>
        <v>0</v>
      </c>
      <c r="AY60" s="94">
        <f>'D.1.6 - Elektroinstalace ...'!J36</f>
        <v>0</v>
      </c>
      <c r="AZ60" s="94">
        <f>'D.1.6 - Elektroinstalace ...'!F33</f>
        <v>0</v>
      </c>
      <c r="BA60" s="94">
        <f>'D.1.6 - Elektroinstalace ...'!F34</f>
        <v>0</v>
      </c>
      <c r="BB60" s="94">
        <f>'D.1.6 - Elektroinstalace ...'!F35</f>
        <v>0</v>
      </c>
      <c r="BC60" s="94">
        <f>'D.1.6 - Elektroinstalace ...'!F36</f>
        <v>0</v>
      </c>
      <c r="BD60" s="96">
        <f>'D.1.6 - Elektroinstalace ...'!F37</f>
        <v>0</v>
      </c>
      <c r="BT60" s="97" t="s">
        <v>80</v>
      </c>
      <c r="BV60" s="97" t="s">
        <v>74</v>
      </c>
      <c r="BW60" s="97" t="s">
        <v>97</v>
      </c>
      <c r="BX60" s="97" t="s">
        <v>5</v>
      </c>
      <c r="CL60" s="97" t="s">
        <v>19</v>
      </c>
      <c r="CM60" s="97" t="s">
        <v>82</v>
      </c>
    </row>
    <row r="61" spans="1:91" s="7" customFormat="1" ht="16.5" customHeight="1">
      <c r="A61" s="87" t="s">
        <v>76</v>
      </c>
      <c r="B61" s="88"/>
      <c r="C61" s="89"/>
      <c r="D61" s="333" t="s">
        <v>98</v>
      </c>
      <c r="E61" s="333"/>
      <c r="F61" s="333"/>
      <c r="G61" s="333"/>
      <c r="H61" s="333"/>
      <c r="I61" s="90"/>
      <c r="J61" s="333" t="s">
        <v>99</v>
      </c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58">
        <f>'D.1.7 - Slaboproud-datové...'!J30</f>
        <v>0</v>
      </c>
      <c r="AH61" s="359"/>
      <c r="AI61" s="359"/>
      <c r="AJ61" s="359"/>
      <c r="AK61" s="359"/>
      <c r="AL61" s="359"/>
      <c r="AM61" s="359"/>
      <c r="AN61" s="358">
        <f t="shared" si="0"/>
        <v>0</v>
      </c>
      <c r="AO61" s="359"/>
      <c r="AP61" s="359"/>
      <c r="AQ61" s="91" t="s">
        <v>79</v>
      </c>
      <c r="AR61" s="92"/>
      <c r="AS61" s="93">
        <v>0</v>
      </c>
      <c r="AT61" s="94">
        <f t="shared" si="1"/>
        <v>0</v>
      </c>
      <c r="AU61" s="95">
        <f>'D.1.7 - Slaboproud-datové...'!P81</f>
        <v>0</v>
      </c>
      <c r="AV61" s="94">
        <f>'D.1.7 - Slaboproud-datové...'!J33</f>
        <v>0</v>
      </c>
      <c r="AW61" s="94">
        <f>'D.1.7 - Slaboproud-datové...'!J34</f>
        <v>0</v>
      </c>
      <c r="AX61" s="94">
        <f>'D.1.7 - Slaboproud-datové...'!J35</f>
        <v>0</v>
      </c>
      <c r="AY61" s="94">
        <f>'D.1.7 - Slaboproud-datové...'!J36</f>
        <v>0</v>
      </c>
      <c r="AZ61" s="94">
        <f>'D.1.7 - Slaboproud-datové...'!F33</f>
        <v>0</v>
      </c>
      <c r="BA61" s="94">
        <f>'D.1.7 - Slaboproud-datové...'!F34</f>
        <v>0</v>
      </c>
      <c r="BB61" s="94">
        <f>'D.1.7 - Slaboproud-datové...'!F35</f>
        <v>0</v>
      </c>
      <c r="BC61" s="94">
        <f>'D.1.7 - Slaboproud-datové...'!F36</f>
        <v>0</v>
      </c>
      <c r="BD61" s="96">
        <f>'D.1.7 - Slaboproud-datové...'!F37</f>
        <v>0</v>
      </c>
      <c r="BT61" s="97" t="s">
        <v>80</v>
      </c>
      <c r="BV61" s="97" t="s">
        <v>74</v>
      </c>
      <c r="BW61" s="97" t="s">
        <v>100</v>
      </c>
      <c r="BX61" s="97" t="s">
        <v>5</v>
      </c>
      <c r="CL61" s="97" t="s">
        <v>19</v>
      </c>
      <c r="CM61" s="97" t="s">
        <v>82</v>
      </c>
    </row>
    <row r="62" spans="1:91" s="7" customFormat="1" ht="16.5" customHeight="1">
      <c r="A62" s="87" t="s">
        <v>76</v>
      </c>
      <c r="B62" s="88"/>
      <c r="C62" s="89"/>
      <c r="D62" s="333" t="s">
        <v>101</v>
      </c>
      <c r="E62" s="333"/>
      <c r="F62" s="333"/>
      <c r="G62" s="333"/>
      <c r="H62" s="333"/>
      <c r="I62" s="90"/>
      <c r="J62" s="333" t="s">
        <v>102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58">
        <f>'D.1.8 - Měření a regulace'!J30</f>
        <v>0</v>
      </c>
      <c r="AH62" s="359"/>
      <c r="AI62" s="359"/>
      <c r="AJ62" s="359"/>
      <c r="AK62" s="359"/>
      <c r="AL62" s="359"/>
      <c r="AM62" s="359"/>
      <c r="AN62" s="358">
        <f t="shared" si="0"/>
        <v>0</v>
      </c>
      <c r="AO62" s="359"/>
      <c r="AP62" s="359"/>
      <c r="AQ62" s="91" t="s">
        <v>79</v>
      </c>
      <c r="AR62" s="92"/>
      <c r="AS62" s="93">
        <v>0</v>
      </c>
      <c r="AT62" s="94">
        <f t="shared" si="1"/>
        <v>0</v>
      </c>
      <c r="AU62" s="95">
        <f>'D.1.8 - Měření a regulace'!P89</f>
        <v>0</v>
      </c>
      <c r="AV62" s="94">
        <f>'D.1.8 - Měření a regulace'!J33</f>
        <v>0</v>
      </c>
      <c r="AW62" s="94">
        <f>'D.1.8 - Měření a regulace'!J34</f>
        <v>0</v>
      </c>
      <c r="AX62" s="94">
        <f>'D.1.8 - Měření a regulace'!J35</f>
        <v>0</v>
      </c>
      <c r="AY62" s="94">
        <f>'D.1.8 - Měření a regulace'!J36</f>
        <v>0</v>
      </c>
      <c r="AZ62" s="94">
        <f>'D.1.8 - Měření a regulace'!F33</f>
        <v>0</v>
      </c>
      <c r="BA62" s="94">
        <f>'D.1.8 - Měření a regulace'!F34</f>
        <v>0</v>
      </c>
      <c r="BB62" s="94">
        <f>'D.1.8 - Měření a regulace'!F35</f>
        <v>0</v>
      </c>
      <c r="BC62" s="94">
        <f>'D.1.8 - Měření a regulace'!F36</f>
        <v>0</v>
      </c>
      <c r="BD62" s="96">
        <f>'D.1.8 - Měření a regulace'!F37</f>
        <v>0</v>
      </c>
      <c r="BT62" s="97" t="s">
        <v>80</v>
      </c>
      <c r="BV62" s="97" t="s">
        <v>74</v>
      </c>
      <c r="BW62" s="97" t="s">
        <v>103</v>
      </c>
      <c r="BX62" s="97" t="s">
        <v>5</v>
      </c>
      <c r="CL62" s="97" t="s">
        <v>19</v>
      </c>
      <c r="CM62" s="97" t="s">
        <v>82</v>
      </c>
    </row>
    <row r="63" spans="1:91" s="7" customFormat="1" ht="16.5" customHeight="1">
      <c r="A63" s="87" t="s">
        <v>76</v>
      </c>
      <c r="B63" s="88"/>
      <c r="C63" s="89"/>
      <c r="D63" s="333" t="s">
        <v>104</v>
      </c>
      <c r="E63" s="333"/>
      <c r="F63" s="333"/>
      <c r="G63" s="333"/>
      <c r="H63" s="333"/>
      <c r="I63" s="90"/>
      <c r="J63" s="333" t="s">
        <v>105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58">
        <f>'D.1.9 - Rozvody stlačenéh...'!J30</f>
        <v>0</v>
      </c>
      <c r="AH63" s="359"/>
      <c r="AI63" s="359"/>
      <c r="AJ63" s="359"/>
      <c r="AK63" s="359"/>
      <c r="AL63" s="359"/>
      <c r="AM63" s="359"/>
      <c r="AN63" s="358">
        <f t="shared" si="0"/>
        <v>0</v>
      </c>
      <c r="AO63" s="359"/>
      <c r="AP63" s="359"/>
      <c r="AQ63" s="91" t="s">
        <v>79</v>
      </c>
      <c r="AR63" s="92"/>
      <c r="AS63" s="93">
        <v>0</v>
      </c>
      <c r="AT63" s="94">
        <f t="shared" si="1"/>
        <v>0</v>
      </c>
      <c r="AU63" s="95">
        <f>'D.1.9 - Rozvody stlačenéh...'!P83</f>
        <v>0</v>
      </c>
      <c r="AV63" s="94">
        <f>'D.1.9 - Rozvody stlačenéh...'!J33</f>
        <v>0</v>
      </c>
      <c r="AW63" s="94">
        <f>'D.1.9 - Rozvody stlačenéh...'!J34</f>
        <v>0</v>
      </c>
      <c r="AX63" s="94">
        <f>'D.1.9 - Rozvody stlačenéh...'!J35</f>
        <v>0</v>
      </c>
      <c r="AY63" s="94">
        <f>'D.1.9 - Rozvody stlačenéh...'!J36</f>
        <v>0</v>
      </c>
      <c r="AZ63" s="94">
        <f>'D.1.9 - Rozvody stlačenéh...'!F33</f>
        <v>0</v>
      </c>
      <c r="BA63" s="94">
        <f>'D.1.9 - Rozvody stlačenéh...'!F34</f>
        <v>0</v>
      </c>
      <c r="BB63" s="94">
        <f>'D.1.9 - Rozvody stlačenéh...'!F35</f>
        <v>0</v>
      </c>
      <c r="BC63" s="94">
        <f>'D.1.9 - Rozvody stlačenéh...'!F36</f>
        <v>0</v>
      </c>
      <c r="BD63" s="96">
        <f>'D.1.9 - Rozvody stlačenéh...'!F37</f>
        <v>0</v>
      </c>
      <c r="BT63" s="97" t="s">
        <v>80</v>
      </c>
      <c r="BV63" s="97" t="s">
        <v>74</v>
      </c>
      <c r="BW63" s="97" t="s">
        <v>106</v>
      </c>
      <c r="BX63" s="97" t="s">
        <v>5</v>
      </c>
      <c r="CL63" s="97" t="s">
        <v>19</v>
      </c>
      <c r="CM63" s="97" t="s">
        <v>82</v>
      </c>
    </row>
    <row r="64" spans="1:91" s="7" customFormat="1" ht="16.5" customHeight="1">
      <c r="A64" s="87" t="s">
        <v>76</v>
      </c>
      <c r="B64" s="88"/>
      <c r="C64" s="89"/>
      <c r="D64" s="333" t="s">
        <v>107</v>
      </c>
      <c r="E64" s="333"/>
      <c r="F64" s="333"/>
      <c r="G64" s="333"/>
      <c r="H64" s="333"/>
      <c r="I64" s="90"/>
      <c r="J64" s="333" t="s">
        <v>108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58">
        <f>'VRN - Vedlejší rozpočtové...'!J30</f>
        <v>0</v>
      </c>
      <c r="AH64" s="359"/>
      <c r="AI64" s="359"/>
      <c r="AJ64" s="359"/>
      <c r="AK64" s="359"/>
      <c r="AL64" s="359"/>
      <c r="AM64" s="359"/>
      <c r="AN64" s="358">
        <f t="shared" si="0"/>
        <v>0</v>
      </c>
      <c r="AO64" s="359"/>
      <c r="AP64" s="359"/>
      <c r="AQ64" s="91" t="s">
        <v>79</v>
      </c>
      <c r="AR64" s="92"/>
      <c r="AS64" s="98">
        <v>0</v>
      </c>
      <c r="AT64" s="99">
        <f t="shared" si="1"/>
        <v>0</v>
      </c>
      <c r="AU64" s="100">
        <f>'VRN - Vedlejší rozpočtové...'!P84</f>
        <v>0</v>
      </c>
      <c r="AV64" s="99">
        <f>'VRN - Vedlejší rozpočtové...'!J33</f>
        <v>0</v>
      </c>
      <c r="AW64" s="99">
        <f>'VRN - Vedlejší rozpočtové...'!J34</f>
        <v>0</v>
      </c>
      <c r="AX64" s="99">
        <f>'VRN - Vedlejší rozpočtové...'!J35</f>
        <v>0</v>
      </c>
      <c r="AY64" s="99">
        <f>'VRN - Vedlejší rozpočtové...'!J36</f>
        <v>0</v>
      </c>
      <c r="AZ64" s="99">
        <f>'VRN - Vedlejší rozpočtové...'!F33</f>
        <v>0</v>
      </c>
      <c r="BA64" s="99">
        <f>'VRN - Vedlejší rozpočtové...'!F34</f>
        <v>0</v>
      </c>
      <c r="BB64" s="99">
        <f>'VRN - Vedlejší rozpočtové...'!F35</f>
        <v>0</v>
      </c>
      <c r="BC64" s="99">
        <f>'VRN - Vedlejší rozpočtové...'!F36</f>
        <v>0</v>
      </c>
      <c r="BD64" s="101">
        <f>'VRN - Vedlejší rozpočtové...'!F37</f>
        <v>0</v>
      </c>
      <c r="BT64" s="97" t="s">
        <v>80</v>
      </c>
      <c r="BV64" s="97" t="s">
        <v>74</v>
      </c>
      <c r="BW64" s="97" t="s">
        <v>109</v>
      </c>
      <c r="BX64" s="97" t="s">
        <v>5</v>
      </c>
      <c r="CL64" s="97" t="s">
        <v>19</v>
      </c>
      <c r="CM64" s="97" t="s">
        <v>82</v>
      </c>
    </row>
    <row r="65" spans="1:57" s="2" customFormat="1" ht="30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</sheetData>
  <sheetProtection algorithmName="SHA-512" hashValue="IaofykBGJCNaNL9+lfRjUr8tNMj3/Sly0mo+Cvet0/IUDCpK8lXIhUqlOO59xz8nwZ2D0jbmKbA6toHI1IjVEA==" saltValue="/o/BwIXORL7wRIcTdebc4iAldKsBXYJ0rPmQvmtl/K+YklP1mIgDGk+gZr0EvQ2tHdLt/g5kfD5pbzBaW9S8mA==" spinCount="100000" sheet="1" objects="1" scenarios="1" formatColumns="0" formatRows="0"/>
  <mergeCells count="78"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D.0 - Bourací práce, demo...'!C2" display="/"/>
    <hyperlink ref="A56" location="'D.1.1 - Architektonicko s...'!C2" display="/"/>
    <hyperlink ref="A57" location="'D.1.2 - Stavebně konstruk...'!C2" display="/"/>
    <hyperlink ref="A58" location="'D.1.4 - Zdravotně technic...'!C2" display="/"/>
    <hyperlink ref="A59" location="'D.1.5 - Vzduchotechnika, ...'!C2" display="/"/>
    <hyperlink ref="A60" location="'D.1.6 - Elektroinstalace ...'!C2" display="/"/>
    <hyperlink ref="A61" location="'D.1.7 - Slaboproud-datové...'!C2" display="/"/>
    <hyperlink ref="A62" location="'D.1.8 - Měření a regulace'!C2" display="/"/>
    <hyperlink ref="A63" location="'D.1.9 - Rozvody stlačenéh...'!C2" display="/"/>
    <hyperlink ref="A64" location="'VRN - Vedlejší rozpočtové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9"/>
  <sheetViews>
    <sheetView showGridLines="0" workbookViewId="0" topLeftCell="A5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106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4576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4577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ROUND((SUM(BE83:BE158)),2)</f>
        <v>0</v>
      </c>
      <c r="G33" s="35"/>
      <c r="H33" s="35"/>
      <c r="I33" s="119">
        <v>0.21</v>
      </c>
      <c r="J33" s="118">
        <f>ROUND(((SUM(BE83:BE158))*I33),2)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ROUND((SUM(BF83:BF158)),2)</f>
        <v>0</v>
      </c>
      <c r="G34" s="35"/>
      <c r="H34" s="35"/>
      <c r="I34" s="119">
        <v>0.15</v>
      </c>
      <c r="J34" s="118">
        <f>ROUND(((SUM(BF83:BF158))*I34),2)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ROUND((SUM(BG83:BG158)),2)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ROUND((SUM(BH83:BH158)),2)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ROUND((SUM(BI83:BI158)),2)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D.1.9 - Rozvody stlačeného vzduchu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Jiří Opalecký, Břežany nad Ohří 56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4578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9" customFormat="1" ht="24.95" customHeight="1">
      <c r="B61" s="135"/>
      <c r="C61" s="136"/>
      <c r="D61" s="137" t="s">
        <v>4579</v>
      </c>
      <c r="E61" s="138"/>
      <c r="F61" s="138"/>
      <c r="G61" s="138"/>
      <c r="H61" s="138"/>
      <c r="I61" s="138"/>
      <c r="J61" s="139">
        <f>J92</f>
        <v>0</v>
      </c>
      <c r="K61" s="136"/>
      <c r="L61" s="140"/>
    </row>
    <row r="62" spans="2:12" s="9" customFormat="1" ht="24.95" customHeight="1">
      <c r="B62" s="135"/>
      <c r="C62" s="136"/>
      <c r="D62" s="137" t="s">
        <v>4580</v>
      </c>
      <c r="E62" s="138"/>
      <c r="F62" s="138"/>
      <c r="G62" s="138"/>
      <c r="H62" s="138"/>
      <c r="I62" s="138"/>
      <c r="J62" s="139">
        <f>J101</f>
        <v>0</v>
      </c>
      <c r="K62" s="136"/>
      <c r="L62" s="140"/>
    </row>
    <row r="63" spans="2:12" s="9" customFormat="1" ht="24.95" customHeight="1">
      <c r="B63" s="135"/>
      <c r="C63" s="136"/>
      <c r="D63" s="137" t="s">
        <v>4581</v>
      </c>
      <c r="E63" s="138"/>
      <c r="F63" s="138"/>
      <c r="G63" s="138"/>
      <c r="H63" s="138"/>
      <c r="I63" s="138"/>
      <c r="J63" s="139">
        <f>J152</f>
        <v>0</v>
      </c>
      <c r="K63" s="136"/>
      <c r="L63" s="140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134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8" t="str">
        <f>E7</f>
        <v>Stavební úpravy v objektu VZ I</v>
      </c>
      <c r="F73" s="379"/>
      <c r="G73" s="379"/>
      <c r="H73" s="37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111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35" t="str">
        <f>E9</f>
        <v>D.1.9 - Rozvody stlačeného vzduchu</v>
      </c>
      <c r="F75" s="380"/>
      <c r="G75" s="380"/>
      <c r="H75" s="380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Růžová 943/6, 110 00 Praha 1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24</v>
      </c>
      <c r="D79" s="37"/>
      <c r="E79" s="37"/>
      <c r="F79" s="28" t="str">
        <f>E15</f>
        <v>STÁTNÍ TISKÁRNA CENIN, Růžová 6, 110 00 Praha 1</v>
      </c>
      <c r="G79" s="37"/>
      <c r="H79" s="37"/>
      <c r="I79" s="30" t="s">
        <v>30</v>
      </c>
      <c r="J79" s="33" t="str">
        <f>E21</f>
        <v>Ing. Jiří Opalecký, Břežany nad Ohří 56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135</v>
      </c>
      <c r="D82" s="150" t="s">
        <v>57</v>
      </c>
      <c r="E82" s="150" t="s">
        <v>53</v>
      </c>
      <c r="F82" s="150" t="s">
        <v>54</v>
      </c>
      <c r="G82" s="150" t="s">
        <v>136</v>
      </c>
      <c r="H82" s="150" t="s">
        <v>137</v>
      </c>
      <c r="I82" s="150" t="s">
        <v>138</v>
      </c>
      <c r="J82" s="150" t="s">
        <v>115</v>
      </c>
      <c r="K82" s="151" t="s">
        <v>139</v>
      </c>
      <c r="L82" s="152"/>
      <c r="M82" s="69" t="s">
        <v>19</v>
      </c>
      <c r="N82" s="70" t="s">
        <v>42</v>
      </c>
      <c r="O82" s="70" t="s">
        <v>140</v>
      </c>
      <c r="P82" s="70" t="s">
        <v>141</v>
      </c>
      <c r="Q82" s="70" t="s">
        <v>142</v>
      </c>
      <c r="R82" s="70" t="s">
        <v>143</v>
      </c>
      <c r="S82" s="70" t="s">
        <v>144</v>
      </c>
      <c r="T82" s="71" t="s">
        <v>145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146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P84+P92+P101+P152</f>
        <v>0</v>
      </c>
      <c r="Q83" s="73"/>
      <c r="R83" s="155">
        <f>R84+R92+R101+R152</f>
        <v>0</v>
      </c>
      <c r="S83" s="73"/>
      <c r="T83" s="156">
        <f>T84+T92+T101+T152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116</v>
      </c>
      <c r="BK83" s="157">
        <f>BK84+BK92+BK101+BK152</f>
        <v>0</v>
      </c>
    </row>
    <row r="84" spans="2:63" s="12" customFormat="1" ht="25.9" customHeight="1">
      <c r="B84" s="158"/>
      <c r="C84" s="159"/>
      <c r="D84" s="160" t="s">
        <v>71</v>
      </c>
      <c r="E84" s="161" t="s">
        <v>2305</v>
      </c>
      <c r="F84" s="161" t="s">
        <v>4582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SUM(P85:P91)</f>
        <v>0</v>
      </c>
      <c r="Q84" s="166"/>
      <c r="R84" s="167">
        <f>SUM(R85:R91)</f>
        <v>0</v>
      </c>
      <c r="S84" s="166"/>
      <c r="T84" s="168">
        <f>SUM(T85:T91)</f>
        <v>0</v>
      </c>
      <c r="AR84" s="169" t="s">
        <v>80</v>
      </c>
      <c r="AT84" s="170" t="s">
        <v>71</v>
      </c>
      <c r="AU84" s="170" t="s">
        <v>72</v>
      </c>
      <c r="AY84" s="169" t="s">
        <v>149</v>
      </c>
      <c r="BK84" s="171">
        <f>SUM(BK85:BK91)</f>
        <v>0</v>
      </c>
    </row>
    <row r="85" spans="1:65" s="2" customFormat="1" ht="24.2" customHeight="1">
      <c r="A85" s="35"/>
      <c r="B85" s="36"/>
      <c r="C85" s="174" t="s">
        <v>80</v>
      </c>
      <c r="D85" s="174" t="s">
        <v>152</v>
      </c>
      <c r="E85" s="175" t="s">
        <v>2307</v>
      </c>
      <c r="F85" s="176" t="s">
        <v>4583</v>
      </c>
      <c r="G85" s="177" t="s">
        <v>2320</v>
      </c>
      <c r="H85" s="178">
        <v>2</v>
      </c>
      <c r="I85" s="179"/>
      <c r="J85" s="180">
        <f>ROUND(I85*H85,2)</f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80</v>
      </c>
      <c r="BK85" s="186">
        <f>ROUND(I85*H85,2)</f>
        <v>0</v>
      </c>
      <c r="BL85" s="18" t="s">
        <v>157</v>
      </c>
      <c r="BM85" s="185" t="s">
        <v>82</v>
      </c>
    </row>
    <row r="86" spans="1:47" s="2" customFormat="1" ht="19.5">
      <c r="A86" s="35"/>
      <c r="B86" s="36"/>
      <c r="C86" s="37"/>
      <c r="D86" s="187" t="s">
        <v>163</v>
      </c>
      <c r="E86" s="37"/>
      <c r="F86" s="188" t="s">
        <v>4584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163</v>
      </c>
      <c r="AU86" s="18" t="s">
        <v>80</v>
      </c>
    </row>
    <row r="87" spans="1:65" s="2" customFormat="1" ht="24.2" customHeight="1">
      <c r="A87" s="35"/>
      <c r="B87" s="36"/>
      <c r="C87" s="174" t="s">
        <v>82</v>
      </c>
      <c r="D87" s="174" t="s">
        <v>152</v>
      </c>
      <c r="E87" s="175" t="s">
        <v>2310</v>
      </c>
      <c r="F87" s="176" t="s">
        <v>4585</v>
      </c>
      <c r="G87" s="177" t="s">
        <v>2320</v>
      </c>
      <c r="H87" s="178">
        <v>49</v>
      </c>
      <c r="I87" s="179"/>
      <c r="J87" s="180">
        <f>ROUND(I87*H87,2)</f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157</v>
      </c>
      <c r="BM87" s="185" t="s">
        <v>157</v>
      </c>
    </row>
    <row r="88" spans="1:47" s="2" customFormat="1" ht="19.5">
      <c r="A88" s="35"/>
      <c r="B88" s="36"/>
      <c r="C88" s="37"/>
      <c r="D88" s="187" t="s">
        <v>163</v>
      </c>
      <c r="E88" s="37"/>
      <c r="F88" s="188" t="s">
        <v>4584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80</v>
      </c>
    </row>
    <row r="89" spans="1:65" s="2" customFormat="1" ht="24.2" customHeight="1">
      <c r="A89" s="35"/>
      <c r="B89" s="36"/>
      <c r="C89" s="174" t="s">
        <v>167</v>
      </c>
      <c r="D89" s="174" t="s">
        <v>152</v>
      </c>
      <c r="E89" s="175" t="s">
        <v>2312</v>
      </c>
      <c r="F89" s="176" t="s">
        <v>4586</v>
      </c>
      <c r="G89" s="177" t="s">
        <v>2320</v>
      </c>
      <c r="H89" s="178">
        <v>2</v>
      </c>
      <c r="I89" s="179"/>
      <c r="J89" s="180">
        <f>ROUND(I89*H89,2)</f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157</v>
      </c>
      <c r="BM89" s="185" t="s">
        <v>187</v>
      </c>
    </row>
    <row r="90" spans="1:47" s="2" customFormat="1" ht="19.5">
      <c r="A90" s="35"/>
      <c r="B90" s="36"/>
      <c r="C90" s="37"/>
      <c r="D90" s="187" t="s">
        <v>163</v>
      </c>
      <c r="E90" s="37"/>
      <c r="F90" s="188" t="s">
        <v>4584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163</v>
      </c>
      <c r="AU90" s="18" t="s">
        <v>80</v>
      </c>
    </row>
    <row r="91" spans="1:65" s="2" customFormat="1" ht="21.75" customHeight="1">
      <c r="A91" s="35"/>
      <c r="B91" s="36"/>
      <c r="C91" s="174" t="s">
        <v>157</v>
      </c>
      <c r="D91" s="174" t="s">
        <v>152</v>
      </c>
      <c r="E91" s="175" t="s">
        <v>2314</v>
      </c>
      <c r="F91" s="176" t="s">
        <v>4587</v>
      </c>
      <c r="G91" s="177" t="s">
        <v>2320</v>
      </c>
      <c r="H91" s="178">
        <v>1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204</v>
      </c>
    </row>
    <row r="92" spans="2:63" s="12" customFormat="1" ht="25.9" customHeight="1">
      <c r="B92" s="158"/>
      <c r="C92" s="159"/>
      <c r="D92" s="160" t="s">
        <v>71</v>
      </c>
      <c r="E92" s="161" t="s">
        <v>2364</v>
      </c>
      <c r="F92" s="161" t="s">
        <v>4588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SUM(P93:P100)</f>
        <v>0</v>
      </c>
      <c r="Q92" s="166"/>
      <c r="R92" s="167">
        <f>SUM(R93:R100)</f>
        <v>0</v>
      </c>
      <c r="S92" s="166"/>
      <c r="T92" s="168">
        <f>SUM(T93:T100)</f>
        <v>0</v>
      </c>
      <c r="AR92" s="169" t="s">
        <v>80</v>
      </c>
      <c r="AT92" s="170" t="s">
        <v>71</v>
      </c>
      <c r="AU92" s="170" t="s">
        <v>72</v>
      </c>
      <c r="AY92" s="169" t="s">
        <v>149</v>
      </c>
      <c r="BK92" s="171">
        <f>SUM(BK93:BK100)</f>
        <v>0</v>
      </c>
    </row>
    <row r="93" spans="1:65" s="2" customFormat="1" ht="24.2" customHeight="1">
      <c r="A93" s="35"/>
      <c r="B93" s="36"/>
      <c r="C93" s="174" t="s">
        <v>179</v>
      </c>
      <c r="D93" s="174" t="s">
        <v>152</v>
      </c>
      <c r="E93" s="175" t="s">
        <v>2366</v>
      </c>
      <c r="F93" s="176" t="s">
        <v>4589</v>
      </c>
      <c r="G93" s="177" t="s">
        <v>247</v>
      </c>
      <c r="H93" s="178">
        <v>8.5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216</v>
      </c>
    </row>
    <row r="94" spans="1:47" s="2" customFormat="1" ht="19.5">
      <c r="A94" s="35"/>
      <c r="B94" s="36"/>
      <c r="C94" s="37"/>
      <c r="D94" s="187" t="s">
        <v>163</v>
      </c>
      <c r="E94" s="37"/>
      <c r="F94" s="188" t="s">
        <v>4590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24.2" customHeight="1">
      <c r="A95" s="35"/>
      <c r="B95" s="36"/>
      <c r="C95" s="174" t="s">
        <v>187</v>
      </c>
      <c r="D95" s="174" t="s">
        <v>152</v>
      </c>
      <c r="E95" s="175" t="s">
        <v>2369</v>
      </c>
      <c r="F95" s="176" t="s">
        <v>4591</v>
      </c>
      <c r="G95" s="177" t="s">
        <v>247</v>
      </c>
      <c r="H95" s="178">
        <v>159.7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229</v>
      </c>
    </row>
    <row r="96" spans="1:47" s="2" customFormat="1" ht="19.5">
      <c r="A96" s="35"/>
      <c r="B96" s="36"/>
      <c r="C96" s="37"/>
      <c r="D96" s="187" t="s">
        <v>163</v>
      </c>
      <c r="E96" s="37"/>
      <c r="F96" s="188" t="s">
        <v>4590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80</v>
      </c>
    </row>
    <row r="97" spans="1:65" s="2" customFormat="1" ht="24.2" customHeight="1">
      <c r="A97" s="35"/>
      <c r="B97" s="36"/>
      <c r="C97" s="174" t="s">
        <v>195</v>
      </c>
      <c r="D97" s="174" t="s">
        <v>152</v>
      </c>
      <c r="E97" s="175" t="s">
        <v>2371</v>
      </c>
      <c r="F97" s="176" t="s">
        <v>4592</v>
      </c>
      <c r="G97" s="177" t="s">
        <v>247</v>
      </c>
      <c r="H97" s="178">
        <v>45.4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244</v>
      </c>
    </row>
    <row r="98" spans="1:47" s="2" customFormat="1" ht="19.5">
      <c r="A98" s="35"/>
      <c r="B98" s="36"/>
      <c r="C98" s="37"/>
      <c r="D98" s="187" t="s">
        <v>163</v>
      </c>
      <c r="E98" s="37"/>
      <c r="F98" s="188" t="s">
        <v>4590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163</v>
      </c>
      <c r="AU98" s="18" t="s">
        <v>80</v>
      </c>
    </row>
    <row r="99" spans="1:65" s="2" customFormat="1" ht="24.2" customHeight="1">
      <c r="A99" s="35"/>
      <c r="B99" s="36"/>
      <c r="C99" s="174" t="s">
        <v>204</v>
      </c>
      <c r="D99" s="174" t="s">
        <v>152</v>
      </c>
      <c r="E99" s="175" t="s">
        <v>2373</v>
      </c>
      <c r="F99" s="176" t="s">
        <v>4593</v>
      </c>
      <c r="G99" s="177" t="s">
        <v>247</v>
      </c>
      <c r="H99" s="178">
        <v>11.8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256</v>
      </c>
    </row>
    <row r="100" spans="1:47" s="2" customFormat="1" ht="19.5">
      <c r="A100" s="35"/>
      <c r="B100" s="36"/>
      <c r="C100" s="37"/>
      <c r="D100" s="187" t="s">
        <v>163</v>
      </c>
      <c r="E100" s="37"/>
      <c r="F100" s="188" t="s">
        <v>4590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80</v>
      </c>
    </row>
    <row r="101" spans="2:63" s="12" customFormat="1" ht="25.9" customHeight="1">
      <c r="B101" s="158"/>
      <c r="C101" s="159"/>
      <c r="D101" s="160" t="s">
        <v>71</v>
      </c>
      <c r="E101" s="161" t="s">
        <v>2421</v>
      </c>
      <c r="F101" s="161" t="s">
        <v>4594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SUM(P102:P151)</f>
        <v>0</v>
      </c>
      <c r="Q101" s="166"/>
      <c r="R101" s="167">
        <f>SUM(R102:R151)</f>
        <v>0</v>
      </c>
      <c r="S101" s="166"/>
      <c r="T101" s="168">
        <f>SUM(T102:T151)</f>
        <v>0</v>
      </c>
      <c r="AR101" s="169" t="s">
        <v>80</v>
      </c>
      <c r="AT101" s="170" t="s">
        <v>71</v>
      </c>
      <c r="AU101" s="170" t="s">
        <v>72</v>
      </c>
      <c r="AY101" s="169" t="s">
        <v>149</v>
      </c>
      <c r="BK101" s="171">
        <f>SUM(BK102:BK151)</f>
        <v>0</v>
      </c>
    </row>
    <row r="102" spans="1:65" s="2" customFormat="1" ht="24.2" customHeight="1">
      <c r="A102" s="35"/>
      <c r="B102" s="36"/>
      <c r="C102" s="174" t="s">
        <v>150</v>
      </c>
      <c r="D102" s="174" t="s">
        <v>152</v>
      </c>
      <c r="E102" s="175" t="s">
        <v>2423</v>
      </c>
      <c r="F102" s="176" t="s">
        <v>4595</v>
      </c>
      <c r="G102" s="177" t="s">
        <v>2320</v>
      </c>
      <c r="H102" s="178">
        <v>49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268</v>
      </c>
    </row>
    <row r="103" spans="1:47" s="2" customFormat="1" ht="19.5">
      <c r="A103" s="35"/>
      <c r="B103" s="36"/>
      <c r="C103" s="37"/>
      <c r="D103" s="187" t="s">
        <v>163</v>
      </c>
      <c r="E103" s="37"/>
      <c r="F103" s="188" t="s">
        <v>4590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80</v>
      </c>
    </row>
    <row r="104" spans="1:65" s="2" customFormat="1" ht="16.5" customHeight="1">
      <c r="A104" s="35"/>
      <c r="B104" s="36"/>
      <c r="C104" s="174" t="s">
        <v>216</v>
      </c>
      <c r="D104" s="174" t="s">
        <v>152</v>
      </c>
      <c r="E104" s="175" t="s">
        <v>2426</v>
      </c>
      <c r="F104" s="176" t="s">
        <v>4596</v>
      </c>
      <c r="G104" s="177" t="s">
        <v>2320</v>
      </c>
      <c r="H104" s="178">
        <v>49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157</v>
      </c>
      <c r="BM104" s="185" t="s">
        <v>280</v>
      </c>
    </row>
    <row r="105" spans="1:47" s="2" customFormat="1" ht="19.5">
      <c r="A105" s="35"/>
      <c r="B105" s="36"/>
      <c r="C105" s="37"/>
      <c r="D105" s="187" t="s">
        <v>163</v>
      </c>
      <c r="E105" s="37"/>
      <c r="F105" s="188" t="s">
        <v>4590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163</v>
      </c>
      <c r="AU105" s="18" t="s">
        <v>80</v>
      </c>
    </row>
    <row r="106" spans="1:65" s="2" customFormat="1" ht="21.75" customHeight="1">
      <c r="A106" s="35"/>
      <c r="B106" s="36"/>
      <c r="C106" s="174" t="s">
        <v>223</v>
      </c>
      <c r="D106" s="174" t="s">
        <v>152</v>
      </c>
      <c r="E106" s="175" t="s">
        <v>2429</v>
      </c>
      <c r="F106" s="176" t="s">
        <v>4597</v>
      </c>
      <c r="G106" s="177" t="s">
        <v>2320</v>
      </c>
      <c r="H106" s="178">
        <v>46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291</v>
      </c>
    </row>
    <row r="107" spans="1:47" s="2" customFormat="1" ht="19.5">
      <c r="A107" s="35"/>
      <c r="B107" s="36"/>
      <c r="C107" s="37"/>
      <c r="D107" s="187" t="s">
        <v>163</v>
      </c>
      <c r="E107" s="37"/>
      <c r="F107" s="188" t="s">
        <v>4590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80</v>
      </c>
    </row>
    <row r="108" spans="1:65" s="2" customFormat="1" ht="21.75" customHeight="1">
      <c r="A108" s="35"/>
      <c r="B108" s="36"/>
      <c r="C108" s="174" t="s">
        <v>229</v>
      </c>
      <c r="D108" s="174" t="s">
        <v>152</v>
      </c>
      <c r="E108" s="175" t="s">
        <v>2432</v>
      </c>
      <c r="F108" s="176" t="s">
        <v>4598</v>
      </c>
      <c r="G108" s="177" t="s">
        <v>2320</v>
      </c>
      <c r="H108" s="178">
        <v>69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303</v>
      </c>
    </row>
    <row r="109" spans="1:47" s="2" customFormat="1" ht="19.5">
      <c r="A109" s="35"/>
      <c r="B109" s="36"/>
      <c r="C109" s="37"/>
      <c r="D109" s="187" t="s">
        <v>163</v>
      </c>
      <c r="E109" s="37"/>
      <c r="F109" s="188" t="s">
        <v>4590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80</v>
      </c>
    </row>
    <row r="110" spans="1:65" s="2" customFormat="1" ht="21.75" customHeight="1">
      <c r="A110" s="35"/>
      <c r="B110" s="36"/>
      <c r="C110" s="174" t="s">
        <v>236</v>
      </c>
      <c r="D110" s="174" t="s">
        <v>152</v>
      </c>
      <c r="E110" s="175" t="s">
        <v>2435</v>
      </c>
      <c r="F110" s="176" t="s">
        <v>4599</v>
      </c>
      <c r="G110" s="177" t="s">
        <v>2320</v>
      </c>
      <c r="H110" s="178">
        <v>23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317</v>
      </c>
    </row>
    <row r="111" spans="1:47" s="2" customFormat="1" ht="19.5">
      <c r="A111" s="35"/>
      <c r="B111" s="36"/>
      <c r="C111" s="37"/>
      <c r="D111" s="187" t="s">
        <v>163</v>
      </c>
      <c r="E111" s="37"/>
      <c r="F111" s="188" t="s">
        <v>4590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80</v>
      </c>
    </row>
    <row r="112" spans="1:65" s="2" customFormat="1" ht="24.2" customHeight="1">
      <c r="A112" s="35"/>
      <c r="B112" s="36"/>
      <c r="C112" s="174" t="s">
        <v>244</v>
      </c>
      <c r="D112" s="174" t="s">
        <v>152</v>
      </c>
      <c r="E112" s="175" t="s">
        <v>2438</v>
      </c>
      <c r="F112" s="176" t="s">
        <v>4600</v>
      </c>
      <c r="G112" s="177" t="s">
        <v>2320</v>
      </c>
      <c r="H112" s="178">
        <v>3</v>
      </c>
      <c r="I112" s="179"/>
      <c r="J112" s="180">
        <f>ROUND(I112*H112,2)</f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157</v>
      </c>
      <c r="BM112" s="185" t="s">
        <v>331</v>
      </c>
    </row>
    <row r="113" spans="1:47" s="2" customFormat="1" ht="19.5">
      <c r="A113" s="35"/>
      <c r="B113" s="36"/>
      <c r="C113" s="37"/>
      <c r="D113" s="187" t="s">
        <v>163</v>
      </c>
      <c r="E113" s="37"/>
      <c r="F113" s="188" t="s">
        <v>4590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80</v>
      </c>
    </row>
    <row r="114" spans="1:65" s="2" customFormat="1" ht="16.5" customHeight="1">
      <c r="A114" s="35"/>
      <c r="B114" s="36"/>
      <c r="C114" s="174" t="s">
        <v>8</v>
      </c>
      <c r="D114" s="174" t="s">
        <v>152</v>
      </c>
      <c r="E114" s="175" t="s">
        <v>2440</v>
      </c>
      <c r="F114" s="176" t="s">
        <v>4601</v>
      </c>
      <c r="G114" s="177" t="s">
        <v>2320</v>
      </c>
      <c r="H114" s="178">
        <v>24</v>
      </c>
      <c r="I114" s="179"/>
      <c r="J114" s="180">
        <f>ROUND(I114*H114,2)</f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157</v>
      </c>
      <c r="BM114" s="185" t="s">
        <v>343</v>
      </c>
    </row>
    <row r="115" spans="1:47" s="2" customFormat="1" ht="19.5">
      <c r="A115" s="35"/>
      <c r="B115" s="36"/>
      <c r="C115" s="37"/>
      <c r="D115" s="187" t="s">
        <v>163</v>
      </c>
      <c r="E115" s="37"/>
      <c r="F115" s="188" t="s">
        <v>4590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80</v>
      </c>
    </row>
    <row r="116" spans="1:65" s="2" customFormat="1" ht="16.5" customHeight="1">
      <c r="A116" s="35"/>
      <c r="B116" s="36"/>
      <c r="C116" s="174" t="s">
        <v>256</v>
      </c>
      <c r="D116" s="174" t="s">
        <v>152</v>
      </c>
      <c r="E116" s="175" t="s">
        <v>2442</v>
      </c>
      <c r="F116" s="176" t="s">
        <v>4602</v>
      </c>
      <c r="G116" s="177" t="s">
        <v>2320</v>
      </c>
      <c r="H116" s="178">
        <v>16</v>
      </c>
      <c r="I116" s="179"/>
      <c r="J116" s="180">
        <f>ROUND(I116*H116,2)</f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157</v>
      </c>
      <c r="BM116" s="185" t="s">
        <v>355</v>
      </c>
    </row>
    <row r="117" spans="1:47" s="2" customFormat="1" ht="19.5">
      <c r="A117" s="35"/>
      <c r="B117" s="36"/>
      <c r="C117" s="37"/>
      <c r="D117" s="187" t="s">
        <v>163</v>
      </c>
      <c r="E117" s="37"/>
      <c r="F117" s="188" t="s">
        <v>4590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163</v>
      </c>
      <c r="AU117" s="18" t="s">
        <v>80</v>
      </c>
    </row>
    <row r="118" spans="1:65" s="2" customFormat="1" ht="21.75" customHeight="1">
      <c r="A118" s="35"/>
      <c r="B118" s="36"/>
      <c r="C118" s="174" t="s">
        <v>262</v>
      </c>
      <c r="D118" s="174" t="s">
        <v>152</v>
      </c>
      <c r="E118" s="175" t="s">
        <v>3444</v>
      </c>
      <c r="F118" s="176" t="s">
        <v>4603</v>
      </c>
      <c r="G118" s="177" t="s">
        <v>2320</v>
      </c>
      <c r="H118" s="178">
        <v>2</v>
      </c>
      <c r="I118" s="179"/>
      <c r="J118" s="180">
        <f>ROUND(I118*H118,2)</f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157</v>
      </c>
      <c r="BM118" s="185" t="s">
        <v>366</v>
      </c>
    </row>
    <row r="119" spans="1:47" s="2" customFormat="1" ht="19.5">
      <c r="A119" s="35"/>
      <c r="B119" s="36"/>
      <c r="C119" s="37"/>
      <c r="D119" s="187" t="s">
        <v>163</v>
      </c>
      <c r="E119" s="37"/>
      <c r="F119" s="188" t="s">
        <v>4590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163</v>
      </c>
      <c r="AU119" s="18" t="s">
        <v>80</v>
      </c>
    </row>
    <row r="120" spans="1:65" s="2" customFormat="1" ht="16.5" customHeight="1">
      <c r="A120" s="35"/>
      <c r="B120" s="36"/>
      <c r="C120" s="174" t="s">
        <v>268</v>
      </c>
      <c r="D120" s="174" t="s">
        <v>152</v>
      </c>
      <c r="E120" s="175" t="s">
        <v>3445</v>
      </c>
      <c r="F120" s="176" t="s">
        <v>4604</v>
      </c>
      <c r="G120" s="177" t="s">
        <v>2320</v>
      </c>
      <c r="H120" s="178">
        <v>44</v>
      </c>
      <c r="I120" s="179"/>
      <c r="J120" s="180">
        <f>ROUND(I120*H120,2)</f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157</v>
      </c>
      <c r="BM120" s="185" t="s">
        <v>378</v>
      </c>
    </row>
    <row r="121" spans="1:65" s="2" customFormat="1" ht="16.5" customHeight="1">
      <c r="A121" s="35"/>
      <c r="B121" s="36"/>
      <c r="C121" s="174" t="s">
        <v>274</v>
      </c>
      <c r="D121" s="174" t="s">
        <v>152</v>
      </c>
      <c r="E121" s="175" t="s">
        <v>3446</v>
      </c>
      <c r="F121" s="176" t="s">
        <v>4605</v>
      </c>
      <c r="G121" s="177" t="s">
        <v>2320</v>
      </c>
      <c r="H121" s="178">
        <v>120</v>
      </c>
      <c r="I121" s="179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391</v>
      </c>
    </row>
    <row r="122" spans="1:65" s="2" customFormat="1" ht="16.5" customHeight="1">
      <c r="A122" s="35"/>
      <c r="B122" s="36"/>
      <c r="C122" s="174" t="s">
        <v>280</v>
      </c>
      <c r="D122" s="174" t="s">
        <v>152</v>
      </c>
      <c r="E122" s="175" t="s">
        <v>3448</v>
      </c>
      <c r="F122" s="176" t="s">
        <v>4606</v>
      </c>
      <c r="G122" s="177" t="s">
        <v>2320</v>
      </c>
      <c r="H122" s="178">
        <v>19</v>
      </c>
      <c r="I122" s="179"/>
      <c r="J122" s="180">
        <f>ROUND(I122*H122,2)</f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157</v>
      </c>
      <c r="BM122" s="185" t="s">
        <v>403</v>
      </c>
    </row>
    <row r="123" spans="1:65" s="2" customFormat="1" ht="16.5" customHeight="1">
      <c r="A123" s="35"/>
      <c r="B123" s="36"/>
      <c r="C123" s="174" t="s">
        <v>7</v>
      </c>
      <c r="D123" s="174" t="s">
        <v>152</v>
      </c>
      <c r="E123" s="175" t="s">
        <v>3450</v>
      </c>
      <c r="F123" s="176" t="s">
        <v>4607</v>
      </c>
      <c r="G123" s="177" t="s">
        <v>2320</v>
      </c>
      <c r="H123" s="178">
        <v>10</v>
      </c>
      <c r="I123" s="17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416</v>
      </c>
    </row>
    <row r="124" spans="1:65" s="2" customFormat="1" ht="24.2" customHeight="1">
      <c r="A124" s="35"/>
      <c r="B124" s="36"/>
      <c r="C124" s="174" t="s">
        <v>291</v>
      </c>
      <c r="D124" s="174" t="s">
        <v>152</v>
      </c>
      <c r="E124" s="175" t="s">
        <v>3451</v>
      </c>
      <c r="F124" s="176" t="s">
        <v>4608</v>
      </c>
      <c r="G124" s="177" t="s">
        <v>2320</v>
      </c>
      <c r="H124" s="178">
        <v>49</v>
      </c>
      <c r="I124" s="179"/>
      <c r="J124" s="180">
        <f>ROUND(I124*H124,2)</f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157</v>
      </c>
      <c r="BM124" s="185" t="s">
        <v>432</v>
      </c>
    </row>
    <row r="125" spans="1:47" s="2" customFormat="1" ht="19.5">
      <c r="A125" s="35"/>
      <c r="B125" s="36"/>
      <c r="C125" s="37"/>
      <c r="D125" s="187" t="s">
        <v>163</v>
      </c>
      <c r="E125" s="37"/>
      <c r="F125" s="188" t="s">
        <v>4590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163</v>
      </c>
      <c r="AU125" s="18" t="s">
        <v>80</v>
      </c>
    </row>
    <row r="126" spans="1:65" s="2" customFormat="1" ht="24.2" customHeight="1">
      <c r="A126" s="35"/>
      <c r="B126" s="36"/>
      <c r="C126" s="174" t="s">
        <v>297</v>
      </c>
      <c r="D126" s="174" t="s">
        <v>152</v>
      </c>
      <c r="E126" s="175" t="s">
        <v>3452</v>
      </c>
      <c r="F126" s="176" t="s">
        <v>4609</v>
      </c>
      <c r="G126" s="177" t="s">
        <v>2320</v>
      </c>
      <c r="H126" s="178">
        <v>2</v>
      </c>
      <c r="I126" s="179"/>
      <c r="J126" s="180">
        <f>ROUND(I126*H126,2)</f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444</v>
      </c>
    </row>
    <row r="127" spans="1:47" s="2" customFormat="1" ht="19.5">
      <c r="A127" s="35"/>
      <c r="B127" s="36"/>
      <c r="C127" s="37"/>
      <c r="D127" s="187" t="s">
        <v>163</v>
      </c>
      <c r="E127" s="37"/>
      <c r="F127" s="188" t="s">
        <v>4590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163</v>
      </c>
      <c r="AU127" s="18" t="s">
        <v>80</v>
      </c>
    </row>
    <row r="128" spans="1:65" s="2" customFormat="1" ht="24.2" customHeight="1">
      <c r="A128" s="35"/>
      <c r="B128" s="36"/>
      <c r="C128" s="174" t="s">
        <v>303</v>
      </c>
      <c r="D128" s="174" t="s">
        <v>152</v>
      </c>
      <c r="E128" s="175" t="s">
        <v>3453</v>
      </c>
      <c r="F128" s="176" t="s">
        <v>4610</v>
      </c>
      <c r="G128" s="177" t="s">
        <v>2320</v>
      </c>
      <c r="H128" s="178">
        <v>5</v>
      </c>
      <c r="I128" s="179"/>
      <c r="J128" s="180">
        <f>ROUND(I128*H128,2)</f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80</v>
      </c>
      <c r="BK128" s="186">
        <f>ROUND(I128*H128,2)</f>
        <v>0</v>
      </c>
      <c r="BL128" s="18" t="s">
        <v>157</v>
      </c>
      <c r="BM128" s="185" t="s">
        <v>455</v>
      </c>
    </row>
    <row r="129" spans="1:47" s="2" customFormat="1" ht="19.5">
      <c r="A129" s="35"/>
      <c r="B129" s="36"/>
      <c r="C129" s="37"/>
      <c r="D129" s="187" t="s">
        <v>163</v>
      </c>
      <c r="E129" s="37"/>
      <c r="F129" s="188" t="s">
        <v>4590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163</v>
      </c>
      <c r="AU129" s="18" t="s">
        <v>80</v>
      </c>
    </row>
    <row r="130" spans="1:65" s="2" customFormat="1" ht="24.2" customHeight="1">
      <c r="A130" s="35"/>
      <c r="B130" s="36"/>
      <c r="C130" s="174" t="s">
        <v>311</v>
      </c>
      <c r="D130" s="174" t="s">
        <v>152</v>
      </c>
      <c r="E130" s="175" t="s">
        <v>3454</v>
      </c>
      <c r="F130" s="176" t="s">
        <v>4611</v>
      </c>
      <c r="G130" s="177" t="s">
        <v>2320</v>
      </c>
      <c r="H130" s="178">
        <v>4</v>
      </c>
      <c r="I130" s="179"/>
      <c r="J130" s="180">
        <f>ROUND(I130*H130,2)</f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80</v>
      </c>
      <c r="AY130" s="18" t="s">
        <v>149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157</v>
      </c>
      <c r="BM130" s="185" t="s">
        <v>470</v>
      </c>
    </row>
    <row r="131" spans="1:47" s="2" customFormat="1" ht="19.5">
      <c r="A131" s="35"/>
      <c r="B131" s="36"/>
      <c r="C131" s="37"/>
      <c r="D131" s="187" t="s">
        <v>163</v>
      </c>
      <c r="E131" s="37"/>
      <c r="F131" s="188" t="s">
        <v>4590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163</v>
      </c>
      <c r="AU131" s="18" t="s">
        <v>80</v>
      </c>
    </row>
    <row r="132" spans="1:65" s="2" customFormat="1" ht="24.2" customHeight="1">
      <c r="A132" s="35"/>
      <c r="B132" s="36"/>
      <c r="C132" s="174" t="s">
        <v>317</v>
      </c>
      <c r="D132" s="174" t="s">
        <v>152</v>
      </c>
      <c r="E132" s="175" t="s">
        <v>3456</v>
      </c>
      <c r="F132" s="176" t="s">
        <v>4612</v>
      </c>
      <c r="G132" s="177" t="s">
        <v>2320</v>
      </c>
      <c r="H132" s="178">
        <v>2</v>
      </c>
      <c r="I132" s="179"/>
      <c r="J132" s="180">
        <f>ROUND(I132*H132,2)</f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157</v>
      </c>
      <c r="BM132" s="185" t="s">
        <v>483</v>
      </c>
    </row>
    <row r="133" spans="1:47" s="2" customFormat="1" ht="19.5">
      <c r="A133" s="35"/>
      <c r="B133" s="36"/>
      <c r="C133" s="37"/>
      <c r="D133" s="187" t="s">
        <v>163</v>
      </c>
      <c r="E133" s="37"/>
      <c r="F133" s="188" t="s">
        <v>4590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163</v>
      </c>
      <c r="AU133" s="18" t="s">
        <v>80</v>
      </c>
    </row>
    <row r="134" spans="1:65" s="2" customFormat="1" ht="24.2" customHeight="1">
      <c r="A134" s="35"/>
      <c r="B134" s="36"/>
      <c r="C134" s="174" t="s">
        <v>323</v>
      </c>
      <c r="D134" s="174" t="s">
        <v>152</v>
      </c>
      <c r="E134" s="175" t="s">
        <v>3457</v>
      </c>
      <c r="F134" s="176" t="s">
        <v>4613</v>
      </c>
      <c r="G134" s="177" t="s">
        <v>2320</v>
      </c>
      <c r="H134" s="178">
        <v>25</v>
      </c>
      <c r="I134" s="179"/>
      <c r="J134" s="180">
        <f>ROUND(I134*H134,2)</f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157</v>
      </c>
      <c r="BM134" s="185" t="s">
        <v>497</v>
      </c>
    </row>
    <row r="135" spans="1:65" s="2" customFormat="1" ht="16.5" customHeight="1">
      <c r="A135" s="35"/>
      <c r="B135" s="36"/>
      <c r="C135" s="174" t="s">
        <v>331</v>
      </c>
      <c r="D135" s="174" t="s">
        <v>152</v>
      </c>
      <c r="E135" s="175" t="s">
        <v>3458</v>
      </c>
      <c r="F135" s="176" t="s">
        <v>4614</v>
      </c>
      <c r="G135" s="177" t="s">
        <v>2320</v>
      </c>
      <c r="H135" s="178">
        <v>25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516</v>
      </c>
    </row>
    <row r="136" spans="1:65" s="2" customFormat="1" ht="21.75" customHeight="1">
      <c r="A136" s="35"/>
      <c r="B136" s="36"/>
      <c r="C136" s="174" t="s">
        <v>337</v>
      </c>
      <c r="D136" s="174" t="s">
        <v>152</v>
      </c>
      <c r="E136" s="175" t="s">
        <v>3459</v>
      </c>
      <c r="F136" s="176" t="s">
        <v>4615</v>
      </c>
      <c r="G136" s="177" t="s">
        <v>2320</v>
      </c>
      <c r="H136" s="178">
        <v>1</v>
      </c>
      <c r="I136" s="179"/>
      <c r="J136" s="180">
        <f>ROUND(I136*H136,2)</f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157</v>
      </c>
      <c r="BM136" s="185" t="s">
        <v>527</v>
      </c>
    </row>
    <row r="137" spans="1:65" s="2" customFormat="1" ht="24.2" customHeight="1">
      <c r="A137" s="35"/>
      <c r="B137" s="36"/>
      <c r="C137" s="174" t="s">
        <v>343</v>
      </c>
      <c r="D137" s="174" t="s">
        <v>152</v>
      </c>
      <c r="E137" s="175" t="s">
        <v>3460</v>
      </c>
      <c r="F137" s="176" t="s">
        <v>4616</v>
      </c>
      <c r="G137" s="177" t="s">
        <v>2320</v>
      </c>
      <c r="H137" s="178">
        <v>3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540</v>
      </c>
    </row>
    <row r="138" spans="1:47" s="2" customFormat="1" ht="19.5">
      <c r="A138" s="35"/>
      <c r="B138" s="36"/>
      <c r="C138" s="37"/>
      <c r="D138" s="187" t="s">
        <v>163</v>
      </c>
      <c r="E138" s="37"/>
      <c r="F138" s="188" t="s">
        <v>4590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24.2" customHeight="1">
      <c r="A139" s="35"/>
      <c r="B139" s="36"/>
      <c r="C139" s="174" t="s">
        <v>349</v>
      </c>
      <c r="D139" s="174" t="s">
        <v>152</v>
      </c>
      <c r="E139" s="175" t="s">
        <v>3461</v>
      </c>
      <c r="F139" s="176" t="s">
        <v>4617</v>
      </c>
      <c r="G139" s="177" t="s">
        <v>2320</v>
      </c>
      <c r="H139" s="178">
        <v>1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555</v>
      </c>
    </row>
    <row r="140" spans="1:47" s="2" customFormat="1" ht="19.5">
      <c r="A140" s="35"/>
      <c r="B140" s="36"/>
      <c r="C140" s="37"/>
      <c r="D140" s="187" t="s">
        <v>163</v>
      </c>
      <c r="E140" s="37"/>
      <c r="F140" s="188" t="s">
        <v>4590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163</v>
      </c>
      <c r="AU140" s="18" t="s">
        <v>80</v>
      </c>
    </row>
    <row r="141" spans="1:65" s="2" customFormat="1" ht="24.2" customHeight="1">
      <c r="A141" s="35"/>
      <c r="B141" s="36"/>
      <c r="C141" s="174" t="s">
        <v>355</v>
      </c>
      <c r="D141" s="174" t="s">
        <v>152</v>
      </c>
      <c r="E141" s="175" t="s">
        <v>4618</v>
      </c>
      <c r="F141" s="176" t="s">
        <v>4619</v>
      </c>
      <c r="G141" s="177" t="s">
        <v>2320</v>
      </c>
      <c r="H141" s="178">
        <v>2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567</v>
      </c>
    </row>
    <row r="142" spans="1:47" s="2" customFormat="1" ht="19.5">
      <c r="A142" s="35"/>
      <c r="B142" s="36"/>
      <c r="C142" s="37"/>
      <c r="D142" s="187" t="s">
        <v>163</v>
      </c>
      <c r="E142" s="37"/>
      <c r="F142" s="188" t="s">
        <v>4590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163</v>
      </c>
      <c r="AU142" s="18" t="s">
        <v>80</v>
      </c>
    </row>
    <row r="143" spans="1:65" s="2" customFormat="1" ht="16.5" customHeight="1">
      <c r="A143" s="35"/>
      <c r="B143" s="36"/>
      <c r="C143" s="174" t="s">
        <v>360</v>
      </c>
      <c r="D143" s="174" t="s">
        <v>152</v>
      </c>
      <c r="E143" s="175" t="s">
        <v>4620</v>
      </c>
      <c r="F143" s="176" t="s">
        <v>4621</v>
      </c>
      <c r="G143" s="177" t="s">
        <v>2320</v>
      </c>
      <c r="H143" s="178">
        <v>37</v>
      </c>
      <c r="I143" s="179"/>
      <c r="J143" s="180">
        <f>ROUND(I143*H143,2)</f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157</v>
      </c>
      <c r="BM143" s="185" t="s">
        <v>579</v>
      </c>
    </row>
    <row r="144" spans="1:47" s="2" customFormat="1" ht="19.5">
      <c r="A144" s="35"/>
      <c r="B144" s="36"/>
      <c r="C144" s="37"/>
      <c r="D144" s="187" t="s">
        <v>163</v>
      </c>
      <c r="E144" s="37"/>
      <c r="F144" s="188" t="s">
        <v>4590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163</v>
      </c>
      <c r="AU144" s="18" t="s">
        <v>80</v>
      </c>
    </row>
    <row r="145" spans="1:65" s="2" customFormat="1" ht="16.5" customHeight="1">
      <c r="A145" s="35"/>
      <c r="B145" s="36"/>
      <c r="C145" s="174" t="s">
        <v>366</v>
      </c>
      <c r="D145" s="174" t="s">
        <v>152</v>
      </c>
      <c r="E145" s="175" t="s">
        <v>4622</v>
      </c>
      <c r="F145" s="176" t="s">
        <v>4623</v>
      </c>
      <c r="G145" s="177" t="s">
        <v>2320</v>
      </c>
      <c r="H145" s="178">
        <v>4</v>
      </c>
      <c r="I145" s="179"/>
      <c r="J145" s="180">
        <f>ROUND(I145*H145,2)</f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593</v>
      </c>
    </row>
    <row r="146" spans="1:47" s="2" customFormat="1" ht="19.5">
      <c r="A146" s="35"/>
      <c r="B146" s="36"/>
      <c r="C146" s="37"/>
      <c r="D146" s="187" t="s">
        <v>163</v>
      </c>
      <c r="E146" s="37"/>
      <c r="F146" s="188" t="s">
        <v>4590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163</v>
      </c>
      <c r="AU146" s="18" t="s">
        <v>80</v>
      </c>
    </row>
    <row r="147" spans="1:65" s="2" customFormat="1" ht="16.5" customHeight="1">
      <c r="A147" s="35"/>
      <c r="B147" s="36"/>
      <c r="C147" s="174" t="s">
        <v>372</v>
      </c>
      <c r="D147" s="174" t="s">
        <v>152</v>
      </c>
      <c r="E147" s="175" t="s">
        <v>4624</v>
      </c>
      <c r="F147" s="176" t="s">
        <v>4625</v>
      </c>
      <c r="G147" s="177" t="s">
        <v>2320</v>
      </c>
      <c r="H147" s="178">
        <v>1</v>
      </c>
      <c r="I147" s="179"/>
      <c r="J147" s="180">
        <f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157</v>
      </c>
      <c r="BM147" s="185" t="s">
        <v>605</v>
      </c>
    </row>
    <row r="148" spans="1:47" s="2" customFormat="1" ht="19.5">
      <c r="A148" s="35"/>
      <c r="B148" s="36"/>
      <c r="C148" s="37"/>
      <c r="D148" s="187" t="s">
        <v>163</v>
      </c>
      <c r="E148" s="37"/>
      <c r="F148" s="188" t="s">
        <v>4590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163</v>
      </c>
      <c r="AU148" s="18" t="s">
        <v>80</v>
      </c>
    </row>
    <row r="149" spans="1:65" s="2" customFormat="1" ht="24.2" customHeight="1">
      <c r="A149" s="35"/>
      <c r="B149" s="36"/>
      <c r="C149" s="174" t="s">
        <v>378</v>
      </c>
      <c r="D149" s="174" t="s">
        <v>152</v>
      </c>
      <c r="E149" s="175" t="s">
        <v>4626</v>
      </c>
      <c r="F149" s="176" t="s">
        <v>4627</v>
      </c>
      <c r="G149" s="177" t="s">
        <v>2320</v>
      </c>
      <c r="H149" s="178">
        <v>24</v>
      </c>
      <c r="I149" s="179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618</v>
      </c>
    </row>
    <row r="150" spans="1:65" s="2" customFormat="1" ht="16.5" customHeight="1">
      <c r="A150" s="35"/>
      <c r="B150" s="36"/>
      <c r="C150" s="174" t="s">
        <v>385</v>
      </c>
      <c r="D150" s="174" t="s">
        <v>152</v>
      </c>
      <c r="E150" s="175" t="s">
        <v>4628</v>
      </c>
      <c r="F150" s="176" t="s">
        <v>4629</v>
      </c>
      <c r="G150" s="177" t="s">
        <v>2320</v>
      </c>
      <c r="H150" s="178">
        <v>6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157</v>
      </c>
      <c r="BM150" s="185" t="s">
        <v>632</v>
      </c>
    </row>
    <row r="151" spans="1:65" s="2" customFormat="1" ht="16.5" customHeight="1">
      <c r="A151" s="35"/>
      <c r="B151" s="36"/>
      <c r="C151" s="174" t="s">
        <v>391</v>
      </c>
      <c r="D151" s="174" t="s">
        <v>152</v>
      </c>
      <c r="E151" s="175" t="s">
        <v>4630</v>
      </c>
      <c r="F151" s="176" t="s">
        <v>4631</v>
      </c>
      <c r="G151" s="177" t="s">
        <v>2320</v>
      </c>
      <c r="H151" s="178">
        <v>21</v>
      </c>
      <c r="I151" s="179"/>
      <c r="J151" s="180">
        <f>ROUND(I151*H151,2)</f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648</v>
      </c>
    </row>
    <row r="152" spans="2:63" s="12" customFormat="1" ht="25.9" customHeight="1">
      <c r="B152" s="158"/>
      <c r="C152" s="159"/>
      <c r="D152" s="160" t="s">
        <v>71</v>
      </c>
      <c r="E152" s="161" t="s">
        <v>2445</v>
      </c>
      <c r="F152" s="161" t="s">
        <v>4632</v>
      </c>
      <c r="G152" s="159"/>
      <c r="H152" s="159"/>
      <c r="I152" s="162"/>
      <c r="J152" s="163">
        <f>BK152</f>
        <v>0</v>
      </c>
      <c r="K152" s="159"/>
      <c r="L152" s="164"/>
      <c r="M152" s="165"/>
      <c r="N152" s="166"/>
      <c r="O152" s="166"/>
      <c r="P152" s="167">
        <f>SUM(P153:P158)</f>
        <v>0</v>
      </c>
      <c r="Q152" s="166"/>
      <c r="R152" s="167">
        <f>SUM(R153:R158)</f>
        <v>0</v>
      </c>
      <c r="S152" s="166"/>
      <c r="T152" s="168">
        <f>SUM(T153:T158)</f>
        <v>0</v>
      </c>
      <c r="AR152" s="169" t="s">
        <v>80</v>
      </c>
      <c r="AT152" s="170" t="s">
        <v>71</v>
      </c>
      <c r="AU152" s="170" t="s">
        <v>72</v>
      </c>
      <c r="AY152" s="169" t="s">
        <v>149</v>
      </c>
      <c r="BK152" s="171">
        <f>SUM(BK153:BK158)</f>
        <v>0</v>
      </c>
    </row>
    <row r="153" spans="1:65" s="2" customFormat="1" ht="16.5" customHeight="1">
      <c r="A153" s="35"/>
      <c r="B153" s="36"/>
      <c r="C153" s="174" t="s">
        <v>397</v>
      </c>
      <c r="D153" s="174" t="s">
        <v>152</v>
      </c>
      <c r="E153" s="175" t="s">
        <v>2447</v>
      </c>
      <c r="F153" s="176" t="s">
        <v>4633</v>
      </c>
      <c r="G153" s="177" t="s">
        <v>2359</v>
      </c>
      <c r="H153" s="178">
        <v>1</v>
      </c>
      <c r="I153" s="179"/>
      <c r="J153" s="180">
        <f aca="true" t="shared" si="0" ref="J153:J158">ROUND(I153*H153,2)</f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 aca="true" t="shared" si="1" ref="P153:P158">O153*H153</f>
        <v>0</v>
      </c>
      <c r="Q153" s="183">
        <v>0</v>
      </c>
      <c r="R153" s="183">
        <f aca="true" t="shared" si="2" ref="R153:R158">Q153*H153</f>
        <v>0</v>
      </c>
      <c r="S153" s="183">
        <v>0</v>
      </c>
      <c r="T153" s="184">
        <f aca="true" t="shared" si="3" ref="T153:T158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 aca="true" t="shared" si="4" ref="BE153:BE158">IF(N153="základní",J153,0)</f>
        <v>0</v>
      </c>
      <c r="BF153" s="186">
        <f aca="true" t="shared" si="5" ref="BF153:BF158">IF(N153="snížená",J153,0)</f>
        <v>0</v>
      </c>
      <c r="BG153" s="186">
        <f aca="true" t="shared" si="6" ref="BG153:BG158">IF(N153="zákl. přenesená",J153,0)</f>
        <v>0</v>
      </c>
      <c r="BH153" s="186">
        <f aca="true" t="shared" si="7" ref="BH153:BH158">IF(N153="sníž. přenesená",J153,0)</f>
        <v>0</v>
      </c>
      <c r="BI153" s="186">
        <f aca="true" t="shared" si="8" ref="BI153:BI158">IF(N153="nulová",J153,0)</f>
        <v>0</v>
      </c>
      <c r="BJ153" s="18" t="s">
        <v>80</v>
      </c>
      <c r="BK153" s="186">
        <f aca="true" t="shared" si="9" ref="BK153:BK158">ROUND(I153*H153,2)</f>
        <v>0</v>
      </c>
      <c r="BL153" s="18" t="s">
        <v>157</v>
      </c>
      <c r="BM153" s="185" t="s">
        <v>660</v>
      </c>
    </row>
    <row r="154" spans="1:65" s="2" customFormat="1" ht="16.5" customHeight="1">
      <c r="A154" s="35"/>
      <c r="B154" s="36"/>
      <c r="C154" s="174" t="s">
        <v>403</v>
      </c>
      <c r="D154" s="174" t="s">
        <v>152</v>
      </c>
      <c r="E154" s="175" t="s">
        <v>2450</v>
      </c>
      <c r="F154" s="176" t="s">
        <v>4634</v>
      </c>
      <c r="G154" s="177" t="s">
        <v>2359</v>
      </c>
      <c r="H154" s="178">
        <v>1</v>
      </c>
      <c r="I154" s="179"/>
      <c r="J154" s="180">
        <f t="shared" si="0"/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t="shared" si="1"/>
        <v>0</v>
      </c>
      <c r="Q154" s="183">
        <v>0</v>
      </c>
      <c r="R154" s="183">
        <f t="shared" si="2"/>
        <v>0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80</v>
      </c>
      <c r="BK154" s="186">
        <f t="shared" si="9"/>
        <v>0</v>
      </c>
      <c r="BL154" s="18" t="s">
        <v>157</v>
      </c>
      <c r="BM154" s="185" t="s">
        <v>674</v>
      </c>
    </row>
    <row r="155" spans="1:65" s="2" customFormat="1" ht="16.5" customHeight="1">
      <c r="A155" s="35"/>
      <c r="B155" s="36"/>
      <c r="C155" s="174" t="s">
        <v>410</v>
      </c>
      <c r="D155" s="174" t="s">
        <v>152</v>
      </c>
      <c r="E155" s="175" t="s">
        <v>2453</v>
      </c>
      <c r="F155" s="176" t="s">
        <v>4635</v>
      </c>
      <c r="G155" s="177" t="s">
        <v>2359</v>
      </c>
      <c r="H155" s="178">
        <v>1</v>
      </c>
      <c r="I155" s="179"/>
      <c r="J155" s="180">
        <f t="shared" si="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1"/>
        <v>0</v>
      </c>
      <c r="Q155" s="183">
        <v>0</v>
      </c>
      <c r="R155" s="183">
        <f t="shared" si="2"/>
        <v>0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80</v>
      </c>
      <c r="BK155" s="186">
        <f t="shared" si="9"/>
        <v>0</v>
      </c>
      <c r="BL155" s="18" t="s">
        <v>157</v>
      </c>
      <c r="BM155" s="185" t="s">
        <v>688</v>
      </c>
    </row>
    <row r="156" spans="1:65" s="2" customFormat="1" ht="16.5" customHeight="1">
      <c r="A156" s="35"/>
      <c r="B156" s="36"/>
      <c r="C156" s="174" t="s">
        <v>416</v>
      </c>
      <c r="D156" s="174" t="s">
        <v>152</v>
      </c>
      <c r="E156" s="175" t="s">
        <v>2456</v>
      </c>
      <c r="F156" s="176" t="s">
        <v>4636</v>
      </c>
      <c r="G156" s="177" t="s">
        <v>2359</v>
      </c>
      <c r="H156" s="178">
        <v>1</v>
      </c>
      <c r="I156" s="179"/>
      <c r="J156" s="180">
        <f t="shared" si="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1"/>
        <v>0</v>
      </c>
      <c r="Q156" s="183">
        <v>0</v>
      </c>
      <c r="R156" s="183">
        <f t="shared" si="2"/>
        <v>0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80</v>
      </c>
      <c r="BK156" s="186">
        <f t="shared" si="9"/>
        <v>0</v>
      </c>
      <c r="BL156" s="18" t="s">
        <v>157</v>
      </c>
      <c r="BM156" s="185" t="s">
        <v>4637</v>
      </c>
    </row>
    <row r="157" spans="1:65" s="2" customFormat="1" ht="16.5" customHeight="1">
      <c r="A157" s="35"/>
      <c r="B157" s="36"/>
      <c r="C157" s="174" t="s">
        <v>422</v>
      </c>
      <c r="D157" s="174" t="s">
        <v>152</v>
      </c>
      <c r="E157" s="175" t="s">
        <v>2459</v>
      </c>
      <c r="F157" s="176" t="s">
        <v>4570</v>
      </c>
      <c r="G157" s="177" t="s">
        <v>2359</v>
      </c>
      <c r="H157" s="178">
        <v>1</v>
      </c>
      <c r="I157" s="179"/>
      <c r="J157" s="180">
        <f t="shared" si="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1"/>
        <v>0</v>
      </c>
      <c r="Q157" s="183">
        <v>0</v>
      </c>
      <c r="R157" s="183">
        <f t="shared" si="2"/>
        <v>0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80</v>
      </c>
      <c r="BK157" s="186">
        <f t="shared" si="9"/>
        <v>0</v>
      </c>
      <c r="BL157" s="18" t="s">
        <v>157</v>
      </c>
      <c r="BM157" s="185" t="s">
        <v>719</v>
      </c>
    </row>
    <row r="158" spans="1:65" s="2" customFormat="1" ht="16.5" customHeight="1">
      <c r="A158" s="35"/>
      <c r="B158" s="36"/>
      <c r="C158" s="174" t="s">
        <v>432</v>
      </c>
      <c r="D158" s="174" t="s">
        <v>152</v>
      </c>
      <c r="E158" s="175" t="s">
        <v>2462</v>
      </c>
      <c r="F158" s="176" t="s">
        <v>4638</v>
      </c>
      <c r="G158" s="177" t="s">
        <v>2359</v>
      </c>
      <c r="H158" s="178">
        <v>1</v>
      </c>
      <c r="I158" s="179"/>
      <c r="J158" s="180">
        <f t="shared" si="0"/>
        <v>0</v>
      </c>
      <c r="K158" s="176" t="s">
        <v>19</v>
      </c>
      <c r="L158" s="40"/>
      <c r="M158" s="242" t="s">
        <v>19</v>
      </c>
      <c r="N158" s="243" t="s">
        <v>43</v>
      </c>
      <c r="O158" s="244"/>
      <c r="P158" s="245">
        <f t="shared" si="1"/>
        <v>0</v>
      </c>
      <c r="Q158" s="245">
        <v>0</v>
      </c>
      <c r="R158" s="245">
        <f t="shared" si="2"/>
        <v>0</v>
      </c>
      <c r="S158" s="245">
        <v>0</v>
      </c>
      <c r="T158" s="24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80</v>
      </c>
      <c r="BK158" s="186">
        <f t="shared" si="9"/>
        <v>0</v>
      </c>
      <c r="BL158" s="18" t="s">
        <v>157</v>
      </c>
      <c r="BM158" s="185" t="s">
        <v>736</v>
      </c>
    </row>
    <row r="159" spans="1:31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XegFcsB/FFHrMTv6McNHm0NfwhLWl39GRNgjAuqRhKt87ExyYJI8fqIbdEB8QeBrxLocaMqvqD6GzBMwpCcbwg==" saltValue="OYeP/wISpKsXGFdldfGmUrnBHim1we17+iohNLxBKLNU6tBRvQjC7yoZ1R02Kfu5jPQy+ixNop2d1e/EMGd4Ww==" spinCount="100000" sheet="1" objects="1" scenarios="1" formatColumns="0" formatRows="0" autoFilter="0"/>
  <autoFilter ref="C82:K15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109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4639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ROUND((SUM(BE84:BE111)),2)</f>
        <v>0</v>
      </c>
      <c r="G33" s="35"/>
      <c r="H33" s="35"/>
      <c r="I33" s="119">
        <v>0.21</v>
      </c>
      <c r="J33" s="118">
        <f>ROUND(((SUM(BE84:BE111))*I33),2)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ROUND((SUM(BF84:BF111)),2)</f>
        <v>0</v>
      </c>
      <c r="G34" s="35"/>
      <c r="H34" s="35"/>
      <c r="I34" s="119">
        <v>0.15</v>
      </c>
      <c r="J34" s="118">
        <f>ROUND(((SUM(BF84:BF111))*I34),2)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ROUND((SUM(BH84:BH111)),2)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VRN - Vedlejší rozpočtové náklady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4639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4640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4641</v>
      </c>
      <c r="E62" s="144"/>
      <c r="F62" s="144"/>
      <c r="G62" s="144"/>
      <c r="H62" s="144"/>
      <c r="I62" s="144"/>
      <c r="J62" s="145">
        <f>J95</f>
        <v>0</v>
      </c>
      <c r="K62" s="142"/>
      <c r="L62" s="146"/>
    </row>
    <row r="63" spans="2:12" s="10" customFormat="1" ht="19.9" customHeight="1">
      <c r="B63" s="141"/>
      <c r="C63" s="142"/>
      <c r="D63" s="143" t="s">
        <v>4642</v>
      </c>
      <c r="E63" s="144"/>
      <c r="F63" s="144"/>
      <c r="G63" s="144"/>
      <c r="H63" s="144"/>
      <c r="I63" s="144"/>
      <c r="J63" s="145">
        <f>J100</f>
        <v>0</v>
      </c>
      <c r="K63" s="142"/>
      <c r="L63" s="146"/>
    </row>
    <row r="64" spans="2:12" s="10" customFormat="1" ht="19.9" customHeight="1">
      <c r="B64" s="141"/>
      <c r="C64" s="142"/>
      <c r="D64" s="143" t="s">
        <v>4643</v>
      </c>
      <c r="E64" s="144"/>
      <c r="F64" s="144"/>
      <c r="G64" s="144"/>
      <c r="H64" s="144"/>
      <c r="I64" s="144"/>
      <c r="J64" s="145">
        <f>J106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134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8" t="str">
        <f>E7</f>
        <v>Stavební úpravy v objektu VZ I</v>
      </c>
      <c r="F74" s="379"/>
      <c r="G74" s="379"/>
      <c r="H74" s="379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111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35" t="str">
        <f>E9</f>
        <v>VRN - Vedlejší rozpočtové náklady</v>
      </c>
      <c r="F76" s="380"/>
      <c r="G76" s="380"/>
      <c r="H76" s="380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Růžová 943/6, 110 00 Praha 1</v>
      </c>
      <c r="G78" s="37"/>
      <c r="H78" s="37"/>
      <c r="I78" s="30" t="s">
        <v>23</v>
      </c>
      <c r="J78" s="60" t="str">
        <f>IF(J12="","",J12)</f>
        <v>Vyplň údaj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24</v>
      </c>
      <c r="D80" s="37"/>
      <c r="E80" s="37"/>
      <c r="F80" s="28" t="str">
        <f>E15</f>
        <v>STÁTNÍ TISKÁRNA CENIN, Růžová 6, 110 00 Praha 1</v>
      </c>
      <c r="G80" s="37"/>
      <c r="H80" s="37"/>
      <c r="I80" s="30" t="s">
        <v>30</v>
      </c>
      <c r="J80" s="33" t="str">
        <f>E21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40.15" customHeight="1">
      <c r="A81" s="35"/>
      <c r="B81" s="36"/>
      <c r="C81" s="30" t="s">
        <v>28</v>
      </c>
      <c r="D81" s="37"/>
      <c r="E81" s="37"/>
      <c r="F81" s="28" t="str">
        <f>IF(E18="","",E18)</f>
        <v>Vyplň údaj</v>
      </c>
      <c r="G81" s="37"/>
      <c r="H81" s="37"/>
      <c r="I81" s="30" t="s">
        <v>35</v>
      </c>
      <c r="J81" s="33" t="str">
        <f>E24</f>
        <v>APRIS 3MP s.r.o., Baarova 36, 140 00 Praha 4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135</v>
      </c>
      <c r="D83" s="150" t="s">
        <v>57</v>
      </c>
      <c r="E83" s="150" t="s">
        <v>53</v>
      </c>
      <c r="F83" s="150" t="s">
        <v>54</v>
      </c>
      <c r="G83" s="150" t="s">
        <v>136</v>
      </c>
      <c r="H83" s="150" t="s">
        <v>137</v>
      </c>
      <c r="I83" s="150" t="s">
        <v>138</v>
      </c>
      <c r="J83" s="150" t="s">
        <v>115</v>
      </c>
      <c r="K83" s="151" t="s">
        <v>139</v>
      </c>
      <c r="L83" s="152"/>
      <c r="M83" s="69" t="s">
        <v>19</v>
      </c>
      <c r="N83" s="70" t="s">
        <v>42</v>
      </c>
      <c r="O83" s="70" t="s">
        <v>140</v>
      </c>
      <c r="P83" s="70" t="s">
        <v>141</v>
      </c>
      <c r="Q83" s="70" t="s">
        <v>142</v>
      </c>
      <c r="R83" s="70" t="s">
        <v>143</v>
      </c>
      <c r="S83" s="70" t="s">
        <v>144</v>
      </c>
      <c r="T83" s="71" t="s">
        <v>145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146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116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107</v>
      </c>
      <c r="F85" s="161" t="s">
        <v>108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P86+P95+P100+P106</f>
        <v>0</v>
      </c>
      <c r="Q85" s="166"/>
      <c r="R85" s="167">
        <f>R86+R95+R100+R106</f>
        <v>0</v>
      </c>
      <c r="S85" s="166"/>
      <c r="T85" s="168">
        <f>T86+T95+T100+T106</f>
        <v>0</v>
      </c>
      <c r="AR85" s="169" t="s">
        <v>179</v>
      </c>
      <c r="AT85" s="170" t="s">
        <v>71</v>
      </c>
      <c r="AU85" s="170" t="s">
        <v>72</v>
      </c>
      <c r="AY85" s="169" t="s">
        <v>149</v>
      </c>
      <c r="BK85" s="171">
        <f>BK86+BK95+BK100+BK106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4644</v>
      </c>
      <c r="F86" s="172" t="s">
        <v>4645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SUM(P87:P94)</f>
        <v>0</v>
      </c>
      <c r="Q86" s="166"/>
      <c r="R86" s="167">
        <f>SUM(R87:R94)</f>
        <v>0</v>
      </c>
      <c r="S86" s="166"/>
      <c r="T86" s="168">
        <f>SUM(T87:T94)</f>
        <v>0</v>
      </c>
      <c r="AR86" s="169" t="s">
        <v>179</v>
      </c>
      <c r="AT86" s="170" t="s">
        <v>71</v>
      </c>
      <c r="AU86" s="170" t="s">
        <v>80</v>
      </c>
      <c r="AY86" s="169" t="s">
        <v>149</v>
      </c>
      <c r="BK86" s="171">
        <f>SUM(BK87:BK94)</f>
        <v>0</v>
      </c>
    </row>
    <row r="87" spans="1:65" s="2" customFormat="1" ht="24.2" customHeight="1">
      <c r="A87" s="35"/>
      <c r="B87" s="36"/>
      <c r="C87" s="174" t="s">
        <v>80</v>
      </c>
      <c r="D87" s="174" t="s">
        <v>152</v>
      </c>
      <c r="E87" s="175" t="s">
        <v>4646</v>
      </c>
      <c r="F87" s="176" t="s">
        <v>4647</v>
      </c>
      <c r="G87" s="177" t="s">
        <v>161</v>
      </c>
      <c r="H87" s="178">
        <v>1</v>
      </c>
      <c r="I87" s="179"/>
      <c r="J87" s="180">
        <f>ROUND(I87*H87,2)</f>
        <v>0</v>
      </c>
      <c r="K87" s="176" t="s">
        <v>156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4648</v>
      </c>
      <c r="AT87" s="185" t="s">
        <v>152</v>
      </c>
      <c r="AU87" s="185" t="s">
        <v>82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4648</v>
      </c>
      <c r="BM87" s="185" t="s">
        <v>4649</v>
      </c>
    </row>
    <row r="88" spans="1:47" s="2" customFormat="1" ht="19.5">
      <c r="A88" s="35"/>
      <c r="B88" s="36"/>
      <c r="C88" s="37"/>
      <c r="D88" s="187" t="s">
        <v>163</v>
      </c>
      <c r="E88" s="37"/>
      <c r="F88" s="188" t="s">
        <v>4650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82</v>
      </c>
    </row>
    <row r="89" spans="1:65" s="2" customFormat="1" ht="16.5" customHeight="1">
      <c r="A89" s="35"/>
      <c r="B89" s="36"/>
      <c r="C89" s="174" t="s">
        <v>82</v>
      </c>
      <c r="D89" s="174" t="s">
        <v>152</v>
      </c>
      <c r="E89" s="175" t="s">
        <v>4651</v>
      </c>
      <c r="F89" s="176" t="s">
        <v>4652</v>
      </c>
      <c r="G89" s="177" t="s">
        <v>161</v>
      </c>
      <c r="H89" s="178">
        <v>1</v>
      </c>
      <c r="I89" s="179"/>
      <c r="J89" s="180">
        <f>ROUND(I89*H89,2)</f>
        <v>0</v>
      </c>
      <c r="K89" s="176" t="s">
        <v>182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4648</v>
      </c>
      <c r="AT89" s="185" t="s">
        <v>152</v>
      </c>
      <c r="AU89" s="185" t="s">
        <v>82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4648</v>
      </c>
      <c r="BM89" s="185" t="s">
        <v>4653</v>
      </c>
    </row>
    <row r="90" spans="1:47" s="2" customFormat="1" ht="11.25">
      <c r="A90" s="35"/>
      <c r="B90" s="36"/>
      <c r="C90" s="37"/>
      <c r="D90" s="203" t="s">
        <v>184</v>
      </c>
      <c r="E90" s="37"/>
      <c r="F90" s="204" t="s">
        <v>4654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184</v>
      </c>
      <c r="AU90" s="18" t="s">
        <v>82</v>
      </c>
    </row>
    <row r="91" spans="1:47" s="2" customFormat="1" ht="19.5">
      <c r="A91" s="35"/>
      <c r="B91" s="36"/>
      <c r="C91" s="37"/>
      <c r="D91" s="187" t="s">
        <v>163</v>
      </c>
      <c r="E91" s="37"/>
      <c r="F91" s="188" t="s">
        <v>4655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163</v>
      </c>
      <c r="AU91" s="18" t="s">
        <v>82</v>
      </c>
    </row>
    <row r="92" spans="1:65" s="2" customFormat="1" ht="16.5" customHeight="1">
      <c r="A92" s="35"/>
      <c r="B92" s="36"/>
      <c r="C92" s="174" t="s">
        <v>167</v>
      </c>
      <c r="D92" s="174" t="s">
        <v>152</v>
      </c>
      <c r="E92" s="175" t="s">
        <v>4656</v>
      </c>
      <c r="F92" s="176" t="s">
        <v>4657</v>
      </c>
      <c r="G92" s="177" t="s">
        <v>161</v>
      </c>
      <c r="H92" s="178">
        <v>1</v>
      </c>
      <c r="I92" s="179"/>
      <c r="J92" s="180">
        <f>ROUND(I92*H92,2)</f>
        <v>0</v>
      </c>
      <c r="K92" s="176" t="s">
        <v>182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4648</v>
      </c>
      <c r="AT92" s="185" t="s">
        <v>152</v>
      </c>
      <c r="AU92" s="185" t="s">
        <v>82</v>
      </c>
      <c r="AY92" s="18" t="s">
        <v>149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4648</v>
      </c>
      <c r="BM92" s="185" t="s">
        <v>4658</v>
      </c>
    </row>
    <row r="93" spans="1:47" s="2" customFormat="1" ht="11.25">
      <c r="A93" s="35"/>
      <c r="B93" s="36"/>
      <c r="C93" s="37"/>
      <c r="D93" s="203" t="s">
        <v>184</v>
      </c>
      <c r="E93" s="37"/>
      <c r="F93" s="204" t="s">
        <v>4659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184</v>
      </c>
      <c r="AU93" s="18" t="s">
        <v>82</v>
      </c>
    </row>
    <row r="94" spans="1:47" s="2" customFormat="1" ht="19.5">
      <c r="A94" s="35"/>
      <c r="B94" s="36"/>
      <c r="C94" s="37"/>
      <c r="D94" s="187" t="s">
        <v>163</v>
      </c>
      <c r="E94" s="37"/>
      <c r="F94" s="188" t="s">
        <v>4660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82</v>
      </c>
    </row>
    <row r="95" spans="2:63" s="12" customFormat="1" ht="22.9" customHeight="1">
      <c r="B95" s="158"/>
      <c r="C95" s="159"/>
      <c r="D95" s="160" t="s">
        <v>71</v>
      </c>
      <c r="E95" s="172" t="s">
        <v>4661</v>
      </c>
      <c r="F95" s="172" t="s">
        <v>4662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SUM(P96:P99)</f>
        <v>0</v>
      </c>
      <c r="Q95" s="166"/>
      <c r="R95" s="167">
        <f>SUM(R96:R99)</f>
        <v>0</v>
      </c>
      <c r="S95" s="166"/>
      <c r="T95" s="168">
        <f>SUM(T96:T99)</f>
        <v>0</v>
      </c>
      <c r="AR95" s="169" t="s">
        <v>179</v>
      </c>
      <c r="AT95" s="170" t="s">
        <v>71</v>
      </c>
      <c r="AU95" s="170" t="s">
        <v>80</v>
      </c>
      <c r="AY95" s="169" t="s">
        <v>149</v>
      </c>
      <c r="BK95" s="171">
        <f>SUM(BK96:BK99)</f>
        <v>0</v>
      </c>
    </row>
    <row r="96" spans="1:65" s="2" customFormat="1" ht="16.5" customHeight="1">
      <c r="A96" s="35"/>
      <c r="B96" s="36"/>
      <c r="C96" s="174" t="s">
        <v>157</v>
      </c>
      <c r="D96" s="174" t="s">
        <v>152</v>
      </c>
      <c r="E96" s="175" t="s">
        <v>4663</v>
      </c>
      <c r="F96" s="176" t="s">
        <v>4662</v>
      </c>
      <c r="G96" s="177" t="s">
        <v>161</v>
      </c>
      <c r="H96" s="178">
        <v>1</v>
      </c>
      <c r="I96" s="179"/>
      <c r="J96" s="180">
        <f>ROUND(I96*H96,2)</f>
        <v>0</v>
      </c>
      <c r="K96" s="176" t="s">
        <v>182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4648</v>
      </c>
      <c r="AT96" s="185" t="s">
        <v>152</v>
      </c>
      <c r="AU96" s="185" t="s">
        <v>82</v>
      </c>
      <c r="AY96" s="18" t="s">
        <v>149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4648</v>
      </c>
      <c r="BM96" s="185" t="s">
        <v>4664</v>
      </c>
    </row>
    <row r="97" spans="1:47" s="2" customFormat="1" ht="11.25">
      <c r="A97" s="35"/>
      <c r="B97" s="36"/>
      <c r="C97" s="37"/>
      <c r="D97" s="203" t="s">
        <v>184</v>
      </c>
      <c r="E97" s="37"/>
      <c r="F97" s="204" t="s">
        <v>4665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184</v>
      </c>
      <c r="AU97" s="18" t="s">
        <v>82</v>
      </c>
    </row>
    <row r="98" spans="1:65" s="2" customFormat="1" ht="16.5" customHeight="1">
      <c r="A98" s="35"/>
      <c r="B98" s="36"/>
      <c r="C98" s="174" t="s">
        <v>179</v>
      </c>
      <c r="D98" s="174" t="s">
        <v>152</v>
      </c>
      <c r="E98" s="175" t="s">
        <v>4666</v>
      </c>
      <c r="F98" s="176" t="s">
        <v>4667</v>
      </c>
      <c r="G98" s="177" t="s">
        <v>161</v>
      </c>
      <c r="H98" s="178">
        <v>1</v>
      </c>
      <c r="I98" s="179"/>
      <c r="J98" s="180">
        <f>ROUND(I98*H98,2)</f>
        <v>0</v>
      </c>
      <c r="K98" s="176" t="s">
        <v>182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4648</v>
      </c>
      <c r="AT98" s="185" t="s">
        <v>152</v>
      </c>
      <c r="AU98" s="185" t="s">
        <v>82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4648</v>
      </c>
      <c r="BM98" s="185" t="s">
        <v>4668</v>
      </c>
    </row>
    <row r="99" spans="1:47" s="2" customFormat="1" ht="11.25">
      <c r="A99" s="35"/>
      <c r="B99" s="36"/>
      <c r="C99" s="37"/>
      <c r="D99" s="203" t="s">
        <v>184</v>
      </c>
      <c r="E99" s="37"/>
      <c r="F99" s="204" t="s">
        <v>4669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184</v>
      </c>
      <c r="AU99" s="18" t="s">
        <v>82</v>
      </c>
    </row>
    <row r="100" spans="2:63" s="12" customFormat="1" ht="22.9" customHeight="1">
      <c r="B100" s="158"/>
      <c r="C100" s="159"/>
      <c r="D100" s="160" t="s">
        <v>71</v>
      </c>
      <c r="E100" s="172" t="s">
        <v>4670</v>
      </c>
      <c r="F100" s="172" t="s">
        <v>4671</v>
      </c>
      <c r="G100" s="159"/>
      <c r="H100" s="159"/>
      <c r="I100" s="162"/>
      <c r="J100" s="173">
        <f>BK100</f>
        <v>0</v>
      </c>
      <c r="K100" s="159"/>
      <c r="L100" s="164"/>
      <c r="M100" s="165"/>
      <c r="N100" s="166"/>
      <c r="O100" s="166"/>
      <c r="P100" s="167">
        <f>SUM(P101:P105)</f>
        <v>0</v>
      </c>
      <c r="Q100" s="166"/>
      <c r="R100" s="167">
        <f>SUM(R101:R105)</f>
        <v>0</v>
      </c>
      <c r="S100" s="166"/>
      <c r="T100" s="168">
        <f>SUM(T101:T105)</f>
        <v>0</v>
      </c>
      <c r="AR100" s="169" t="s">
        <v>179</v>
      </c>
      <c r="AT100" s="170" t="s">
        <v>71</v>
      </c>
      <c r="AU100" s="170" t="s">
        <v>80</v>
      </c>
      <c r="AY100" s="169" t="s">
        <v>149</v>
      </c>
      <c r="BK100" s="171">
        <f>SUM(BK101:BK105)</f>
        <v>0</v>
      </c>
    </row>
    <row r="101" spans="1:65" s="2" customFormat="1" ht="16.5" customHeight="1">
      <c r="A101" s="35"/>
      <c r="B101" s="36"/>
      <c r="C101" s="174" t="s">
        <v>187</v>
      </c>
      <c r="D101" s="174" t="s">
        <v>152</v>
      </c>
      <c r="E101" s="175" t="s">
        <v>4672</v>
      </c>
      <c r="F101" s="176" t="s">
        <v>4673</v>
      </c>
      <c r="G101" s="177" t="s">
        <v>161</v>
      </c>
      <c r="H101" s="178">
        <v>1</v>
      </c>
      <c r="I101" s="179"/>
      <c r="J101" s="180">
        <f>ROUND(I101*H101,2)</f>
        <v>0</v>
      </c>
      <c r="K101" s="176" t="s">
        <v>182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4648</v>
      </c>
      <c r="AT101" s="185" t="s">
        <v>152</v>
      </c>
      <c r="AU101" s="185" t="s">
        <v>82</v>
      </c>
      <c r="AY101" s="18" t="s">
        <v>149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4648</v>
      </c>
      <c r="BM101" s="185" t="s">
        <v>4674</v>
      </c>
    </row>
    <row r="102" spans="1:47" s="2" customFormat="1" ht="11.25">
      <c r="A102" s="35"/>
      <c r="B102" s="36"/>
      <c r="C102" s="37"/>
      <c r="D102" s="203" t="s">
        <v>184</v>
      </c>
      <c r="E102" s="37"/>
      <c r="F102" s="204" t="s">
        <v>4675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184</v>
      </c>
      <c r="AU102" s="18" t="s">
        <v>82</v>
      </c>
    </row>
    <row r="103" spans="1:47" s="2" customFormat="1" ht="19.5">
      <c r="A103" s="35"/>
      <c r="B103" s="36"/>
      <c r="C103" s="37"/>
      <c r="D103" s="187" t="s">
        <v>163</v>
      </c>
      <c r="E103" s="37"/>
      <c r="F103" s="188" t="s">
        <v>4676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82</v>
      </c>
    </row>
    <row r="104" spans="1:65" s="2" customFormat="1" ht="16.5" customHeight="1">
      <c r="A104" s="35"/>
      <c r="B104" s="36"/>
      <c r="C104" s="174" t="s">
        <v>195</v>
      </c>
      <c r="D104" s="174" t="s">
        <v>152</v>
      </c>
      <c r="E104" s="175" t="s">
        <v>4677</v>
      </c>
      <c r="F104" s="176" t="s">
        <v>4678</v>
      </c>
      <c r="G104" s="177" t="s">
        <v>161</v>
      </c>
      <c r="H104" s="178">
        <v>1</v>
      </c>
      <c r="I104" s="179"/>
      <c r="J104" s="180">
        <f>ROUND(I104*H104,2)</f>
        <v>0</v>
      </c>
      <c r="K104" s="176" t="s">
        <v>182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4648</v>
      </c>
      <c r="AT104" s="185" t="s">
        <v>152</v>
      </c>
      <c r="AU104" s="185" t="s">
        <v>82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4648</v>
      </c>
      <c r="BM104" s="185" t="s">
        <v>4679</v>
      </c>
    </row>
    <row r="105" spans="1:47" s="2" customFormat="1" ht="11.25">
      <c r="A105" s="35"/>
      <c r="B105" s="36"/>
      <c r="C105" s="37"/>
      <c r="D105" s="203" t="s">
        <v>184</v>
      </c>
      <c r="E105" s="37"/>
      <c r="F105" s="204" t="s">
        <v>4680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184</v>
      </c>
      <c r="AU105" s="18" t="s">
        <v>82</v>
      </c>
    </row>
    <row r="106" spans="2:63" s="12" customFormat="1" ht="22.9" customHeight="1">
      <c r="B106" s="158"/>
      <c r="C106" s="159"/>
      <c r="D106" s="160" t="s">
        <v>71</v>
      </c>
      <c r="E106" s="172" t="s">
        <v>4681</v>
      </c>
      <c r="F106" s="172" t="s">
        <v>4682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SUM(P107:P111)</f>
        <v>0</v>
      </c>
      <c r="Q106" s="166"/>
      <c r="R106" s="167">
        <f>SUM(R107:R111)</f>
        <v>0</v>
      </c>
      <c r="S106" s="166"/>
      <c r="T106" s="168">
        <f>SUM(T107:T111)</f>
        <v>0</v>
      </c>
      <c r="AR106" s="169" t="s">
        <v>179</v>
      </c>
      <c r="AT106" s="170" t="s">
        <v>71</v>
      </c>
      <c r="AU106" s="170" t="s">
        <v>80</v>
      </c>
      <c r="AY106" s="169" t="s">
        <v>149</v>
      </c>
      <c r="BK106" s="171">
        <f>SUM(BK107:BK111)</f>
        <v>0</v>
      </c>
    </row>
    <row r="107" spans="1:65" s="2" customFormat="1" ht="16.5" customHeight="1">
      <c r="A107" s="35"/>
      <c r="B107" s="36"/>
      <c r="C107" s="174" t="s">
        <v>204</v>
      </c>
      <c r="D107" s="174" t="s">
        <v>152</v>
      </c>
      <c r="E107" s="175" t="s">
        <v>4683</v>
      </c>
      <c r="F107" s="176" t="s">
        <v>4684</v>
      </c>
      <c r="G107" s="177" t="s">
        <v>161</v>
      </c>
      <c r="H107" s="178">
        <v>1</v>
      </c>
      <c r="I107" s="179"/>
      <c r="J107" s="180">
        <f>ROUND(I107*H107,2)</f>
        <v>0</v>
      </c>
      <c r="K107" s="176" t="s">
        <v>182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4648</v>
      </c>
      <c r="AT107" s="185" t="s">
        <v>152</v>
      </c>
      <c r="AU107" s="185" t="s">
        <v>82</v>
      </c>
      <c r="AY107" s="18" t="s">
        <v>149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4648</v>
      </c>
      <c r="BM107" s="185" t="s">
        <v>4685</v>
      </c>
    </row>
    <row r="108" spans="1:47" s="2" customFormat="1" ht="11.25">
      <c r="A108" s="35"/>
      <c r="B108" s="36"/>
      <c r="C108" s="37"/>
      <c r="D108" s="203" t="s">
        <v>184</v>
      </c>
      <c r="E108" s="37"/>
      <c r="F108" s="204" t="s">
        <v>4686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184</v>
      </c>
      <c r="AU108" s="18" t="s">
        <v>82</v>
      </c>
    </row>
    <row r="109" spans="1:65" s="2" customFormat="1" ht="16.5" customHeight="1">
      <c r="A109" s="35"/>
      <c r="B109" s="36"/>
      <c r="C109" s="174" t="s">
        <v>150</v>
      </c>
      <c r="D109" s="174" t="s">
        <v>152</v>
      </c>
      <c r="E109" s="175" t="s">
        <v>4687</v>
      </c>
      <c r="F109" s="176" t="s">
        <v>4688</v>
      </c>
      <c r="G109" s="177" t="s">
        <v>161</v>
      </c>
      <c r="H109" s="178">
        <v>1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4648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4648</v>
      </c>
      <c r="BM109" s="185" t="s">
        <v>4689</v>
      </c>
    </row>
    <row r="110" spans="1:47" s="2" customFormat="1" ht="11.25">
      <c r="A110" s="35"/>
      <c r="B110" s="36"/>
      <c r="C110" s="37"/>
      <c r="D110" s="203" t="s">
        <v>184</v>
      </c>
      <c r="E110" s="37"/>
      <c r="F110" s="204" t="s">
        <v>4690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1:47" s="2" customFormat="1" ht="19.5">
      <c r="A111" s="35"/>
      <c r="B111" s="36"/>
      <c r="C111" s="37"/>
      <c r="D111" s="187" t="s">
        <v>163</v>
      </c>
      <c r="E111" s="37"/>
      <c r="F111" s="188" t="s">
        <v>4691</v>
      </c>
      <c r="G111" s="37"/>
      <c r="H111" s="37"/>
      <c r="I111" s="189"/>
      <c r="J111" s="37"/>
      <c r="K111" s="37"/>
      <c r="L111" s="40"/>
      <c r="M111" s="247"/>
      <c r="N111" s="248"/>
      <c r="O111" s="244"/>
      <c r="P111" s="244"/>
      <c r="Q111" s="244"/>
      <c r="R111" s="244"/>
      <c r="S111" s="244"/>
      <c r="T111" s="249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82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ZSFLLeBQtfRFtrZPzYkwQ6PEBWMYvaVG2hT+EYQ6DP6cHUHS1X+cyoN2ACyR8hky8dJPS73jC7dlwB3KkAb7tQ==" saltValue="7P/hVBfYGaUSclvJRUK6oKIaeD8G31Tn5aVK6rYzIQuzUHy59tNAaytZj92c04YG4rMjGWb7gwjPLtrFV4zMrg==" spinCount="100000" sheet="1" objects="1" scenarios="1" formatColumns="0" formatRows="0" autoFilter="0"/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011503000"/>
    <hyperlink ref="F93" r:id="rId2" display="https://podminky.urs.cz/item/CS_URS_2022_01/013294000"/>
    <hyperlink ref="F97" r:id="rId3" display="https://podminky.urs.cz/item/CS_URS_2022_01/030001000"/>
    <hyperlink ref="F99" r:id="rId4" display="https://podminky.urs.cz/item/CS_URS_2022_01/039002000"/>
    <hyperlink ref="F102" r:id="rId5" display="https://podminky.urs.cz/item/CS_URS_2022_01/062002000"/>
    <hyperlink ref="F105" r:id="rId6" display="https://podminky.urs.cz/item/CS_URS_2022_01/063002000"/>
    <hyperlink ref="F108" r:id="rId7" display="https://podminky.urs.cz/item/CS_URS_2022_01/071002000"/>
    <hyperlink ref="F110" r:id="rId8" display="https://podminky.urs.cz/item/CS_URS_2022_01/075002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10"/>
  <headerFooter>
    <oddFooter>&amp;CStrana &amp;P z &amp;N</oddFoot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6" customFormat="1" ht="45" customHeight="1">
      <c r="B3" s="254"/>
      <c r="C3" s="382" t="s">
        <v>4692</v>
      </c>
      <c r="D3" s="382"/>
      <c r="E3" s="382"/>
      <c r="F3" s="382"/>
      <c r="G3" s="382"/>
      <c r="H3" s="382"/>
      <c r="I3" s="382"/>
      <c r="J3" s="382"/>
      <c r="K3" s="255"/>
    </row>
    <row r="4" spans="2:11" s="1" customFormat="1" ht="25.5" customHeight="1">
      <c r="B4" s="256"/>
      <c r="C4" s="387" t="s">
        <v>4693</v>
      </c>
      <c r="D4" s="387"/>
      <c r="E4" s="387"/>
      <c r="F4" s="387"/>
      <c r="G4" s="387"/>
      <c r="H4" s="387"/>
      <c r="I4" s="387"/>
      <c r="J4" s="387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86" t="s">
        <v>4694</v>
      </c>
      <c r="D6" s="386"/>
      <c r="E6" s="386"/>
      <c r="F6" s="386"/>
      <c r="G6" s="386"/>
      <c r="H6" s="386"/>
      <c r="I6" s="386"/>
      <c r="J6" s="386"/>
      <c r="K6" s="257"/>
    </row>
    <row r="7" spans="2:11" s="1" customFormat="1" ht="15" customHeight="1">
      <c r="B7" s="260"/>
      <c r="C7" s="386" t="s">
        <v>4695</v>
      </c>
      <c r="D7" s="386"/>
      <c r="E7" s="386"/>
      <c r="F7" s="386"/>
      <c r="G7" s="386"/>
      <c r="H7" s="386"/>
      <c r="I7" s="386"/>
      <c r="J7" s="386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86" t="s">
        <v>4696</v>
      </c>
      <c r="D9" s="386"/>
      <c r="E9" s="386"/>
      <c r="F9" s="386"/>
      <c r="G9" s="386"/>
      <c r="H9" s="386"/>
      <c r="I9" s="386"/>
      <c r="J9" s="386"/>
      <c r="K9" s="257"/>
    </row>
    <row r="10" spans="2:11" s="1" customFormat="1" ht="15" customHeight="1">
      <c r="B10" s="260"/>
      <c r="C10" s="259"/>
      <c r="D10" s="386" t="s">
        <v>4697</v>
      </c>
      <c r="E10" s="386"/>
      <c r="F10" s="386"/>
      <c r="G10" s="386"/>
      <c r="H10" s="386"/>
      <c r="I10" s="386"/>
      <c r="J10" s="386"/>
      <c r="K10" s="257"/>
    </row>
    <row r="11" spans="2:11" s="1" customFormat="1" ht="15" customHeight="1">
      <c r="B11" s="260"/>
      <c r="C11" s="261"/>
      <c r="D11" s="386" t="s">
        <v>4698</v>
      </c>
      <c r="E11" s="386"/>
      <c r="F11" s="386"/>
      <c r="G11" s="386"/>
      <c r="H11" s="386"/>
      <c r="I11" s="386"/>
      <c r="J11" s="386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4699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86" t="s">
        <v>4700</v>
      </c>
      <c r="E15" s="386"/>
      <c r="F15" s="386"/>
      <c r="G15" s="386"/>
      <c r="H15" s="386"/>
      <c r="I15" s="386"/>
      <c r="J15" s="386"/>
      <c r="K15" s="257"/>
    </row>
    <row r="16" spans="2:11" s="1" customFormat="1" ht="15" customHeight="1">
      <c r="B16" s="260"/>
      <c r="C16" s="261"/>
      <c r="D16" s="386" t="s">
        <v>4701</v>
      </c>
      <c r="E16" s="386"/>
      <c r="F16" s="386"/>
      <c r="G16" s="386"/>
      <c r="H16" s="386"/>
      <c r="I16" s="386"/>
      <c r="J16" s="386"/>
      <c r="K16" s="257"/>
    </row>
    <row r="17" spans="2:11" s="1" customFormat="1" ht="15" customHeight="1">
      <c r="B17" s="260"/>
      <c r="C17" s="261"/>
      <c r="D17" s="386" t="s">
        <v>4702</v>
      </c>
      <c r="E17" s="386"/>
      <c r="F17" s="386"/>
      <c r="G17" s="386"/>
      <c r="H17" s="386"/>
      <c r="I17" s="386"/>
      <c r="J17" s="386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386" t="s">
        <v>4703</v>
      </c>
      <c r="G18" s="386"/>
      <c r="H18" s="386"/>
      <c r="I18" s="386"/>
      <c r="J18" s="386"/>
      <c r="K18" s="257"/>
    </row>
    <row r="19" spans="2:11" s="1" customFormat="1" ht="15" customHeight="1">
      <c r="B19" s="260"/>
      <c r="C19" s="261"/>
      <c r="D19" s="261"/>
      <c r="E19" s="263" t="s">
        <v>4704</v>
      </c>
      <c r="F19" s="386" t="s">
        <v>4705</v>
      </c>
      <c r="G19" s="386"/>
      <c r="H19" s="386"/>
      <c r="I19" s="386"/>
      <c r="J19" s="386"/>
      <c r="K19" s="257"/>
    </row>
    <row r="20" spans="2:11" s="1" customFormat="1" ht="15" customHeight="1">
      <c r="B20" s="260"/>
      <c r="C20" s="261"/>
      <c r="D20" s="261"/>
      <c r="E20" s="263" t="s">
        <v>4706</v>
      </c>
      <c r="F20" s="386" t="s">
        <v>4707</v>
      </c>
      <c r="G20" s="386"/>
      <c r="H20" s="386"/>
      <c r="I20" s="386"/>
      <c r="J20" s="386"/>
      <c r="K20" s="257"/>
    </row>
    <row r="21" spans="2:11" s="1" customFormat="1" ht="15" customHeight="1">
      <c r="B21" s="260"/>
      <c r="C21" s="261"/>
      <c r="D21" s="261"/>
      <c r="E21" s="263" t="s">
        <v>4708</v>
      </c>
      <c r="F21" s="386" t="s">
        <v>4709</v>
      </c>
      <c r="G21" s="386"/>
      <c r="H21" s="386"/>
      <c r="I21" s="386"/>
      <c r="J21" s="386"/>
      <c r="K21" s="257"/>
    </row>
    <row r="22" spans="2:11" s="1" customFormat="1" ht="15" customHeight="1">
      <c r="B22" s="260"/>
      <c r="C22" s="261"/>
      <c r="D22" s="261"/>
      <c r="E22" s="263" t="s">
        <v>4710</v>
      </c>
      <c r="F22" s="386" t="s">
        <v>3800</v>
      </c>
      <c r="G22" s="386"/>
      <c r="H22" s="386"/>
      <c r="I22" s="386"/>
      <c r="J22" s="386"/>
      <c r="K22" s="257"/>
    </row>
    <row r="23" spans="2:11" s="1" customFormat="1" ht="15" customHeight="1">
      <c r="B23" s="260"/>
      <c r="C23" s="261"/>
      <c r="D23" s="261"/>
      <c r="E23" s="263" t="s">
        <v>4711</v>
      </c>
      <c r="F23" s="386" t="s">
        <v>4712</v>
      </c>
      <c r="G23" s="386"/>
      <c r="H23" s="386"/>
      <c r="I23" s="386"/>
      <c r="J23" s="386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86" t="s">
        <v>4713</v>
      </c>
      <c r="D25" s="386"/>
      <c r="E25" s="386"/>
      <c r="F25" s="386"/>
      <c r="G25" s="386"/>
      <c r="H25" s="386"/>
      <c r="I25" s="386"/>
      <c r="J25" s="386"/>
      <c r="K25" s="257"/>
    </row>
    <row r="26" spans="2:11" s="1" customFormat="1" ht="15" customHeight="1">
      <c r="B26" s="260"/>
      <c r="C26" s="386" t="s">
        <v>4714</v>
      </c>
      <c r="D26" s="386"/>
      <c r="E26" s="386"/>
      <c r="F26" s="386"/>
      <c r="G26" s="386"/>
      <c r="H26" s="386"/>
      <c r="I26" s="386"/>
      <c r="J26" s="386"/>
      <c r="K26" s="257"/>
    </row>
    <row r="27" spans="2:11" s="1" customFormat="1" ht="15" customHeight="1">
      <c r="B27" s="260"/>
      <c r="C27" s="259"/>
      <c r="D27" s="386" t="s">
        <v>4715</v>
      </c>
      <c r="E27" s="386"/>
      <c r="F27" s="386"/>
      <c r="G27" s="386"/>
      <c r="H27" s="386"/>
      <c r="I27" s="386"/>
      <c r="J27" s="386"/>
      <c r="K27" s="257"/>
    </row>
    <row r="28" spans="2:11" s="1" customFormat="1" ht="15" customHeight="1">
      <c r="B28" s="260"/>
      <c r="C28" s="261"/>
      <c r="D28" s="386" t="s">
        <v>4716</v>
      </c>
      <c r="E28" s="386"/>
      <c r="F28" s="386"/>
      <c r="G28" s="386"/>
      <c r="H28" s="386"/>
      <c r="I28" s="386"/>
      <c r="J28" s="386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86" t="s">
        <v>4717</v>
      </c>
      <c r="E30" s="386"/>
      <c r="F30" s="386"/>
      <c r="G30" s="386"/>
      <c r="H30" s="386"/>
      <c r="I30" s="386"/>
      <c r="J30" s="386"/>
      <c r="K30" s="257"/>
    </row>
    <row r="31" spans="2:11" s="1" customFormat="1" ht="15" customHeight="1">
      <c r="B31" s="260"/>
      <c r="C31" s="261"/>
      <c r="D31" s="386" t="s">
        <v>4718</v>
      </c>
      <c r="E31" s="386"/>
      <c r="F31" s="386"/>
      <c r="G31" s="386"/>
      <c r="H31" s="386"/>
      <c r="I31" s="386"/>
      <c r="J31" s="386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86" t="s">
        <v>4719</v>
      </c>
      <c r="E33" s="386"/>
      <c r="F33" s="386"/>
      <c r="G33" s="386"/>
      <c r="H33" s="386"/>
      <c r="I33" s="386"/>
      <c r="J33" s="386"/>
      <c r="K33" s="257"/>
    </row>
    <row r="34" spans="2:11" s="1" customFormat="1" ht="15" customHeight="1">
      <c r="B34" s="260"/>
      <c r="C34" s="261"/>
      <c r="D34" s="386" t="s">
        <v>4720</v>
      </c>
      <c r="E34" s="386"/>
      <c r="F34" s="386"/>
      <c r="G34" s="386"/>
      <c r="H34" s="386"/>
      <c r="I34" s="386"/>
      <c r="J34" s="386"/>
      <c r="K34" s="257"/>
    </row>
    <row r="35" spans="2:11" s="1" customFormat="1" ht="15" customHeight="1">
      <c r="B35" s="260"/>
      <c r="C35" s="261"/>
      <c r="D35" s="386" t="s">
        <v>4721</v>
      </c>
      <c r="E35" s="386"/>
      <c r="F35" s="386"/>
      <c r="G35" s="386"/>
      <c r="H35" s="386"/>
      <c r="I35" s="386"/>
      <c r="J35" s="386"/>
      <c r="K35" s="257"/>
    </row>
    <row r="36" spans="2:11" s="1" customFormat="1" ht="15" customHeight="1">
      <c r="B36" s="260"/>
      <c r="C36" s="261"/>
      <c r="D36" s="259"/>
      <c r="E36" s="262" t="s">
        <v>135</v>
      </c>
      <c r="F36" s="259"/>
      <c r="G36" s="386" t="s">
        <v>4722</v>
      </c>
      <c r="H36" s="386"/>
      <c r="I36" s="386"/>
      <c r="J36" s="386"/>
      <c r="K36" s="257"/>
    </row>
    <row r="37" spans="2:11" s="1" customFormat="1" ht="30.75" customHeight="1">
      <c r="B37" s="260"/>
      <c r="C37" s="261"/>
      <c r="D37" s="259"/>
      <c r="E37" s="262" t="s">
        <v>4723</v>
      </c>
      <c r="F37" s="259"/>
      <c r="G37" s="386" t="s">
        <v>4724</v>
      </c>
      <c r="H37" s="386"/>
      <c r="I37" s="386"/>
      <c r="J37" s="386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386" t="s">
        <v>4725</v>
      </c>
      <c r="H38" s="386"/>
      <c r="I38" s="386"/>
      <c r="J38" s="386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386" t="s">
        <v>4726</v>
      </c>
      <c r="H39" s="386"/>
      <c r="I39" s="386"/>
      <c r="J39" s="386"/>
      <c r="K39" s="257"/>
    </row>
    <row r="40" spans="2:11" s="1" customFormat="1" ht="15" customHeight="1">
      <c r="B40" s="260"/>
      <c r="C40" s="261"/>
      <c r="D40" s="259"/>
      <c r="E40" s="262" t="s">
        <v>136</v>
      </c>
      <c r="F40" s="259"/>
      <c r="G40" s="386" t="s">
        <v>4727</v>
      </c>
      <c r="H40" s="386"/>
      <c r="I40" s="386"/>
      <c r="J40" s="386"/>
      <c r="K40" s="257"/>
    </row>
    <row r="41" spans="2:11" s="1" customFormat="1" ht="15" customHeight="1">
      <c r="B41" s="260"/>
      <c r="C41" s="261"/>
      <c r="D41" s="259"/>
      <c r="E41" s="262" t="s">
        <v>137</v>
      </c>
      <c r="F41" s="259"/>
      <c r="G41" s="386" t="s">
        <v>4728</v>
      </c>
      <c r="H41" s="386"/>
      <c r="I41" s="386"/>
      <c r="J41" s="386"/>
      <c r="K41" s="257"/>
    </row>
    <row r="42" spans="2:11" s="1" customFormat="1" ht="15" customHeight="1">
      <c r="B42" s="260"/>
      <c r="C42" s="261"/>
      <c r="D42" s="259"/>
      <c r="E42" s="262" t="s">
        <v>4729</v>
      </c>
      <c r="F42" s="259"/>
      <c r="G42" s="386" t="s">
        <v>4730</v>
      </c>
      <c r="H42" s="386"/>
      <c r="I42" s="386"/>
      <c r="J42" s="386"/>
      <c r="K42" s="257"/>
    </row>
    <row r="43" spans="2:11" s="1" customFormat="1" ht="15" customHeight="1">
      <c r="B43" s="260"/>
      <c r="C43" s="261"/>
      <c r="D43" s="259"/>
      <c r="E43" s="262"/>
      <c r="F43" s="259"/>
      <c r="G43" s="386" t="s">
        <v>4731</v>
      </c>
      <c r="H43" s="386"/>
      <c r="I43" s="386"/>
      <c r="J43" s="386"/>
      <c r="K43" s="257"/>
    </row>
    <row r="44" spans="2:11" s="1" customFormat="1" ht="15" customHeight="1">
      <c r="B44" s="260"/>
      <c r="C44" s="261"/>
      <c r="D44" s="259"/>
      <c r="E44" s="262" t="s">
        <v>4732</v>
      </c>
      <c r="F44" s="259"/>
      <c r="G44" s="386" t="s">
        <v>4733</v>
      </c>
      <c r="H44" s="386"/>
      <c r="I44" s="386"/>
      <c r="J44" s="386"/>
      <c r="K44" s="257"/>
    </row>
    <row r="45" spans="2:11" s="1" customFormat="1" ht="15" customHeight="1">
      <c r="B45" s="260"/>
      <c r="C45" s="261"/>
      <c r="D45" s="259"/>
      <c r="E45" s="262" t="s">
        <v>139</v>
      </c>
      <c r="F45" s="259"/>
      <c r="G45" s="386" t="s">
        <v>4734</v>
      </c>
      <c r="H45" s="386"/>
      <c r="I45" s="386"/>
      <c r="J45" s="386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86" t="s">
        <v>4735</v>
      </c>
      <c r="E47" s="386"/>
      <c r="F47" s="386"/>
      <c r="G47" s="386"/>
      <c r="H47" s="386"/>
      <c r="I47" s="386"/>
      <c r="J47" s="386"/>
      <c r="K47" s="257"/>
    </row>
    <row r="48" spans="2:11" s="1" customFormat="1" ht="15" customHeight="1">
      <c r="B48" s="260"/>
      <c r="C48" s="261"/>
      <c r="D48" s="261"/>
      <c r="E48" s="386" t="s">
        <v>4736</v>
      </c>
      <c r="F48" s="386"/>
      <c r="G48" s="386"/>
      <c r="H48" s="386"/>
      <c r="I48" s="386"/>
      <c r="J48" s="386"/>
      <c r="K48" s="257"/>
    </row>
    <row r="49" spans="2:11" s="1" customFormat="1" ht="15" customHeight="1">
      <c r="B49" s="260"/>
      <c r="C49" s="261"/>
      <c r="D49" s="261"/>
      <c r="E49" s="386" t="s">
        <v>4737</v>
      </c>
      <c r="F49" s="386"/>
      <c r="G49" s="386"/>
      <c r="H49" s="386"/>
      <c r="I49" s="386"/>
      <c r="J49" s="386"/>
      <c r="K49" s="257"/>
    </row>
    <row r="50" spans="2:11" s="1" customFormat="1" ht="15" customHeight="1">
      <c r="B50" s="260"/>
      <c r="C50" s="261"/>
      <c r="D50" s="261"/>
      <c r="E50" s="386" t="s">
        <v>4738</v>
      </c>
      <c r="F50" s="386"/>
      <c r="G50" s="386"/>
      <c r="H50" s="386"/>
      <c r="I50" s="386"/>
      <c r="J50" s="386"/>
      <c r="K50" s="257"/>
    </row>
    <row r="51" spans="2:11" s="1" customFormat="1" ht="15" customHeight="1">
      <c r="B51" s="260"/>
      <c r="C51" s="261"/>
      <c r="D51" s="386" t="s">
        <v>4739</v>
      </c>
      <c r="E51" s="386"/>
      <c r="F51" s="386"/>
      <c r="G51" s="386"/>
      <c r="H51" s="386"/>
      <c r="I51" s="386"/>
      <c r="J51" s="386"/>
      <c r="K51" s="257"/>
    </row>
    <row r="52" spans="2:11" s="1" customFormat="1" ht="25.5" customHeight="1">
      <c r="B52" s="256"/>
      <c r="C52" s="387" t="s">
        <v>4740</v>
      </c>
      <c r="D52" s="387"/>
      <c r="E52" s="387"/>
      <c r="F52" s="387"/>
      <c r="G52" s="387"/>
      <c r="H52" s="387"/>
      <c r="I52" s="387"/>
      <c r="J52" s="387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86" t="s">
        <v>4741</v>
      </c>
      <c r="D54" s="386"/>
      <c r="E54" s="386"/>
      <c r="F54" s="386"/>
      <c r="G54" s="386"/>
      <c r="H54" s="386"/>
      <c r="I54" s="386"/>
      <c r="J54" s="386"/>
      <c r="K54" s="257"/>
    </row>
    <row r="55" spans="2:11" s="1" customFormat="1" ht="15" customHeight="1">
      <c r="B55" s="256"/>
      <c r="C55" s="386" t="s">
        <v>4742</v>
      </c>
      <c r="D55" s="386"/>
      <c r="E55" s="386"/>
      <c r="F55" s="386"/>
      <c r="G55" s="386"/>
      <c r="H55" s="386"/>
      <c r="I55" s="386"/>
      <c r="J55" s="386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86" t="s">
        <v>4743</v>
      </c>
      <c r="D57" s="386"/>
      <c r="E57" s="386"/>
      <c r="F57" s="386"/>
      <c r="G57" s="386"/>
      <c r="H57" s="386"/>
      <c r="I57" s="386"/>
      <c r="J57" s="386"/>
      <c r="K57" s="257"/>
    </row>
    <row r="58" spans="2:11" s="1" customFormat="1" ht="15" customHeight="1">
      <c r="B58" s="256"/>
      <c r="C58" s="261"/>
      <c r="D58" s="386" t="s">
        <v>4744</v>
      </c>
      <c r="E58" s="386"/>
      <c r="F58" s="386"/>
      <c r="G58" s="386"/>
      <c r="H58" s="386"/>
      <c r="I58" s="386"/>
      <c r="J58" s="386"/>
      <c r="K58" s="257"/>
    </row>
    <row r="59" spans="2:11" s="1" customFormat="1" ht="15" customHeight="1">
      <c r="B59" s="256"/>
      <c r="C59" s="261"/>
      <c r="D59" s="386" t="s">
        <v>4745</v>
      </c>
      <c r="E59" s="386"/>
      <c r="F59" s="386"/>
      <c r="G59" s="386"/>
      <c r="H59" s="386"/>
      <c r="I59" s="386"/>
      <c r="J59" s="386"/>
      <c r="K59" s="257"/>
    </row>
    <row r="60" spans="2:11" s="1" customFormat="1" ht="15" customHeight="1">
      <c r="B60" s="256"/>
      <c r="C60" s="261"/>
      <c r="D60" s="386" t="s">
        <v>4746</v>
      </c>
      <c r="E60" s="386"/>
      <c r="F60" s="386"/>
      <c r="G60" s="386"/>
      <c r="H60" s="386"/>
      <c r="I60" s="386"/>
      <c r="J60" s="386"/>
      <c r="K60" s="257"/>
    </row>
    <row r="61" spans="2:11" s="1" customFormat="1" ht="15" customHeight="1">
      <c r="B61" s="256"/>
      <c r="C61" s="261"/>
      <c r="D61" s="386" t="s">
        <v>4747</v>
      </c>
      <c r="E61" s="386"/>
      <c r="F61" s="386"/>
      <c r="G61" s="386"/>
      <c r="H61" s="386"/>
      <c r="I61" s="386"/>
      <c r="J61" s="386"/>
      <c r="K61" s="257"/>
    </row>
    <row r="62" spans="2:11" s="1" customFormat="1" ht="15" customHeight="1">
      <c r="B62" s="256"/>
      <c r="C62" s="261"/>
      <c r="D62" s="388" t="s">
        <v>4748</v>
      </c>
      <c r="E62" s="388"/>
      <c r="F62" s="388"/>
      <c r="G62" s="388"/>
      <c r="H62" s="388"/>
      <c r="I62" s="388"/>
      <c r="J62" s="388"/>
      <c r="K62" s="257"/>
    </row>
    <row r="63" spans="2:11" s="1" customFormat="1" ht="15" customHeight="1">
      <c r="B63" s="256"/>
      <c r="C63" s="261"/>
      <c r="D63" s="386" t="s">
        <v>4749</v>
      </c>
      <c r="E63" s="386"/>
      <c r="F63" s="386"/>
      <c r="G63" s="386"/>
      <c r="H63" s="386"/>
      <c r="I63" s="386"/>
      <c r="J63" s="386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86" t="s">
        <v>4750</v>
      </c>
      <c r="E65" s="386"/>
      <c r="F65" s="386"/>
      <c r="G65" s="386"/>
      <c r="H65" s="386"/>
      <c r="I65" s="386"/>
      <c r="J65" s="386"/>
      <c r="K65" s="257"/>
    </row>
    <row r="66" spans="2:11" s="1" customFormat="1" ht="15" customHeight="1">
      <c r="B66" s="256"/>
      <c r="C66" s="261"/>
      <c r="D66" s="388" t="s">
        <v>4751</v>
      </c>
      <c r="E66" s="388"/>
      <c r="F66" s="388"/>
      <c r="G66" s="388"/>
      <c r="H66" s="388"/>
      <c r="I66" s="388"/>
      <c r="J66" s="388"/>
      <c r="K66" s="257"/>
    </row>
    <row r="67" spans="2:11" s="1" customFormat="1" ht="15" customHeight="1">
      <c r="B67" s="256"/>
      <c r="C67" s="261"/>
      <c r="D67" s="386" t="s">
        <v>4752</v>
      </c>
      <c r="E67" s="386"/>
      <c r="F67" s="386"/>
      <c r="G67" s="386"/>
      <c r="H67" s="386"/>
      <c r="I67" s="386"/>
      <c r="J67" s="386"/>
      <c r="K67" s="257"/>
    </row>
    <row r="68" spans="2:11" s="1" customFormat="1" ht="15" customHeight="1">
      <c r="B68" s="256"/>
      <c r="C68" s="261"/>
      <c r="D68" s="386" t="s">
        <v>4753</v>
      </c>
      <c r="E68" s="386"/>
      <c r="F68" s="386"/>
      <c r="G68" s="386"/>
      <c r="H68" s="386"/>
      <c r="I68" s="386"/>
      <c r="J68" s="386"/>
      <c r="K68" s="257"/>
    </row>
    <row r="69" spans="2:11" s="1" customFormat="1" ht="15" customHeight="1">
      <c r="B69" s="256"/>
      <c r="C69" s="261"/>
      <c r="D69" s="386" t="s">
        <v>4754</v>
      </c>
      <c r="E69" s="386"/>
      <c r="F69" s="386"/>
      <c r="G69" s="386"/>
      <c r="H69" s="386"/>
      <c r="I69" s="386"/>
      <c r="J69" s="386"/>
      <c r="K69" s="257"/>
    </row>
    <row r="70" spans="2:11" s="1" customFormat="1" ht="15" customHeight="1">
      <c r="B70" s="256"/>
      <c r="C70" s="261"/>
      <c r="D70" s="386" t="s">
        <v>4755</v>
      </c>
      <c r="E70" s="386"/>
      <c r="F70" s="386"/>
      <c r="G70" s="386"/>
      <c r="H70" s="386"/>
      <c r="I70" s="386"/>
      <c r="J70" s="386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81" t="s">
        <v>4756</v>
      </c>
      <c r="D75" s="381"/>
      <c r="E75" s="381"/>
      <c r="F75" s="381"/>
      <c r="G75" s="381"/>
      <c r="H75" s="381"/>
      <c r="I75" s="381"/>
      <c r="J75" s="381"/>
      <c r="K75" s="274"/>
    </row>
    <row r="76" spans="2:11" s="1" customFormat="1" ht="17.25" customHeight="1">
      <c r="B76" s="273"/>
      <c r="C76" s="275" t="s">
        <v>4757</v>
      </c>
      <c r="D76" s="275"/>
      <c r="E76" s="275"/>
      <c r="F76" s="275" t="s">
        <v>4758</v>
      </c>
      <c r="G76" s="276"/>
      <c r="H76" s="275" t="s">
        <v>54</v>
      </c>
      <c r="I76" s="275" t="s">
        <v>57</v>
      </c>
      <c r="J76" s="275" t="s">
        <v>4759</v>
      </c>
      <c r="K76" s="274"/>
    </row>
    <row r="77" spans="2:11" s="1" customFormat="1" ht="17.25" customHeight="1">
      <c r="B77" s="273"/>
      <c r="C77" s="277" t="s">
        <v>4760</v>
      </c>
      <c r="D77" s="277"/>
      <c r="E77" s="277"/>
      <c r="F77" s="278" t="s">
        <v>4761</v>
      </c>
      <c r="G77" s="279"/>
      <c r="H77" s="277"/>
      <c r="I77" s="277"/>
      <c r="J77" s="277" t="s">
        <v>4762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53</v>
      </c>
      <c r="D79" s="282"/>
      <c r="E79" s="282"/>
      <c r="F79" s="283" t="s">
        <v>4763</v>
      </c>
      <c r="G79" s="284"/>
      <c r="H79" s="262" t="s">
        <v>4764</v>
      </c>
      <c r="I79" s="262" t="s">
        <v>4765</v>
      </c>
      <c r="J79" s="262">
        <v>20</v>
      </c>
      <c r="K79" s="274"/>
    </row>
    <row r="80" spans="2:11" s="1" customFormat="1" ht="15" customHeight="1">
      <c r="B80" s="273"/>
      <c r="C80" s="262" t="s">
        <v>4766</v>
      </c>
      <c r="D80" s="262"/>
      <c r="E80" s="262"/>
      <c r="F80" s="283" t="s">
        <v>4763</v>
      </c>
      <c r="G80" s="284"/>
      <c r="H80" s="262" t="s">
        <v>4767</v>
      </c>
      <c r="I80" s="262" t="s">
        <v>4765</v>
      </c>
      <c r="J80" s="262">
        <v>120</v>
      </c>
      <c r="K80" s="274"/>
    </row>
    <row r="81" spans="2:11" s="1" customFormat="1" ht="15" customHeight="1">
      <c r="B81" s="285"/>
      <c r="C81" s="262" t="s">
        <v>4768</v>
      </c>
      <c r="D81" s="262"/>
      <c r="E81" s="262"/>
      <c r="F81" s="283" t="s">
        <v>4769</v>
      </c>
      <c r="G81" s="284"/>
      <c r="H81" s="262" t="s">
        <v>4770</v>
      </c>
      <c r="I81" s="262" t="s">
        <v>4765</v>
      </c>
      <c r="J81" s="262">
        <v>50</v>
      </c>
      <c r="K81" s="274"/>
    </row>
    <row r="82" spans="2:11" s="1" customFormat="1" ht="15" customHeight="1">
      <c r="B82" s="285"/>
      <c r="C82" s="262" t="s">
        <v>4771</v>
      </c>
      <c r="D82" s="262"/>
      <c r="E82" s="262"/>
      <c r="F82" s="283" t="s">
        <v>4763</v>
      </c>
      <c r="G82" s="284"/>
      <c r="H82" s="262" t="s">
        <v>4772</v>
      </c>
      <c r="I82" s="262" t="s">
        <v>4773</v>
      </c>
      <c r="J82" s="262"/>
      <c r="K82" s="274"/>
    </row>
    <row r="83" spans="2:11" s="1" customFormat="1" ht="15" customHeight="1">
      <c r="B83" s="285"/>
      <c r="C83" s="286" t="s">
        <v>4774</v>
      </c>
      <c r="D83" s="286"/>
      <c r="E83" s="286"/>
      <c r="F83" s="287" t="s">
        <v>4769</v>
      </c>
      <c r="G83" s="286"/>
      <c r="H83" s="286" t="s">
        <v>4775</v>
      </c>
      <c r="I83" s="286" t="s">
        <v>4765</v>
      </c>
      <c r="J83" s="286">
        <v>15</v>
      </c>
      <c r="K83" s="274"/>
    </row>
    <row r="84" spans="2:11" s="1" customFormat="1" ht="15" customHeight="1">
      <c r="B84" s="285"/>
      <c r="C84" s="286" t="s">
        <v>4776</v>
      </c>
      <c r="D84" s="286"/>
      <c r="E84" s="286"/>
      <c r="F84" s="287" t="s">
        <v>4769</v>
      </c>
      <c r="G84" s="286"/>
      <c r="H84" s="286" t="s">
        <v>4777</v>
      </c>
      <c r="I84" s="286" t="s">
        <v>4765</v>
      </c>
      <c r="J84" s="286">
        <v>15</v>
      </c>
      <c r="K84" s="274"/>
    </row>
    <row r="85" spans="2:11" s="1" customFormat="1" ht="15" customHeight="1">
      <c r="B85" s="285"/>
      <c r="C85" s="286" t="s">
        <v>4778</v>
      </c>
      <c r="D85" s="286"/>
      <c r="E85" s="286"/>
      <c r="F85" s="287" t="s">
        <v>4769</v>
      </c>
      <c r="G85" s="286"/>
      <c r="H85" s="286" t="s">
        <v>4779</v>
      </c>
      <c r="I85" s="286" t="s">
        <v>4765</v>
      </c>
      <c r="J85" s="286">
        <v>20</v>
      </c>
      <c r="K85" s="274"/>
    </row>
    <row r="86" spans="2:11" s="1" customFormat="1" ht="15" customHeight="1">
      <c r="B86" s="285"/>
      <c r="C86" s="286" t="s">
        <v>4780</v>
      </c>
      <c r="D86" s="286"/>
      <c r="E86" s="286"/>
      <c r="F86" s="287" t="s">
        <v>4769</v>
      </c>
      <c r="G86" s="286"/>
      <c r="H86" s="286" t="s">
        <v>4781</v>
      </c>
      <c r="I86" s="286" t="s">
        <v>4765</v>
      </c>
      <c r="J86" s="286">
        <v>20</v>
      </c>
      <c r="K86" s="274"/>
    </row>
    <row r="87" spans="2:11" s="1" customFormat="1" ht="15" customHeight="1">
      <c r="B87" s="285"/>
      <c r="C87" s="262" t="s">
        <v>4782</v>
      </c>
      <c r="D87" s="262"/>
      <c r="E87" s="262"/>
      <c r="F87" s="283" t="s">
        <v>4769</v>
      </c>
      <c r="G87" s="284"/>
      <c r="H87" s="262" t="s">
        <v>4783</v>
      </c>
      <c r="I87" s="262" t="s">
        <v>4765</v>
      </c>
      <c r="J87" s="262">
        <v>50</v>
      </c>
      <c r="K87" s="274"/>
    </row>
    <row r="88" spans="2:11" s="1" customFormat="1" ht="15" customHeight="1">
      <c r="B88" s="285"/>
      <c r="C88" s="262" t="s">
        <v>4784</v>
      </c>
      <c r="D88" s="262"/>
      <c r="E88" s="262"/>
      <c r="F88" s="283" t="s">
        <v>4769</v>
      </c>
      <c r="G88" s="284"/>
      <c r="H88" s="262" t="s">
        <v>4785</v>
      </c>
      <c r="I88" s="262" t="s">
        <v>4765</v>
      </c>
      <c r="J88" s="262">
        <v>20</v>
      </c>
      <c r="K88" s="274"/>
    </row>
    <row r="89" spans="2:11" s="1" customFormat="1" ht="15" customHeight="1">
      <c r="B89" s="285"/>
      <c r="C89" s="262" t="s">
        <v>4786</v>
      </c>
      <c r="D89" s="262"/>
      <c r="E89" s="262"/>
      <c r="F89" s="283" t="s">
        <v>4769</v>
      </c>
      <c r="G89" s="284"/>
      <c r="H89" s="262" t="s">
        <v>4787</v>
      </c>
      <c r="I89" s="262" t="s">
        <v>4765</v>
      </c>
      <c r="J89" s="262">
        <v>20</v>
      </c>
      <c r="K89" s="274"/>
    </row>
    <row r="90" spans="2:11" s="1" customFormat="1" ht="15" customHeight="1">
      <c r="B90" s="285"/>
      <c r="C90" s="262" t="s">
        <v>4788</v>
      </c>
      <c r="D90" s="262"/>
      <c r="E90" s="262"/>
      <c r="F90" s="283" t="s">
        <v>4769</v>
      </c>
      <c r="G90" s="284"/>
      <c r="H90" s="262" t="s">
        <v>4789</v>
      </c>
      <c r="I90" s="262" t="s">
        <v>4765</v>
      </c>
      <c r="J90" s="262">
        <v>50</v>
      </c>
      <c r="K90" s="274"/>
    </row>
    <row r="91" spans="2:11" s="1" customFormat="1" ht="15" customHeight="1">
      <c r="B91" s="285"/>
      <c r="C91" s="262" t="s">
        <v>4790</v>
      </c>
      <c r="D91" s="262"/>
      <c r="E91" s="262"/>
      <c r="F91" s="283" t="s">
        <v>4769</v>
      </c>
      <c r="G91" s="284"/>
      <c r="H91" s="262" t="s">
        <v>4790</v>
      </c>
      <c r="I91" s="262" t="s">
        <v>4765</v>
      </c>
      <c r="J91" s="262">
        <v>50</v>
      </c>
      <c r="K91" s="274"/>
    </row>
    <row r="92" spans="2:11" s="1" customFormat="1" ht="15" customHeight="1">
      <c r="B92" s="285"/>
      <c r="C92" s="262" t="s">
        <v>4791</v>
      </c>
      <c r="D92" s="262"/>
      <c r="E92" s="262"/>
      <c r="F92" s="283" t="s">
        <v>4769</v>
      </c>
      <c r="G92" s="284"/>
      <c r="H92" s="262" t="s">
        <v>4792</v>
      </c>
      <c r="I92" s="262" t="s">
        <v>4765</v>
      </c>
      <c r="J92" s="262">
        <v>255</v>
      </c>
      <c r="K92" s="274"/>
    </row>
    <row r="93" spans="2:11" s="1" customFormat="1" ht="15" customHeight="1">
      <c r="B93" s="285"/>
      <c r="C93" s="262" t="s">
        <v>4793</v>
      </c>
      <c r="D93" s="262"/>
      <c r="E93" s="262"/>
      <c r="F93" s="283" t="s">
        <v>4763</v>
      </c>
      <c r="G93" s="284"/>
      <c r="H93" s="262" t="s">
        <v>4794</v>
      </c>
      <c r="I93" s="262" t="s">
        <v>4795</v>
      </c>
      <c r="J93" s="262"/>
      <c r="K93" s="274"/>
    </row>
    <row r="94" spans="2:11" s="1" customFormat="1" ht="15" customHeight="1">
      <c r="B94" s="285"/>
      <c r="C94" s="262" t="s">
        <v>4796</v>
      </c>
      <c r="D94" s="262"/>
      <c r="E94" s="262"/>
      <c r="F94" s="283" t="s">
        <v>4763</v>
      </c>
      <c r="G94" s="284"/>
      <c r="H94" s="262" t="s">
        <v>4797</v>
      </c>
      <c r="I94" s="262" t="s">
        <v>4798</v>
      </c>
      <c r="J94" s="262"/>
      <c r="K94" s="274"/>
    </row>
    <row r="95" spans="2:11" s="1" customFormat="1" ht="15" customHeight="1">
      <c r="B95" s="285"/>
      <c r="C95" s="262" t="s">
        <v>4799</v>
      </c>
      <c r="D95" s="262"/>
      <c r="E95" s="262"/>
      <c r="F95" s="283" t="s">
        <v>4763</v>
      </c>
      <c r="G95" s="284"/>
      <c r="H95" s="262" t="s">
        <v>4799</v>
      </c>
      <c r="I95" s="262" t="s">
        <v>4798</v>
      </c>
      <c r="J95" s="262"/>
      <c r="K95" s="274"/>
    </row>
    <row r="96" spans="2:11" s="1" customFormat="1" ht="15" customHeight="1">
      <c r="B96" s="285"/>
      <c r="C96" s="262" t="s">
        <v>38</v>
      </c>
      <c r="D96" s="262"/>
      <c r="E96" s="262"/>
      <c r="F96" s="283" t="s">
        <v>4763</v>
      </c>
      <c r="G96" s="284"/>
      <c r="H96" s="262" t="s">
        <v>4800</v>
      </c>
      <c r="I96" s="262" t="s">
        <v>4798</v>
      </c>
      <c r="J96" s="262"/>
      <c r="K96" s="274"/>
    </row>
    <row r="97" spans="2:11" s="1" customFormat="1" ht="15" customHeight="1">
      <c r="B97" s="285"/>
      <c r="C97" s="262" t="s">
        <v>48</v>
      </c>
      <c r="D97" s="262"/>
      <c r="E97" s="262"/>
      <c r="F97" s="283" t="s">
        <v>4763</v>
      </c>
      <c r="G97" s="284"/>
      <c r="H97" s="262" t="s">
        <v>4801</v>
      </c>
      <c r="I97" s="262" t="s">
        <v>4798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81" t="s">
        <v>4802</v>
      </c>
      <c r="D102" s="381"/>
      <c r="E102" s="381"/>
      <c r="F102" s="381"/>
      <c r="G102" s="381"/>
      <c r="H102" s="381"/>
      <c r="I102" s="381"/>
      <c r="J102" s="381"/>
      <c r="K102" s="274"/>
    </row>
    <row r="103" spans="2:11" s="1" customFormat="1" ht="17.25" customHeight="1">
      <c r="B103" s="273"/>
      <c r="C103" s="275" t="s">
        <v>4757</v>
      </c>
      <c r="D103" s="275"/>
      <c r="E103" s="275"/>
      <c r="F103" s="275" t="s">
        <v>4758</v>
      </c>
      <c r="G103" s="276"/>
      <c r="H103" s="275" t="s">
        <v>54</v>
      </c>
      <c r="I103" s="275" t="s">
        <v>57</v>
      </c>
      <c r="J103" s="275" t="s">
        <v>4759</v>
      </c>
      <c r="K103" s="274"/>
    </row>
    <row r="104" spans="2:11" s="1" customFormat="1" ht="17.25" customHeight="1">
      <c r="B104" s="273"/>
      <c r="C104" s="277" t="s">
        <v>4760</v>
      </c>
      <c r="D104" s="277"/>
      <c r="E104" s="277"/>
      <c r="F104" s="278" t="s">
        <v>4761</v>
      </c>
      <c r="G104" s="279"/>
      <c r="H104" s="277"/>
      <c r="I104" s="277"/>
      <c r="J104" s="277" t="s">
        <v>4762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53</v>
      </c>
      <c r="D106" s="282"/>
      <c r="E106" s="282"/>
      <c r="F106" s="283" t="s">
        <v>4763</v>
      </c>
      <c r="G106" s="262"/>
      <c r="H106" s="262" t="s">
        <v>4803</v>
      </c>
      <c r="I106" s="262" t="s">
        <v>4765</v>
      </c>
      <c r="J106" s="262">
        <v>20</v>
      </c>
      <c r="K106" s="274"/>
    </row>
    <row r="107" spans="2:11" s="1" customFormat="1" ht="15" customHeight="1">
      <c r="B107" s="273"/>
      <c r="C107" s="262" t="s">
        <v>4766</v>
      </c>
      <c r="D107" s="262"/>
      <c r="E107" s="262"/>
      <c r="F107" s="283" t="s">
        <v>4763</v>
      </c>
      <c r="G107" s="262"/>
      <c r="H107" s="262" t="s">
        <v>4803</v>
      </c>
      <c r="I107" s="262" t="s">
        <v>4765</v>
      </c>
      <c r="J107" s="262">
        <v>120</v>
      </c>
      <c r="K107" s="274"/>
    </row>
    <row r="108" spans="2:11" s="1" customFormat="1" ht="15" customHeight="1">
      <c r="B108" s="285"/>
      <c r="C108" s="262" t="s">
        <v>4768</v>
      </c>
      <c r="D108" s="262"/>
      <c r="E108" s="262"/>
      <c r="F108" s="283" t="s">
        <v>4769</v>
      </c>
      <c r="G108" s="262"/>
      <c r="H108" s="262" t="s">
        <v>4803</v>
      </c>
      <c r="I108" s="262" t="s">
        <v>4765</v>
      </c>
      <c r="J108" s="262">
        <v>50</v>
      </c>
      <c r="K108" s="274"/>
    </row>
    <row r="109" spans="2:11" s="1" customFormat="1" ht="15" customHeight="1">
      <c r="B109" s="285"/>
      <c r="C109" s="262" t="s">
        <v>4771</v>
      </c>
      <c r="D109" s="262"/>
      <c r="E109" s="262"/>
      <c r="F109" s="283" t="s">
        <v>4763</v>
      </c>
      <c r="G109" s="262"/>
      <c r="H109" s="262" t="s">
        <v>4803</v>
      </c>
      <c r="I109" s="262" t="s">
        <v>4773</v>
      </c>
      <c r="J109" s="262"/>
      <c r="K109" s="274"/>
    </row>
    <row r="110" spans="2:11" s="1" customFormat="1" ht="15" customHeight="1">
      <c r="B110" s="285"/>
      <c r="C110" s="262" t="s">
        <v>4782</v>
      </c>
      <c r="D110" s="262"/>
      <c r="E110" s="262"/>
      <c r="F110" s="283" t="s">
        <v>4769</v>
      </c>
      <c r="G110" s="262"/>
      <c r="H110" s="262" t="s">
        <v>4803</v>
      </c>
      <c r="I110" s="262" t="s">
        <v>4765</v>
      </c>
      <c r="J110" s="262">
        <v>50</v>
      </c>
      <c r="K110" s="274"/>
    </row>
    <row r="111" spans="2:11" s="1" customFormat="1" ht="15" customHeight="1">
      <c r="B111" s="285"/>
      <c r="C111" s="262" t="s">
        <v>4790</v>
      </c>
      <c r="D111" s="262"/>
      <c r="E111" s="262"/>
      <c r="F111" s="283" t="s">
        <v>4769</v>
      </c>
      <c r="G111" s="262"/>
      <c r="H111" s="262" t="s">
        <v>4803</v>
      </c>
      <c r="I111" s="262" t="s">
        <v>4765</v>
      </c>
      <c r="J111" s="262">
        <v>50</v>
      </c>
      <c r="K111" s="274"/>
    </row>
    <row r="112" spans="2:11" s="1" customFormat="1" ht="15" customHeight="1">
      <c r="B112" s="285"/>
      <c r="C112" s="262" t="s">
        <v>4788</v>
      </c>
      <c r="D112" s="262"/>
      <c r="E112" s="262"/>
      <c r="F112" s="283" t="s">
        <v>4769</v>
      </c>
      <c r="G112" s="262"/>
      <c r="H112" s="262" t="s">
        <v>4803</v>
      </c>
      <c r="I112" s="262" t="s">
        <v>4765</v>
      </c>
      <c r="J112" s="262">
        <v>50</v>
      </c>
      <c r="K112" s="274"/>
    </row>
    <row r="113" spans="2:11" s="1" customFormat="1" ht="15" customHeight="1">
      <c r="B113" s="285"/>
      <c r="C113" s="262" t="s">
        <v>53</v>
      </c>
      <c r="D113" s="262"/>
      <c r="E113" s="262"/>
      <c r="F113" s="283" t="s">
        <v>4763</v>
      </c>
      <c r="G113" s="262"/>
      <c r="H113" s="262" t="s">
        <v>4804</v>
      </c>
      <c r="I113" s="262" t="s">
        <v>4765</v>
      </c>
      <c r="J113" s="262">
        <v>20</v>
      </c>
      <c r="K113" s="274"/>
    </row>
    <row r="114" spans="2:11" s="1" customFormat="1" ht="15" customHeight="1">
      <c r="B114" s="285"/>
      <c r="C114" s="262" t="s">
        <v>4805</v>
      </c>
      <c r="D114" s="262"/>
      <c r="E114" s="262"/>
      <c r="F114" s="283" t="s">
        <v>4763</v>
      </c>
      <c r="G114" s="262"/>
      <c r="H114" s="262" t="s">
        <v>4806</v>
      </c>
      <c r="I114" s="262" t="s">
        <v>4765</v>
      </c>
      <c r="J114" s="262">
        <v>120</v>
      </c>
      <c r="K114" s="274"/>
    </row>
    <row r="115" spans="2:11" s="1" customFormat="1" ht="15" customHeight="1">
      <c r="B115" s="285"/>
      <c r="C115" s="262" t="s">
        <v>38</v>
      </c>
      <c r="D115" s="262"/>
      <c r="E115" s="262"/>
      <c r="F115" s="283" t="s">
        <v>4763</v>
      </c>
      <c r="G115" s="262"/>
      <c r="H115" s="262" t="s">
        <v>4807</v>
      </c>
      <c r="I115" s="262" t="s">
        <v>4798</v>
      </c>
      <c r="J115" s="262"/>
      <c r="K115" s="274"/>
    </row>
    <row r="116" spans="2:11" s="1" customFormat="1" ht="15" customHeight="1">
      <c r="B116" s="285"/>
      <c r="C116" s="262" t="s">
        <v>48</v>
      </c>
      <c r="D116" s="262"/>
      <c r="E116" s="262"/>
      <c r="F116" s="283" t="s">
        <v>4763</v>
      </c>
      <c r="G116" s="262"/>
      <c r="H116" s="262" t="s">
        <v>4808</v>
      </c>
      <c r="I116" s="262" t="s">
        <v>4798</v>
      </c>
      <c r="J116" s="262"/>
      <c r="K116" s="274"/>
    </row>
    <row r="117" spans="2:11" s="1" customFormat="1" ht="15" customHeight="1">
      <c r="B117" s="285"/>
      <c r="C117" s="262" t="s">
        <v>57</v>
      </c>
      <c r="D117" s="262"/>
      <c r="E117" s="262"/>
      <c r="F117" s="283" t="s">
        <v>4763</v>
      </c>
      <c r="G117" s="262"/>
      <c r="H117" s="262" t="s">
        <v>4809</v>
      </c>
      <c r="I117" s="262" t="s">
        <v>4810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82" t="s">
        <v>4811</v>
      </c>
      <c r="D122" s="382"/>
      <c r="E122" s="382"/>
      <c r="F122" s="382"/>
      <c r="G122" s="382"/>
      <c r="H122" s="382"/>
      <c r="I122" s="382"/>
      <c r="J122" s="382"/>
      <c r="K122" s="302"/>
    </row>
    <row r="123" spans="2:11" s="1" customFormat="1" ht="17.25" customHeight="1">
      <c r="B123" s="303"/>
      <c r="C123" s="275" t="s">
        <v>4757</v>
      </c>
      <c r="D123" s="275"/>
      <c r="E123" s="275"/>
      <c r="F123" s="275" t="s">
        <v>4758</v>
      </c>
      <c r="G123" s="276"/>
      <c r="H123" s="275" t="s">
        <v>54</v>
      </c>
      <c r="I123" s="275" t="s">
        <v>57</v>
      </c>
      <c r="J123" s="275" t="s">
        <v>4759</v>
      </c>
      <c r="K123" s="304"/>
    </row>
    <row r="124" spans="2:11" s="1" customFormat="1" ht="17.25" customHeight="1">
      <c r="B124" s="303"/>
      <c r="C124" s="277" t="s">
        <v>4760</v>
      </c>
      <c r="D124" s="277"/>
      <c r="E124" s="277"/>
      <c r="F124" s="278" t="s">
        <v>4761</v>
      </c>
      <c r="G124" s="279"/>
      <c r="H124" s="277"/>
      <c r="I124" s="277"/>
      <c r="J124" s="277" t="s">
        <v>4762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4766</v>
      </c>
      <c r="D126" s="282"/>
      <c r="E126" s="282"/>
      <c r="F126" s="283" t="s">
        <v>4763</v>
      </c>
      <c r="G126" s="262"/>
      <c r="H126" s="262" t="s">
        <v>4803</v>
      </c>
      <c r="I126" s="262" t="s">
        <v>4765</v>
      </c>
      <c r="J126" s="262">
        <v>120</v>
      </c>
      <c r="K126" s="308"/>
    </row>
    <row r="127" spans="2:11" s="1" customFormat="1" ht="15" customHeight="1">
      <c r="B127" s="305"/>
      <c r="C127" s="262" t="s">
        <v>4812</v>
      </c>
      <c r="D127" s="262"/>
      <c r="E127" s="262"/>
      <c r="F127" s="283" t="s">
        <v>4763</v>
      </c>
      <c r="G127" s="262"/>
      <c r="H127" s="262" t="s">
        <v>4813</v>
      </c>
      <c r="I127" s="262" t="s">
        <v>4765</v>
      </c>
      <c r="J127" s="262" t="s">
        <v>4814</v>
      </c>
      <c r="K127" s="308"/>
    </row>
    <row r="128" spans="2:11" s="1" customFormat="1" ht="15" customHeight="1">
      <c r="B128" s="305"/>
      <c r="C128" s="262" t="s">
        <v>4711</v>
      </c>
      <c r="D128" s="262"/>
      <c r="E128" s="262"/>
      <c r="F128" s="283" t="s">
        <v>4763</v>
      </c>
      <c r="G128" s="262"/>
      <c r="H128" s="262" t="s">
        <v>4815</v>
      </c>
      <c r="I128" s="262" t="s">
        <v>4765</v>
      </c>
      <c r="J128" s="262" t="s">
        <v>4814</v>
      </c>
      <c r="K128" s="308"/>
    </row>
    <row r="129" spans="2:11" s="1" customFormat="1" ht="15" customHeight="1">
      <c r="B129" s="305"/>
      <c r="C129" s="262" t="s">
        <v>4774</v>
      </c>
      <c r="D129" s="262"/>
      <c r="E129" s="262"/>
      <c r="F129" s="283" t="s">
        <v>4769</v>
      </c>
      <c r="G129" s="262"/>
      <c r="H129" s="262" t="s">
        <v>4775</v>
      </c>
      <c r="I129" s="262" t="s">
        <v>4765</v>
      </c>
      <c r="J129" s="262">
        <v>15</v>
      </c>
      <c r="K129" s="308"/>
    </row>
    <row r="130" spans="2:11" s="1" customFormat="1" ht="15" customHeight="1">
      <c r="B130" s="305"/>
      <c r="C130" s="286" t="s">
        <v>4776</v>
      </c>
      <c r="D130" s="286"/>
      <c r="E130" s="286"/>
      <c r="F130" s="287" t="s">
        <v>4769</v>
      </c>
      <c r="G130" s="286"/>
      <c r="H130" s="286" t="s">
        <v>4777</v>
      </c>
      <c r="I130" s="286" t="s">
        <v>4765</v>
      </c>
      <c r="J130" s="286">
        <v>15</v>
      </c>
      <c r="K130" s="308"/>
    </row>
    <row r="131" spans="2:11" s="1" customFormat="1" ht="15" customHeight="1">
      <c r="B131" s="305"/>
      <c r="C131" s="286" t="s">
        <v>4778</v>
      </c>
      <c r="D131" s="286"/>
      <c r="E131" s="286"/>
      <c r="F131" s="287" t="s">
        <v>4769</v>
      </c>
      <c r="G131" s="286"/>
      <c r="H131" s="286" t="s">
        <v>4779</v>
      </c>
      <c r="I131" s="286" t="s">
        <v>4765</v>
      </c>
      <c r="J131" s="286">
        <v>20</v>
      </c>
      <c r="K131" s="308"/>
    </row>
    <row r="132" spans="2:11" s="1" customFormat="1" ht="15" customHeight="1">
      <c r="B132" s="305"/>
      <c r="C132" s="286" t="s">
        <v>4780</v>
      </c>
      <c r="D132" s="286"/>
      <c r="E132" s="286"/>
      <c r="F132" s="287" t="s">
        <v>4769</v>
      </c>
      <c r="G132" s="286"/>
      <c r="H132" s="286" t="s">
        <v>4781</v>
      </c>
      <c r="I132" s="286" t="s">
        <v>4765</v>
      </c>
      <c r="J132" s="286">
        <v>20</v>
      </c>
      <c r="K132" s="308"/>
    </row>
    <row r="133" spans="2:11" s="1" customFormat="1" ht="15" customHeight="1">
      <c r="B133" s="305"/>
      <c r="C133" s="262" t="s">
        <v>4768</v>
      </c>
      <c r="D133" s="262"/>
      <c r="E133" s="262"/>
      <c r="F133" s="283" t="s">
        <v>4769</v>
      </c>
      <c r="G133" s="262"/>
      <c r="H133" s="262" t="s">
        <v>4803</v>
      </c>
      <c r="I133" s="262" t="s">
        <v>4765</v>
      </c>
      <c r="J133" s="262">
        <v>50</v>
      </c>
      <c r="K133" s="308"/>
    </row>
    <row r="134" spans="2:11" s="1" customFormat="1" ht="15" customHeight="1">
      <c r="B134" s="305"/>
      <c r="C134" s="262" t="s">
        <v>4782</v>
      </c>
      <c r="D134" s="262"/>
      <c r="E134" s="262"/>
      <c r="F134" s="283" t="s">
        <v>4769</v>
      </c>
      <c r="G134" s="262"/>
      <c r="H134" s="262" t="s">
        <v>4803</v>
      </c>
      <c r="I134" s="262" t="s">
        <v>4765</v>
      </c>
      <c r="J134" s="262">
        <v>50</v>
      </c>
      <c r="K134" s="308"/>
    </row>
    <row r="135" spans="2:11" s="1" customFormat="1" ht="15" customHeight="1">
      <c r="B135" s="305"/>
      <c r="C135" s="262" t="s">
        <v>4788</v>
      </c>
      <c r="D135" s="262"/>
      <c r="E135" s="262"/>
      <c r="F135" s="283" t="s">
        <v>4769</v>
      </c>
      <c r="G135" s="262"/>
      <c r="H135" s="262" t="s">
        <v>4803</v>
      </c>
      <c r="I135" s="262" t="s">
        <v>4765</v>
      </c>
      <c r="J135" s="262">
        <v>50</v>
      </c>
      <c r="K135" s="308"/>
    </row>
    <row r="136" spans="2:11" s="1" customFormat="1" ht="15" customHeight="1">
      <c r="B136" s="305"/>
      <c r="C136" s="262" t="s">
        <v>4790</v>
      </c>
      <c r="D136" s="262"/>
      <c r="E136" s="262"/>
      <c r="F136" s="283" t="s">
        <v>4769</v>
      </c>
      <c r="G136" s="262"/>
      <c r="H136" s="262" t="s">
        <v>4803</v>
      </c>
      <c r="I136" s="262" t="s">
        <v>4765</v>
      </c>
      <c r="J136" s="262">
        <v>50</v>
      </c>
      <c r="K136" s="308"/>
    </row>
    <row r="137" spans="2:11" s="1" customFormat="1" ht="15" customHeight="1">
      <c r="B137" s="305"/>
      <c r="C137" s="262" t="s">
        <v>4791</v>
      </c>
      <c r="D137" s="262"/>
      <c r="E137" s="262"/>
      <c r="F137" s="283" t="s">
        <v>4769</v>
      </c>
      <c r="G137" s="262"/>
      <c r="H137" s="262" t="s">
        <v>4816</v>
      </c>
      <c r="I137" s="262" t="s">
        <v>4765</v>
      </c>
      <c r="J137" s="262">
        <v>255</v>
      </c>
      <c r="K137" s="308"/>
    </row>
    <row r="138" spans="2:11" s="1" customFormat="1" ht="15" customHeight="1">
      <c r="B138" s="305"/>
      <c r="C138" s="262" t="s">
        <v>4793</v>
      </c>
      <c r="D138" s="262"/>
      <c r="E138" s="262"/>
      <c r="F138" s="283" t="s">
        <v>4763</v>
      </c>
      <c r="G138" s="262"/>
      <c r="H138" s="262" t="s">
        <v>4817</v>
      </c>
      <c r="I138" s="262" t="s">
        <v>4795</v>
      </c>
      <c r="J138" s="262"/>
      <c r="K138" s="308"/>
    </row>
    <row r="139" spans="2:11" s="1" customFormat="1" ht="15" customHeight="1">
      <c r="B139" s="305"/>
      <c r="C139" s="262" t="s">
        <v>4796</v>
      </c>
      <c r="D139" s="262"/>
      <c r="E139" s="262"/>
      <c r="F139" s="283" t="s">
        <v>4763</v>
      </c>
      <c r="G139" s="262"/>
      <c r="H139" s="262" t="s">
        <v>4818</v>
      </c>
      <c r="I139" s="262" t="s">
        <v>4798</v>
      </c>
      <c r="J139" s="262"/>
      <c r="K139" s="308"/>
    </row>
    <row r="140" spans="2:11" s="1" customFormat="1" ht="15" customHeight="1">
      <c r="B140" s="305"/>
      <c r="C140" s="262" t="s">
        <v>4799</v>
      </c>
      <c r="D140" s="262"/>
      <c r="E140" s="262"/>
      <c r="F140" s="283" t="s">
        <v>4763</v>
      </c>
      <c r="G140" s="262"/>
      <c r="H140" s="262" t="s">
        <v>4799</v>
      </c>
      <c r="I140" s="262" t="s">
        <v>4798</v>
      </c>
      <c r="J140" s="262"/>
      <c r="K140" s="308"/>
    </row>
    <row r="141" spans="2:11" s="1" customFormat="1" ht="15" customHeight="1">
      <c r="B141" s="305"/>
      <c r="C141" s="262" t="s">
        <v>38</v>
      </c>
      <c r="D141" s="262"/>
      <c r="E141" s="262"/>
      <c r="F141" s="283" t="s">
        <v>4763</v>
      </c>
      <c r="G141" s="262"/>
      <c r="H141" s="262" t="s">
        <v>4819</v>
      </c>
      <c r="I141" s="262" t="s">
        <v>4798</v>
      </c>
      <c r="J141" s="262"/>
      <c r="K141" s="308"/>
    </row>
    <row r="142" spans="2:11" s="1" customFormat="1" ht="15" customHeight="1">
      <c r="B142" s="305"/>
      <c r="C142" s="262" t="s">
        <v>4820</v>
      </c>
      <c r="D142" s="262"/>
      <c r="E142" s="262"/>
      <c r="F142" s="283" t="s">
        <v>4763</v>
      </c>
      <c r="G142" s="262"/>
      <c r="H142" s="262" t="s">
        <v>4821</v>
      </c>
      <c r="I142" s="262" t="s">
        <v>4798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81" t="s">
        <v>4822</v>
      </c>
      <c r="D147" s="381"/>
      <c r="E147" s="381"/>
      <c r="F147" s="381"/>
      <c r="G147" s="381"/>
      <c r="H147" s="381"/>
      <c r="I147" s="381"/>
      <c r="J147" s="381"/>
      <c r="K147" s="274"/>
    </row>
    <row r="148" spans="2:11" s="1" customFormat="1" ht="17.25" customHeight="1">
      <c r="B148" s="273"/>
      <c r="C148" s="275" t="s">
        <v>4757</v>
      </c>
      <c r="D148" s="275"/>
      <c r="E148" s="275"/>
      <c r="F148" s="275" t="s">
        <v>4758</v>
      </c>
      <c r="G148" s="276"/>
      <c r="H148" s="275" t="s">
        <v>54</v>
      </c>
      <c r="I148" s="275" t="s">
        <v>57</v>
      </c>
      <c r="J148" s="275" t="s">
        <v>4759</v>
      </c>
      <c r="K148" s="274"/>
    </row>
    <row r="149" spans="2:11" s="1" customFormat="1" ht="17.25" customHeight="1">
      <c r="B149" s="273"/>
      <c r="C149" s="277" t="s">
        <v>4760</v>
      </c>
      <c r="D149" s="277"/>
      <c r="E149" s="277"/>
      <c r="F149" s="278" t="s">
        <v>4761</v>
      </c>
      <c r="G149" s="279"/>
      <c r="H149" s="277"/>
      <c r="I149" s="277"/>
      <c r="J149" s="277" t="s">
        <v>4762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4766</v>
      </c>
      <c r="D151" s="262"/>
      <c r="E151" s="262"/>
      <c r="F151" s="313" t="s">
        <v>4763</v>
      </c>
      <c r="G151" s="262"/>
      <c r="H151" s="312" t="s">
        <v>4803</v>
      </c>
      <c r="I151" s="312" t="s">
        <v>4765</v>
      </c>
      <c r="J151" s="312">
        <v>120</v>
      </c>
      <c r="K151" s="308"/>
    </row>
    <row r="152" spans="2:11" s="1" customFormat="1" ht="15" customHeight="1">
      <c r="B152" s="285"/>
      <c r="C152" s="312" t="s">
        <v>4812</v>
      </c>
      <c r="D152" s="262"/>
      <c r="E152" s="262"/>
      <c r="F152" s="313" t="s">
        <v>4763</v>
      </c>
      <c r="G152" s="262"/>
      <c r="H152" s="312" t="s">
        <v>4823</v>
      </c>
      <c r="I152" s="312" t="s">
        <v>4765</v>
      </c>
      <c r="J152" s="312" t="s">
        <v>4814</v>
      </c>
      <c r="K152" s="308"/>
    </row>
    <row r="153" spans="2:11" s="1" customFormat="1" ht="15" customHeight="1">
      <c r="B153" s="285"/>
      <c r="C153" s="312" t="s">
        <v>4711</v>
      </c>
      <c r="D153" s="262"/>
      <c r="E153" s="262"/>
      <c r="F153" s="313" t="s">
        <v>4763</v>
      </c>
      <c r="G153" s="262"/>
      <c r="H153" s="312" t="s">
        <v>4824</v>
      </c>
      <c r="I153" s="312" t="s">
        <v>4765</v>
      </c>
      <c r="J153" s="312" t="s">
        <v>4814</v>
      </c>
      <c r="K153" s="308"/>
    </row>
    <row r="154" spans="2:11" s="1" customFormat="1" ht="15" customHeight="1">
      <c r="B154" s="285"/>
      <c r="C154" s="312" t="s">
        <v>4768</v>
      </c>
      <c r="D154" s="262"/>
      <c r="E154" s="262"/>
      <c r="F154" s="313" t="s">
        <v>4769</v>
      </c>
      <c r="G154" s="262"/>
      <c r="H154" s="312" t="s">
        <v>4803</v>
      </c>
      <c r="I154" s="312" t="s">
        <v>4765</v>
      </c>
      <c r="J154" s="312">
        <v>50</v>
      </c>
      <c r="K154" s="308"/>
    </row>
    <row r="155" spans="2:11" s="1" customFormat="1" ht="15" customHeight="1">
      <c r="B155" s="285"/>
      <c r="C155" s="312" t="s">
        <v>4771</v>
      </c>
      <c r="D155" s="262"/>
      <c r="E155" s="262"/>
      <c r="F155" s="313" t="s">
        <v>4763</v>
      </c>
      <c r="G155" s="262"/>
      <c r="H155" s="312" t="s">
        <v>4803</v>
      </c>
      <c r="I155" s="312" t="s">
        <v>4773</v>
      </c>
      <c r="J155" s="312"/>
      <c r="K155" s="308"/>
    </row>
    <row r="156" spans="2:11" s="1" customFormat="1" ht="15" customHeight="1">
      <c r="B156" s="285"/>
      <c r="C156" s="312" t="s">
        <v>4782</v>
      </c>
      <c r="D156" s="262"/>
      <c r="E156" s="262"/>
      <c r="F156" s="313" t="s">
        <v>4769</v>
      </c>
      <c r="G156" s="262"/>
      <c r="H156" s="312" t="s">
        <v>4803</v>
      </c>
      <c r="I156" s="312" t="s">
        <v>4765</v>
      </c>
      <c r="J156" s="312">
        <v>50</v>
      </c>
      <c r="K156" s="308"/>
    </row>
    <row r="157" spans="2:11" s="1" customFormat="1" ht="15" customHeight="1">
      <c r="B157" s="285"/>
      <c r="C157" s="312" t="s">
        <v>4790</v>
      </c>
      <c r="D157" s="262"/>
      <c r="E157" s="262"/>
      <c r="F157" s="313" t="s">
        <v>4769</v>
      </c>
      <c r="G157" s="262"/>
      <c r="H157" s="312" t="s">
        <v>4803</v>
      </c>
      <c r="I157" s="312" t="s">
        <v>4765</v>
      </c>
      <c r="J157" s="312">
        <v>50</v>
      </c>
      <c r="K157" s="308"/>
    </row>
    <row r="158" spans="2:11" s="1" customFormat="1" ht="15" customHeight="1">
      <c r="B158" s="285"/>
      <c r="C158" s="312" t="s">
        <v>4788</v>
      </c>
      <c r="D158" s="262"/>
      <c r="E158" s="262"/>
      <c r="F158" s="313" t="s">
        <v>4769</v>
      </c>
      <c r="G158" s="262"/>
      <c r="H158" s="312" t="s">
        <v>4803</v>
      </c>
      <c r="I158" s="312" t="s">
        <v>4765</v>
      </c>
      <c r="J158" s="312">
        <v>50</v>
      </c>
      <c r="K158" s="308"/>
    </row>
    <row r="159" spans="2:11" s="1" customFormat="1" ht="15" customHeight="1">
      <c r="B159" s="285"/>
      <c r="C159" s="312" t="s">
        <v>114</v>
      </c>
      <c r="D159" s="262"/>
      <c r="E159" s="262"/>
      <c r="F159" s="313" t="s">
        <v>4763</v>
      </c>
      <c r="G159" s="262"/>
      <c r="H159" s="312" t="s">
        <v>4825</v>
      </c>
      <c r="I159" s="312" t="s">
        <v>4765</v>
      </c>
      <c r="J159" s="312" t="s">
        <v>4826</v>
      </c>
      <c r="K159" s="308"/>
    </row>
    <row r="160" spans="2:11" s="1" customFormat="1" ht="15" customHeight="1">
      <c r="B160" s="285"/>
      <c r="C160" s="312" t="s">
        <v>4827</v>
      </c>
      <c r="D160" s="262"/>
      <c r="E160" s="262"/>
      <c r="F160" s="313" t="s">
        <v>4763</v>
      </c>
      <c r="G160" s="262"/>
      <c r="H160" s="312" t="s">
        <v>4828</v>
      </c>
      <c r="I160" s="312" t="s">
        <v>4798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82" t="s">
        <v>4829</v>
      </c>
      <c r="D165" s="382"/>
      <c r="E165" s="382"/>
      <c r="F165" s="382"/>
      <c r="G165" s="382"/>
      <c r="H165" s="382"/>
      <c r="I165" s="382"/>
      <c r="J165" s="382"/>
      <c r="K165" s="255"/>
    </row>
    <row r="166" spans="2:11" s="1" customFormat="1" ht="17.25" customHeight="1">
      <c r="B166" s="254"/>
      <c r="C166" s="275" t="s">
        <v>4757</v>
      </c>
      <c r="D166" s="275"/>
      <c r="E166" s="275"/>
      <c r="F166" s="275" t="s">
        <v>4758</v>
      </c>
      <c r="G166" s="317"/>
      <c r="H166" s="318" t="s">
        <v>54</v>
      </c>
      <c r="I166" s="318" t="s">
        <v>57</v>
      </c>
      <c r="J166" s="275" t="s">
        <v>4759</v>
      </c>
      <c r="K166" s="255"/>
    </row>
    <row r="167" spans="2:11" s="1" customFormat="1" ht="17.25" customHeight="1">
      <c r="B167" s="256"/>
      <c r="C167" s="277" t="s">
        <v>4760</v>
      </c>
      <c r="D167" s="277"/>
      <c r="E167" s="277"/>
      <c r="F167" s="278" t="s">
        <v>4761</v>
      </c>
      <c r="G167" s="319"/>
      <c r="H167" s="320"/>
      <c r="I167" s="320"/>
      <c r="J167" s="277" t="s">
        <v>4762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4766</v>
      </c>
      <c r="D169" s="262"/>
      <c r="E169" s="262"/>
      <c r="F169" s="283" t="s">
        <v>4763</v>
      </c>
      <c r="G169" s="262"/>
      <c r="H169" s="262" t="s">
        <v>4803</v>
      </c>
      <c r="I169" s="262" t="s">
        <v>4765</v>
      </c>
      <c r="J169" s="262">
        <v>120</v>
      </c>
      <c r="K169" s="308"/>
    </row>
    <row r="170" spans="2:11" s="1" customFormat="1" ht="15" customHeight="1">
      <c r="B170" s="285"/>
      <c r="C170" s="262" t="s">
        <v>4812</v>
      </c>
      <c r="D170" s="262"/>
      <c r="E170" s="262"/>
      <c r="F170" s="283" t="s">
        <v>4763</v>
      </c>
      <c r="G170" s="262"/>
      <c r="H170" s="262" t="s">
        <v>4813</v>
      </c>
      <c r="I170" s="262" t="s">
        <v>4765</v>
      </c>
      <c r="J170" s="262" t="s">
        <v>4814</v>
      </c>
      <c r="K170" s="308"/>
    </row>
    <row r="171" spans="2:11" s="1" customFormat="1" ht="15" customHeight="1">
      <c r="B171" s="285"/>
      <c r="C171" s="262" t="s">
        <v>4711</v>
      </c>
      <c r="D171" s="262"/>
      <c r="E171" s="262"/>
      <c r="F171" s="283" t="s">
        <v>4763</v>
      </c>
      <c r="G171" s="262"/>
      <c r="H171" s="262" t="s">
        <v>4830</v>
      </c>
      <c r="I171" s="262" t="s">
        <v>4765</v>
      </c>
      <c r="J171" s="262" t="s">
        <v>4814</v>
      </c>
      <c r="K171" s="308"/>
    </row>
    <row r="172" spans="2:11" s="1" customFormat="1" ht="15" customHeight="1">
      <c r="B172" s="285"/>
      <c r="C172" s="262" t="s">
        <v>4768</v>
      </c>
      <c r="D172" s="262"/>
      <c r="E172" s="262"/>
      <c r="F172" s="283" t="s">
        <v>4769</v>
      </c>
      <c r="G172" s="262"/>
      <c r="H172" s="262" t="s">
        <v>4830</v>
      </c>
      <c r="I172" s="262" t="s">
        <v>4765</v>
      </c>
      <c r="J172" s="262">
        <v>50</v>
      </c>
      <c r="K172" s="308"/>
    </row>
    <row r="173" spans="2:11" s="1" customFormat="1" ht="15" customHeight="1">
      <c r="B173" s="285"/>
      <c r="C173" s="262" t="s">
        <v>4771</v>
      </c>
      <c r="D173" s="262"/>
      <c r="E173" s="262"/>
      <c r="F173" s="283" t="s">
        <v>4763</v>
      </c>
      <c r="G173" s="262"/>
      <c r="H173" s="262" t="s">
        <v>4830</v>
      </c>
      <c r="I173" s="262" t="s">
        <v>4773</v>
      </c>
      <c r="J173" s="262"/>
      <c r="K173" s="308"/>
    </row>
    <row r="174" spans="2:11" s="1" customFormat="1" ht="15" customHeight="1">
      <c r="B174" s="285"/>
      <c r="C174" s="262" t="s">
        <v>4782</v>
      </c>
      <c r="D174" s="262"/>
      <c r="E174" s="262"/>
      <c r="F174" s="283" t="s">
        <v>4769</v>
      </c>
      <c r="G174" s="262"/>
      <c r="H174" s="262" t="s">
        <v>4830</v>
      </c>
      <c r="I174" s="262" t="s">
        <v>4765</v>
      </c>
      <c r="J174" s="262">
        <v>50</v>
      </c>
      <c r="K174" s="308"/>
    </row>
    <row r="175" spans="2:11" s="1" customFormat="1" ht="15" customHeight="1">
      <c r="B175" s="285"/>
      <c r="C175" s="262" t="s">
        <v>4790</v>
      </c>
      <c r="D175" s="262"/>
      <c r="E175" s="262"/>
      <c r="F175" s="283" t="s">
        <v>4769</v>
      </c>
      <c r="G175" s="262"/>
      <c r="H175" s="262" t="s">
        <v>4830</v>
      </c>
      <c r="I175" s="262" t="s">
        <v>4765</v>
      </c>
      <c r="J175" s="262">
        <v>50</v>
      </c>
      <c r="K175" s="308"/>
    </row>
    <row r="176" spans="2:11" s="1" customFormat="1" ht="15" customHeight="1">
      <c r="B176" s="285"/>
      <c r="C176" s="262" t="s">
        <v>4788</v>
      </c>
      <c r="D176" s="262"/>
      <c r="E176" s="262"/>
      <c r="F176" s="283" t="s">
        <v>4769</v>
      </c>
      <c r="G176" s="262"/>
      <c r="H176" s="262" t="s">
        <v>4830</v>
      </c>
      <c r="I176" s="262" t="s">
        <v>4765</v>
      </c>
      <c r="J176" s="262">
        <v>50</v>
      </c>
      <c r="K176" s="308"/>
    </row>
    <row r="177" spans="2:11" s="1" customFormat="1" ht="15" customHeight="1">
      <c r="B177" s="285"/>
      <c r="C177" s="262" t="s">
        <v>135</v>
      </c>
      <c r="D177" s="262"/>
      <c r="E177" s="262"/>
      <c r="F177" s="283" t="s">
        <v>4763</v>
      </c>
      <c r="G177" s="262"/>
      <c r="H177" s="262" t="s">
        <v>4831</v>
      </c>
      <c r="I177" s="262" t="s">
        <v>4832</v>
      </c>
      <c r="J177" s="262"/>
      <c r="K177" s="308"/>
    </row>
    <row r="178" spans="2:11" s="1" customFormat="1" ht="15" customHeight="1">
      <c r="B178" s="285"/>
      <c r="C178" s="262" t="s">
        <v>57</v>
      </c>
      <c r="D178" s="262"/>
      <c r="E178" s="262"/>
      <c r="F178" s="283" t="s">
        <v>4763</v>
      </c>
      <c r="G178" s="262"/>
      <c r="H178" s="262" t="s">
        <v>4833</v>
      </c>
      <c r="I178" s="262" t="s">
        <v>4834</v>
      </c>
      <c r="J178" s="262">
        <v>1</v>
      </c>
      <c r="K178" s="308"/>
    </row>
    <row r="179" spans="2:11" s="1" customFormat="1" ht="15" customHeight="1">
      <c r="B179" s="285"/>
      <c r="C179" s="262" t="s">
        <v>53</v>
      </c>
      <c r="D179" s="262"/>
      <c r="E179" s="262"/>
      <c r="F179" s="283" t="s">
        <v>4763</v>
      </c>
      <c r="G179" s="262"/>
      <c r="H179" s="262" t="s">
        <v>4835</v>
      </c>
      <c r="I179" s="262" t="s">
        <v>4765</v>
      </c>
      <c r="J179" s="262">
        <v>20</v>
      </c>
      <c r="K179" s="308"/>
    </row>
    <row r="180" spans="2:11" s="1" customFormat="1" ht="15" customHeight="1">
      <c r="B180" s="285"/>
      <c r="C180" s="262" t="s">
        <v>54</v>
      </c>
      <c r="D180" s="262"/>
      <c r="E180" s="262"/>
      <c r="F180" s="283" t="s">
        <v>4763</v>
      </c>
      <c r="G180" s="262"/>
      <c r="H180" s="262" t="s">
        <v>4836</v>
      </c>
      <c r="I180" s="262" t="s">
        <v>4765</v>
      </c>
      <c r="J180" s="262">
        <v>255</v>
      </c>
      <c r="K180" s="308"/>
    </row>
    <row r="181" spans="2:11" s="1" customFormat="1" ht="15" customHeight="1">
      <c r="B181" s="285"/>
      <c r="C181" s="262" t="s">
        <v>136</v>
      </c>
      <c r="D181" s="262"/>
      <c r="E181" s="262"/>
      <c r="F181" s="283" t="s">
        <v>4763</v>
      </c>
      <c r="G181" s="262"/>
      <c r="H181" s="262" t="s">
        <v>4727</v>
      </c>
      <c r="I181" s="262" t="s">
        <v>4765</v>
      </c>
      <c r="J181" s="262">
        <v>10</v>
      </c>
      <c r="K181" s="308"/>
    </row>
    <row r="182" spans="2:11" s="1" customFormat="1" ht="15" customHeight="1">
      <c r="B182" s="285"/>
      <c r="C182" s="262" t="s">
        <v>137</v>
      </c>
      <c r="D182" s="262"/>
      <c r="E182" s="262"/>
      <c r="F182" s="283" t="s">
        <v>4763</v>
      </c>
      <c r="G182" s="262"/>
      <c r="H182" s="262" t="s">
        <v>4837</v>
      </c>
      <c r="I182" s="262" t="s">
        <v>4798</v>
      </c>
      <c r="J182" s="262"/>
      <c r="K182" s="308"/>
    </row>
    <row r="183" spans="2:11" s="1" customFormat="1" ht="15" customHeight="1">
      <c r="B183" s="285"/>
      <c r="C183" s="262" t="s">
        <v>4838</v>
      </c>
      <c r="D183" s="262"/>
      <c r="E183" s="262"/>
      <c r="F183" s="283" t="s">
        <v>4763</v>
      </c>
      <c r="G183" s="262"/>
      <c r="H183" s="262" t="s">
        <v>4839</v>
      </c>
      <c r="I183" s="262" t="s">
        <v>4798</v>
      </c>
      <c r="J183" s="262"/>
      <c r="K183" s="308"/>
    </row>
    <row r="184" spans="2:11" s="1" customFormat="1" ht="15" customHeight="1">
      <c r="B184" s="285"/>
      <c r="C184" s="262" t="s">
        <v>4827</v>
      </c>
      <c r="D184" s="262"/>
      <c r="E184" s="262"/>
      <c r="F184" s="283" t="s">
        <v>4763</v>
      </c>
      <c r="G184" s="262"/>
      <c r="H184" s="262" t="s">
        <v>4840</v>
      </c>
      <c r="I184" s="262" t="s">
        <v>4798</v>
      </c>
      <c r="J184" s="262"/>
      <c r="K184" s="308"/>
    </row>
    <row r="185" spans="2:11" s="1" customFormat="1" ht="15" customHeight="1">
      <c r="B185" s="285"/>
      <c r="C185" s="262" t="s">
        <v>139</v>
      </c>
      <c r="D185" s="262"/>
      <c r="E185" s="262"/>
      <c r="F185" s="283" t="s">
        <v>4769</v>
      </c>
      <c r="G185" s="262"/>
      <c r="H185" s="262" t="s">
        <v>4841</v>
      </c>
      <c r="I185" s="262" t="s">
        <v>4765</v>
      </c>
      <c r="J185" s="262">
        <v>50</v>
      </c>
      <c r="K185" s="308"/>
    </row>
    <row r="186" spans="2:11" s="1" customFormat="1" ht="15" customHeight="1">
      <c r="B186" s="285"/>
      <c r="C186" s="262" t="s">
        <v>4842</v>
      </c>
      <c r="D186" s="262"/>
      <c r="E186" s="262"/>
      <c r="F186" s="283" t="s">
        <v>4769</v>
      </c>
      <c r="G186" s="262"/>
      <c r="H186" s="262" t="s">
        <v>4843</v>
      </c>
      <c r="I186" s="262" t="s">
        <v>4844</v>
      </c>
      <c r="J186" s="262"/>
      <c r="K186" s="308"/>
    </row>
    <row r="187" spans="2:11" s="1" customFormat="1" ht="15" customHeight="1">
      <c r="B187" s="285"/>
      <c r="C187" s="262" t="s">
        <v>4845</v>
      </c>
      <c r="D187" s="262"/>
      <c r="E187" s="262"/>
      <c r="F187" s="283" t="s">
        <v>4769</v>
      </c>
      <c r="G187" s="262"/>
      <c r="H187" s="262" t="s">
        <v>4846</v>
      </c>
      <c r="I187" s="262" t="s">
        <v>4844</v>
      </c>
      <c r="J187" s="262"/>
      <c r="K187" s="308"/>
    </row>
    <row r="188" spans="2:11" s="1" customFormat="1" ht="15" customHeight="1">
      <c r="B188" s="285"/>
      <c r="C188" s="262" t="s">
        <v>4847</v>
      </c>
      <c r="D188" s="262"/>
      <c r="E188" s="262"/>
      <c r="F188" s="283" t="s">
        <v>4769</v>
      </c>
      <c r="G188" s="262"/>
      <c r="H188" s="262" t="s">
        <v>4848</v>
      </c>
      <c r="I188" s="262" t="s">
        <v>4844</v>
      </c>
      <c r="J188" s="262"/>
      <c r="K188" s="308"/>
    </row>
    <row r="189" spans="2:11" s="1" customFormat="1" ht="15" customHeight="1">
      <c r="B189" s="285"/>
      <c r="C189" s="321" t="s">
        <v>4849</v>
      </c>
      <c r="D189" s="262"/>
      <c r="E189" s="262"/>
      <c r="F189" s="283" t="s">
        <v>4769</v>
      </c>
      <c r="G189" s="262"/>
      <c r="H189" s="262" t="s">
        <v>4850</v>
      </c>
      <c r="I189" s="262" t="s">
        <v>4851</v>
      </c>
      <c r="J189" s="322" t="s">
        <v>4852</v>
      </c>
      <c r="K189" s="308"/>
    </row>
    <row r="190" spans="2:11" s="1" customFormat="1" ht="15" customHeight="1">
      <c r="B190" s="285"/>
      <c r="C190" s="321" t="s">
        <v>42</v>
      </c>
      <c r="D190" s="262"/>
      <c r="E190" s="262"/>
      <c r="F190" s="283" t="s">
        <v>4763</v>
      </c>
      <c r="G190" s="262"/>
      <c r="H190" s="259" t="s">
        <v>4853</v>
      </c>
      <c r="I190" s="262" t="s">
        <v>4854</v>
      </c>
      <c r="J190" s="262"/>
      <c r="K190" s="308"/>
    </row>
    <row r="191" spans="2:11" s="1" customFormat="1" ht="15" customHeight="1">
      <c r="B191" s="285"/>
      <c r="C191" s="321" t="s">
        <v>4855</v>
      </c>
      <c r="D191" s="262"/>
      <c r="E191" s="262"/>
      <c r="F191" s="283" t="s">
        <v>4763</v>
      </c>
      <c r="G191" s="262"/>
      <c r="H191" s="262" t="s">
        <v>4856</v>
      </c>
      <c r="I191" s="262" t="s">
        <v>4798</v>
      </c>
      <c r="J191" s="262"/>
      <c r="K191" s="308"/>
    </row>
    <row r="192" spans="2:11" s="1" customFormat="1" ht="15" customHeight="1">
      <c r="B192" s="285"/>
      <c r="C192" s="321" t="s">
        <v>4857</v>
      </c>
      <c r="D192" s="262"/>
      <c r="E192" s="262"/>
      <c r="F192" s="283" t="s">
        <v>4763</v>
      </c>
      <c r="G192" s="262"/>
      <c r="H192" s="262" t="s">
        <v>4858</v>
      </c>
      <c r="I192" s="262" t="s">
        <v>4798</v>
      </c>
      <c r="J192" s="262"/>
      <c r="K192" s="308"/>
    </row>
    <row r="193" spans="2:11" s="1" customFormat="1" ht="15" customHeight="1">
      <c r="B193" s="285"/>
      <c r="C193" s="321" t="s">
        <v>4859</v>
      </c>
      <c r="D193" s="262"/>
      <c r="E193" s="262"/>
      <c r="F193" s="283" t="s">
        <v>4769</v>
      </c>
      <c r="G193" s="262"/>
      <c r="H193" s="262" t="s">
        <v>4860</v>
      </c>
      <c r="I193" s="262" t="s">
        <v>4798</v>
      </c>
      <c r="J193" s="262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382" t="s">
        <v>4861</v>
      </c>
      <c r="D199" s="382"/>
      <c r="E199" s="382"/>
      <c r="F199" s="382"/>
      <c r="G199" s="382"/>
      <c r="H199" s="382"/>
      <c r="I199" s="382"/>
      <c r="J199" s="382"/>
      <c r="K199" s="255"/>
    </row>
    <row r="200" spans="2:11" s="1" customFormat="1" ht="25.5" customHeight="1">
      <c r="B200" s="254"/>
      <c r="C200" s="324" t="s">
        <v>4862</v>
      </c>
      <c r="D200" s="324"/>
      <c r="E200" s="324"/>
      <c r="F200" s="324" t="s">
        <v>4863</v>
      </c>
      <c r="G200" s="325"/>
      <c r="H200" s="383" t="s">
        <v>4864</v>
      </c>
      <c r="I200" s="383"/>
      <c r="J200" s="383"/>
      <c r="K200" s="255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2" t="s">
        <v>4854</v>
      </c>
      <c r="D202" s="262"/>
      <c r="E202" s="262"/>
      <c r="F202" s="283" t="s">
        <v>43</v>
      </c>
      <c r="G202" s="262"/>
      <c r="H202" s="384" t="s">
        <v>4865</v>
      </c>
      <c r="I202" s="384"/>
      <c r="J202" s="384"/>
      <c r="K202" s="308"/>
    </row>
    <row r="203" spans="2:11" s="1" customFormat="1" ht="15" customHeight="1">
      <c r="B203" s="285"/>
      <c r="C203" s="262"/>
      <c r="D203" s="262"/>
      <c r="E203" s="262"/>
      <c r="F203" s="283" t="s">
        <v>44</v>
      </c>
      <c r="G203" s="262"/>
      <c r="H203" s="384" t="s">
        <v>4866</v>
      </c>
      <c r="I203" s="384"/>
      <c r="J203" s="384"/>
      <c r="K203" s="308"/>
    </row>
    <row r="204" spans="2:11" s="1" customFormat="1" ht="15" customHeight="1">
      <c r="B204" s="285"/>
      <c r="C204" s="262"/>
      <c r="D204" s="262"/>
      <c r="E204" s="262"/>
      <c r="F204" s="283" t="s">
        <v>47</v>
      </c>
      <c r="G204" s="262"/>
      <c r="H204" s="384" t="s">
        <v>4867</v>
      </c>
      <c r="I204" s="384"/>
      <c r="J204" s="384"/>
      <c r="K204" s="308"/>
    </row>
    <row r="205" spans="2:11" s="1" customFormat="1" ht="15" customHeight="1">
      <c r="B205" s="285"/>
      <c r="C205" s="262"/>
      <c r="D205" s="262"/>
      <c r="E205" s="262"/>
      <c r="F205" s="283" t="s">
        <v>45</v>
      </c>
      <c r="G205" s="262"/>
      <c r="H205" s="384" t="s">
        <v>4868</v>
      </c>
      <c r="I205" s="384"/>
      <c r="J205" s="384"/>
      <c r="K205" s="308"/>
    </row>
    <row r="206" spans="2:11" s="1" customFormat="1" ht="15" customHeight="1">
      <c r="B206" s="285"/>
      <c r="C206" s="262"/>
      <c r="D206" s="262"/>
      <c r="E206" s="262"/>
      <c r="F206" s="283" t="s">
        <v>46</v>
      </c>
      <c r="G206" s="262"/>
      <c r="H206" s="384" t="s">
        <v>4869</v>
      </c>
      <c r="I206" s="384"/>
      <c r="J206" s="384"/>
      <c r="K206" s="308"/>
    </row>
    <row r="207" spans="2:11" s="1" customFormat="1" ht="15" customHeight="1">
      <c r="B207" s="285"/>
      <c r="C207" s="262"/>
      <c r="D207" s="262"/>
      <c r="E207" s="262"/>
      <c r="F207" s="283"/>
      <c r="G207" s="262"/>
      <c r="H207" s="262"/>
      <c r="I207" s="262"/>
      <c r="J207" s="262"/>
      <c r="K207" s="308"/>
    </row>
    <row r="208" spans="2:11" s="1" customFormat="1" ht="15" customHeight="1">
      <c r="B208" s="285"/>
      <c r="C208" s="262" t="s">
        <v>4810</v>
      </c>
      <c r="D208" s="262"/>
      <c r="E208" s="262"/>
      <c r="F208" s="283" t="s">
        <v>79</v>
      </c>
      <c r="G208" s="262"/>
      <c r="H208" s="384" t="s">
        <v>4870</v>
      </c>
      <c r="I208" s="384"/>
      <c r="J208" s="384"/>
      <c r="K208" s="308"/>
    </row>
    <row r="209" spans="2:11" s="1" customFormat="1" ht="15" customHeight="1">
      <c r="B209" s="285"/>
      <c r="C209" s="262"/>
      <c r="D209" s="262"/>
      <c r="E209" s="262"/>
      <c r="F209" s="283" t="s">
        <v>4706</v>
      </c>
      <c r="G209" s="262"/>
      <c r="H209" s="384" t="s">
        <v>4707</v>
      </c>
      <c r="I209" s="384"/>
      <c r="J209" s="384"/>
      <c r="K209" s="308"/>
    </row>
    <row r="210" spans="2:11" s="1" customFormat="1" ht="15" customHeight="1">
      <c r="B210" s="285"/>
      <c r="C210" s="262"/>
      <c r="D210" s="262"/>
      <c r="E210" s="262"/>
      <c r="F210" s="283" t="s">
        <v>4704</v>
      </c>
      <c r="G210" s="262"/>
      <c r="H210" s="384" t="s">
        <v>4871</v>
      </c>
      <c r="I210" s="384"/>
      <c r="J210" s="384"/>
      <c r="K210" s="308"/>
    </row>
    <row r="211" spans="2:11" s="1" customFormat="1" ht="15" customHeight="1">
      <c r="B211" s="326"/>
      <c r="C211" s="262"/>
      <c r="D211" s="262"/>
      <c r="E211" s="262"/>
      <c r="F211" s="283" t="s">
        <v>4708</v>
      </c>
      <c r="G211" s="321"/>
      <c r="H211" s="385" t="s">
        <v>4709</v>
      </c>
      <c r="I211" s="385"/>
      <c r="J211" s="385"/>
      <c r="K211" s="327"/>
    </row>
    <row r="212" spans="2:11" s="1" customFormat="1" ht="15" customHeight="1">
      <c r="B212" s="326"/>
      <c r="C212" s="262"/>
      <c r="D212" s="262"/>
      <c r="E212" s="262"/>
      <c r="F212" s="283" t="s">
        <v>4710</v>
      </c>
      <c r="G212" s="321"/>
      <c r="H212" s="385" t="s">
        <v>4872</v>
      </c>
      <c r="I212" s="385"/>
      <c r="J212" s="385"/>
      <c r="K212" s="327"/>
    </row>
    <row r="213" spans="2:11" s="1" customFormat="1" ht="15" customHeight="1">
      <c r="B213" s="326"/>
      <c r="C213" s="262"/>
      <c r="D213" s="262"/>
      <c r="E213" s="262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2" t="s">
        <v>4834</v>
      </c>
      <c r="D214" s="262"/>
      <c r="E214" s="262"/>
      <c r="F214" s="283">
        <v>1</v>
      </c>
      <c r="G214" s="321"/>
      <c r="H214" s="385" t="s">
        <v>4873</v>
      </c>
      <c r="I214" s="385"/>
      <c r="J214" s="385"/>
      <c r="K214" s="327"/>
    </row>
    <row r="215" spans="2:11" s="1" customFormat="1" ht="15" customHeight="1">
      <c r="B215" s="326"/>
      <c r="C215" s="262"/>
      <c r="D215" s="262"/>
      <c r="E215" s="262"/>
      <c r="F215" s="283">
        <v>2</v>
      </c>
      <c r="G215" s="321"/>
      <c r="H215" s="385" t="s">
        <v>4874</v>
      </c>
      <c r="I215" s="385"/>
      <c r="J215" s="385"/>
      <c r="K215" s="327"/>
    </row>
    <row r="216" spans="2:11" s="1" customFormat="1" ht="15" customHeight="1">
      <c r="B216" s="326"/>
      <c r="C216" s="262"/>
      <c r="D216" s="262"/>
      <c r="E216" s="262"/>
      <c r="F216" s="283">
        <v>3</v>
      </c>
      <c r="G216" s="321"/>
      <c r="H216" s="385" t="s">
        <v>4875</v>
      </c>
      <c r="I216" s="385"/>
      <c r="J216" s="385"/>
      <c r="K216" s="327"/>
    </row>
    <row r="217" spans="2:11" s="1" customFormat="1" ht="15" customHeight="1">
      <c r="B217" s="326"/>
      <c r="C217" s="262"/>
      <c r="D217" s="262"/>
      <c r="E217" s="262"/>
      <c r="F217" s="283">
        <v>4</v>
      </c>
      <c r="G217" s="321"/>
      <c r="H217" s="385" t="s">
        <v>4876</v>
      </c>
      <c r="I217" s="385"/>
      <c r="J217" s="385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112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ROUND((SUM(BE96:BE468)),2)</f>
        <v>0</v>
      </c>
      <c r="G33" s="35"/>
      <c r="H33" s="35"/>
      <c r="I33" s="119">
        <v>0.21</v>
      </c>
      <c r="J33" s="118">
        <f>ROUND(((SUM(BE96:BE468))*I33),2)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ROUND((SUM(BF96:BF468)),2)</f>
        <v>0</v>
      </c>
      <c r="G34" s="35"/>
      <c r="H34" s="35"/>
      <c r="I34" s="119">
        <v>0.15</v>
      </c>
      <c r="J34" s="118">
        <f>ROUND(((SUM(BF96:BF468))*I34),2)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ROUND((SUM(BG96:BG468)),2)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ROUND((SUM(BH96:BH468)),2)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ROUND((SUM(BI96:BI468)),2)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D.0 - Bourací práce, demolice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J98</f>
        <v>0</v>
      </c>
      <c r="K61" s="142"/>
      <c r="L61" s="146"/>
    </row>
    <row r="62" spans="2:12" s="10" customFormat="1" ht="19.9" customHeight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J254</f>
        <v>0</v>
      </c>
      <c r="K62" s="142"/>
      <c r="L62" s="146"/>
    </row>
    <row r="63" spans="2:12" s="9" customFormat="1" ht="24.95" customHeight="1">
      <c r="B63" s="135"/>
      <c r="C63" s="136"/>
      <c r="D63" s="137" t="s">
        <v>120</v>
      </c>
      <c r="E63" s="138"/>
      <c r="F63" s="138"/>
      <c r="G63" s="138"/>
      <c r="H63" s="138"/>
      <c r="I63" s="138"/>
      <c r="J63" s="139">
        <f>J270</f>
        <v>0</v>
      </c>
      <c r="K63" s="136"/>
      <c r="L63" s="140"/>
    </row>
    <row r="64" spans="2:12" s="10" customFormat="1" ht="19.9" customHeight="1">
      <c r="B64" s="141"/>
      <c r="C64" s="142"/>
      <c r="D64" s="143" t="s">
        <v>121</v>
      </c>
      <c r="E64" s="144"/>
      <c r="F64" s="144"/>
      <c r="G64" s="144"/>
      <c r="H64" s="144"/>
      <c r="I64" s="144"/>
      <c r="J64" s="145">
        <f>J271</f>
        <v>0</v>
      </c>
      <c r="K64" s="142"/>
      <c r="L64" s="146"/>
    </row>
    <row r="65" spans="2:12" s="10" customFormat="1" ht="19.9" customHeight="1">
      <c r="B65" s="141"/>
      <c r="C65" s="142"/>
      <c r="D65" s="143" t="s">
        <v>122</v>
      </c>
      <c r="E65" s="144"/>
      <c r="F65" s="144"/>
      <c r="G65" s="144"/>
      <c r="H65" s="144"/>
      <c r="I65" s="144"/>
      <c r="J65" s="145">
        <f>J278</f>
        <v>0</v>
      </c>
      <c r="K65" s="142"/>
      <c r="L65" s="146"/>
    </row>
    <row r="66" spans="2:12" s="10" customFormat="1" ht="19.9" customHeight="1">
      <c r="B66" s="141"/>
      <c r="C66" s="142"/>
      <c r="D66" s="143" t="s">
        <v>123</v>
      </c>
      <c r="E66" s="144"/>
      <c r="F66" s="144"/>
      <c r="G66" s="144"/>
      <c r="H66" s="144"/>
      <c r="I66" s="144"/>
      <c r="J66" s="145">
        <f>J285</f>
        <v>0</v>
      </c>
      <c r="K66" s="142"/>
      <c r="L66" s="146"/>
    </row>
    <row r="67" spans="2:12" s="10" customFormat="1" ht="19.9" customHeight="1">
      <c r="B67" s="141"/>
      <c r="C67" s="142"/>
      <c r="D67" s="143" t="s">
        <v>124</v>
      </c>
      <c r="E67" s="144"/>
      <c r="F67" s="144"/>
      <c r="G67" s="144"/>
      <c r="H67" s="144"/>
      <c r="I67" s="144"/>
      <c r="J67" s="145">
        <f>J289</f>
        <v>0</v>
      </c>
      <c r="K67" s="142"/>
      <c r="L67" s="146"/>
    </row>
    <row r="68" spans="2:12" s="10" customFormat="1" ht="19.9" customHeight="1">
      <c r="B68" s="141"/>
      <c r="C68" s="142"/>
      <c r="D68" s="143" t="s">
        <v>125</v>
      </c>
      <c r="E68" s="144"/>
      <c r="F68" s="144"/>
      <c r="G68" s="144"/>
      <c r="H68" s="144"/>
      <c r="I68" s="144"/>
      <c r="J68" s="145">
        <f>J322</f>
        <v>0</v>
      </c>
      <c r="K68" s="142"/>
      <c r="L68" s="146"/>
    </row>
    <row r="69" spans="2:12" s="10" customFormat="1" ht="19.9" customHeight="1">
      <c r="B69" s="141"/>
      <c r="C69" s="142"/>
      <c r="D69" s="143" t="s">
        <v>126</v>
      </c>
      <c r="E69" s="144"/>
      <c r="F69" s="144"/>
      <c r="G69" s="144"/>
      <c r="H69" s="144"/>
      <c r="I69" s="144"/>
      <c r="J69" s="145">
        <f>J341</f>
        <v>0</v>
      </c>
      <c r="K69" s="142"/>
      <c r="L69" s="146"/>
    </row>
    <row r="70" spans="2:12" s="10" customFormat="1" ht="19.9" customHeight="1">
      <c r="B70" s="141"/>
      <c r="C70" s="142"/>
      <c r="D70" s="143" t="s">
        <v>127</v>
      </c>
      <c r="E70" s="144"/>
      <c r="F70" s="144"/>
      <c r="G70" s="144"/>
      <c r="H70" s="144"/>
      <c r="I70" s="144"/>
      <c r="J70" s="145">
        <f>J389</f>
        <v>0</v>
      </c>
      <c r="K70" s="142"/>
      <c r="L70" s="146"/>
    </row>
    <row r="71" spans="2:12" s="10" customFormat="1" ht="19.9" customHeight="1">
      <c r="B71" s="141"/>
      <c r="C71" s="142"/>
      <c r="D71" s="143" t="s">
        <v>128</v>
      </c>
      <c r="E71" s="144"/>
      <c r="F71" s="144"/>
      <c r="G71" s="144"/>
      <c r="H71" s="144"/>
      <c r="I71" s="144"/>
      <c r="J71" s="145">
        <f>J396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J407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J411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J427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J438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J442</f>
        <v>0</v>
      </c>
      <c r="K76" s="142"/>
      <c r="L76" s="146"/>
    </row>
    <row r="77" spans="1:31" s="2" customFormat="1" ht="21.7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4" t="s">
        <v>134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16</v>
      </c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78" t="str">
        <f>E7</f>
        <v>Stavební úpravy v objektu VZ I</v>
      </c>
      <c r="F86" s="379"/>
      <c r="G86" s="379"/>
      <c r="H86" s="379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111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35" t="str">
        <f>E9</f>
        <v>D.0 - Bourací práce, demolice</v>
      </c>
      <c r="F88" s="380"/>
      <c r="G88" s="380"/>
      <c r="H88" s="380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21</v>
      </c>
      <c r="D90" s="37"/>
      <c r="E90" s="37"/>
      <c r="F90" s="28" t="str">
        <f>F12</f>
        <v>Růžová 943/6, 110 00 Praha 1</v>
      </c>
      <c r="G90" s="37"/>
      <c r="H90" s="37"/>
      <c r="I90" s="30" t="s">
        <v>23</v>
      </c>
      <c r="J90" s="60" t="str">
        <f>IF(J12="","",J12)</f>
        <v>Vyplň údaj</v>
      </c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15" customHeight="1">
      <c r="A92" s="35"/>
      <c r="B92" s="36"/>
      <c r="C92" s="30" t="s">
        <v>24</v>
      </c>
      <c r="D92" s="37"/>
      <c r="E92" s="37"/>
      <c r="F92" s="28" t="str">
        <f>E15</f>
        <v>STÁTNÍ TISKÁRNA CENIN, Růžová 6, 110 00 Praha 1</v>
      </c>
      <c r="G92" s="37"/>
      <c r="H92" s="37"/>
      <c r="I92" s="30" t="s">
        <v>30</v>
      </c>
      <c r="J92" s="33" t="str">
        <f>E21</f>
        <v>APRIS 3MP s.r.o., Baarova 36, 140 00 Praha 4</v>
      </c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15" customHeight="1">
      <c r="A93" s="35"/>
      <c r="B93" s="36"/>
      <c r="C93" s="30" t="s">
        <v>28</v>
      </c>
      <c r="D93" s="37"/>
      <c r="E93" s="37"/>
      <c r="F93" s="28" t="str">
        <f>IF(E18="","",E18)</f>
        <v>Vyplň údaj</v>
      </c>
      <c r="G93" s="37"/>
      <c r="H93" s="37"/>
      <c r="I93" s="30" t="s">
        <v>35</v>
      </c>
      <c r="J93" s="33" t="str">
        <f>E24</f>
        <v>APRIS 3MP s.r.o., Baarova 36, 140 00 Praha 4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47"/>
      <c r="B95" s="148"/>
      <c r="C95" s="149" t="s">
        <v>135</v>
      </c>
      <c r="D95" s="150" t="s">
        <v>57</v>
      </c>
      <c r="E95" s="150" t="s">
        <v>53</v>
      </c>
      <c r="F95" s="150" t="s">
        <v>54</v>
      </c>
      <c r="G95" s="150" t="s">
        <v>136</v>
      </c>
      <c r="H95" s="150" t="s">
        <v>137</v>
      </c>
      <c r="I95" s="150" t="s">
        <v>138</v>
      </c>
      <c r="J95" s="150" t="s">
        <v>115</v>
      </c>
      <c r="K95" s="151" t="s">
        <v>139</v>
      </c>
      <c r="L95" s="152"/>
      <c r="M95" s="69" t="s">
        <v>19</v>
      </c>
      <c r="N95" s="70" t="s">
        <v>42</v>
      </c>
      <c r="O95" s="70" t="s">
        <v>140</v>
      </c>
      <c r="P95" s="70" t="s">
        <v>141</v>
      </c>
      <c r="Q95" s="70" t="s">
        <v>142</v>
      </c>
      <c r="R95" s="70" t="s">
        <v>143</v>
      </c>
      <c r="S95" s="70" t="s">
        <v>144</v>
      </c>
      <c r="T95" s="71" t="s">
        <v>145</v>
      </c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63" s="2" customFormat="1" ht="22.9" customHeight="1">
      <c r="A96" s="35"/>
      <c r="B96" s="36"/>
      <c r="C96" s="76" t="s">
        <v>146</v>
      </c>
      <c r="D96" s="37"/>
      <c r="E96" s="37"/>
      <c r="F96" s="37"/>
      <c r="G96" s="37"/>
      <c r="H96" s="37"/>
      <c r="I96" s="37"/>
      <c r="J96" s="153">
        <f>BK96</f>
        <v>0</v>
      </c>
      <c r="K96" s="37"/>
      <c r="L96" s="40"/>
      <c r="M96" s="72"/>
      <c r="N96" s="154"/>
      <c r="O96" s="73"/>
      <c r="P96" s="155">
        <f>P97+P270</f>
        <v>0</v>
      </c>
      <c r="Q96" s="73"/>
      <c r="R96" s="155">
        <f>R97+R270</f>
        <v>2.4641319999999998</v>
      </c>
      <c r="S96" s="73"/>
      <c r="T96" s="156">
        <f>T97+T270</f>
        <v>201.39743482000006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71</v>
      </c>
      <c r="AU96" s="18" t="s">
        <v>116</v>
      </c>
      <c r="BK96" s="157">
        <f>BK97+BK270</f>
        <v>0</v>
      </c>
    </row>
    <row r="97" spans="2:63" s="12" customFormat="1" ht="25.9" customHeight="1">
      <c r="B97" s="158"/>
      <c r="C97" s="159"/>
      <c r="D97" s="160" t="s">
        <v>71</v>
      </c>
      <c r="E97" s="161" t="s">
        <v>147</v>
      </c>
      <c r="F97" s="161" t="s">
        <v>148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P98+P254</f>
        <v>0</v>
      </c>
      <c r="Q97" s="166"/>
      <c r="R97" s="167">
        <f>R98+R254</f>
        <v>0.041341</v>
      </c>
      <c r="S97" s="166"/>
      <c r="T97" s="168">
        <f>T98+T254</f>
        <v>164.31038330000007</v>
      </c>
      <c r="AR97" s="169" t="s">
        <v>80</v>
      </c>
      <c r="AT97" s="170" t="s">
        <v>71</v>
      </c>
      <c r="AU97" s="170" t="s">
        <v>72</v>
      </c>
      <c r="AY97" s="169" t="s">
        <v>149</v>
      </c>
      <c r="BK97" s="171">
        <f>BK98+BK254</f>
        <v>0</v>
      </c>
    </row>
    <row r="98" spans="2:63" s="12" customFormat="1" ht="22.9" customHeight="1">
      <c r="B98" s="158"/>
      <c r="C98" s="159"/>
      <c r="D98" s="160" t="s">
        <v>71</v>
      </c>
      <c r="E98" s="172" t="s">
        <v>150</v>
      </c>
      <c r="F98" s="172" t="s">
        <v>151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SUM(P99:P253)</f>
        <v>0</v>
      </c>
      <c r="Q98" s="166"/>
      <c r="R98" s="167">
        <f>SUM(R99:R253)</f>
        <v>0.041341</v>
      </c>
      <c r="S98" s="166"/>
      <c r="T98" s="168">
        <f>SUM(T99:T253)</f>
        <v>164.31038330000007</v>
      </c>
      <c r="AR98" s="169" t="s">
        <v>80</v>
      </c>
      <c r="AT98" s="170" t="s">
        <v>71</v>
      </c>
      <c r="AU98" s="170" t="s">
        <v>80</v>
      </c>
      <c r="AY98" s="169" t="s">
        <v>149</v>
      </c>
      <c r="BK98" s="171">
        <f>SUM(BK99:BK253)</f>
        <v>0</v>
      </c>
    </row>
    <row r="99" spans="1:65" s="2" customFormat="1" ht="16.5" customHeight="1">
      <c r="A99" s="35"/>
      <c r="B99" s="36"/>
      <c r="C99" s="174" t="s">
        <v>80</v>
      </c>
      <c r="D99" s="174" t="s">
        <v>152</v>
      </c>
      <c r="E99" s="175" t="s">
        <v>153</v>
      </c>
      <c r="F99" s="176" t="s">
        <v>154</v>
      </c>
      <c r="G99" s="177" t="s">
        <v>155</v>
      </c>
      <c r="H99" s="178">
        <v>2</v>
      </c>
      <c r="I99" s="179"/>
      <c r="J99" s="180">
        <f>ROUND(I99*H99,2)</f>
        <v>0</v>
      </c>
      <c r="K99" s="176" t="s">
        <v>156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82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158</v>
      </c>
    </row>
    <row r="100" spans="1:65" s="2" customFormat="1" ht="16.5" customHeight="1">
      <c r="A100" s="35"/>
      <c r="B100" s="36"/>
      <c r="C100" s="174" t="s">
        <v>82</v>
      </c>
      <c r="D100" s="174" t="s">
        <v>152</v>
      </c>
      <c r="E100" s="175" t="s">
        <v>159</v>
      </c>
      <c r="F100" s="176" t="s">
        <v>160</v>
      </c>
      <c r="G100" s="177" t="s">
        <v>161</v>
      </c>
      <c r="H100" s="178">
        <v>1</v>
      </c>
      <c r="I100" s="179"/>
      <c r="J100" s="180">
        <f>ROUND(I100*H100,2)</f>
        <v>0</v>
      </c>
      <c r="K100" s="176" t="s">
        <v>156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82</v>
      </c>
      <c r="AY100" s="18" t="s">
        <v>149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157</v>
      </c>
      <c r="BM100" s="185" t="s">
        <v>162</v>
      </c>
    </row>
    <row r="101" spans="1:47" s="2" customFormat="1" ht="19.5">
      <c r="A101" s="35"/>
      <c r="B101" s="36"/>
      <c r="C101" s="37"/>
      <c r="D101" s="187" t="s">
        <v>163</v>
      </c>
      <c r="E101" s="37"/>
      <c r="F101" s="188" t="s">
        <v>164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163</v>
      </c>
      <c r="AU101" s="18" t="s">
        <v>82</v>
      </c>
    </row>
    <row r="102" spans="2:51" s="13" customFormat="1" ht="11.25">
      <c r="B102" s="192"/>
      <c r="C102" s="193"/>
      <c r="D102" s="187" t="s">
        <v>165</v>
      </c>
      <c r="E102" s="194" t="s">
        <v>19</v>
      </c>
      <c r="F102" s="195" t="s">
        <v>166</v>
      </c>
      <c r="G102" s="193"/>
      <c r="H102" s="196">
        <v>1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165</v>
      </c>
      <c r="AU102" s="202" t="s">
        <v>82</v>
      </c>
      <c r="AV102" s="13" t="s">
        <v>82</v>
      </c>
      <c r="AW102" s="13" t="s">
        <v>34</v>
      </c>
      <c r="AX102" s="13" t="s">
        <v>80</v>
      </c>
      <c r="AY102" s="202" t="s">
        <v>149</v>
      </c>
    </row>
    <row r="103" spans="1:65" s="2" customFormat="1" ht="16.5" customHeight="1">
      <c r="A103" s="35"/>
      <c r="B103" s="36"/>
      <c r="C103" s="174" t="s">
        <v>167</v>
      </c>
      <c r="D103" s="174" t="s">
        <v>152</v>
      </c>
      <c r="E103" s="175" t="s">
        <v>168</v>
      </c>
      <c r="F103" s="176" t="s">
        <v>169</v>
      </c>
      <c r="G103" s="177" t="s">
        <v>170</v>
      </c>
      <c r="H103" s="178">
        <v>38</v>
      </c>
      <c r="I103" s="179"/>
      <c r="J103" s="180">
        <f>ROUND(I103*H103,2)</f>
        <v>0</v>
      </c>
      <c r="K103" s="176" t="s">
        <v>156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82</v>
      </c>
      <c r="AY103" s="18" t="s">
        <v>149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157</v>
      </c>
      <c r="BM103" s="185" t="s">
        <v>171</v>
      </c>
    </row>
    <row r="104" spans="1:47" s="2" customFormat="1" ht="19.5">
      <c r="A104" s="35"/>
      <c r="B104" s="36"/>
      <c r="C104" s="37"/>
      <c r="D104" s="187" t="s">
        <v>163</v>
      </c>
      <c r="E104" s="37"/>
      <c r="F104" s="188" t="s">
        <v>172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82</v>
      </c>
    </row>
    <row r="105" spans="2:51" s="13" customFormat="1" ht="11.25">
      <c r="B105" s="192"/>
      <c r="C105" s="193"/>
      <c r="D105" s="187" t="s">
        <v>165</v>
      </c>
      <c r="E105" s="194" t="s">
        <v>19</v>
      </c>
      <c r="F105" s="195" t="s">
        <v>173</v>
      </c>
      <c r="G105" s="193"/>
      <c r="H105" s="196">
        <v>38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165</v>
      </c>
      <c r="AU105" s="202" t="s">
        <v>82</v>
      </c>
      <c r="AV105" s="13" t="s">
        <v>82</v>
      </c>
      <c r="AW105" s="13" t="s">
        <v>34</v>
      </c>
      <c r="AX105" s="13" t="s">
        <v>80</v>
      </c>
      <c r="AY105" s="202" t="s">
        <v>149</v>
      </c>
    </row>
    <row r="106" spans="1:65" s="2" customFormat="1" ht="24.2" customHeight="1">
      <c r="A106" s="35"/>
      <c r="B106" s="36"/>
      <c r="C106" s="174" t="s">
        <v>157</v>
      </c>
      <c r="D106" s="174" t="s">
        <v>152</v>
      </c>
      <c r="E106" s="175" t="s">
        <v>174</v>
      </c>
      <c r="F106" s="176" t="s">
        <v>175</v>
      </c>
      <c r="G106" s="177" t="s">
        <v>170</v>
      </c>
      <c r="H106" s="178">
        <v>6.795</v>
      </c>
      <c r="I106" s="179"/>
      <c r="J106" s="180">
        <f>ROUND(I106*H106,2)</f>
        <v>0</v>
      </c>
      <c r="K106" s="176" t="s">
        <v>156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0.03074</v>
      </c>
      <c r="T106" s="184">
        <f>S106*H106</f>
        <v>0.2088783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82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176</v>
      </c>
    </row>
    <row r="107" spans="1:47" s="2" customFormat="1" ht="19.5">
      <c r="A107" s="35"/>
      <c r="B107" s="36"/>
      <c r="C107" s="37"/>
      <c r="D107" s="187" t="s">
        <v>163</v>
      </c>
      <c r="E107" s="37"/>
      <c r="F107" s="188" t="s">
        <v>177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82</v>
      </c>
    </row>
    <row r="108" spans="2:51" s="13" customFormat="1" ht="11.25">
      <c r="B108" s="192"/>
      <c r="C108" s="193"/>
      <c r="D108" s="187" t="s">
        <v>165</v>
      </c>
      <c r="E108" s="194" t="s">
        <v>19</v>
      </c>
      <c r="F108" s="195" t="s">
        <v>178</v>
      </c>
      <c r="G108" s="193"/>
      <c r="H108" s="196">
        <v>6.795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165</v>
      </c>
      <c r="AU108" s="202" t="s">
        <v>82</v>
      </c>
      <c r="AV108" s="13" t="s">
        <v>82</v>
      </c>
      <c r="AW108" s="13" t="s">
        <v>34</v>
      </c>
      <c r="AX108" s="13" t="s">
        <v>80</v>
      </c>
      <c r="AY108" s="202" t="s">
        <v>149</v>
      </c>
    </row>
    <row r="109" spans="1:65" s="2" customFormat="1" ht="44.25" customHeight="1">
      <c r="A109" s="35"/>
      <c r="B109" s="36"/>
      <c r="C109" s="174" t="s">
        <v>179</v>
      </c>
      <c r="D109" s="174" t="s">
        <v>152</v>
      </c>
      <c r="E109" s="175" t="s">
        <v>180</v>
      </c>
      <c r="F109" s="176" t="s">
        <v>181</v>
      </c>
      <c r="G109" s="177" t="s">
        <v>170</v>
      </c>
      <c r="H109" s="178">
        <v>160.776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183</v>
      </c>
    </row>
    <row r="110" spans="1:47" s="2" customFormat="1" ht="11.25">
      <c r="A110" s="35"/>
      <c r="B110" s="36"/>
      <c r="C110" s="37"/>
      <c r="D110" s="203" t="s">
        <v>184</v>
      </c>
      <c r="E110" s="37"/>
      <c r="F110" s="204" t="s">
        <v>185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2:51" s="13" customFormat="1" ht="11.25">
      <c r="B111" s="192"/>
      <c r="C111" s="193"/>
      <c r="D111" s="187" t="s">
        <v>165</v>
      </c>
      <c r="E111" s="194" t="s">
        <v>19</v>
      </c>
      <c r="F111" s="195" t="s">
        <v>186</v>
      </c>
      <c r="G111" s="193"/>
      <c r="H111" s="196">
        <v>160.776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165</v>
      </c>
      <c r="AU111" s="202" t="s">
        <v>82</v>
      </c>
      <c r="AV111" s="13" t="s">
        <v>82</v>
      </c>
      <c r="AW111" s="13" t="s">
        <v>34</v>
      </c>
      <c r="AX111" s="13" t="s">
        <v>80</v>
      </c>
      <c r="AY111" s="202" t="s">
        <v>149</v>
      </c>
    </row>
    <row r="112" spans="1:65" s="2" customFormat="1" ht="49.15" customHeight="1">
      <c r="A112" s="35"/>
      <c r="B112" s="36"/>
      <c r="C112" s="174" t="s">
        <v>187</v>
      </c>
      <c r="D112" s="174" t="s">
        <v>152</v>
      </c>
      <c r="E112" s="175" t="s">
        <v>188</v>
      </c>
      <c r="F112" s="176" t="s">
        <v>189</v>
      </c>
      <c r="G112" s="177" t="s">
        <v>190</v>
      </c>
      <c r="H112" s="178">
        <v>32.917</v>
      </c>
      <c r="I112" s="179"/>
      <c r="J112" s="180">
        <f>ROUND(I112*H112,2)</f>
        <v>0</v>
      </c>
      <c r="K112" s="176" t="s">
        <v>182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1.8</v>
      </c>
      <c r="T112" s="184">
        <f>S112*H112</f>
        <v>59.250600000000006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82</v>
      </c>
      <c r="AY112" s="18" t="s">
        <v>149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157</v>
      </c>
      <c r="BM112" s="185" t="s">
        <v>191</v>
      </c>
    </row>
    <row r="113" spans="1:47" s="2" customFormat="1" ht="11.25">
      <c r="A113" s="35"/>
      <c r="B113" s="36"/>
      <c r="C113" s="37"/>
      <c r="D113" s="203" t="s">
        <v>184</v>
      </c>
      <c r="E113" s="37"/>
      <c r="F113" s="204" t="s">
        <v>192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184</v>
      </c>
      <c r="AU113" s="18" t="s">
        <v>82</v>
      </c>
    </row>
    <row r="114" spans="2:51" s="14" customFormat="1" ht="11.25">
      <c r="B114" s="205"/>
      <c r="C114" s="206"/>
      <c r="D114" s="187" t="s">
        <v>165</v>
      </c>
      <c r="E114" s="207" t="s">
        <v>19</v>
      </c>
      <c r="F114" s="208" t="s">
        <v>193</v>
      </c>
      <c r="G114" s="206"/>
      <c r="H114" s="207" t="s">
        <v>19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165</v>
      </c>
      <c r="AU114" s="214" t="s">
        <v>82</v>
      </c>
      <c r="AV114" s="14" t="s">
        <v>80</v>
      </c>
      <c r="AW114" s="14" t="s">
        <v>34</v>
      </c>
      <c r="AX114" s="14" t="s">
        <v>72</v>
      </c>
      <c r="AY114" s="214" t="s">
        <v>149</v>
      </c>
    </row>
    <row r="115" spans="2:51" s="13" customFormat="1" ht="22.5">
      <c r="B115" s="192"/>
      <c r="C115" s="193"/>
      <c r="D115" s="187" t="s">
        <v>165</v>
      </c>
      <c r="E115" s="194" t="s">
        <v>19</v>
      </c>
      <c r="F115" s="195" t="s">
        <v>194</v>
      </c>
      <c r="G115" s="193"/>
      <c r="H115" s="196">
        <v>32.917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165</v>
      </c>
      <c r="AU115" s="202" t="s">
        <v>82</v>
      </c>
      <c r="AV115" s="13" t="s">
        <v>82</v>
      </c>
      <c r="AW115" s="13" t="s">
        <v>34</v>
      </c>
      <c r="AX115" s="13" t="s">
        <v>80</v>
      </c>
      <c r="AY115" s="202" t="s">
        <v>149</v>
      </c>
    </row>
    <row r="116" spans="1:65" s="2" customFormat="1" ht="44.25" customHeight="1">
      <c r="A116" s="35"/>
      <c r="B116" s="36"/>
      <c r="C116" s="174" t="s">
        <v>195</v>
      </c>
      <c r="D116" s="174" t="s">
        <v>152</v>
      </c>
      <c r="E116" s="175" t="s">
        <v>196</v>
      </c>
      <c r="F116" s="176" t="s">
        <v>197</v>
      </c>
      <c r="G116" s="177" t="s">
        <v>170</v>
      </c>
      <c r="H116" s="178">
        <v>93.9</v>
      </c>
      <c r="I116" s="179"/>
      <c r="J116" s="180">
        <f>ROUND(I116*H116,2)</f>
        <v>0</v>
      </c>
      <c r="K116" s="176" t="s">
        <v>182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0.131</v>
      </c>
      <c r="T116" s="184">
        <f>S116*H116</f>
        <v>12.3009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82</v>
      </c>
      <c r="AY116" s="18" t="s">
        <v>149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157</v>
      </c>
      <c r="BM116" s="185" t="s">
        <v>198</v>
      </c>
    </row>
    <row r="117" spans="1:47" s="2" customFormat="1" ht="11.25">
      <c r="A117" s="35"/>
      <c r="B117" s="36"/>
      <c r="C117" s="37"/>
      <c r="D117" s="203" t="s">
        <v>184</v>
      </c>
      <c r="E117" s="37"/>
      <c r="F117" s="204" t="s">
        <v>199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184</v>
      </c>
      <c r="AU117" s="18" t="s">
        <v>82</v>
      </c>
    </row>
    <row r="118" spans="2:51" s="14" customFormat="1" ht="11.25">
      <c r="B118" s="205"/>
      <c r="C118" s="206"/>
      <c r="D118" s="187" t="s">
        <v>165</v>
      </c>
      <c r="E118" s="207" t="s">
        <v>19</v>
      </c>
      <c r="F118" s="208" t="s">
        <v>193</v>
      </c>
      <c r="G118" s="206"/>
      <c r="H118" s="207" t="s">
        <v>19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165</v>
      </c>
      <c r="AU118" s="214" t="s">
        <v>82</v>
      </c>
      <c r="AV118" s="14" t="s">
        <v>80</v>
      </c>
      <c r="AW118" s="14" t="s">
        <v>34</v>
      </c>
      <c r="AX118" s="14" t="s">
        <v>72</v>
      </c>
      <c r="AY118" s="214" t="s">
        <v>149</v>
      </c>
    </row>
    <row r="119" spans="2:51" s="13" customFormat="1" ht="11.25">
      <c r="B119" s="192"/>
      <c r="C119" s="193"/>
      <c r="D119" s="187" t="s">
        <v>165</v>
      </c>
      <c r="E119" s="194" t="s">
        <v>19</v>
      </c>
      <c r="F119" s="195" t="s">
        <v>200</v>
      </c>
      <c r="G119" s="193"/>
      <c r="H119" s="196">
        <v>59.983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165</v>
      </c>
      <c r="AU119" s="202" t="s">
        <v>82</v>
      </c>
      <c r="AV119" s="13" t="s">
        <v>82</v>
      </c>
      <c r="AW119" s="13" t="s">
        <v>34</v>
      </c>
      <c r="AX119" s="13" t="s">
        <v>72</v>
      </c>
      <c r="AY119" s="202" t="s">
        <v>149</v>
      </c>
    </row>
    <row r="120" spans="2:51" s="14" customFormat="1" ht="11.25">
      <c r="B120" s="205"/>
      <c r="C120" s="206"/>
      <c r="D120" s="187" t="s">
        <v>165</v>
      </c>
      <c r="E120" s="207" t="s">
        <v>19</v>
      </c>
      <c r="F120" s="208" t="s">
        <v>201</v>
      </c>
      <c r="G120" s="206"/>
      <c r="H120" s="207" t="s">
        <v>19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165</v>
      </c>
      <c r="AU120" s="214" t="s">
        <v>82</v>
      </c>
      <c r="AV120" s="14" t="s">
        <v>80</v>
      </c>
      <c r="AW120" s="14" t="s">
        <v>34</v>
      </c>
      <c r="AX120" s="14" t="s">
        <v>72</v>
      </c>
      <c r="AY120" s="214" t="s">
        <v>149</v>
      </c>
    </row>
    <row r="121" spans="2:51" s="13" customFormat="1" ht="22.5">
      <c r="B121" s="192"/>
      <c r="C121" s="193"/>
      <c r="D121" s="187" t="s">
        <v>165</v>
      </c>
      <c r="E121" s="194" t="s">
        <v>19</v>
      </c>
      <c r="F121" s="195" t="s">
        <v>202</v>
      </c>
      <c r="G121" s="193"/>
      <c r="H121" s="196">
        <v>33.917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165</v>
      </c>
      <c r="AU121" s="202" t="s">
        <v>82</v>
      </c>
      <c r="AV121" s="13" t="s">
        <v>82</v>
      </c>
      <c r="AW121" s="13" t="s">
        <v>34</v>
      </c>
      <c r="AX121" s="13" t="s">
        <v>72</v>
      </c>
      <c r="AY121" s="202" t="s">
        <v>149</v>
      </c>
    </row>
    <row r="122" spans="2:51" s="15" customFormat="1" ht="11.25">
      <c r="B122" s="215"/>
      <c r="C122" s="216"/>
      <c r="D122" s="187" t="s">
        <v>165</v>
      </c>
      <c r="E122" s="217" t="s">
        <v>19</v>
      </c>
      <c r="F122" s="218" t="s">
        <v>203</v>
      </c>
      <c r="G122" s="216"/>
      <c r="H122" s="219">
        <v>93.9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165</v>
      </c>
      <c r="AU122" s="225" t="s">
        <v>82</v>
      </c>
      <c r="AV122" s="15" t="s">
        <v>157</v>
      </c>
      <c r="AW122" s="15" t="s">
        <v>34</v>
      </c>
      <c r="AX122" s="15" t="s">
        <v>80</v>
      </c>
      <c r="AY122" s="225" t="s">
        <v>149</v>
      </c>
    </row>
    <row r="123" spans="1:65" s="2" customFormat="1" ht="44.25" customHeight="1">
      <c r="A123" s="35"/>
      <c r="B123" s="36"/>
      <c r="C123" s="174" t="s">
        <v>204</v>
      </c>
      <c r="D123" s="174" t="s">
        <v>152</v>
      </c>
      <c r="E123" s="175" t="s">
        <v>205</v>
      </c>
      <c r="F123" s="176" t="s">
        <v>206</v>
      </c>
      <c r="G123" s="177" t="s">
        <v>170</v>
      </c>
      <c r="H123" s="178">
        <v>137.824</v>
      </c>
      <c r="I123" s="179"/>
      <c r="J123" s="180">
        <f>ROUND(I123*H123,2)</f>
        <v>0</v>
      </c>
      <c r="K123" s="176" t="s">
        <v>182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0.261</v>
      </c>
      <c r="T123" s="184">
        <f>S123*H123</f>
        <v>35.972064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82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207</v>
      </c>
    </row>
    <row r="124" spans="1:47" s="2" customFormat="1" ht="11.25">
      <c r="A124" s="35"/>
      <c r="B124" s="36"/>
      <c r="C124" s="37"/>
      <c r="D124" s="203" t="s">
        <v>184</v>
      </c>
      <c r="E124" s="37"/>
      <c r="F124" s="204" t="s">
        <v>208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184</v>
      </c>
      <c r="AU124" s="18" t="s">
        <v>82</v>
      </c>
    </row>
    <row r="125" spans="2:51" s="14" customFormat="1" ht="11.25">
      <c r="B125" s="205"/>
      <c r="C125" s="206"/>
      <c r="D125" s="187" t="s">
        <v>165</v>
      </c>
      <c r="E125" s="207" t="s">
        <v>19</v>
      </c>
      <c r="F125" s="208" t="s">
        <v>193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165</v>
      </c>
      <c r="AU125" s="214" t="s">
        <v>82</v>
      </c>
      <c r="AV125" s="14" t="s">
        <v>80</v>
      </c>
      <c r="AW125" s="14" t="s">
        <v>34</v>
      </c>
      <c r="AX125" s="14" t="s">
        <v>72</v>
      </c>
      <c r="AY125" s="214" t="s">
        <v>149</v>
      </c>
    </row>
    <row r="126" spans="2:51" s="13" customFormat="1" ht="22.5">
      <c r="B126" s="192"/>
      <c r="C126" s="193"/>
      <c r="D126" s="187" t="s">
        <v>165</v>
      </c>
      <c r="E126" s="194" t="s">
        <v>19</v>
      </c>
      <c r="F126" s="195" t="s">
        <v>209</v>
      </c>
      <c r="G126" s="193"/>
      <c r="H126" s="196">
        <v>63.15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165</v>
      </c>
      <c r="AU126" s="202" t="s">
        <v>82</v>
      </c>
      <c r="AV126" s="13" t="s">
        <v>82</v>
      </c>
      <c r="AW126" s="13" t="s">
        <v>34</v>
      </c>
      <c r="AX126" s="13" t="s">
        <v>72</v>
      </c>
      <c r="AY126" s="202" t="s">
        <v>149</v>
      </c>
    </row>
    <row r="127" spans="2:51" s="14" customFormat="1" ht="11.25">
      <c r="B127" s="205"/>
      <c r="C127" s="206"/>
      <c r="D127" s="187" t="s">
        <v>165</v>
      </c>
      <c r="E127" s="207" t="s">
        <v>19</v>
      </c>
      <c r="F127" s="208" t="s">
        <v>201</v>
      </c>
      <c r="G127" s="206"/>
      <c r="H127" s="207" t="s">
        <v>19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165</v>
      </c>
      <c r="AU127" s="214" t="s">
        <v>82</v>
      </c>
      <c r="AV127" s="14" t="s">
        <v>80</v>
      </c>
      <c r="AW127" s="14" t="s">
        <v>34</v>
      </c>
      <c r="AX127" s="14" t="s">
        <v>72</v>
      </c>
      <c r="AY127" s="214" t="s">
        <v>149</v>
      </c>
    </row>
    <row r="128" spans="2:51" s="13" customFormat="1" ht="22.5">
      <c r="B128" s="192"/>
      <c r="C128" s="193"/>
      <c r="D128" s="187" t="s">
        <v>165</v>
      </c>
      <c r="E128" s="194" t="s">
        <v>19</v>
      </c>
      <c r="F128" s="195" t="s">
        <v>210</v>
      </c>
      <c r="G128" s="193"/>
      <c r="H128" s="196">
        <v>74.674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165</v>
      </c>
      <c r="AU128" s="202" t="s">
        <v>82</v>
      </c>
      <c r="AV128" s="13" t="s">
        <v>82</v>
      </c>
      <c r="AW128" s="13" t="s">
        <v>34</v>
      </c>
      <c r="AX128" s="13" t="s">
        <v>72</v>
      </c>
      <c r="AY128" s="202" t="s">
        <v>149</v>
      </c>
    </row>
    <row r="129" spans="2:51" s="15" customFormat="1" ht="11.25">
      <c r="B129" s="215"/>
      <c r="C129" s="216"/>
      <c r="D129" s="187" t="s">
        <v>165</v>
      </c>
      <c r="E129" s="217" t="s">
        <v>19</v>
      </c>
      <c r="F129" s="218" t="s">
        <v>203</v>
      </c>
      <c r="G129" s="216"/>
      <c r="H129" s="219">
        <v>137.824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165</v>
      </c>
      <c r="AU129" s="225" t="s">
        <v>82</v>
      </c>
      <c r="AV129" s="15" t="s">
        <v>157</v>
      </c>
      <c r="AW129" s="15" t="s">
        <v>34</v>
      </c>
      <c r="AX129" s="15" t="s">
        <v>80</v>
      </c>
      <c r="AY129" s="225" t="s">
        <v>149</v>
      </c>
    </row>
    <row r="130" spans="1:65" s="2" customFormat="1" ht="21.75" customHeight="1">
      <c r="A130" s="35"/>
      <c r="B130" s="36"/>
      <c r="C130" s="174" t="s">
        <v>150</v>
      </c>
      <c r="D130" s="174" t="s">
        <v>152</v>
      </c>
      <c r="E130" s="175" t="s">
        <v>211</v>
      </c>
      <c r="F130" s="176" t="s">
        <v>212</v>
      </c>
      <c r="G130" s="177" t="s">
        <v>170</v>
      </c>
      <c r="H130" s="178">
        <v>5.805</v>
      </c>
      <c r="I130" s="179"/>
      <c r="J130" s="180">
        <f>ROUND(I130*H130,2)</f>
        <v>0</v>
      </c>
      <c r="K130" s="176" t="s">
        <v>182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0.168</v>
      </c>
      <c r="T130" s="184">
        <f>S130*H130</f>
        <v>0.97524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82</v>
      </c>
      <c r="AY130" s="18" t="s">
        <v>149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157</v>
      </c>
      <c r="BM130" s="185" t="s">
        <v>213</v>
      </c>
    </row>
    <row r="131" spans="1:47" s="2" customFormat="1" ht="11.25">
      <c r="A131" s="35"/>
      <c r="B131" s="36"/>
      <c r="C131" s="37"/>
      <c r="D131" s="203" t="s">
        <v>184</v>
      </c>
      <c r="E131" s="37"/>
      <c r="F131" s="204" t="s">
        <v>214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184</v>
      </c>
      <c r="AU131" s="18" t="s">
        <v>82</v>
      </c>
    </row>
    <row r="132" spans="2:51" s="13" customFormat="1" ht="11.25">
      <c r="B132" s="192"/>
      <c r="C132" s="193"/>
      <c r="D132" s="187" t="s">
        <v>165</v>
      </c>
      <c r="E132" s="194" t="s">
        <v>19</v>
      </c>
      <c r="F132" s="195" t="s">
        <v>215</v>
      </c>
      <c r="G132" s="193"/>
      <c r="H132" s="196">
        <v>5.805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165</v>
      </c>
      <c r="AU132" s="202" t="s">
        <v>82</v>
      </c>
      <c r="AV132" s="13" t="s">
        <v>82</v>
      </c>
      <c r="AW132" s="13" t="s">
        <v>34</v>
      </c>
      <c r="AX132" s="13" t="s">
        <v>80</v>
      </c>
      <c r="AY132" s="202" t="s">
        <v>149</v>
      </c>
    </row>
    <row r="133" spans="1:65" s="2" customFormat="1" ht="21.75" customHeight="1">
      <c r="A133" s="35"/>
      <c r="B133" s="36"/>
      <c r="C133" s="174" t="s">
        <v>216</v>
      </c>
      <c r="D133" s="174" t="s">
        <v>152</v>
      </c>
      <c r="E133" s="175" t="s">
        <v>217</v>
      </c>
      <c r="F133" s="176" t="s">
        <v>218</v>
      </c>
      <c r="G133" s="177" t="s">
        <v>170</v>
      </c>
      <c r="H133" s="178">
        <v>22.011</v>
      </c>
      <c r="I133" s="179"/>
      <c r="J133" s="180">
        <f>ROUND(I133*H133,2)</f>
        <v>0</v>
      </c>
      <c r="K133" s="176" t="s">
        <v>182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0.324</v>
      </c>
      <c r="T133" s="184">
        <f>S133*H133</f>
        <v>7.131564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82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219</v>
      </c>
    </row>
    <row r="134" spans="1:47" s="2" customFormat="1" ht="11.25">
      <c r="A134" s="35"/>
      <c r="B134" s="36"/>
      <c r="C134" s="37"/>
      <c r="D134" s="203" t="s">
        <v>184</v>
      </c>
      <c r="E134" s="37"/>
      <c r="F134" s="204" t="s">
        <v>220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184</v>
      </c>
      <c r="AU134" s="18" t="s">
        <v>82</v>
      </c>
    </row>
    <row r="135" spans="2:51" s="13" customFormat="1" ht="11.25">
      <c r="B135" s="192"/>
      <c r="C135" s="193"/>
      <c r="D135" s="187" t="s">
        <v>165</v>
      </c>
      <c r="E135" s="194" t="s">
        <v>19</v>
      </c>
      <c r="F135" s="195" t="s">
        <v>221</v>
      </c>
      <c r="G135" s="193"/>
      <c r="H135" s="196">
        <v>12.281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165</v>
      </c>
      <c r="AU135" s="202" t="s">
        <v>82</v>
      </c>
      <c r="AV135" s="13" t="s">
        <v>82</v>
      </c>
      <c r="AW135" s="13" t="s">
        <v>34</v>
      </c>
      <c r="AX135" s="13" t="s">
        <v>72</v>
      </c>
      <c r="AY135" s="202" t="s">
        <v>149</v>
      </c>
    </row>
    <row r="136" spans="2:51" s="13" customFormat="1" ht="11.25">
      <c r="B136" s="192"/>
      <c r="C136" s="193"/>
      <c r="D136" s="187" t="s">
        <v>165</v>
      </c>
      <c r="E136" s="194" t="s">
        <v>19</v>
      </c>
      <c r="F136" s="195" t="s">
        <v>222</v>
      </c>
      <c r="G136" s="193"/>
      <c r="H136" s="196">
        <v>9.73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165</v>
      </c>
      <c r="AU136" s="202" t="s">
        <v>82</v>
      </c>
      <c r="AV136" s="13" t="s">
        <v>82</v>
      </c>
      <c r="AW136" s="13" t="s">
        <v>34</v>
      </c>
      <c r="AX136" s="13" t="s">
        <v>72</v>
      </c>
      <c r="AY136" s="202" t="s">
        <v>149</v>
      </c>
    </row>
    <row r="137" spans="2:51" s="15" customFormat="1" ht="11.25">
      <c r="B137" s="215"/>
      <c r="C137" s="216"/>
      <c r="D137" s="187" t="s">
        <v>165</v>
      </c>
      <c r="E137" s="217" t="s">
        <v>19</v>
      </c>
      <c r="F137" s="218" t="s">
        <v>203</v>
      </c>
      <c r="G137" s="216"/>
      <c r="H137" s="219">
        <v>22.011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165</v>
      </c>
      <c r="AU137" s="225" t="s">
        <v>82</v>
      </c>
      <c r="AV137" s="15" t="s">
        <v>157</v>
      </c>
      <c r="AW137" s="15" t="s">
        <v>34</v>
      </c>
      <c r="AX137" s="15" t="s">
        <v>80</v>
      </c>
      <c r="AY137" s="225" t="s">
        <v>149</v>
      </c>
    </row>
    <row r="138" spans="1:65" s="2" customFormat="1" ht="24.2" customHeight="1">
      <c r="A138" s="35"/>
      <c r="B138" s="36"/>
      <c r="C138" s="174" t="s">
        <v>223</v>
      </c>
      <c r="D138" s="174" t="s">
        <v>152</v>
      </c>
      <c r="E138" s="175" t="s">
        <v>224</v>
      </c>
      <c r="F138" s="176" t="s">
        <v>225</v>
      </c>
      <c r="G138" s="177" t="s">
        <v>190</v>
      </c>
      <c r="H138" s="178">
        <v>0.87</v>
      </c>
      <c r="I138" s="179"/>
      <c r="J138" s="180">
        <f>ROUND(I138*H138,2)</f>
        <v>0</v>
      </c>
      <c r="K138" s="176" t="s">
        <v>182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2.4</v>
      </c>
      <c r="T138" s="184">
        <f>S138*H138</f>
        <v>2.088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82</v>
      </c>
      <c r="AY138" s="18" t="s">
        <v>149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157</v>
      </c>
      <c r="BM138" s="185" t="s">
        <v>226</v>
      </c>
    </row>
    <row r="139" spans="1:47" s="2" customFormat="1" ht="11.25">
      <c r="A139" s="35"/>
      <c r="B139" s="36"/>
      <c r="C139" s="37"/>
      <c r="D139" s="203" t="s">
        <v>184</v>
      </c>
      <c r="E139" s="37"/>
      <c r="F139" s="204" t="s">
        <v>227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184</v>
      </c>
      <c r="AU139" s="18" t="s">
        <v>82</v>
      </c>
    </row>
    <row r="140" spans="2:51" s="13" customFormat="1" ht="11.25">
      <c r="B140" s="192"/>
      <c r="C140" s="193"/>
      <c r="D140" s="187" t="s">
        <v>165</v>
      </c>
      <c r="E140" s="194" t="s">
        <v>19</v>
      </c>
      <c r="F140" s="195" t="s">
        <v>228</v>
      </c>
      <c r="G140" s="193"/>
      <c r="H140" s="196">
        <v>0.87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165</v>
      </c>
      <c r="AU140" s="202" t="s">
        <v>82</v>
      </c>
      <c r="AV140" s="13" t="s">
        <v>82</v>
      </c>
      <c r="AW140" s="13" t="s">
        <v>34</v>
      </c>
      <c r="AX140" s="13" t="s">
        <v>80</v>
      </c>
      <c r="AY140" s="202" t="s">
        <v>149</v>
      </c>
    </row>
    <row r="141" spans="1:65" s="2" customFormat="1" ht="24.2" customHeight="1">
      <c r="A141" s="35"/>
      <c r="B141" s="36"/>
      <c r="C141" s="174" t="s">
        <v>229</v>
      </c>
      <c r="D141" s="174" t="s">
        <v>152</v>
      </c>
      <c r="E141" s="175" t="s">
        <v>230</v>
      </c>
      <c r="F141" s="176" t="s">
        <v>231</v>
      </c>
      <c r="G141" s="177" t="s">
        <v>190</v>
      </c>
      <c r="H141" s="178">
        <v>12.935</v>
      </c>
      <c r="I141" s="179"/>
      <c r="J141" s="180">
        <f>ROUND(I141*H141,2)</f>
        <v>0</v>
      </c>
      <c r="K141" s="176" t="s">
        <v>182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2.4</v>
      </c>
      <c r="T141" s="184">
        <f>S141*H141</f>
        <v>31.044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82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232</v>
      </c>
    </row>
    <row r="142" spans="1:47" s="2" customFormat="1" ht="11.25">
      <c r="A142" s="35"/>
      <c r="B142" s="36"/>
      <c r="C142" s="37"/>
      <c r="D142" s="203" t="s">
        <v>184</v>
      </c>
      <c r="E142" s="37"/>
      <c r="F142" s="204" t="s">
        <v>233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184</v>
      </c>
      <c r="AU142" s="18" t="s">
        <v>82</v>
      </c>
    </row>
    <row r="143" spans="2:51" s="13" customFormat="1" ht="11.25">
      <c r="B143" s="192"/>
      <c r="C143" s="193"/>
      <c r="D143" s="187" t="s">
        <v>165</v>
      </c>
      <c r="E143" s="194" t="s">
        <v>19</v>
      </c>
      <c r="F143" s="195" t="s">
        <v>234</v>
      </c>
      <c r="G143" s="193"/>
      <c r="H143" s="196">
        <v>7.84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72</v>
      </c>
      <c r="AY143" s="202" t="s">
        <v>149</v>
      </c>
    </row>
    <row r="144" spans="2:51" s="13" customFormat="1" ht="11.25">
      <c r="B144" s="192"/>
      <c r="C144" s="193"/>
      <c r="D144" s="187" t="s">
        <v>165</v>
      </c>
      <c r="E144" s="194" t="s">
        <v>19</v>
      </c>
      <c r="F144" s="195" t="s">
        <v>235</v>
      </c>
      <c r="G144" s="193"/>
      <c r="H144" s="196">
        <v>5.095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165</v>
      </c>
      <c r="AU144" s="202" t="s">
        <v>82</v>
      </c>
      <c r="AV144" s="13" t="s">
        <v>82</v>
      </c>
      <c r="AW144" s="13" t="s">
        <v>34</v>
      </c>
      <c r="AX144" s="13" t="s">
        <v>72</v>
      </c>
      <c r="AY144" s="202" t="s">
        <v>149</v>
      </c>
    </row>
    <row r="145" spans="2:51" s="15" customFormat="1" ht="11.25">
      <c r="B145" s="215"/>
      <c r="C145" s="216"/>
      <c r="D145" s="187" t="s">
        <v>165</v>
      </c>
      <c r="E145" s="217" t="s">
        <v>19</v>
      </c>
      <c r="F145" s="218" t="s">
        <v>203</v>
      </c>
      <c r="G145" s="216"/>
      <c r="H145" s="219">
        <v>12.935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165</v>
      </c>
      <c r="AU145" s="225" t="s">
        <v>82</v>
      </c>
      <c r="AV145" s="15" t="s">
        <v>157</v>
      </c>
      <c r="AW145" s="15" t="s">
        <v>34</v>
      </c>
      <c r="AX145" s="15" t="s">
        <v>80</v>
      </c>
      <c r="AY145" s="225" t="s">
        <v>149</v>
      </c>
    </row>
    <row r="146" spans="1:65" s="2" customFormat="1" ht="24.2" customHeight="1">
      <c r="A146" s="35"/>
      <c r="B146" s="36"/>
      <c r="C146" s="174" t="s">
        <v>236</v>
      </c>
      <c r="D146" s="174" t="s">
        <v>152</v>
      </c>
      <c r="E146" s="175" t="s">
        <v>237</v>
      </c>
      <c r="F146" s="176" t="s">
        <v>238</v>
      </c>
      <c r="G146" s="177" t="s">
        <v>190</v>
      </c>
      <c r="H146" s="178">
        <v>0.847</v>
      </c>
      <c r="I146" s="179"/>
      <c r="J146" s="180">
        <f>ROUND(I146*H146,2)</f>
        <v>0</v>
      </c>
      <c r="K146" s="176" t="s">
        <v>182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2.4</v>
      </c>
      <c r="T146" s="184">
        <f>S146*H146</f>
        <v>2.0328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82</v>
      </c>
      <c r="AY146" s="18" t="s">
        <v>149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157</v>
      </c>
      <c r="BM146" s="185" t="s">
        <v>239</v>
      </c>
    </row>
    <row r="147" spans="1:47" s="2" customFormat="1" ht="11.25">
      <c r="A147" s="35"/>
      <c r="B147" s="36"/>
      <c r="C147" s="37"/>
      <c r="D147" s="203" t="s">
        <v>184</v>
      </c>
      <c r="E147" s="37"/>
      <c r="F147" s="204" t="s">
        <v>240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184</v>
      </c>
      <c r="AU147" s="18" t="s">
        <v>82</v>
      </c>
    </row>
    <row r="148" spans="2:51" s="13" customFormat="1" ht="11.25">
      <c r="B148" s="192"/>
      <c r="C148" s="193"/>
      <c r="D148" s="187" t="s">
        <v>165</v>
      </c>
      <c r="E148" s="194" t="s">
        <v>19</v>
      </c>
      <c r="F148" s="195" t="s">
        <v>241</v>
      </c>
      <c r="G148" s="193"/>
      <c r="H148" s="196">
        <v>0.245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165</v>
      </c>
      <c r="AU148" s="202" t="s">
        <v>82</v>
      </c>
      <c r="AV148" s="13" t="s">
        <v>82</v>
      </c>
      <c r="AW148" s="13" t="s">
        <v>34</v>
      </c>
      <c r="AX148" s="13" t="s">
        <v>72</v>
      </c>
      <c r="AY148" s="202" t="s">
        <v>149</v>
      </c>
    </row>
    <row r="149" spans="2:51" s="13" customFormat="1" ht="11.25">
      <c r="B149" s="192"/>
      <c r="C149" s="193"/>
      <c r="D149" s="187" t="s">
        <v>165</v>
      </c>
      <c r="E149" s="194" t="s">
        <v>19</v>
      </c>
      <c r="F149" s="195" t="s">
        <v>242</v>
      </c>
      <c r="G149" s="193"/>
      <c r="H149" s="196">
        <v>0.107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165</v>
      </c>
      <c r="AU149" s="202" t="s">
        <v>82</v>
      </c>
      <c r="AV149" s="13" t="s">
        <v>82</v>
      </c>
      <c r="AW149" s="13" t="s">
        <v>34</v>
      </c>
      <c r="AX149" s="13" t="s">
        <v>72</v>
      </c>
      <c r="AY149" s="202" t="s">
        <v>149</v>
      </c>
    </row>
    <row r="150" spans="2:51" s="13" customFormat="1" ht="11.25">
      <c r="B150" s="192"/>
      <c r="C150" s="193"/>
      <c r="D150" s="187" t="s">
        <v>165</v>
      </c>
      <c r="E150" s="194" t="s">
        <v>19</v>
      </c>
      <c r="F150" s="195" t="s">
        <v>243</v>
      </c>
      <c r="G150" s="193"/>
      <c r="H150" s="196">
        <v>0.495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165</v>
      </c>
      <c r="AU150" s="202" t="s">
        <v>82</v>
      </c>
      <c r="AV150" s="13" t="s">
        <v>82</v>
      </c>
      <c r="AW150" s="13" t="s">
        <v>34</v>
      </c>
      <c r="AX150" s="13" t="s">
        <v>72</v>
      </c>
      <c r="AY150" s="202" t="s">
        <v>149</v>
      </c>
    </row>
    <row r="151" spans="2:51" s="15" customFormat="1" ht="11.25">
      <c r="B151" s="215"/>
      <c r="C151" s="216"/>
      <c r="D151" s="187" t="s">
        <v>165</v>
      </c>
      <c r="E151" s="217" t="s">
        <v>19</v>
      </c>
      <c r="F151" s="218" t="s">
        <v>203</v>
      </c>
      <c r="G151" s="216"/>
      <c r="H151" s="219">
        <v>0.847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165</v>
      </c>
      <c r="AU151" s="225" t="s">
        <v>82</v>
      </c>
      <c r="AV151" s="15" t="s">
        <v>157</v>
      </c>
      <c r="AW151" s="15" t="s">
        <v>34</v>
      </c>
      <c r="AX151" s="15" t="s">
        <v>80</v>
      </c>
      <c r="AY151" s="225" t="s">
        <v>149</v>
      </c>
    </row>
    <row r="152" spans="1:65" s="2" customFormat="1" ht="24.2" customHeight="1">
      <c r="A152" s="35"/>
      <c r="B152" s="36"/>
      <c r="C152" s="174" t="s">
        <v>244</v>
      </c>
      <c r="D152" s="174" t="s">
        <v>152</v>
      </c>
      <c r="E152" s="175" t="s">
        <v>245</v>
      </c>
      <c r="F152" s="176" t="s">
        <v>246</v>
      </c>
      <c r="G152" s="177" t="s">
        <v>247</v>
      </c>
      <c r="H152" s="178">
        <v>12.5</v>
      </c>
      <c r="I152" s="179"/>
      <c r="J152" s="180">
        <f>ROUND(I152*H152,2)</f>
        <v>0</v>
      </c>
      <c r="K152" s="176" t="s">
        <v>182</v>
      </c>
      <c r="L152" s="40"/>
      <c r="M152" s="181" t="s">
        <v>19</v>
      </c>
      <c r="N152" s="182" t="s">
        <v>43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0.00248</v>
      </c>
      <c r="T152" s="184">
        <f>S152*H152</f>
        <v>0.031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82</v>
      </c>
      <c r="AY152" s="18" t="s">
        <v>149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80</v>
      </c>
      <c r="BK152" s="186">
        <f>ROUND(I152*H152,2)</f>
        <v>0</v>
      </c>
      <c r="BL152" s="18" t="s">
        <v>157</v>
      </c>
      <c r="BM152" s="185" t="s">
        <v>248</v>
      </c>
    </row>
    <row r="153" spans="1:47" s="2" customFormat="1" ht="11.25">
      <c r="A153" s="35"/>
      <c r="B153" s="36"/>
      <c r="C153" s="37"/>
      <c r="D153" s="203" t="s">
        <v>184</v>
      </c>
      <c r="E153" s="37"/>
      <c r="F153" s="204" t="s">
        <v>249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184</v>
      </c>
      <c r="AU153" s="18" t="s">
        <v>82</v>
      </c>
    </row>
    <row r="154" spans="2:51" s="13" customFormat="1" ht="11.25">
      <c r="B154" s="192"/>
      <c r="C154" s="193"/>
      <c r="D154" s="187" t="s">
        <v>165</v>
      </c>
      <c r="E154" s="194" t="s">
        <v>19</v>
      </c>
      <c r="F154" s="195" t="s">
        <v>250</v>
      </c>
      <c r="G154" s="193"/>
      <c r="H154" s="196">
        <v>12.5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165</v>
      </c>
      <c r="AU154" s="202" t="s">
        <v>82</v>
      </c>
      <c r="AV154" s="13" t="s">
        <v>82</v>
      </c>
      <c r="AW154" s="13" t="s">
        <v>34</v>
      </c>
      <c r="AX154" s="13" t="s">
        <v>80</v>
      </c>
      <c r="AY154" s="202" t="s">
        <v>149</v>
      </c>
    </row>
    <row r="155" spans="1:65" s="2" customFormat="1" ht="37.9" customHeight="1">
      <c r="A155" s="35"/>
      <c r="B155" s="36"/>
      <c r="C155" s="174" t="s">
        <v>8</v>
      </c>
      <c r="D155" s="174" t="s">
        <v>152</v>
      </c>
      <c r="E155" s="175" t="s">
        <v>251</v>
      </c>
      <c r="F155" s="176" t="s">
        <v>252</v>
      </c>
      <c r="G155" s="177" t="s">
        <v>170</v>
      </c>
      <c r="H155" s="178">
        <v>0.4</v>
      </c>
      <c r="I155" s="179"/>
      <c r="J155" s="180">
        <f>ROUND(I155*H155,2)</f>
        <v>0</v>
      </c>
      <c r="K155" s="176" t="s">
        <v>182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0.075</v>
      </c>
      <c r="T155" s="184">
        <f>S155*H155</f>
        <v>0.03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82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253</v>
      </c>
    </row>
    <row r="156" spans="1:47" s="2" customFormat="1" ht="11.25">
      <c r="A156" s="35"/>
      <c r="B156" s="36"/>
      <c r="C156" s="37"/>
      <c r="D156" s="203" t="s">
        <v>184</v>
      </c>
      <c r="E156" s="37"/>
      <c r="F156" s="204" t="s">
        <v>254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184</v>
      </c>
      <c r="AU156" s="18" t="s">
        <v>82</v>
      </c>
    </row>
    <row r="157" spans="2:51" s="13" customFormat="1" ht="11.25">
      <c r="B157" s="192"/>
      <c r="C157" s="193"/>
      <c r="D157" s="187" t="s">
        <v>165</v>
      </c>
      <c r="E157" s="194" t="s">
        <v>19</v>
      </c>
      <c r="F157" s="195" t="s">
        <v>255</v>
      </c>
      <c r="G157" s="193"/>
      <c r="H157" s="196">
        <v>0.4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165</v>
      </c>
      <c r="AU157" s="202" t="s">
        <v>82</v>
      </c>
      <c r="AV157" s="13" t="s">
        <v>82</v>
      </c>
      <c r="AW157" s="13" t="s">
        <v>34</v>
      </c>
      <c r="AX157" s="13" t="s">
        <v>80</v>
      </c>
      <c r="AY157" s="202" t="s">
        <v>149</v>
      </c>
    </row>
    <row r="158" spans="1:65" s="2" customFormat="1" ht="37.9" customHeight="1">
      <c r="A158" s="35"/>
      <c r="B158" s="36"/>
      <c r="C158" s="174" t="s">
        <v>256</v>
      </c>
      <c r="D158" s="174" t="s">
        <v>152</v>
      </c>
      <c r="E158" s="175" t="s">
        <v>257</v>
      </c>
      <c r="F158" s="176" t="s">
        <v>258</v>
      </c>
      <c r="G158" s="177" t="s">
        <v>170</v>
      </c>
      <c r="H158" s="178">
        <v>1.747</v>
      </c>
      <c r="I158" s="179"/>
      <c r="J158" s="180">
        <f>ROUND(I158*H158,2)</f>
        <v>0</v>
      </c>
      <c r="K158" s="176" t="s">
        <v>182</v>
      </c>
      <c r="L158" s="40"/>
      <c r="M158" s="181" t="s">
        <v>19</v>
      </c>
      <c r="N158" s="182" t="s">
        <v>43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0.062</v>
      </c>
      <c r="T158" s="184">
        <f>S158*H158</f>
        <v>0.10831400000000001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82</v>
      </c>
      <c r="AY158" s="18" t="s">
        <v>149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80</v>
      </c>
      <c r="BK158" s="186">
        <f>ROUND(I158*H158,2)</f>
        <v>0</v>
      </c>
      <c r="BL158" s="18" t="s">
        <v>157</v>
      </c>
      <c r="BM158" s="185" t="s">
        <v>259</v>
      </c>
    </row>
    <row r="159" spans="1:47" s="2" customFormat="1" ht="11.25">
      <c r="A159" s="35"/>
      <c r="B159" s="36"/>
      <c r="C159" s="37"/>
      <c r="D159" s="203" t="s">
        <v>184</v>
      </c>
      <c r="E159" s="37"/>
      <c r="F159" s="204" t="s">
        <v>260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184</v>
      </c>
      <c r="AU159" s="18" t="s">
        <v>82</v>
      </c>
    </row>
    <row r="160" spans="2:51" s="13" customFormat="1" ht="11.25">
      <c r="B160" s="192"/>
      <c r="C160" s="193"/>
      <c r="D160" s="187" t="s">
        <v>165</v>
      </c>
      <c r="E160" s="194" t="s">
        <v>19</v>
      </c>
      <c r="F160" s="195" t="s">
        <v>261</v>
      </c>
      <c r="G160" s="193"/>
      <c r="H160" s="196">
        <v>1.747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165</v>
      </c>
      <c r="AU160" s="202" t="s">
        <v>82</v>
      </c>
      <c r="AV160" s="13" t="s">
        <v>82</v>
      </c>
      <c r="AW160" s="13" t="s">
        <v>34</v>
      </c>
      <c r="AX160" s="13" t="s">
        <v>80</v>
      </c>
      <c r="AY160" s="202" t="s">
        <v>149</v>
      </c>
    </row>
    <row r="161" spans="1:65" s="2" customFormat="1" ht="44.25" customHeight="1">
      <c r="A161" s="35"/>
      <c r="B161" s="36"/>
      <c r="C161" s="174" t="s">
        <v>262</v>
      </c>
      <c r="D161" s="174" t="s">
        <v>152</v>
      </c>
      <c r="E161" s="175" t="s">
        <v>263</v>
      </c>
      <c r="F161" s="176" t="s">
        <v>264</v>
      </c>
      <c r="G161" s="177" t="s">
        <v>170</v>
      </c>
      <c r="H161" s="178">
        <v>5.412</v>
      </c>
      <c r="I161" s="179"/>
      <c r="J161" s="180">
        <f>ROUND(I161*H161,2)</f>
        <v>0</v>
      </c>
      <c r="K161" s="176" t="s">
        <v>182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0.032</v>
      </c>
      <c r="T161" s="184">
        <f>S161*H161</f>
        <v>0.173184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82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265</v>
      </c>
    </row>
    <row r="162" spans="1:47" s="2" customFormat="1" ht="11.25">
      <c r="A162" s="35"/>
      <c r="B162" s="36"/>
      <c r="C162" s="37"/>
      <c r="D162" s="203" t="s">
        <v>184</v>
      </c>
      <c r="E162" s="37"/>
      <c r="F162" s="204" t="s">
        <v>266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184</v>
      </c>
      <c r="AU162" s="18" t="s">
        <v>82</v>
      </c>
    </row>
    <row r="163" spans="2:51" s="13" customFormat="1" ht="11.25">
      <c r="B163" s="192"/>
      <c r="C163" s="193"/>
      <c r="D163" s="187" t="s">
        <v>165</v>
      </c>
      <c r="E163" s="194" t="s">
        <v>19</v>
      </c>
      <c r="F163" s="195" t="s">
        <v>267</v>
      </c>
      <c r="G163" s="193"/>
      <c r="H163" s="196">
        <v>5.412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165</v>
      </c>
      <c r="AU163" s="202" t="s">
        <v>82</v>
      </c>
      <c r="AV163" s="13" t="s">
        <v>82</v>
      </c>
      <c r="AW163" s="13" t="s">
        <v>34</v>
      </c>
      <c r="AX163" s="13" t="s">
        <v>80</v>
      </c>
      <c r="AY163" s="202" t="s">
        <v>149</v>
      </c>
    </row>
    <row r="164" spans="1:65" s="2" customFormat="1" ht="37.9" customHeight="1">
      <c r="A164" s="35"/>
      <c r="B164" s="36"/>
      <c r="C164" s="174" t="s">
        <v>268</v>
      </c>
      <c r="D164" s="174" t="s">
        <v>152</v>
      </c>
      <c r="E164" s="175" t="s">
        <v>269</v>
      </c>
      <c r="F164" s="176" t="s">
        <v>270</v>
      </c>
      <c r="G164" s="177" t="s">
        <v>170</v>
      </c>
      <c r="H164" s="178">
        <v>6.615</v>
      </c>
      <c r="I164" s="179"/>
      <c r="J164" s="180">
        <f>ROUND(I164*H164,2)</f>
        <v>0</v>
      </c>
      <c r="K164" s="176" t="s">
        <v>182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0.067</v>
      </c>
      <c r="T164" s="184">
        <f>S164*H164</f>
        <v>0.443205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82</v>
      </c>
      <c r="AY164" s="18" t="s">
        <v>149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157</v>
      </c>
      <c r="BM164" s="185" t="s">
        <v>271</v>
      </c>
    </row>
    <row r="165" spans="1:47" s="2" customFormat="1" ht="11.25">
      <c r="A165" s="35"/>
      <c r="B165" s="36"/>
      <c r="C165" s="37"/>
      <c r="D165" s="203" t="s">
        <v>184</v>
      </c>
      <c r="E165" s="37"/>
      <c r="F165" s="204" t="s">
        <v>272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184</v>
      </c>
      <c r="AU165" s="18" t="s">
        <v>82</v>
      </c>
    </row>
    <row r="166" spans="2:51" s="13" customFormat="1" ht="22.5">
      <c r="B166" s="192"/>
      <c r="C166" s="193"/>
      <c r="D166" s="187" t="s">
        <v>165</v>
      </c>
      <c r="E166" s="194" t="s">
        <v>19</v>
      </c>
      <c r="F166" s="195" t="s">
        <v>273</v>
      </c>
      <c r="G166" s="193"/>
      <c r="H166" s="196">
        <v>6.615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165</v>
      </c>
      <c r="AU166" s="202" t="s">
        <v>82</v>
      </c>
      <c r="AV166" s="13" t="s">
        <v>82</v>
      </c>
      <c r="AW166" s="13" t="s">
        <v>34</v>
      </c>
      <c r="AX166" s="13" t="s">
        <v>80</v>
      </c>
      <c r="AY166" s="202" t="s">
        <v>149</v>
      </c>
    </row>
    <row r="167" spans="1:65" s="2" customFormat="1" ht="44.25" customHeight="1">
      <c r="A167" s="35"/>
      <c r="B167" s="36"/>
      <c r="C167" s="174" t="s">
        <v>274</v>
      </c>
      <c r="D167" s="174" t="s">
        <v>152</v>
      </c>
      <c r="E167" s="175" t="s">
        <v>275</v>
      </c>
      <c r="F167" s="176" t="s">
        <v>276</v>
      </c>
      <c r="G167" s="177" t="s">
        <v>170</v>
      </c>
      <c r="H167" s="178">
        <v>9.655</v>
      </c>
      <c r="I167" s="179"/>
      <c r="J167" s="180">
        <f>ROUND(I167*H167,2)</f>
        <v>0</v>
      </c>
      <c r="K167" s="176" t="s">
        <v>182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0.05</v>
      </c>
      <c r="T167" s="184">
        <f>S167*H167</f>
        <v>0.48275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82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277</v>
      </c>
    </row>
    <row r="168" spans="1:47" s="2" customFormat="1" ht="11.25">
      <c r="A168" s="35"/>
      <c r="B168" s="36"/>
      <c r="C168" s="37"/>
      <c r="D168" s="203" t="s">
        <v>184</v>
      </c>
      <c r="E168" s="37"/>
      <c r="F168" s="204" t="s">
        <v>278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184</v>
      </c>
      <c r="AU168" s="18" t="s">
        <v>82</v>
      </c>
    </row>
    <row r="169" spans="2:51" s="13" customFormat="1" ht="22.5">
      <c r="B169" s="192"/>
      <c r="C169" s="193"/>
      <c r="D169" s="187" t="s">
        <v>165</v>
      </c>
      <c r="E169" s="194" t="s">
        <v>19</v>
      </c>
      <c r="F169" s="195" t="s">
        <v>279</v>
      </c>
      <c r="G169" s="193"/>
      <c r="H169" s="196">
        <v>9.655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165</v>
      </c>
      <c r="AU169" s="202" t="s">
        <v>82</v>
      </c>
      <c r="AV169" s="13" t="s">
        <v>82</v>
      </c>
      <c r="AW169" s="13" t="s">
        <v>34</v>
      </c>
      <c r="AX169" s="13" t="s">
        <v>80</v>
      </c>
      <c r="AY169" s="202" t="s">
        <v>149</v>
      </c>
    </row>
    <row r="170" spans="1:65" s="2" customFormat="1" ht="37.9" customHeight="1">
      <c r="A170" s="35"/>
      <c r="B170" s="36"/>
      <c r="C170" s="174" t="s">
        <v>280</v>
      </c>
      <c r="D170" s="174" t="s">
        <v>152</v>
      </c>
      <c r="E170" s="175" t="s">
        <v>281</v>
      </c>
      <c r="F170" s="176" t="s">
        <v>282</v>
      </c>
      <c r="G170" s="177" t="s">
        <v>170</v>
      </c>
      <c r="H170" s="178">
        <v>1.72</v>
      </c>
      <c r="I170" s="179"/>
      <c r="J170" s="180">
        <f>ROUND(I170*H170,2)</f>
        <v>0</v>
      </c>
      <c r="K170" s="176" t="s">
        <v>182</v>
      </c>
      <c r="L170" s="40"/>
      <c r="M170" s="181" t="s">
        <v>19</v>
      </c>
      <c r="N170" s="182" t="s">
        <v>43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0.076</v>
      </c>
      <c r="T170" s="184">
        <f>S170*H170</f>
        <v>0.13072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157</v>
      </c>
      <c r="AT170" s="185" t="s">
        <v>152</v>
      </c>
      <c r="AU170" s="185" t="s">
        <v>82</v>
      </c>
      <c r="AY170" s="18" t="s">
        <v>149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80</v>
      </c>
      <c r="BK170" s="186">
        <f>ROUND(I170*H170,2)</f>
        <v>0</v>
      </c>
      <c r="BL170" s="18" t="s">
        <v>157</v>
      </c>
      <c r="BM170" s="185" t="s">
        <v>283</v>
      </c>
    </row>
    <row r="171" spans="1:47" s="2" customFormat="1" ht="11.25">
      <c r="A171" s="35"/>
      <c r="B171" s="36"/>
      <c r="C171" s="37"/>
      <c r="D171" s="203" t="s">
        <v>184</v>
      </c>
      <c r="E171" s="37"/>
      <c r="F171" s="204" t="s">
        <v>284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184</v>
      </c>
      <c r="AU171" s="18" t="s">
        <v>82</v>
      </c>
    </row>
    <row r="172" spans="2:51" s="13" customFormat="1" ht="11.25">
      <c r="B172" s="192"/>
      <c r="C172" s="193"/>
      <c r="D172" s="187" t="s">
        <v>165</v>
      </c>
      <c r="E172" s="194" t="s">
        <v>19</v>
      </c>
      <c r="F172" s="195" t="s">
        <v>285</v>
      </c>
      <c r="G172" s="193"/>
      <c r="H172" s="196">
        <v>1.72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165</v>
      </c>
      <c r="AU172" s="202" t="s">
        <v>82</v>
      </c>
      <c r="AV172" s="13" t="s">
        <v>82</v>
      </c>
      <c r="AW172" s="13" t="s">
        <v>34</v>
      </c>
      <c r="AX172" s="13" t="s">
        <v>80</v>
      </c>
      <c r="AY172" s="202" t="s">
        <v>149</v>
      </c>
    </row>
    <row r="173" spans="1:65" s="2" customFormat="1" ht="55.5" customHeight="1">
      <c r="A173" s="35"/>
      <c r="B173" s="36"/>
      <c r="C173" s="174" t="s">
        <v>7</v>
      </c>
      <c r="D173" s="174" t="s">
        <v>152</v>
      </c>
      <c r="E173" s="175" t="s">
        <v>286</v>
      </c>
      <c r="F173" s="176" t="s">
        <v>287</v>
      </c>
      <c r="G173" s="177" t="s">
        <v>155</v>
      </c>
      <c r="H173" s="178">
        <v>2</v>
      </c>
      <c r="I173" s="179"/>
      <c r="J173" s="180">
        <f>ROUND(I173*H173,2)</f>
        <v>0</v>
      </c>
      <c r="K173" s="176" t="s">
        <v>182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0.069</v>
      </c>
      <c r="T173" s="184">
        <f>S173*H173</f>
        <v>0.138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288</v>
      </c>
    </row>
    <row r="174" spans="1:47" s="2" customFormat="1" ht="11.25">
      <c r="A174" s="35"/>
      <c r="B174" s="36"/>
      <c r="C174" s="37"/>
      <c r="D174" s="203" t="s">
        <v>184</v>
      </c>
      <c r="E174" s="37"/>
      <c r="F174" s="204" t="s">
        <v>289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184</v>
      </c>
      <c r="AU174" s="18" t="s">
        <v>82</v>
      </c>
    </row>
    <row r="175" spans="2:51" s="13" customFormat="1" ht="11.25">
      <c r="B175" s="192"/>
      <c r="C175" s="193"/>
      <c r="D175" s="187" t="s">
        <v>165</v>
      </c>
      <c r="E175" s="194" t="s">
        <v>19</v>
      </c>
      <c r="F175" s="195" t="s">
        <v>290</v>
      </c>
      <c r="G175" s="193"/>
      <c r="H175" s="196">
        <v>2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165</v>
      </c>
      <c r="AU175" s="202" t="s">
        <v>82</v>
      </c>
      <c r="AV175" s="13" t="s">
        <v>82</v>
      </c>
      <c r="AW175" s="13" t="s">
        <v>34</v>
      </c>
      <c r="AX175" s="13" t="s">
        <v>80</v>
      </c>
      <c r="AY175" s="202" t="s">
        <v>149</v>
      </c>
    </row>
    <row r="176" spans="1:65" s="2" customFormat="1" ht="55.5" customHeight="1">
      <c r="A176" s="35"/>
      <c r="B176" s="36"/>
      <c r="C176" s="174" t="s">
        <v>291</v>
      </c>
      <c r="D176" s="174" t="s">
        <v>152</v>
      </c>
      <c r="E176" s="175" t="s">
        <v>292</v>
      </c>
      <c r="F176" s="176" t="s">
        <v>293</v>
      </c>
      <c r="G176" s="177" t="s">
        <v>155</v>
      </c>
      <c r="H176" s="178">
        <v>1</v>
      </c>
      <c r="I176" s="179"/>
      <c r="J176" s="180">
        <f>ROUND(I176*H176,2)</f>
        <v>0</v>
      </c>
      <c r="K176" s="176" t="s">
        <v>182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0.138</v>
      </c>
      <c r="T176" s="184">
        <f>S176*H176</f>
        <v>0.138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82</v>
      </c>
      <c r="AY176" s="18" t="s">
        <v>149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157</v>
      </c>
      <c r="BM176" s="185" t="s">
        <v>294</v>
      </c>
    </row>
    <row r="177" spans="1:47" s="2" customFormat="1" ht="11.25">
      <c r="A177" s="35"/>
      <c r="B177" s="36"/>
      <c r="C177" s="37"/>
      <c r="D177" s="203" t="s">
        <v>184</v>
      </c>
      <c r="E177" s="37"/>
      <c r="F177" s="204" t="s">
        <v>295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184</v>
      </c>
      <c r="AU177" s="18" t="s">
        <v>82</v>
      </c>
    </row>
    <row r="178" spans="2:51" s="13" customFormat="1" ht="11.25">
      <c r="B178" s="192"/>
      <c r="C178" s="193"/>
      <c r="D178" s="187" t="s">
        <v>165</v>
      </c>
      <c r="E178" s="194" t="s">
        <v>19</v>
      </c>
      <c r="F178" s="195" t="s">
        <v>296</v>
      </c>
      <c r="G178" s="193"/>
      <c r="H178" s="196">
        <v>1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165</v>
      </c>
      <c r="AU178" s="202" t="s">
        <v>82</v>
      </c>
      <c r="AV178" s="13" t="s">
        <v>82</v>
      </c>
      <c r="AW178" s="13" t="s">
        <v>34</v>
      </c>
      <c r="AX178" s="13" t="s">
        <v>80</v>
      </c>
      <c r="AY178" s="202" t="s">
        <v>149</v>
      </c>
    </row>
    <row r="179" spans="1:65" s="2" customFormat="1" ht="55.5" customHeight="1">
      <c r="A179" s="35"/>
      <c r="B179" s="36"/>
      <c r="C179" s="174" t="s">
        <v>297</v>
      </c>
      <c r="D179" s="174" t="s">
        <v>152</v>
      </c>
      <c r="E179" s="175" t="s">
        <v>298</v>
      </c>
      <c r="F179" s="176" t="s">
        <v>299</v>
      </c>
      <c r="G179" s="177" t="s">
        <v>170</v>
      </c>
      <c r="H179" s="178">
        <v>0.27</v>
      </c>
      <c r="I179" s="179"/>
      <c r="J179" s="180">
        <f>ROUND(I179*H179,2)</f>
        <v>0</v>
      </c>
      <c r="K179" s="176" t="s">
        <v>182</v>
      </c>
      <c r="L179" s="40"/>
      <c r="M179" s="181" t="s">
        <v>19</v>
      </c>
      <c r="N179" s="182" t="s">
        <v>43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0.187</v>
      </c>
      <c r="T179" s="184">
        <f>S179*H179</f>
        <v>0.05049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82</v>
      </c>
      <c r="AY179" s="18" t="s">
        <v>149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157</v>
      </c>
      <c r="BM179" s="185" t="s">
        <v>300</v>
      </c>
    </row>
    <row r="180" spans="1:47" s="2" customFormat="1" ht="11.25">
      <c r="A180" s="35"/>
      <c r="B180" s="36"/>
      <c r="C180" s="37"/>
      <c r="D180" s="203" t="s">
        <v>184</v>
      </c>
      <c r="E180" s="37"/>
      <c r="F180" s="204" t="s">
        <v>301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184</v>
      </c>
      <c r="AU180" s="18" t="s">
        <v>82</v>
      </c>
    </row>
    <row r="181" spans="2:51" s="13" customFormat="1" ht="11.25">
      <c r="B181" s="192"/>
      <c r="C181" s="193"/>
      <c r="D181" s="187" t="s">
        <v>165</v>
      </c>
      <c r="E181" s="194" t="s">
        <v>19</v>
      </c>
      <c r="F181" s="195" t="s">
        <v>302</v>
      </c>
      <c r="G181" s="193"/>
      <c r="H181" s="196">
        <v>0.27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165</v>
      </c>
      <c r="AU181" s="202" t="s">
        <v>82</v>
      </c>
      <c r="AV181" s="13" t="s">
        <v>82</v>
      </c>
      <c r="AW181" s="13" t="s">
        <v>34</v>
      </c>
      <c r="AX181" s="13" t="s">
        <v>80</v>
      </c>
      <c r="AY181" s="202" t="s">
        <v>149</v>
      </c>
    </row>
    <row r="182" spans="1:65" s="2" customFormat="1" ht="55.5" customHeight="1">
      <c r="A182" s="35"/>
      <c r="B182" s="36"/>
      <c r="C182" s="174" t="s">
        <v>303</v>
      </c>
      <c r="D182" s="174" t="s">
        <v>152</v>
      </c>
      <c r="E182" s="175" t="s">
        <v>304</v>
      </c>
      <c r="F182" s="176" t="s">
        <v>305</v>
      </c>
      <c r="G182" s="177" t="s">
        <v>170</v>
      </c>
      <c r="H182" s="178">
        <v>1.983</v>
      </c>
      <c r="I182" s="179"/>
      <c r="J182" s="180">
        <f>ROUND(I182*H182,2)</f>
        <v>0</v>
      </c>
      <c r="K182" s="176" t="s">
        <v>182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0.27</v>
      </c>
      <c r="T182" s="184">
        <f>S182*H182</f>
        <v>0.53541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82</v>
      </c>
      <c r="AY182" s="18" t="s">
        <v>149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157</v>
      </c>
      <c r="BM182" s="185" t="s">
        <v>306</v>
      </c>
    </row>
    <row r="183" spans="1:47" s="2" customFormat="1" ht="11.25">
      <c r="A183" s="35"/>
      <c r="B183" s="36"/>
      <c r="C183" s="37"/>
      <c r="D183" s="203" t="s">
        <v>184</v>
      </c>
      <c r="E183" s="37"/>
      <c r="F183" s="204" t="s">
        <v>307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184</v>
      </c>
      <c r="AU183" s="18" t="s">
        <v>82</v>
      </c>
    </row>
    <row r="184" spans="2:51" s="13" customFormat="1" ht="11.25">
      <c r="B184" s="192"/>
      <c r="C184" s="193"/>
      <c r="D184" s="187" t="s">
        <v>165</v>
      </c>
      <c r="E184" s="194" t="s">
        <v>19</v>
      </c>
      <c r="F184" s="195" t="s">
        <v>308</v>
      </c>
      <c r="G184" s="193"/>
      <c r="H184" s="196">
        <v>0.408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165</v>
      </c>
      <c r="AU184" s="202" t="s">
        <v>82</v>
      </c>
      <c r="AV184" s="13" t="s">
        <v>82</v>
      </c>
      <c r="AW184" s="13" t="s">
        <v>34</v>
      </c>
      <c r="AX184" s="13" t="s">
        <v>72</v>
      </c>
      <c r="AY184" s="202" t="s">
        <v>149</v>
      </c>
    </row>
    <row r="185" spans="2:51" s="13" customFormat="1" ht="33.75">
      <c r="B185" s="192"/>
      <c r="C185" s="193"/>
      <c r="D185" s="187" t="s">
        <v>165</v>
      </c>
      <c r="E185" s="194" t="s">
        <v>19</v>
      </c>
      <c r="F185" s="195" t="s">
        <v>309</v>
      </c>
      <c r="G185" s="193"/>
      <c r="H185" s="196">
        <v>0.795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165</v>
      </c>
      <c r="AU185" s="202" t="s">
        <v>82</v>
      </c>
      <c r="AV185" s="13" t="s">
        <v>82</v>
      </c>
      <c r="AW185" s="13" t="s">
        <v>34</v>
      </c>
      <c r="AX185" s="13" t="s">
        <v>72</v>
      </c>
      <c r="AY185" s="202" t="s">
        <v>149</v>
      </c>
    </row>
    <row r="186" spans="2:51" s="13" customFormat="1" ht="11.25">
      <c r="B186" s="192"/>
      <c r="C186" s="193"/>
      <c r="D186" s="187" t="s">
        <v>165</v>
      </c>
      <c r="E186" s="194" t="s">
        <v>19</v>
      </c>
      <c r="F186" s="195" t="s">
        <v>310</v>
      </c>
      <c r="G186" s="193"/>
      <c r="H186" s="196">
        <v>0.78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165</v>
      </c>
      <c r="AU186" s="202" t="s">
        <v>82</v>
      </c>
      <c r="AV186" s="13" t="s">
        <v>82</v>
      </c>
      <c r="AW186" s="13" t="s">
        <v>34</v>
      </c>
      <c r="AX186" s="13" t="s">
        <v>72</v>
      </c>
      <c r="AY186" s="202" t="s">
        <v>149</v>
      </c>
    </row>
    <row r="187" spans="2:51" s="15" customFormat="1" ht="11.25">
      <c r="B187" s="215"/>
      <c r="C187" s="216"/>
      <c r="D187" s="187" t="s">
        <v>165</v>
      </c>
      <c r="E187" s="217" t="s">
        <v>19</v>
      </c>
      <c r="F187" s="218" t="s">
        <v>203</v>
      </c>
      <c r="G187" s="216"/>
      <c r="H187" s="219">
        <v>1.983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165</v>
      </c>
      <c r="AU187" s="225" t="s">
        <v>82</v>
      </c>
      <c r="AV187" s="15" t="s">
        <v>157</v>
      </c>
      <c r="AW187" s="15" t="s">
        <v>34</v>
      </c>
      <c r="AX187" s="15" t="s">
        <v>80</v>
      </c>
      <c r="AY187" s="225" t="s">
        <v>149</v>
      </c>
    </row>
    <row r="188" spans="1:65" s="2" customFormat="1" ht="55.5" customHeight="1">
      <c r="A188" s="35"/>
      <c r="B188" s="36"/>
      <c r="C188" s="174" t="s">
        <v>311</v>
      </c>
      <c r="D188" s="174" t="s">
        <v>152</v>
      </c>
      <c r="E188" s="175" t="s">
        <v>312</v>
      </c>
      <c r="F188" s="176" t="s">
        <v>313</v>
      </c>
      <c r="G188" s="177" t="s">
        <v>190</v>
      </c>
      <c r="H188" s="178">
        <v>1.446</v>
      </c>
      <c r="I188" s="179"/>
      <c r="J188" s="180">
        <f>ROUND(I188*H188,2)</f>
        <v>0</v>
      </c>
      <c r="K188" s="176" t="s">
        <v>182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1.8</v>
      </c>
      <c r="T188" s="184">
        <f>S188*H188</f>
        <v>2.6028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157</v>
      </c>
      <c r="AT188" s="185" t="s">
        <v>152</v>
      </c>
      <c r="AU188" s="185" t="s">
        <v>82</v>
      </c>
      <c r="AY188" s="18" t="s">
        <v>149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157</v>
      </c>
      <c r="BM188" s="185" t="s">
        <v>314</v>
      </c>
    </row>
    <row r="189" spans="1:47" s="2" customFormat="1" ht="11.25">
      <c r="A189" s="35"/>
      <c r="B189" s="36"/>
      <c r="C189" s="37"/>
      <c r="D189" s="203" t="s">
        <v>184</v>
      </c>
      <c r="E189" s="37"/>
      <c r="F189" s="204" t="s">
        <v>315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184</v>
      </c>
      <c r="AU189" s="18" t="s">
        <v>82</v>
      </c>
    </row>
    <row r="190" spans="2:51" s="13" customFormat="1" ht="11.25">
      <c r="B190" s="192"/>
      <c r="C190" s="193"/>
      <c r="D190" s="187" t="s">
        <v>165</v>
      </c>
      <c r="E190" s="194" t="s">
        <v>19</v>
      </c>
      <c r="F190" s="195" t="s">
        <v>316</v>
      </c>
      <c r="G190" s="193"/>
      <c r="H190" s="196">
        <v>1.446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165</v>
      </c>
      <c r="AU190" s="202" t="s">
        <v>82</v>
      </c>
      <c r="AV190" s="13" t="s">
        <v>82</v>
      </c>
      <c r="AW190" s="13" t="s">
        <v>34</v>
      </c>
      <c r="AX190" s="13" t="s">
        <v>80</v>
      </c>
      <c r="AY190" s="202" t="s">
        <v>149</v>
      </c>
    </row>
    <row r="191" spans="1:65" s="2" customFormat="1" ht="55.5" customHeight="1">
      <c r="A191" s="35"/>
      <c r="B191" s="36"/>
      <c r="C191" s="174" t="s">
        <v>317</v>
      </c>
      <c r="D191" s="174" t="s">
        <v>152</v>
      </c>
      <c r="E191" s="175" t="s">
        <v>318</v>
      </c>
      <c r="F191" s="176" t="s">
        <v>319</v>
      </c>
      <c r="G191" s="177" t="s">
        <v>170</v>
      </c>
      <c r="H191" s="178">
        <v>1.092</v>
      </c>
      <c r="I191" s="179"/>
      <c r="J191" s="180">
        <f>ROUND(I191*H191,2)</f>
        <v>0</v>
      </c>
      <c r="K191" s="176" t="s">
        <v>182</v>
      </c>
      <c r="L191" s="40"/>
      <c r="M191" s="181" t="s">
        <v>19</v>
      </c>
      <c r="N191" s="182" t="s">
        <v>43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0.18</v>
      </c>
      <c r="T191" s="184">
        <f>S191*H191</f>
        <v>0.19656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82</v>
      </c>
      <c r="AY191" s="18" t="s">
        <v>149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157</v>
      </c>
      <c r="BM191" s="185" t="s">
        <v>320</v>
      </c>
    </row>
    <row r="192" spans="1:47" s="2" customFormat="1" ht="11.25">
      <c r="A192" s="35"/>
      <c r="B192" s="36"/>
      <c r="C192" s="37"/>
      <c r="D192" s="203" t="s">
        <v>184</v>
      </c>
      <c r="E192" s="37"/>
      <c r="F192" s="204" t="s">
        <v>321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184</v>
      </c>
      <c r="AU192" s="18" t="s">
        <v>82</v>
      </c>
    </row>
    <row r="193" spans="2:51" s="13" customFormat="1" ht="11.25">
      <c r="B193" s="192"/>
      <c r="C193" s="193"/>
      <c r="D193" s="187" t="s">
        <v>165</v>
      </c>
      <c r="E193" s="194" t="s">
        <v>19</v>
      </c>
      <c r="F193" s="195" t="s">
        <v>322</v>
      </c>
      <c r="G193" s="193"/>
      <c r="H193" s="196">
        <v>1.092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165</v>
      </c>
      <c r="AU193" s="202" t="s">
        <v>82</v>
      </c>
      <c r="AV193" s="13" t="s">
        <v>82</v>
      </c>
      <c r="AW193" s="13" t="s">
        <v>34</v>
      </c>
      <c r="AX193" s="13" t="s">
        <v>80</v>
      </c>
      <c r="AY193" s="202" t="s">
        <v>149</v>
      </c>
    </row>
    <row r="194" spans="1:65" s="2" customFormat="1" ht="55.5" customHeight="1">
      <c r="A194" s="35"/>
      <c r="B194" s="36"/>
      <c r="C194" s="174" t="s">
        <v>323</v>
      </c>
      <c r="D194" s="174" t="s">
        <v>152</v>
      </c>
      <c r="E194" s="175" t="s">
        <v>324</v>
      </c>
      <c r="F194" s="176" t="s">
        <v>325</v>
      </c>
      <c r="G194" s="177" t="s">
        <v>170</v>
      </c>
      <c r="H194" s="178">
        <v>6.078</v>
      </c>
      <c r="I194" s="179"/>
      <c r="J194" s="180">
        <f>ROUND(I194*H194,2)</f>
        <v>0</v>
      </c>
      <c r="K194" s="176" t="s">
        <v>182</v>
      </c>
      <c r="L194" s="40"/>
      <c r="M194" s="181" t="s">
        <v>19</v>
      </c>
      <c r="N194" s="182" t="s">
        <v>43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0.27</v>
      </c>
      <c r="T194" s="184">
        <f>S194*H194</f>
        <v>1.6410600000000002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157</v>
      </c>
      <c r="AT194" s="185" t="s">
        <v>152</v>
      </c>
      <c r="AU194" s="185" t="s">
        <v>82</v>
      </c>
      <c r="AY194" s="18" t="s">
        <v>149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157</v>
      </c>
      <c r="BM194" s="185" t="s">
        <v>326</v>
      </c>
    </row>
    <row r="195" spans="1:47" s="2" customFormat="1" ht="11.25">
      <c r="A195" s="35"/>
      <c r="B195" s="36"/>
      <c r="C195" s="37"/>
      <c r="D195" s="203" t="s">
        <v>184</v>
      </c>
      <c r="E195" s="37"/>
      <c r="F195" s="204" t="s">
        <v>327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184</v>
      </c>
      <c r="AU195" s="18" t="s">
        <v>82</v>
      </c>
    </row>
    <row r="196" spans="2:51" s="13" customFormat="1" ht="11.25">
      <c r="B196" s="192"/>
      <c r="C196" s="193"/>
      <c r="D196" s="187" t="s">
        <v>165</v>
      </c>
      <c r="E196" s="194" t="s">
        <v>19</v>
      </c>
      <c r="F196" s="195" t="s">
        <v>328</v>
      </c>
      <c r="G196" s="193"/>
      <c r="H196" s="196">
        <v>1.248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165</v>
      </c>
      <c r="AU196" s="202" t="s">
        <v>82</v>
      </c>
      <c r="AV196" s="13" t="s">
        <v>82</v>
      </c>
      <c r="AW196" s="13" t="s">
        <v>34</v>
      </c>
      <c r="AX196" s="13" t="s">
        <v>72</v>
      </c>
      <c r="AY196" s="202" t="s">
        <v>149</v>
      </c>
    </row>
    <row r="197" spans="2:51" s="13" customFormat="1" ht="11.25">
      <c r="B197" s="192"/>
      <c r="C197" s="193"/>
      <c r="D197" s="187" t="s">
        <v>165</v>
      </c>
      <c r="E197" s="194" t="s">
        <v>19</v>
      </c>
      <c r="F197" s="195" t="s">
        <v>329</v>
      </c>
      <c r="G197" s="193"/>
      <c r="H197" s="196">
        <v>2.115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165</v>
      </c>
      <c r="AU197" s="202" t="s">
        <v>82</v>
      </c>
      <c r="AV197" s="13" t="s">
        <v>82</v>
      </c>
      <c r="AW197" s="13" t="s">
        <v>34</v>
      </c>
      <c r="AX197" s="13" t="s">
        <v>72</v>
      </c>
      <c r="AY197" s="202" t="s">
        <v>149</v>
      </c>
    </row>
    <row r="198" spans="2:51" s="13" customFormat="1" ht="11.25">
      <c r="B198" s="192"/>
      <c r="C198" s="193"/>
      <c r="D198" s="187" t="s">
        <v>165</v>
      </c>
      <c r="E198" s="194" t="s">
        <v>19</v>
      </c>
      <c r="F198" s="195" t="s">
        <v>330</v>
      </c>
      <c r="G198" s="193"/>
      <c r="H198" s="196">
        <v>2.715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165</v>
      </c>
      <c r="AU198" s="202" t="s">
        <v>82</v>
      </c>
      <c r="AV198" s="13" t="s">
        <v>82</v>
      </c>
      <c r="AW198" s="13" t="s">
        <v>34</v>
      </c>
      <c r="AX198" s="13" t="s">
        <v>72</v>
      </c>
      <c r="AY198" s="202" t="s">
        <v>149</v>
      </c>
    </row>
    <row r="199" spans="2:51" s="15" customFormat="1" ht="11.25">
      <c r="B199" s="215"/>
      <c r="C199" s="216"/>
      <c r="D199" s="187" t="s">
        <v>165</v>
      </c>
      <c r="E199" s="217" t="s">
        <v>19</v>
      </c>
      <c r="F199" s="218" t="s">
        <v>203</v>
      </c>
      <c r="G199" s="216"/>
      <c r="H199" s="219">
        <v>6.078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165</v>
      </c>
      <c r="AU199" s="225" t="s">
        <v>82</v>
      </c>
      <c r="AV199" s="15" t="s">
        <v>157</v>
      </c>
      <c r="AW199" s="15" t="s">
        <v>34</v>
      </c>
      <c r="AX199" s="15" t="s">
        <v>80</v>
      </c>
      <c r="AY199" s="225" t="s">
        <v>149</v>
      </c>
    </row>
    <row r="200" spans="1:65" s="2" customFormat="1" ht="55.5" customHeight="1">
      <c r="A200" s="35"/>
      <c r="B200" s="36"/>
      <c r="C200" s="174" t="s">
        <v>331</v>
      </c>
      <c r="D200" s="174" t="s">
        <v>152</v>
      </c>
      <c r="E200" s="175" t="s">
        <v>332</v>
      </c>
      <c r="F200" s="176" t="s">
        <v>333</v>
      </c>
      <c r="G200" s="177" t="s">
        <v>190</v>
      </c>
      <c r="H200" s="178">
        <v>1.176</v>
      </c>
      <c r="I200" s="179"/>
      <c r="J200" s="180">
        <f>ROUND(I200*H200,2)</f>
        <v>0</v>
      </c>
      <c r="K200" s="176" t="s">
        <v>182</v>
      </c>
      <c r="L200" s="40"/>
      <c r="M200" s="181" t="s">
        <v>19</v>
      </c>
      <c r="N200" s="182" t="s">
        <v>43</v>
      </c>
      <c r="O200" s="65"/>
      <c r="P200" s="183">
        <f>O200*H200</f>
        <v>0</v>
      </c>
      <c r="Q200" s="183">
        <v>0</v>
      </c>
      <c r="R200" s="183">
        <f>Q200*H200</f>
        <v>0</v>
      </c>
      <c r="S200" s="183">
        <v>1.8</v>
      </c>
      <c r="T200" s="184">
        <f>S200*H200</f>
        <v>2.1168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157</v>
      </c>
      <c r="AT200" s="185" t="s">
        <v>152</v>
      </c>
      <c r="AU200" s="185" t="s">
        <v>82</v>
      </c>
      <c r="AY200" s="18" t="s">
        <v>149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80</v>
      </c>
      <c r="BK200" s="186">
        <f>ROUND(I200*H200,2)</f>
        <v>0</v>
      </c>
      <c r="BL200" s="18" t="s">
        <v>157</v>
      </c>
      <c r="BM200" s="185" t="s">
        <v>334</v>
      </c>
    </row>
    <row r="201" spans="1:47" s="2" customFormat="1" ht="11.25">
      <c r="A201" s="35"/>
      <c r="B201" s="36"/>
      <c r="C201" s="37"/>
      <c r="D201" s="203" t="s">
        <v>184</v>
      </c>
      <c r="E201" s="37"/>
      <c r="F201" s="204" t="s">
        <v>335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184</v>
      </c>
      <c r="AU201" s="18" t="s">
        <v>82</v>
      </c>
    </row>
    <row r="202" spans="2:51" s="13" customFormat="1" ht="22.5">
      <c r="B202" s="192"/>
      <c r="C202" s="193"/>
      <c r="D202" s="187" t="s">
        <v>165</v>
      </c>
      <c r="E202" s="194" t="s">
        <v>19</v>
      </c>
      <c r="F202" s="195" t="s">
        <v>336</v>
      </c>
      <c r="G202" s="193"/>
      <c r="H202" s="196">
        <v>1.176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165</v>
      </c>
      <c r="AU202" s="202" t="s">
        <v>82</v>
      </c>
      <c r="AV202" s="13" t="s">
        <v>82</v>
      </c>
      <c r="AW202" s="13" t="s">
        <v>34</v>
      </c>
      <c r="AX202" s="13" t="s">
        <v>80</v>
      </c>
      <c r="AY202" s="202" t="s">
        <v>149</v>
      </c>
    </row>
    <row r="203" spans="1:65" s="2" customFormat="1" ht="55.5" customHeight="1">
      <c r="A203" s="35"/>
      <c r="B203" s="36"/>
      <c r="C203" s="174" t="s">
        <v>337</v>
      </c>
      <c r="D203" s="174" t="s">
        <v>152</v>
      </c>
      <c r="E203" s="175" t="s">
        <v>338</v>
      </c>
      <c r="F203" s="176" t="s">
        <v>339</v>
      </c>
      <c r="G203" s="177" t="s">
        <v>190</v>
      </c>
      <c r="H203" s="178">
        <v>0.437</v>
      </c>
      <c r="I203" s="179"/>
      <c r="J203" s="180">
        <f>ROUND(I203*H203,2)</f>
        <v>0</v>
      </c>
      <c r="K203" s="176" t="s">
        <v>182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1.8</v>
      </c>
      <c r="T203" s="184">
        <f>S203*H203</f>
        <v>0.7866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82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157</v>
      </c>
      <c r="BM203" s="185" t="s">
        <v>340</v>
      </c>
    </row>
    <row r="204" spans="1:47" s="2" customFormat="1" ht="11.25">
      <c r="A204" s="35"/>
      <c r="B204" s="36"/>
      <c r="C204" s="37"/>
      <c r="D204" s="203" t="s">
        <v>184</v>
      </c>
      <c r="E204" s="37"/>
      <c r="F204" s="204" t="s">
        <v>341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184</v>
      </c>
      <c r="AU204" s="18" t="s">
        <v>82</v>
      </c>
    </row>
    <row r="205" spans="2:51" s="13" customFormat="1" ht="22.5">
      <c r="B205" s="192"/>
      <c r="C205" s="193"/>
      <c r="D205" s="187" t="s">
        <v>165</v>
      </c>
      <c r="E205" s="194" t="s">
        <v>19</v>
      </c>
      <c r="F205" s="195" t="s">
        <v>342</v>
      </c>
      <c r="G205" s="193"/>
      <c r="H205" s="196">
        <v>0.437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165</v>
      </c>
      <c r="AU205" s="202" t="s">
        <v>82</v>
      </c>
      <c r="AV205" s="13" t="s">
        <v>82</v>
      </c>
      <c r="AW205" s="13" t="s">
        <v>34</v>
      </c>
      <c r="AX205" s="13" t="s">
        <v>80</v>
      </c>
      <c r="AY205" s="202" t="s">
        <v>149</v>
      </c>
    </row>
    <row r="206" spans="1:65" s="2" customFormat="1" ht="37.9" customHeight="1">
      <c r="A206" s="35"/>
      <c r="B206" s="36"/>
      <c r="C206" s="174" t="s">
        <v>343</v>
      </c>
      <c r="D206" s="174" t="s">
        <v>152</v>
      </c>
      <c r="E206" s="175" t="s">
        <v>344</v>
      </c>
      <c r="F206" s="176" t="s">
        <v>345</v>
      </c>
      <c r="G206" s="177" t="s">
        <v>190</v>
      </c>
      <c r="H206" s="178">
        <v>0.348</v>
      </c>
      <c r="I206" s="179"/>
      <c r="J206" s="180">
        <f>ROUND(I206*H206,2)</f>
        <v>0</v>
      </c>
      <c r="K206" s="176" t="s">
        <v>182</v>
      </c>
      <c r="L206" s="40"/>
      <c r="M206" s="181" t="s">
        <v>19</v>
      </c>
      <c r="N206" s="182" t="s">
        <v>43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1.8</v>
      </c>
      <c r="T206" s="184">
        <f>S206*H206</f>
        <v>0.6264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82</v>
      </c>
      <c r="AY206" s="18" t="s">
        <v>149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80</v>
      </c>
      <c r="BK206" s="186">
        <f>ROUND(I206*H206,2)</f>
        <v>0</v>
      </c>
      <c r="BL206" s="18" t="s">
        <v>157</v>
      </c>
      <c r="BM206" s="185" t="s">
        <v>346</v>
      </c>
    </row>
    <row r="207" spans="1:47" s="2" customFormat="1" ht="11.25">
      <c r="A207" s="35"/>
      <c r="B207" s="36"/>
      <c r="C207" s="37"/>
      <c r="D207" s="203" t="s">
        <v>184</v>
      </c>
      <c r="E207" s="37"/>
      <c r="F207" s="204" t="s">
        <v>347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184</v>
      </c>
      <c r="AU207" s="18" t="s">
        <v>82</v>
      </c>
    </row>
    <row r="208" spans="2:51" s="13" customFormat="1" ht="33.75">
      <c r="B208" s="192"/>
      <c r="C208" s="193"/>
      <c r="D208" s="187" t="s">
        <v>165</v>
      </c>
      <c r="E208" s="194" t="s">
        <v>19</v>
      </c>
      <c r="F208" s="195" t="s">
        <v>348</v>
      </c>
      <c r="G208" s="193"/>
      <c r="H208" s="196">
        <v>0.348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80</v>
      </c>
      <c r="AY208" s="202" t="s">
        <v>149</v>
      </c>
    </row>
    <row r="209" spans="1:65" s="2" customFormat="1" ht="37.9" customHeight="1">
      <c r="A209" s="35"/>
      <c r="B209" s="36"/>
      <c r="C209" s="174" t="s">
        <v>349</v>
      </c>
      <c r="D209" s="174" t="s">
        <v>152</v>
      </c>
      <c r="E209" s="175" t="s">
        <v>350</v>
      </c>
      <c r="F209" s="176" t="s">
        <v>351</v>
      </c>
      <c r="G209" s="177" t="s">
        <v>247</v>
      </c>
      <c r="H209" s="178">
        <v>3</v>
      </c>
      <c r="I209" s="179"/>
      <c r="J209" s="180">
        <f>ROUND(I209*H209,2)</f>
        <v>0</v>
      </c>
      <c r="K209" s="176" t="s">
        <v>182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0.081</v>
      </c>
      <c r="T209" s="184">
        <f>S209*H209</f>
        <v>0.243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82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157</v>
      </c>
      <c r="BM209" s="185" t="s">
        <v>352</v>
      </c>
    </row>
    <row r="210" spans="1:47" s="2" customFormat="1" ht="11.25">
      <c r="A210" s="35"/>
      <c r="B210" s="36"/>
      <c r="C210" s="37"/>
      <c r="D210" s="203" t="s">
        <v>184</v>
      </c>
      <c r="E210" s="37"/>
      <c r="F210" s="204" t="s">
        <v>353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184</v>
      </c>
      <c r="AU210" s="18" t="s">
        <v>82</v>
      </c>
    </row>
    <row r="211" spans="2:51" s="13" customFormat="1" ht="11.25">
      <c r="B211" s="192"/>
      <c r="C211" s="193"/>
      <c r="D211" s="187" t="s">
        <v>165</v>
      </c>
      <c r="E211" s="194" t="s">
        <v>19</v>
      </c>
      <c r="F211" s="195" t="s">
        <v>354</v>
      </c>
      <c r="G211" s="193"/>
      <c r="H211" s="196">
        <v>3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165</v>
      </c>
      <c r="AU211" s="202" t="s">
        <v>82</v>
      </c>
      <c r="AV211" s="13" t="s">
        <v>82</v>
      </c>
      <c r="AW211" s="13" t="s">
        <v>34</v>
      </c>
      <c r="AX211" s="13" t="s">
        <v>80</v>
      </c>
      <c r="AY211" s="202" t="s">
        <v>149</v>
      </c>
    </row>
    <row r="212" spans="1:65" s="2" customFormat="1" ht="49.15" customHeight="1">
      <c r="A212" s="35"/>
      <c r="B212" s="36"/>
      <c r="C212" s="174" t="s">
        <v>355</v>
      </c>
      <c r="D212" s="174" t="s">
        <v>152</v>
      </c>
      <c r="E212" s="175" t="s">
        <v>356</v>
      </c>
      <c r="F212" s="176" t="s">
        <v>357</v>
      </c>
      <c r="G212" s="177" t="s">
        <v>247</v>
      </c>
      <c r="H212" s="178">
        <v>3</v>
      </c>
      <c r="I212" s="179"/>
      <c r="J212" s="180">
        <f>ROUND(I212*H212,2)</f>
        <v>0</v>
      </c>
      <c r="K212" s="176" t="s">
        <v>182</v>
      </c>
      <c r="L212" s="40"/>
      <c r="M212" s="181" t="s">
        <v>19</v>
      </c>
      <c r="N212" s="182" t="s">
        <v>43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0.04</v>
      </c>
      <c r="T212" s="184">
        <f>S212*H212</f>
        <v>0.12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157</v>
      </c>
      <c r="AT212" s="185" t="s">
        <v>152</v>
      </c>
      <c r="AU212" s="185" t="s">
        <v>82</v>
      </c>
      <c r="AY212" s="18" t="s">
        <v>149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80</v>
      </c>
      <c r="BK212" s="186">
        <f>ROUND(I212*H212,2)</f>
        <v>0</v>
      </c>
      <c r="BL212" s="18" t="s">
        <v>157</v>
      </c>
      <c r="BM212" s="185" t="s">
        <v>358</v>
      </c>
    </row>
    <row r="213" spans="1:47" s="2" customFormat="1" ht="11.25">
      <c r="A213" s="35"/>
      <c r="B213" s="36"/>
      <c r="C213" s="37"/>
      <c r="D213" s="203" t="s">
        <v>184</v>
      </c>
      <c r="E213" s="37"/>
      <c r="F213" s="204" t="s">
        <v>359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184</v>
      </c>
      <c r="AU213" s="18" t="s">
        <v>82</v>
      </c>
    </row>
    <row r="214" spans="1:65" s="2" customFormat="1" ht="44.25" customHeight="1">
      <c r="A214" s="35"/>
      <c r="B214" s="36"/>
      <c r="C214" s="174" t="s">
        <v>360</v>
      </c>
      <c r="D214" s="174" t="s">
        <v>152</v>
      </c>
      <c r="E214" s="175" t="s">
        <v>361</v>
      </c>
      <c r="F214" s="176" t="s">
        <v>362</v>
      </c>
      <c r="G214" s="177" t="s">
        <v>247</v>
      </c>
      <c r="H214" s="178">
        <v>1.5</v>
      </c>
      <c r="I214" s="179"/>
      <c r="J214" s="180">
        <f>ROUND(I214*H214,2)</f>
        <v>0</v>
      </c>
      <c r="K214" s="176" t="s">
        <v>182</v>
      </c>
      <c r="L214" s="40"/>
      <c r="M214" s="181" t="s">
        <v>19</v>
      </c>
      <c r="N214" s="182" t="s">
        <v>43</v>
      </c>
      <c r="O214" s="65"/>
      <c r="P214" s="183">
        <f>O214*H214</f>
        <v>0</v>
      </c>
      <c r="Q214" s="183">
        <v>0.00132</v>
      </c>
      <c r="R214" s="183">
        <f>Q214*H214</f>
        <v>0.00198</v>
      </c>
      <c r="S214" s="183">
        <v>0.025</v>
      </c>
      <c r="T214" s="184">
        <f>S214*H214</f>
        <v>0.037500000000000006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157</v>
      </c>
      <c r="AT214" s="185" t="s">
        <v>152</v>
      </c>
      <c r="AU214" s="185" t="s">
        <v>82</v>
      </c>
      <c r="AY214" s="18" t="s">
        <v>149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80</v>
      </c>
      <c r="BK214" s="186">
        <f>ROUND(I214*H214,2)</f>
        <v>0</v>
      </c>
      <c r="BL214" s="18" t="s">
        <v>157</v>
      </c>
      <c r="BM214" s="185" t="s">
        <v>363</v>
      </c>
    </row>
    <row r="215" spans="1:47" s="2" customFormat="1" ht="11.25">
      <c r="A215" s="35"/>
      <c r="B215" s="36"/>
      <c r="C215" s="37"/>
      <c r="D215" s="203" t="s">
        <v>184</v>
      </c>
      <c r="E215" s="37"/>
      <c r="F215" s="204" t="s">
        <v>364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184</v>
      </c>
      <c r="AU215" s="18" t="s">
        <v>82</v>
      </c>
    </row>
    <row r="216" spans="2:51" s="13" customFormat="1" ht="11.25">
      <c r="B216" s="192"/>
      <c r="C216" s="193"/>
      <c r="D216" s="187" t="s">
        <v>165</v>
      </c>
      <c r="E216" s="194" t="s">
        <v>19</v>
      </c>
      <c r="F216" s="195" t="s">
        <v>365</v>
      </c>
      <c r="G216" s="193"/>
      <c r="H216" s="196">
        <v>1.5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80</v>
      </c>
      <c r="AY216" s="202" t="s">
        <v>149</v>
      </c>
    </row>
    <row r="217" spans="1:65" s="2" customFormat="1" ht="44.25" customHeight="1">
      <c r="A217" s="35"/>
      <c r="B217" s="36"/>
      <c r="C217" s="174" t="s">
        <v>366</v>
      </c>
      <c r="D217" s="174" t="s">
        <v>152</v>
      </c>
      <c r="E217" s="175" t="s">
        <v>367</v>
      </c>
      <c r="F217" s="176" t="s">
        <v>368</v>
      </c>
      <c r="G217" s="177" t="s">
        <v>247</v>
      </c>
      <c r="H217" s="178">
        <v>0.32</v>
      </c>
      <c r="I217" s="179"/>
      <c r="J217" s="180">
        <f>ROUND(I217*H217,2)</f>
        <v>0</v>
      </c>
      <c r="K217" s="176" t="s">
        <v>182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0.00316</v>
      </c>
      <c r="R217" s="183">
        <f>Q217*H217</f>
        <v>0.0010112</v>
      </c>
      <c r="S217" s="183">
        <v>0.069</v>
      </c>
      <c r="T217" s="184">
        <f>S217*H217</f>
        <v>0.022080000000000002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82</v>
      </c>
      <c r="AY217" s="18" t="s">
        <v>149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157</v>
      </c>
      <c r="BM217" s="185" t="s">
        <v>369</v>
      </c>
    </row>
    <row r="218" spans="1:47" s="2" customFormat="1" ht="11.25">
      <c r="A218" s="35"/>
      <c r="B218" s="36"/>
      <c r="C218" s="37"/>
      <c r="D218" s="203" t="s">
        <v>184</v>
      </c>
      <c r="E218" s="37"/>
      <c r="F218" s="204" t="s">
        <v>370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184</v>
      </c>
      <c r="AU218" s="18" t="s">
        <v>82</v>
      </c>
    </row>
    <row r="219" spans="2:51" s="13" customFormat="1" ht="11.25">
      <c r="B219" s="192"/>
      <c r="C219" s="193"/>
      <c r="D219" s="187" t="s">
        <v>165</v>
      </c>
      <c r="E219" s="194" t="s">
        <v>19</v>
      </c>
      <c r="F219" s="195" t="s">
        <v>371</v>
      </c>
      <c r="G219" s="193"/>
      <c r="H219" s="196">
        <v>0.32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165</v>
      </c>
      <c r="AU219" s="202" t="s">
        <v>82</v>
      </c>
      <c r="AV219" s="13" t="s">
        <v>82</v>
      </c>
      <c r="AW219" s="13" t="s">
        <v>34</v>
      </c>
      <c r="AX219" s="13" t="s">
        <v>80</v>
      </c>
      <c r="AY219" s="202" t="s">
        <v>149</v>
      </c>
    </row>
    <row r="220" spans="1:65" s="2" customFormat="1" ht="44.25" customHeight="1">
      <c r="A220" s="35"/>
      <c r="B220" s="36"/>
      <c r="C220" s="174" t="s">
        <v>372</v>
      </c>
      <c r="D220" s="174" t="s">
        <v>152</v>
      </c>
      <c r="E220" s="175" t="s">
        <v>373</v>
      </c>
      <c r="F220" s="176" t="s">
        <v>374</v>
      </c>
      <c r="G220" s="177" t="s">
        <v>247</v>
      </c>
      <c r="H220" s="178">
        <v>2.5</v>
      </c>
      <c r="I220" s="179"/>
      <c r="J220" s="180">
        <f>ROUND(I220*H220,2)</f>
        <v>0</v>
      </c>
      <c r="K220" s="176" t="s">
        <v>182</v>
      </c>
      <c r="L220" s="40"/>
      <c r="M220" s="181" t="s">
        <v>19</v>
      </c>
      <c r="N220" s="182" t="s">
        <v>43</v>
      </c>
      <c r="O220" s="65"/>
      <c r="P220" s="183">
        <f>O220*H220</f>
        <v>0</v>
      </c>
      <c r="Q220" s="183">
        <v>0.00345</v>
      </c>
      <c r="R220" s="183">
        <f>Q220*H220</f>
        <v>0.008625</v>
      </c>
      <c r="S220" s="183">
        <v>0.087</v>
      </c>
      <c r="T220" s="184">
        <f>S220*H220</f>
        <v>0.21749999999999997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157</v>
      </c>
      <c r="AT220" s="185" t="s">
        <v>152</v>
      </c>
      <c r="AU220" s="185" t="s">
        <v>82</v>
      </c>
      <c r="AY220" s="18" t="s">
        <v>149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80</v>
      </c>
      <c r="BK220" s="186">
        <f>ROUND(I220*H220,2)</f>
        <v>0</v>
      </c>
      <c r="BL220" s="18" t="s">
        <v>157</v>
      </c>
      <c r="BM220" s="185" t="s">
        <v>375</v>
      </c>
    </row>
    <row r="221" spans="1:47" s="2" customFormat="1" ht="11.25">
      <c r="A221" s="35"/>
      <c r="B221" s="36"/>
      <c r="C221" s="37"/>
      <c r="D221" s="203" t="s">
        <v>184</v>
      </c>
      <c r="E221" s="37"/>
      <c r="F221" s="204" t="s">
        <v>376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184</v>
      </c>
      <c r="AU221" s="18" t="s">
        <v>82</v>
      </c>
    </row>
    <row r="222" spans="2:51" s="13" customFormat="1" ht="11.25">
      <c r="B222" s="192"/>
      <c r="C222" s="193"/>
      <c r="D222" s="187" t="s">
        <v>165</v>
      </c>
      <c r="E222" s="194" t="s">
        <v>19</v>
      </c>
      <c r="F222" s="195" t="s">
        <v>377</v>
      </c>
      <c r="G222" s="193"/>
      <c r="H222" s="196">
        <v>2.5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80</v>
      </c>
      <c r="AY222" s="202" t="s">
        <v>149</v>
      </c>
    </row>
    <row r="223" spans="1:65" s="2" customFormat="1" ht="44.25" customHeight="1">
      <c r="A223" s="35"/>
      <c r="B223" s="36"/>
      <c r="C223" s="174" t="s">
        <v>378</v>
      </c>
      <c r="D223" s="174" t="s">
        <v>152</v>
      </c>
      <c r="E223" s="175" t="s">
        <v>379</v>
      </c>
      <c r="F223" s="176" t="s">
        <v>380</v>
      </c>
      <c r="G223" s="177" t="s">
        <v>247</v>
      </c>
      <c r="H223" s="178">
        <v>1.84</v>
      </c>
      <c r="I223" s="179"/>
      <c r="J223" s="180">
        <f>ROUND(I223*H223,2)</f>
        <v>0</v>
      </c>
      <c r="K223" s="176" t="s">
        <v>182</v>
      </c>
      <c r="L223" s="40"/>
      <c r="M223" s="181" t="s">
        <v>19</v>
      </c>
      <c r="N223" s="182" t="s">
        <v>43</v>
      </c>
      <c r="O223" s="65"/>
      <c r="P223" s="183">
        <f>O223*H223</f>
        <v>0</v>
      </c>
      <c r="Q223" s="183">
        <v>0.00395</v>
      </c>
      <c r="R223" s="183">
        <f>Q223*H223</f>
        <v>0.007268000000000001</v>
      </c>
      <c r="S223" s="183">
        <v>0.16</v>
      </c>
      <c r="T223" s="184">
        <f>S223*H223</f>
        <v>0.2944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82</v>
      </c>
      <c r="AY223" s="18" t="s">
        <v>149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80</v>
      </c>
      <c r="BK223" s="186">
        <f>ROUND(I223*H223,2)</f>
        <v>0</v>
      </c>
      <c r="BL223" s="18" t="s">
        <v>157</v>
      </c>
      <c r="BM223" s="185" t="s">
        <v>381</v>
      </c>
    </row>
    <row r="224" spans="1:47" s="2" customFormat="1" ht="11.25">
      <c r="A224" s="35"/>
      <c r="B224" s="36"/>
      <c r="C224" s="37"/>
      <c r="D224" s="203" t="s">
        <v>184</v>
      </c>
      <c r="E224" s="37"/>
      <c r="F224" s="204" t="s">
        <v>382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184</v>
      </c>
      <c r="AU224" s="18" t="s">
        <v>82</v>
      </c>
    </row>
    <row r="225" spans="2:51" s="13" customFormat="1" ht="11.25">
      <c r="B225" s="192"/>
      <c r="C225" s="193"/>
      <c r="D225" s="187" t="s">
        <v>165</v>
      </c>
      <c r="E225" s="194" t="s">
        <v>19</v>
      </c>
      <c r="F225" s="195" t="s">
        <v>383</v>
      </c>
      <c r="G225" s="193"/>
      <c r="H225" s="196">
        <v>1.39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165</v>
      </c>
      <c r="AU225" s="202" t="s">
        <v>82</v>
      </c>
      <c r="AV225" s="13" t="s">
        <v>82</v>
      </c>
      <c r="AW225" s="13" t="s">
        <v>34</v>
      </c>
      <c r="AX225" s="13" t="s">
        <v>72</v>
      </c>
      <c r="AY225" s="202" t="s">
        <v>149</v>
      </c>
    </row>
    <row r="226" spans="2:51" s="13" customFormat="1" ht="11.25">
      <c r="B226" s="192"/>
      <c r="C226" s="193"/>
      <c r="D226" s="187" t="s">
        <v>165</v>
      </c>
      <c r="E226" s="194" t="s">
        <v>19</v>
      </c>
      <c r="F226" s="195" t="s">
        <v>384</v>
      </c>
      <c r="G226" s="193"/>
      <c r="H226" s="196">
        <v>0.45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165</v>
      </c>
      <c r="AU226" s="202" t="s">
        <v>82</v>
      </c>
      <c r="AV226" s="13" t="s">
        <v>82</v>
      </c>
      <c r="AW226" s="13" t="s">
        <v>34</v>
      </c>
      <c r="AX226" s="13" t="s">
        <v>72</v>
      </c>
      <c r="AY226" s="202" t="s">
        <v>149</v>
      </c>
    </row>
    <row r="227" spans="2:51" s="15" customFormat="1" ht="11.25">
      <c r="B227" s="215"/>
      <c r="C227" s="216"/>
      <c r="D227" s="187" t="s">
        <v>165</v>
      </c>
      <c r="E227" s="217" t="s">
        <v>19</v>
      </c>
      <c r="F227" s="218" t="s">
        <v>203</v>
      </c>
      <c r="G227" s="216"/>
      <c r="H227" s="219">
        <v>1.84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165</v>
      </c>
      <c r="AU227" s="225" t="s">
        <v>82</v>
      </c>
      <c r="AV227" s="15" t="s">
        <v>157</v>
      </c>
      <c r="AW227" s="15" t="s">
        <v>34</v>
      </c>
      <c r="AX227" s="15" t="s">
        <v>80</v>
      </c>
      <c r="AY227" s="225" t="s">
        <v>149</v>
      </c>
    </row>
    <row r="228" spans="1:65" s="2" customFormat="1" ht="44.25" customHeight="1">
      <c r="A228" s="35"/>
      <c r="B228" s="36"/>
      <c r="C228" s="174" t="s">
        <v>385</v>
      </c>
      <c r="D228" s="174" t="s">
        <v>152</v>
      </c>
      <c r="E228" s="175" t="s">
        <v>386</v>
      </c>
      <c r="F228" s="176" t="s">
        <v>387</v>
      </c>
      <c r="G228" s="177" t="s">
        <v>247</v>
      </c>
      <c r="H228" s="178">
        <v>0.15</v>
      </c>
      <c r="I228" s="179"/>
      <c r="J228" s="180">
        <f>ROUND(I228*H228,2)</f>
        <v>0</v>
      </c>
      <c r="K228" s="176" t="s">
        <v>182</v>
      </c>
      <c r="L228" s="40"/>
      <c r="M228" s="181" t="s">
        <v>19</v>
      </c>
      <c r="N228" s="182" t="s">
        <v>43</v>
      </c>
      <c r="O228" s="65"/>
      <c r="P228" s="183">
        <f>O228*H228</f>
        <v>0</v>
      </c>
      <c r="Q228" s="183">
        <v>0.0045</v>
      </c>
      <c r="R228" s="183">
        <f>Q228*H228</f>
        <v>0.0006749999999999999</v>
      </c>
      <c r="S228" s="183">
        <v>0.27</v>
      </c>
      <c r="T228" s="184">
        <f>S228*H228</f>
        <v>0.0405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82</v>
      </c>
      <c r="AY228" s="18" t="s">
        <v>149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80</v>
      </c>
      <c r="BK228" s="186">
        <f>ROUND(I228*H228,2)</f>
        <v>0</v>
      </c>
      <c r="BL228" s="18" t="s">
        <v>157</v>
      </c>
      <c r="BM228" s="185" t="s">
        <v>388</v>
      </c>
    </row>
    <row r="229" spans="1:47" s="2" customFormat="1" ht="11.25">
      <c r="A229" s="35"/>
      <c r="B229" s="36"/>
      <c r="C229" s="37"/>
      <c r="D229" s="203" t="s">
        <v>184</v>
      </c>
      <c r="E229" s="37"/>
      <c r="F229" s="204" t="s">
        <v>389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184</v>
      </c>
      <c r="AU229" s="18" t="s">
        <v>82</v>
      </c>
    </row>
    <row r="230" spans="2:51" s="13" customFormat="1" ht="11.25">
      <c r="B230" s="192"/>
      <c r="C230" s="193"/>
      <c r="D230" s="187" t="s">
        <v>165</v>
      </c>
      <c r="E230" s="194" t="s">
        <v>19</v>
      </c>
      <c r="F230" s="195" t="s">
        <v>390</v>
      </c>
      <c r="G230" s="193"/>
      <c r="H230" s="196">
        <v>0.15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165</v>
      </c>
      <c r="AU230" s="202" t="s">
        <v>82</v>
      </c>
      <c r="AV230" s="13" t="s">
        <v>82</v>
      </c>
      <c r="AW230" s="13" t="s">
        <v>34</v>
      </c>
      <c r="AX230" s="13" t="s">
        <v>80</v>
      </c>
      <c r="AY230" s="202" t="s">
        <v>149</v>
      </c>
    </row>
    <row r="231" spans="1:65" s="2" customFormat="1" ht="49.15" customHeight="1">
      <c r="A231" s="35"/>
      <c r="B231" s="36"/>
      <c r="C231" s="174" t="s">
        <v>391</v>
      </c>
      <c r="D231" s="174" t="s">
        <v>152</v>
      </c>
      <c r="E231" s="175" t="s">
        <v>392</v>
      </c>
      <c r="F231" s="176" t="s">
        <v>393</v>
      </c>
      <c r="G231" s="177" t="s">
        <v>247</v>
      </c>
      <c r="H231" s="178">
        <v>0.65</v>
      </c>
      <c r="I231" s="179"/>
      <c r="J231" s="180">
        <f>ROUND(I231*H231,2)</f>
        <v>0</v>
      </c>
      <c r="K231" s="176" t="s">
        <v>182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0.00448</v>
      </c>
      <c r="R231" s="183">
        <f>Q231*H231</f>
        <v>0.0029119999999999997</v>
      </c>
      <c r="S231" s="183">
        <v>0.16</v>
      </c>
      <c r="T231" s="184">
        <f>S231*H231</f>
        <v>0.10400000000000001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394</v>
      </c>
    </row>
    <row r="232" spans="1:47" s="2" customFormat="1" ht="11.25">
      <c r="A232" s="35"/>
      <c r="B232" s="36"/>
      <c r="C232" s="37"/>
      <c r="D232" s="203" t="s">
        <v>184</v>
      </c>
      <c r="E232" s="37"/>
      <c r="F232" s="204" t="s">
        <v>395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184</v>
      </c>
      <c r="AU232" s="18" t="s">
        <v>82</v>
      </c>
    </row>
    <row r="233" spans="2:51" s="13" customFormat="1" ht="11.25">
      <c r="B233" s="192"/>
      <c r="C233" s="193"/>
      <c r="D233" s="187" t="s">
        <v>165</v>
      </c>
      <c r="E233" s="194" t="s">
        <v>19</v>
      </c>
      <c r="F233" s="195" t="s">
        <v>396</v>
      </c>
      <c r="G233" s="193"/>
      <c r="H233" s="196">
        <v>0.65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80</v>
      </c>
      <c r="AY233" s="202" t="s">
        <v>149</v>
      </c>
    </row>
    <row r="234" spans="1:65" s="2" customFormat="1" ht="49.15" customHeight="1">
      <c r="A234" s="35"/>
      <c r="B234" s="36"/>
      <c r="C234" s="174" t="s">
        <v>397</v>
      </c>
      <c r="D234" s="174" t="s">
        <v>152</v>
      </c>
      <c r="E234" s="175" t="s">
        <v>398</v>
      </c>
      <c r="F234" s="176" t="s">
        <v>399</v>
      </c>
      <c r="G234" s="177" t="s">
        <v>247</v>
      </c>
      <c r="H234" s="178">
        <v>3.2</v>
      </c>
      <c r="I234" s="179"/>
      <c r="J234" s="180">
        <f>ROUND(I234*H234,2)</f>
        <v>0</v>
      </c>
      <c r="K234" s="176" t="s">
        <v>182</v>
      </c>
      <c r="L234" s="40"/>
      <c r="M234" s="181" t="s">
        <v>19</v>
      </c>
      <c r="N234" s="182" t="s">
        <v>43</v>
      </c>
      <c r="O234" s="65"/>
      <c r="P234" s="183">
        <f>O234*H234</f>
        <v>0</v>
      </c>
      <c r="Q234" s="183">
        <v>0.00481</v>
      </c>
      <c r="R234" s="183">
        <f>Q234*H234</f>
        <v>0.015392000000000001</v>
      </c>
      <c r="S234" s="183">
        <v>0.21</v>
      </c>
      <c r="T234" s="184">
        <f>S234*H234</f>
        <v>0.672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157</v>
      </c>
      <c r="AT234" s="185" t="s">
        <v>152</v>
      </c>
      <c r="AU234" s="185" t="s">
        <v>82</v>
      </c>
      <c r="AY234" s="18" t="s">
        <v>149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80</v>
      </c>
      <c r="BK234" s="186">
        <f>ROUND(I234*H234,2)</f>
        <v>0</v>
      </c>
      <c r="BL234" s="18" t="s">
        <v>157</v>
      </c>
      <c r="BM234" s="185" t="s">
        <v>400</v>
      </c>
    </row>
    <row r="235" spans="1:47" s="2" customFormat="1" ht="11.25">
      <c r="A235" s="35"/>
      <c r="B235" s="36"/>
      <c r="C235" s="37"/>
      <c r="D235" s="203" t="s">
        <v>184</v>
      </c>
      <c r="E235" s="37"/>
      <c r="F235" s="204" t="s">
        <v>401</v>
      </c>
      <c r="G235" s="37"/>
      <c r="H235" s="37"/>
      <c r="I235" s="189"/>
      <c r="J235" s="37"/>
      <c r="K235" s="37"/>
      <c r="L235" s="40"/>
      <c r="M235" s="190"/>
      <c r="N235" s="191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184</v>
      </c>
      <c r="AU235" s="18" t="s">
        <v>82</v>
      </c>
    </row>
    <row r="236" spans="2:51" s="13" customFormat="1" ht="11.25">
      <c r="B236" s="192"/>
      <c r="C236" s="193"/>
      <c r="D236" s="187" t="s">
        <v>165</v>
      </c>
      <c r="E236" s="194" t="s">
        <v>19</v>
      </c>
      <c r="F236" s="195" t="s">
        <v>402</v>
      </c>
      <c r="G236" s="193"/>
      <c r="H236" s="196">
        <v>3.2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165</v>
      </c>
      <c r="AU236" s="202" t="s">
        <v>82</v>
      </c>
      <c r="AV236" s="13" t="s">
        <v>82</v>
      </c>
      <c r="AW236" s="13" t="s">
        <v>34</v>
      </c>
      <c r="AX236" s="13" t="s">
        <v>80</v>
      </c>
      <c r="AY236" s="202" t="s">
        <v>149</v>
      </c>
    </row>
    <row r="237" spans="1:65" s="2" customFormat="1" ht="37.9" customHeight="1">
      <c r="A237" s="35"/>
      <c r="B237" s="36"/>
      <c r="C237" s="174" t="s">
        <v>403</v>
      </c>
      <c r="D237" s="174" t="s">
        <v>152</v>
      </c>
      <c r="E237" s="175" t="s">
        <v>404</v>
      </c>
      <c r="F237" s="176" t="s">
        <v>405</v>
      </c>
      <c r="G237" s="177" t="s">
        <v>247</v>
      </c>
      <c r="H237" s="178">
        <v>4.24</v>
      </c>
      <c r="I237" s="179"/>
      <c r="J237" s="180">
        <f>ROUND(I237*H237,2)</f>
        <v>0</v>
      </c>
      <c r="K237" s="176" t="s">
        <v>182</v>
      </c>
      <c r="L237" s="40"/>
      <c r="M237" s="181" t="s">
        <v>19</v>
      </c>
      <c r="N237" s="182" t="s">
        <v>43</v>
      </c>
      <c r="O237" s="65"/>
      <c r="P237" s="183">
        <f>O237*H237</f>
        <v>0</v>
      </c>
      <c r="Q237" s="183">
        <v>0.00042</v>
      </c>
      <c r="R237" s="183">
        <f>Q237*H237</f>
        <v>0.0017808000000000001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82</v>
      </c>
      <c r="AY237" s="18" t="s">
        <v>149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80</v>
      </c>
      <c r="BK237" s="186">
        <f>ROUND(I237*H237,2)</f>
        <v>0</v>
      </c>
      <c r="BL237" s="18" t="s">
        <v>157</v>
      </c>
      <c r="BM237" s="185" t="s">
        <v>406</v>
      </c>
    </row>
    <row r="238" spans="1:47" s="2" customFormat="1" ht="11.25">
      <c r="A238" s="35"/>
      <c r="B238" s="36"/>
      <c r="C238" s="37"/>
      <c r="D238" s="203" t="s">
        <v>184</v>
      </c>
      <c r="E238" s="37"/>
      <c r="F238" s="204" t="s">
        <v>407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184</v>
      </c>
      <c r="AU238" s="18" t="s">
        <v>82</v>
      </c>
    </row>
    <row r="239" spans="2:51" s="13" customFormat="1" ht="11.25">
      <c r="B239" s="192"/>
      <c r="C239" s="193"/>
      <c r="D239" s="187" t="s">
        <v>165</v>
      </c>
      <c r="E239" s="194" t="s">
        <v>19</v>
      </c>
      <c r="F239" s="195" t="s">
        <v>408</v>
      </c>
      <c r="G239" s="193"/>
      <c r="H239" s="196">
        <v>3.14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165</v>
      </c>
      <c r="AU239" s="202" t="s">
        <v>82</v>
      </c>
      <c r="AV239" s="13" t="s">
        <v>82</v>
      </c>
      <c r="AW239" s="13" t="s">
        <v>34</v>
      </c>
      <c r="AX239" s="13" t="s">
        <v>72</v>
      </c>
      <c r="AY239" s="202" t="s">
        <v>149</v>
      </c>
    </row>
    <row r="240" spans="2:51" s="13" customFormat="1" ht="11.25">
      <c r="B240" s="192"/>
      <c r="C240" s="193"/>
      <c r="D240" s="187" t="s">
        <v>165</v>
      </c>
      <c r="E240" s="194" t="s">
        <v>19</v>
      </c>
      <c r="F240" s="195" t="s">
        <v>409</v>
      </c>
      <c r="G240" s="193"/>
      <c r="H240" s="196">
        <v>1.1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165</v>
      </c>
      <c r="AU240" s="202" t="s">
        <v>82</v>
      </c>
      <c r="AV240" s="13" t="s">
        <v>82</v>
      </c>
      <c r="AW240" s="13" t="s">
        <v>34</v>
      </c>
      <c r="AX240" s="13" t="s">
        <v>72</v>
      </c>
      <c r="AY240" s="202" t="s">
        <v>149</v>
      </c>
    </row>
    <row r="241" spans="2:51" s="15" customFormat="1" ht="11.25">
      <c r="B241" s="215"/>
      <c r="C241" s="216"/>
      <c r="D241" s="187" t="s">
        <v>165</v>
      </c>
      <c r="E241" s="217" t="s">
        <v>19</v>
      </c>
      <c r="F241" s="218" t="s">
        <v>203</v>
      </c>
      <c r="G241" s="216"/>
      <c r="H241" s="219">
        <v>4.24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165</v>
      </c>
      <c r="AU241" s="225" t="s">
        <v>82</v>
      </c>
      <c r="AV241" s="15" t="s">
        <v>157</v>
      </c>
      <c r="AW241" s="15" t="s">
        <v>34</v>
      </c>
      <c r="AX241" s="15" t="s">
        <v>80</v>
      </c>
      <c r="AY241" s="225" t="s">
        <v>149</v>
      </c>
    </row>
    <row r="242" spans="1:65" s="2" customFormat="1" ht="37.9" customHeight="1">
      <c r="A242" s="35"/>
      <c r="B242" s="36"/>
      <c r="C242" s="174" t="s">
        <v>410</v>
      </c>
      <c r="D242" s="174" t="s">
        <v>152</v>
      </c>
      <c r="E242" s="175" t="s">
        <v>411</v>
      </c>
      <c r="F242" s="176" t="s">
        <v>412</v>
      </c>
      <c r="G242" s="177" t="s">
        <v>247</v>
      </c>
      <c r="H242" s="178">
        <v>2.3</v>
      </c>
      <c r="I242" s="179"/>
      <c r="J242" s="180">
        <f>ROUND(I242*H242,2)</f>
        <v>0</v>
      </c>
      <c r="K242" s="176" t="s">
        <v>182</v>
      </c>
      <c r="L242" s="40"/>
      <c r="M242" s="181" t="s">
        <v>19</v>
      </c>
      <c r="N242" s="182" t="s">
        <v>43</v>
      </c>
      <c r="O242" s="65"/>
      <c r="P242" s="183">
        <f>O242*H242</f>
        <v>0</v>
      </c>
      <c r="Q242" s="183">
        <v>0.00071</v>
      </c>
      <c r="R242" s="183">
        <f>Q242*H242</f>
        <v>0.001633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157</v>
      </c>
      <c r="AT242" s="185" t="s">
        <v>152</v>
      </c>
      <c r="AU242" s="185" t="s">
        <v>82</v>
      </c>
      <c r="AY242" s="18" t="s">
        <v>149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80</v>
      </c>
      <c r="BK242" s="186">
        <f>ROUND(I242*H242,2)</f>
        <v>0</v>
      </c>
      <c r="BL242" s="18" t="s">
        <v>157</v>
      </c>
      <c r="BM242" s="185" t="s">
        <v>413</v>
      </c>
    </row>
    <row r="243" spans="1:47" s="2" customFormat="1" ht="11.25">
      <c r="A243" s="35"/>
      <c r="B243" s="36"/>
      <c r="C243" s="37"/>
      <c r="D243" s="203" t="s">
        <v>184</v>
      </c>
      <c r="E243" s="37"/>
      <c r="F243" s="204" t="s">
        <v>414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184</v>
      </c>
      <c r="AU243" s="18" t="s">
        <v>82</v>
      </c>
    </row>
    <row r="244" spans="2:51" s="13" customFormat="1" ht="11.25">
      <c r="B244" s="192"/>
      <c r="C244" s="193"/>
      <c r="D244" s="187" t="s">
        <v>165</v>
      </c>
      <c r="E244" s="194" t="s">
        <v>19</v>
      </c>
      <c r="F244" s="195" t="s">
        <v>415</v>
      </c>
      <c r="G244" s="193"/>
      <c r="H244" s="196">
        <v>2.3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165</v>
      </c>
      <c r="AU244" s="202" t="s">
        <v>82</v>
      </c>
      <c r="AV244" s="13" t="s">
        <v>82</v>
      </c>
      <c r="AW244" s="13" t="s">
        <v>34</v>
      </c>
      <c r="AX244" s="13" t="s">
        <v>80</v>
      </c>
      <c r="AY244" s="202" t="s">
        <v>149</v>
      </c>
    </row>
    <row r="245" spans="1:65" s="2" customFormat="1" ht="24.2" customHeight="1">
      <c r="A245" s="35"/>
      <c r="B245" s="36"/>
      <c r="C245" s="174" t="s">
        <v>416</v>
      </c>
      <c r="D245" s="174" t="s">
        <v>152</v>
      </c>
      <c r="E245" s="175" t="s">
        <v>417</v>
      </c>
      <c r="F245" s="176" t="s">
        <v>418</v>
      </c>
      <c r="G245" s="177" t="s">
        <v>247</v>
      </c>
      <c r="H245" s="178">
        <v>0.8</v>
      </c>
      <c r="I245" s="179"/>
      <c r="J245" s="180">
        <f>ROUND(I245*H245,2)</f>
        <v>0</v>
      </c>
      <c r="K245" s="176" t="s">
        <v>182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8E-05</v>
      </c>
      <c r="R245" s="183">
        <f>Q245*H245</f>
        <v>6.400000000000001E-05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82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419</v>
      </c>
    </row>
    <row r="246" spans="1:47" s="2" customFormat="1" ht="11.25">
      <c r="A246" s="35"/>
      <c r="B246" s="36"/>
      <c r="C246" s="37"/>
      <c r="D246" s="203" t="s">
        <v>184</v>
      </c>
      <c r="E246" s="37"/>
      <c r="F246" s="204" t="s">
        <v>420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184</v>
      </c>
      <c r="AU246" s="18" t="s">
        <v>82</v>
      </c>
    </row>
    <row r="247" spans="2:51" s="13" customFormat="1" ht="11.25">
      <c r="B247" s="192"/>
      <c r="C247" s="193"/>
      <c r="D247" s="187" t="s">
        <v>165</v>
      </c>
      <c r="E247" s="194" t="s">
        <v>19</v>
      </c>
      <c r="F247" s="195" t="s">
        <v>421</v>
      </c>
      <c r="G247" s="193"/>
      <c r="H247" s="196">
        <v>0.8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165</v>
      </c>
      <c r="AU247" s="202" t="s">
        <v>82</v>
      </c>
      <c r="AV247" s="13" t="s">
        <v>82</v>
      </c>
      <c r="AW247" s="13" t="s">
        <v>34</v>
      </c>
      <c r="AX247" s="13" t="s">
        <v>80</v>
      </c>
      <c r="AY247" s="202" t="s">
        <v>149</v>
      </c>
    </row>
    <row r="248" spans="1:65" s="2" customFormat="1" ht="37.9" customHeight="1">
      <c r="A248" s="35"/>
      <c r="B248" s="36"/>
      <c r="C248" s="174" t="s">
        <v>422</v>
      </c>
      <c r="D248" s="174" t="s">
        <v>152</v>
      </c>
      <c r="E248" s="175" t="s">
        <v>423</v>
      </c>
      <c r="F248" s="176" t="s">
        <v>424</v>
      </c>
      <c r="G248" s="177" t="s">
        <v>170</v>
      </c>
      <c r="H248" s="178">
        <v>28.784</v>
      </c>
      <c r="I248" s="179"/>
      <c r="J248" s="180">
        <f>ROUND(I248*H248,2)</f>
        <v>0</v>
      </c>
      <c r="K248" s="176" t="s">
        <v>182</v>
      </c>
      <c r="L248" s="40"/>
      <c r="M248" s="181" t="s">
        <v>19</v>
      </c>
      <c r="N248" s="182" t="s">
        <v>43</v>
      </c>
      <c r="O248" s="65"/>
      <c r="P248" s="183">
        <f>O248*H248</f>
        <v>0</v>
      </c>
      <c r="Q248" s="183">
        <v>0</v>
      </c>
      <c r="R248" s="183">
        <f>Q248*H248</f>
        <v>0</v>
      </c>
      <c r="S248" s="183">
        <v>0.046</v>
      </c>
      <c r="T248" s="184">
        <f>S248*H248</f>
        <v>1.324064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157</v>
      </c>
      <c r="AT248" s="185" t="s">
        <v>152</v>
      </c>
      <c r="AU248" s="185" t="s">
        <v>82</v>
      </c>
      <c r="AY248" s="18" t="s">
        <v>149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8" t="s">
        <v>80</v>
      </c>
      <c r="BK248" s="186">
        <f>ROUND(I248*H248,2)</f>
        <v>0</v>
      </c>
      <c r="BL248" s="18" t="s">
        <v>157</v>
      </c>
      <c r="BM248" s="185" t="s">
        <v>425</v>
      </c>
    </row>
    <row r="249" spans="1:47" s="2" customFormat="1" ht="11.25">
      <c r="A249" s="35"/>
      <c r="B249" s="36"/>
      <c r="C249" s="37"/>
      <c r="D249" s="203" t="s">
        <v>184</v>
      </c>
      <c r="E249" s="37"/>
      <c r="F249" s="204" t="s">
        <v>426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184</v>
      </c>
      <c r="AU249" s="18" t="s">
        <v>82</v>
      </c>
    </row>
    <row r="250" spans="2:51" s="13" customFormat="1" ht="22.5">
      <c r="B250" s="192"/>
      <c r="C250" s="193"/>
      <c r="D250" s="187" t="s">
        <v>165</v>
      </c>
      <c r="E250" s="194" t="s">
        <v>19</v>
      </c>
      <c r="F250" s="195" t="s">
        <v>427</v>
      </c>
      <c r="G250" s="193"/>
      <c r="H250" s="196">
        <v>15.324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165</v>
      </c>
      <c r="AU250" s="202" t="s">
        <v>82</v>
      </c>
      <c r="AV250" s="13" t="s">
        <v>82</v>
      </c>
      <c r="AW250" s="13" t="s">
        <v>34</v>
      </c>
      <c r="AX250" s="13" t="s">
        <v>72</v>
      </c>
      <c r="AY250" s="202" t="s">
        <v>149</v>
      </c>
    </row>
    <row r="251" spans="2:51" s="13" customFormat="1" ht="22.5">
      <c r="B251" s="192"/>
      <c r="C251" s="193"/>
      <c r="D251" s="187" t="s">
        <v>165</v>
      </c>
      <c r="E251" s="194" t="s">
        <v>19</v>
      </c>
      <c r="F251" s="195" t="s">
        <v>428</v>
      </c>
      <c r="G251" s="193"/>
      <c r="H251" s="196">
        <v>12.32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165</v>
      </c>
      <c r="AU251" s="202" t="s">
        <v>82</v>
      </c>
      <c r="AV251" s="13" t="s">
        <v>82</v>
      </c>
      <c r="AW251" s="13" t="s">
        <v>34</v>
      </c>
      <c r="AX251" s="13" t="s">
        <v>72</v>
      </c>
      <c r="AY251" s="202" t="s">
        <v>149</v>
      </c>
    </row>
    <row r="252" spans="2:51" s="13" customFormat="1" ht="11.25">
      <c r="B252" s="192"/>
      <c r="C252" s="193"/>
      <c r="D252" s="187" t="s">
        <v>165</v>
      </c>
      <c r="E252" s="194" t="s">
        <v>19</v>
      </c>
      <c r="F252" s="195" t="s">
        <v>429</v>
      </c>
      <c r="G252" s="193"/>
      <c r="H252" s="196">
        <v>1.14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165</v>
      </c>
      <c r="AU252" s="202" t="s">
        <v>82</v>
      </c>
      <c r="AV252" s="13" t="s">
        <v>82</v>
      </c>
      <c r="AW252" s="13" t="s">
        <v>34</v>
      </c>
      <c r="AX252" s="13" t="s">
        <v>72</v>
      </c>
      <c r="AY252" s="202" t="s">
        <v>149</v>
      </c>
    </row>
    <row r="253" spans="2:51" s="15" customFormat="1" ht="11.25">
      <c r="B253" s="215"/>
      <c r="C253" s="216"/>
      <c r="D253" s="187" t="s">
        <v>165</v>
      </c>
      <c r="E253" s="217" t="s">
        <v>19</v>
      </c>
      <c r="F253" s="218" t="s">
        <v>203</v>
      </c>
      <c r="G253" s="216"/>
      <c r="H253" s="219">
        <v>28.784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165</v>
      </c>
      <c r="AU253" s="225" t="s">
        <v>82</v>
      </c>
      <c r="AV253" s="15" t="s">
        <v>157</v>
      </c>
      <c r="AW253" s="15" t="s">
        <v>34</v>
      </c>
      <c r="AX253" s="15" t="s">
        <v>80</v>
      </c>
      <c r="AY253" s="225" t="s">
        <v>149</v>
      </c>
    </row>
    <row r="254" spans="2:63" s="12" customFormat="1" ht="22.9" customHeight="1">
      <c r="B254" s="158"/>
      <c r="C254" s="159"/>
      <c r="D254" s="160" t="s">
        <v>71</v>
      </c>
      <c r="E254" s="172" t="s">
        <v>430</v>
      </c>
      <c r="F254" s="172" t="s">
        <v>431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SUM(P255:P269)</f>
        <v>0</v>
      </c>
      <c r="Q254" s="166"/>
      <c r="R254" s="167">
        <f>SUM(R255:R269)</f>
        <v>0</v>
      </c>
      <c r="S254" s="166"/>
      <c r="T254" s="168">
        <f>SUM(T255:T269)</f>
        <v>0</v>
      </c>
      <c r="AR254" s="169" t="s">
        <v>80</v>
      </c>
      <c r="AT254" s="170" t="s">
        <v>71</v>
      </c>
      <c r="AU254" s="170" t="s">
        <v>80</v>
      </c>
      <c r="AY254" s="169" t="s">
        <v>149</v>
      </c>
      <c r="BK254" s="171">
        <f>SUM(BK255:BK269)</f>
        <v>0</v>
      </c>
    </row>
    <row r="255" spans="1:65" s="2" customFormat="1" ht="44.25" customHeight="1">
      <c r="A255" s="35"/>
      <c r="B255" s="36"/>
      <c r="C255" s="174" t="s">
        <v>432</v>
      </c>
      <c r="D255" s="174" t="s">
        <v>152</v>
      </c>
      <c r="E255" s="175" t="s">
        <v>433</v>
      </c>
      <c r="F255" s="176" t="s">
        <v>434</v>
      </c>
      <c r="G255" s="177" t="s">
        <v>435</v>
      </c>
      <c r="H255" s="178">
        <v>201.397</v>
      </c>
      <c r="I255" s="179"/>
      <c r="J255" s="180">
        <f>ROUND(I255*H255,2)</f>
        <v>0</v>
      </c>
      <c r="K255" s="176" t="s">
        <v>182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82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157</v>
      </c>
      <c r="BM255" s="185" t="s">
        <v>436</v>
      </c>
    </row>
    <row r="256" spans="1:47" s="2" customFormat="1" ht="11.25">
      <c r="A256" s="35"/>
      <c r="B256" s="36"/>
      <c r="C256" s="37"/>
      <c r="D256" s="203" t="s">
        <v>184</v>
      </c>
      <c r="E256" s="37"/>
      <c r="F256" s="204" t="s">
        <v>437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184</v>
      </c>
      <c r="AU256" s="18" t="s">
        <v>82</v>
      </c>
    </row>
    <row r="257" spans="1:65" s="2" customFormat="1" ht="24.2" customHeight="1">
      <c r="A257" s="35"/>
      <c r="B257" s="36"/>
      <c r="C257" s="174" t="s">
        <v>438</v>
      </c>
      <c r="D257" s="174" t="s">
        <v>152</v>
      </c>
      <c r="E257" s="175" t="s">
        <v>439</v>
      </c>
      <c r="F257" s="176" t="s">
        <v>440</v>
      </c>
      <c r="G257" s="177" t="s">
        <v>247</v>
      </c>
      <c r="H257" s="178">
        <v>19</v>
      </c>
      <c r="I257" s="179"/>
      <c r="J257" s="180">
        <f>ROUND(I257*H257,2)</f>
        <v>0</v>
      </c>
      <c r="K257" s="176" t="s">
        <v>182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82</v>
      </c>
      <c r="AY257" s="18" t="s">
        <v>149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157</v>
      </c>
      <c r="BM257" s="185" t="s">
        <v>441</v>
      </c>
    </row>
    <row r="258" spans="1:47" s="2" customFormat="1" ht="11.25">
      <c r="A258" s="35"/>
      <c r="B258" s="36"/>
      <c r="C258" s="37"/>
      <c r="D258" s="203" t="s">
        <v>184</v>
      </c>
      <c r="E258" s="37"/>
      <c r="F258" s="204" t="s">
        <v>442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184</v>
      </c>
      <c r="AU258" s="18" t="s">
        <v>82</v>
      </c>
    </row>
    <row r="259" spans="2:51" s="13" customFormat="1" ht="11.25">
      <c r="B259" s="192"/>
      <c r="C259" s="193"/>
      <c r="D259" s="187" t="s">
        <v>165</v>
      </c>
      <c r="E259" s="194" t="s">
        <v>19</v>
      </c>
      <c r="F259" s="195" t="s">
        <v>443</v>
      </c>
      <c r="G259" s="193"/>
      <c r="H259" s="196">
        <v>19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80</v>
      </c>
      <c r="AY259" s="202" t="s">
        <v>149</v>
      </c>
    </row>
    <row r="260" spans="1:65" s="2" customFormat="1" ht="37.9" customHeight="1">
      <c r="A260" s="35"/>
      <c r="B260" s="36"/>
      <c r="C260" s="174" t="s">
        <v>444</v>
      </c>
      <c r="D260" s="174" t="s">
        <v>152</v>
      </c>
      <c r="E260" s="175" t="s">
        <v>445</v>
      </c>
      <c r="F260" s="176" t="s">
        <v>446</v>
      </c>
      <c r="G260" s="177" t="s">
        <v>247</v>
      </c>
      <c r="H260" s="178">
        <v>1710</v>
      </c>
      <c r="I260" s="179"/>
      <c r="J260" s="180">
        <f>ROUND(I260*H260,2)</f>
        <v>0</v>
      </c>
      <c r="K260" s="176" t="s">
        <v>182</v>
      </c>
      <c r="L260" s="40"/>
      <c r="M260" s="181" t="s">
        <v>19</v>
      </c>
      <c r="N260" s="182" t="s">
        <v>43</v>
      </c>
      <c r="O260" s="65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157</v>
      </c>
      <c r="AT260" s="185" t="s">
        <v>152</v>
      </c>
      <c r="AU260" s="185" t="s">
        <v>82</v>
      </c>
      <c r="AY260" s="18" t="s">
        <v>149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157</v>
      </c>
      <c r="BM260" s="185" t="s">
        <v>447</v>
      </c>
    </row>
    <row r="261" spans="1:47" s="2" customFormat="1" ht="11.25">
      <c r="A261" s="35"/>
      <c r="B261" s="36"/>
      <c r="C261" s="37"/>
      <c r="D261" s="203" t="s">
        <v>184</v>
      </c>
      <c r="E261" s="37"/>
      <c r="F261" s="204" t="s">
        <v>448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184</v>
      </c>
      <c r="AU261" s="18" t="s">
        <v>82</v>
      </c>
    </row>
    <row r="262" spans="2:51" s="13" customFormat="1" ht="11.25">
      <c r="B262" s="192"/>
      <c r="C262" s="193"/>
      <c r="D262" s="187" t="s">
        <v>165</v>
      </c>
      <c r="E262" s="194" t="s">
        <v>19</v>
      </c>
      <c r="F262" s="195" t="s">
        <v>449</v>
      </c>
      <c r="G262" s="193"/>
      <c r="H262" s="196">
        <v>1710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165</v>
      </c>
      <c r="AU262" s="202" t="s">
        <v>82</v>
      </c>
      <c r="AV262" s="13" t="s">
        <v>82</v>
      </c>
      <c r="AW262" s="13" t="s">
        <v>34</v>
      </c>
      <c r="AX262" s="13" t="s">
        <v>80</v>
      </c>
      <c r="AY262" s="202" t="s">
        <v>149</v>
      </c>
    </row>
    <row r="263" spans="1:65" s="2" customFormat="1" ht="33" customHeight="1">
      <c r="A263" s="35"/>
      <c r="B263" s="36"/>
      <c r="C263" s="174" t="s">
        <v>450</v>
      </c>
      <c r="D263" s="174" t="s">
        <v>152</v>
      </c>
      <c r="E263" s="175" t="s">
        <v>451</v>
      </c>
      <c r="F263" s="176" t="s">
        <v>452</v>
      </c>
      <c r="G263" s="177" t="s">
        <v>435</v>
      </c>
      <c r="H263" s="178">
        <v>201.397</v>
      </c>
      <c r="I263" s="179"/>
      <c r="J263" s="180">
        <f>ROUND(I263*H263,2)</f>
        <v>0</v>
      </c>
      <c r="K263" s="176" t="s">
        <v>182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453</v>
      </c>
    </row>
    <row r="264" spans="1:47" s="2" customFormat="1" ht="11.25">
      <c r="A264" s="35"/>
      <c r="B264" s="36"/>
      <c r="C264" s="37"/>
      <c r="D264" s="203" t="s">
        <v>184</v>
      </c>
      <c r="E264" s="37"/>
      <c r="F264" s="204" t="s">
        <v>454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184</v>
      </c>
      <c r="AU264" s="18" t="s">
        <v>82</v>
      </c>
    </row>
    <row r="265" spans="1:65" s="2" customFormat="1" ht="44.25" customHeight="1">
      <c r="A265" s="35"/>
      <c r="B265" s="36"/>
      <c r="C265" s="174" t="s">
        <v>455</v>
      </c>
      <c r="D265" s="174" t="s">
        <v>152</v>
      </c>
      <c r="E265" s="175" t="s">
        <v>456</v>
      </c>
      <c r="F265" s="176" t="s">
        <v>457</v>
      </c>
      <c r="G265" s="177" t="s">
        <v>435</v>
      </c>
      <c r="H265" s="178">
        <v>3826.543</v>
      </c>
      <c r="I265" s="179"/>
      <c r="J265" s="180">
        <f>ROUND(I265*H265,2)</f>
        <v>0</v>
      </c>
      <c r="K265" s="176" t="s">
        <v>182</v>
      </c>
      <c r="L265" s="40"/>
      <c r="M265" s="181" t="s">
        <v>19</v>
      </c>
      <c r="N265" s="182" t="s">
        <v>43</v>
      </c>
      <c r="O265" s="65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82</v>
      </c>
      <c r="AY265" s="18" t="s">
        <v>149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157</v>
      </c>
      <c r="BM265" s="185" t="s">
        <v>458</v>
      </c>
    </row>
    <row r="266" spans="1:47" s="2" customFormat="1" ht="11.25">
      <c r="A266" s="35"/>
      <c r="B266" s="36"/>
      <c r="C266" s="37"/>
      <c r="D266" s="203" t="s">
        <v>184</v>
      </c>
      <c r="E266" s="37"/>
      <c r="F266" s="204" t="s">
        <v>459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184</v>
      </c>
      <c r="AU266" s="18" t="s">
        <v>82</v>
      </c>
    </row>
    <row r="267" spans="2:51" s="13" customFormat="1" ht="11.25">
      <c r="B267" s="192"/>
      <c r="C267" s="193"/>
      <c r="D267" s="187" t="s">
        <v>165</v>
      </c>
      <c r="E267" s="194" t="s">
        <v>19</v>
      </c>
      <c r="F267" s="195" t="s">
        <v>460</v>
      </c>
      <c r="G267" s="193"/>
      <c r="H267" s="196">
        <v>3826.543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165</v>
      </c>
      <c r="AU267" s="202" t="s">
        <v>82</v>
      </c>
      <c r="AV267" s="13" t="s">
        <v>82</v>
      </c>
      <c r="AW267" s="13" t="s">
        <v>34</v>
      </c>
      <c r="AX267" s="13" t="s">
        <v>80</v>
      </c>
      <c r="AY267" s="202" t="s">
        <v>149</v>
      </c>
    </row>
    <row r="268" spans="1:65" s="2" customFormat="1" ht="44.25" customHeight="1">
      <c r="A268" s="35"/>
      <c r="B268" s="36"/>
      <c r="C268" s="174" t="s">
        <v>461</v>
      </c>
      <c r="D268" s="174" t="s">
        <v>152</v>
      </c>
      <c r="E268" s="175" t="s">
        <v>462</v>
      </c>
      <c r="F268" s="176" t="s">
        <v>463</v>
      </c>
      <c r="G268" s="177" t="s">
        <v>435</v>
      </c>
      <c r="H268" s="178">
        <v>201.397</v>
      </c>
      <c r="I268" s="179"/>
      <c r="J268" s="180">
        <f>ROUND(I268*H268,2)</f>
        <v>0</v>
      </c>
      <c r="K268" s="176" t="s">
        <v>182</v>
      </c>
      <c r="L268" s="40"/>
      <c r="M268" s="181" t="s">
        <v>19</v>
      </c>
      <c r="N268" s="182" t="s">
        <v>43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82</v>
      </c>
      <c r="AY268" s="18" t="s">
        <v>149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80</v>
      </c>
      <c r="BK268" s="186">
        <f>ROUND(I268*H268,2)</f>
        <v>0</v>
      </c>
      <c r="BL268" s="18" t="s">
        <v>157</v>
      </c>
      <c r="BM268" s="185" t="s">
        <v>464</v>
      </c>
    </row>
    <row r="269" spans="1:47" s="2" customFormat="1" ht="11.25">
      <c r="A269" s="35"/>
      <c r="B269" s="36"/>
      <c r="C269" s="37"/>
      <c r="D269" s="203" t="s">
        <v>184</v>
      </c>
      <c r="E269" s="37"/>
      <c r="F269" s="204" t="s">
        <v>465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184</v>
      </c>
      <c r="AU269" s="18" t="s">
        <v>82</v>
      </c>
    </row>
    <row r="270" spans="2:63" s="12" customFormat="1" ht="25.9" customHeight="1">
      <c r="B270" s="158"/>
      <c r="C270" s="159"/>
      <c r="D270" s="160" t="s">
        <v>71</v>
      </c>
      <c r="E270" s="161" t="s">
        <v>466</v>
      </c>
      <c r="F270" s="161" t="s">
        <v>467</v>
      </c>
      <c r="G270" s="159"/>
      <c r="H270" s="159"/>
      <c r="I270" s="162"/>
      <c r="J270" s="163">
        <f>BK270</f>
        <v>0</v>
      </c>
      <c r="K270" s="159"/>
      <c r="L270" s="164"/>
      <c r="M270" s="165"/>
      <c r="N270" s="166"/>
      <c r="O270" s="166"/>
      <c r="P270" s="167">
        <f>P271+P278+P285+P289+P322+P341+P389+P396+P407+P411+P427+P438+P442</f>
        <v>0</v>
      </c>
      <c r="Q270" s="166"/>
      <c r="R270" s="167">
        <f>R271+R278+R285+R289+R322+R341+R389+R396+R407+R411+R427+R438+R442</f>
        <v>2.4227909999999997</v>
      </c>
      <c r="S270" s="166"/>
      <c r="T270" s="168">
        <f>T271+T278+T285+T289+T322+T341+T389+T396+T407+T411+T427+T438+T442</f>
        <v>37.087051519999996</v>
      </c>
      <c r="AR270" s="169" t="s">
        <v>82</v>
      </c>
      <c r="AT270" s="170" t="s">
        <v>71</v>
      </c>
      <c r="AU270" s="170" t="s">
        <v>72</v>
      </c>
      <c r="AY270" s="169" t="s">
        <v>149</v>
      </c>
      <c r="BK270" s="171">
        <f>BK271+BK278+BK285+BK289+BK322+BK341+BK389+BK396+BK407+BK411+BK427+BK438+BK442</f>
        <v>0</v>
      </c>
    </row>
    <row r="271" spans="2:63" s="12" customFormat="1" ht="22.9" customHeight="1">
      <c r="B271" s="158"/>
      <c r="C271" s="159"/>
      <c r="D271" s="160" t="s">
        <v>71</v>
      </c>
      <c r="E271" s="172" t="s">
        <v>468</v>
      </c>
      <c r="F271" s="172" t="s">
        <v>469</v>
      </c>
      <c r="G271" s="159"/>
      <c r="H271" s="159"/>
      <c r="I271" s="162"/>
      <c r="J271" s="173">
        <f>BK271</f>
        <v>0</v>
      </c>
      <c r="K271" s="159"/>
      <c r="L271" s="164"/>
      <c r="M271" s="165"/>
      <c r="N271" s="166"/>
      <c r="O271" s="166"/>
      <c r="P271" s="167">
        <f>SUM(P272:P277)</f>
        <v>0</v>
      </c>
      <c r="Q271" s="166"/>
      <c r="R271" s="167">
        <f>SUM(R272:R277)</f>
        <v>0</v>
      </c>
      <c r="S271" s="166"/>
      <c r="T271" s="168">
        <f>SUM(T272:T277)</f>
        <v>1.2203399999999998</v>
      </c>
      <c r="AR271" s="169" t="s">
        <v>82</v>
      </c>
      <c r="AT271" s="170" t="s">
        <v>71</v>
      </c>
      <c r="AU271" s="170" t="s">
        <v>80</v>
      </c>
      <c r="AY271" s="169" t="s">
        <v>149</v>
      </c>
      <c r="BK271" s="171">
        <f>SUM(BK272:BK277)</f>
        <v>0</v>
      </c>
    </row>
    <row r="272" spans="1:65" s="2" customFormat="1" ht="33" customHeight="1">
      <c r="A272" s="35"/>
      <c r="B272" s="36"/>
      <c r="C272" s="174" t="s">
        <v>470</v>
      </c>
      <c r="D272" s="174" t="s">
        <v>152</v>
      </c>
      <c r="E272" s="175" t="s">
        <v>471</v>
      </c>
      <c r="F272" s="176" t="s">
        <v>472</v>
      </c>
      <c r="G272" s="177" t="s">
        <v>170</v>
      </c>
      <c r="H272" s="178">
        <v>73.96</v>
      </c>
      <c r="I272" s="179"/>
      <c r="J272" s="180">
        <f>ROUND(I272*H272,2)</f>
        <v>0</v>
      </c>
      <c r="K272" s="176" t="s">
        <v>182</v>
      </c>
      <c r="L272" s="40"/>
      <c r="M272" s="181" t="s">
        <v>19</v>
      </c>
      <c r="N272" s="182" t="s">
        <v>43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0.0055</v>
      </c>
      <c r="T272" s="184">
        <f>S272*H272</f>
        <v>0.4067799999999999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256</v>
      </c>
      <c r="AT272" s="185" t="s">
        <v>152</v>
      </c>
      <c r="AU272" s="185" t="s">
        <v>82</v>
      </c>
      <c r="AY272" s="18" t="s">
        <v>149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80</v>
      </c>
      <c r="BK272" s="186">
        <f>ROUND(I272*H272,2)</f>
        <v>0</v>
      </c>
      <c r="BL272" s="18" t="s">
        <v>256</v>
      </c>
      <c r="BM272" s="185" t="s">
        <v>473</v>
      </c>
    </row>
    <row r="273" spans="1:47" s="2" customFormat="1" ht="11.25">
      <c r="A273" s="35"/>
      <c r="B273" s="36"/>
      <c r="C273" s="37"/>
      <c r="D273" s="203" t="s">
        <v>184</v>
      </c>
      <c r="E273" s="37"/>
      <c r="F273" s="204" t="s">
        <v>474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184</v>
      </c>
      <c r="AU273" s="18" t="s">
        <v>82</v>
      </c>
    </row>
    <row r="274" spans="2:51" s="13" customFormat="1" ht="11.25">
      <c r="B274" s="192"/>
      <c r="C274" s="193"/>
      <c r="D274" s="187" t="s">
        <v>165</v>
      </c>
      <c r="E274" s="194" t="s">
        <v>19</v>
      </c>
      <c r="F274" s="195" t="s">
        <v>475</v>
      </c>
      <c r="G274" s="193"/>
      <c r="H274" s="196">
        <v>73.96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165</v>
      </c>
      <c r="AU274" s="202" t="s">
        <v>82</v>
      </c>
      <c r="AV274" s="13" t="s">
        <v>82</v>
      </c>
      <c r="AW274" s="13" t="s">
        <v>34</v>
      </c>
      <c r="AX274" s="13" t="s">
        <v>80</v>
      </c>
      <c r="AY274" s="202" t="s">
        <v>149</v>
      </c>
    </row>
    <row r="275" spans="1:65" s="2" customFormat="1" ht="33" customHeight="1">
      <c r="A275" s="35"/>
      <c r="B275" s="36"/>
      <c r="C275" s="174" t="s">
        <v>476</v>
      </c>
      <c r="D275" s="174" t="s">
        <v>152</v>
      </c>
      <c r="E275" s="175" t="s">
        <v>477</v>
      </c>
      <c r="F275" s="176" t="s">
        <v>478</v>
      </c>
      <c r="G275" s="177" t="s">
        <v>170</v>
      </c>
      <c r="H275" s="178">
        <v>73.96</v>
      </c>
      <c r="I275" s="179"/>
      <c r="J275" s="180">
        <f>ROUND(I275*H275,2)</f>
        <v>0</v>
      </c>
      <c r="K275" s="176" t="s">
        <v>182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0.011</v>
      </c>
      <c r="T275" s="184">
        <f>S275*H275</f>
        <v>0.8135599999999998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256</v>
      </c>
      <c r="AT275" s="185" t="s">
        <v>152</v>
      </c>
      <c r="AU275" s="185" t="s">
        <v>82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256</v>
      </c>
      <c r="BM275" s="185" t="s">
        <v>479</v>
      </c>
    </row>
    <row r="276" spans="1:47" s="2" customFormat="1" ht="11.25">
      <c r="A276" s="35"/>
      <c r="B276" s="36"/>
      <c r="C276" s="37"/>
      <c r="D276" s="203" t="s">
        <v>184</v>
      </c>
      <c r="E276" s="37"/>
      <c r="F276" s="204" t="s">
        <v>480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184</v>
      </c>
      <c r="AU276" s="18" t="s">
        <v>82</v>
      </c>
    </row>
    <row r="277" spans="2:51" s="13" customFormat="1" ht="11.25">
      <c r="B277" s="192"/>
      <c r="C277" s="193"/>
      <c r="D277" s="187" t="s">
        <v>165</v>
      </c>
      <c r="E277" s="194" t="s">
        <v>19</v>
      </c>
      <c r="F277" s="195" t="s">
        <v>475</v>
      </c>
      <c r="G277" s="193"/>
      <c r="H277" s="196">
        <v>73.96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165</v>
      </c>
      <c r="AU277" s="202" t="s">
        <v>82</v>
      </c>
      <c r="AV277" s="13" t="s">
        <v>82</v>
      </c>
      <c r="AW277" s="13" t="s">
        <v>34</v>
      </c>
      <c r="AX277" s="13" t="s">
        <v>80</v>
      </c>
      <c r="AY277" s="202" t="s">
        <v>149</v>
      </c>
    </row>
    <row r="278" spans="2:63" s="12" customFormat="1" ht="22.9" customHeight="1">
      <c r="B278" s="158"/>
      <c r="C278" s="159"/>
      <c r="D278" s="160" t="s">
        <v>71</v>
      </c>
      <c r="E278" s="172" t="s">
        <v>481</v>
      </c>
      <c r="F278" s="172" t="s">
        <v>482</v>
      </c>
      <c r="G278" s="159"/>
      <c r="H278" s="159"/>
      <c r="I278" s="162"/>
      <c r="J278" s="173">
        <f>BK278</f>
        <v>0</v>
      </c>
      <c r="K278" s="159"/>
      <c r="L278" s="164"/>
      <c r="M278" s="165"/>
      <c r="N278" s="166"/>
      <c r="O278" s="166"/>
      <c r="P278" s="167">
        <f>SUM(P279:P284)</f>
        <v>0</v>
      </c>
      <c r="Q278" s="166"/>
      <c r="R278" s="167">
        <f>SUM(R279:R284)</f>
        <v>0</v>
      </c>
      <c r="S278" s="166"/>
      <c r="T278" s="168">
        <f>SUM(T279:T284)</f>
        <v>1.2869039999999998</v>
      </c>
      <c r="AR278" s="169" t="s">
        <v>82</v>
      </c>
      <c r="AT278" s="170" t="s">
        <v>71</v>
      </c>
      <c r="AU278" s="170" t="s">
        <v>80</v>
      </c>
      <c r="AY278" s="169" t="s">
        <v>149</v>
      </c>
      <c r="BK278" s="171">
        <f>SUM(BK279:BK284)</f>
        <v>0</v>
      </c>
    </row>
    <row r="279" spans="1:65" s="2" customFormat="1" ht="49.15" customHeight="1">
      <c r="A279" s="35"/>
      <c r="B279" s="36"/>
      <c r="C279" s="174" t="s">
        <v>483</v>
      </c>
      <c r="D279" s="174" t="s">
        <v>152</v>
      </c>
      <c r="E279" s="175" t="s">
        <v>484</v>
      </c>
      <c r="F279" s="176" t="s">
        <v>485</v>
      </c>
      <c r="G279" s="177" t="s">
        <v>170</v>
      </c>
      <c r="H279" s="178">
        <v>66.564</v>
      </c>
      <c r="I279" s="179"/>
      <c r="J279" s="180">
        <f>ROUND(I279*H279,2)</f>
        <v>0</v>
      </c>
      <c r="K279" s="176" t="s">
        <v>182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0.0145</v>
      </c>
      <c r="T279" s="184">
        <f>S279*H279</f>
        <v>0.965178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256</v>
      </c>
      <c r="AT279" s="185" t="s">
        <v>152</v>
      </c>
      <c r="AU279" s="185" t="s">
        <v>82</v>
      </c>
      <c r="AY279" s="18" t="s">
        <v>149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256</v>
      </c>
      <c r="BM279" s="185" t="s">
        <v>486</v>
      </c>
    </row>
    <row r="280" spans="1:47" s="2" customFormat="1" ht="11.25">
      <c r="A280" s="35"/>
      <c r="B280" s="36"/>
      <c r="C280" s="37"/>
      <c r="D280" s="203" t="s">
        <v>184</v>
      </c>
      <c r="E280" s="37"/>
      <c r="F280" s="204" t="s">
        <v>487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184</v>
      </c>
      <c r="AU280" s="18" t="s">
        <v>82</v>
      </c>
    </row>
    <row r="281" spans="2:51" s="13" customFormat="1" ht="11.25">
      <c r="B281" s="192"/>
      <c r="C281" s="193"/>
      <c r="D281" s="187" t="s">
        <v>165</v>
      </c>
      <c r="E281" s="194" t="s">
        <v>19</v>
      </c>
      <c r="F281" s="195" t="s">
        <v>488</v>
      </c>
      <c r="G281" s="193"/>
      <c r="H281" s="196">
        <v>66.564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165</v>
      </c>
      <c r="AU281" s="202" t="s">
        <v>82</v>
      </c>
      <c r="AV281" s="13" t="s">
        <v>82</v>
      </c>
      <c r="AW281" s="13" t="s">
        <v>34</v>
      </c>
      <c r="AX281" s="13" t="s">
        <v>80</v>
      </c>
      <c r="AY281" s="202" t="s">
        <v>149</v>
      </c>
    </row>
    <row r="282" spans="1:65" s="2" customFormat="1" ht="49.15" customHeight="1">
      <c r="A282" s="35"/>
      <c r="B282" s="36"/>
      <c r="C282" s="174" t="s">
        <v>489</v>
      </c>
      <c r="D282" s="174" t="s">
        <v>152</v>
      </c>
      <c r="E282" s="175" t="s">
        <v>490</v>
      </c>
      <c r="F282" s="176" t="s">
        <v>491</v>
      </c>
      <c r="G282" s="177" t="s">
        <v>170</v>
      </c>
      <c r="H282" s="178">
        <v>7.396</v>
      </c>
      <c r="I282" s="179"/>
      <c r="J282" s="180">
        <f>ROUND(I282*H282,2)</f>
        <v>0</v>
      </c>
      <c r="K282" s="176" t="s">
        <v>182</v>
      </c>
      <c r="L282" s="40"/>
      <c r="M282" s="181" t="s">
        <v>19</v>
      </c>
      <c r="N282" s="182" t="s">
        <v>43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0.0435</v>
      </c>
      <c r="T282" s="184">
        <f>S282*H282</f>
        <v>0.32172599999999996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256</v>
      </c>
      <c r="AT282" s="185" t="s">
        <v>152</v>
      </c>
      <c r="AU282" s="185" t="s">
        <v>82</v>
      </c>
      <c r="AY282" s="18" t="s">
        <v>149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80</v>
      </c>
      <c r="BK282" s="186">
        <f>ROUND(I282*H282,2)</f>
        <v>0</v>
      </c>
      <c r="BL282" s="18" t="s">
        <v>256</v>
      </c>
      <c r="BM282" s="185" t="s">
        <v>492</v>
      </c>
    </row>
    <row r="283" spans="1:47" s="2" customFormat="1" ht="11.25">
      <c r="A283" s="35"/>
      <c r="B283" s="36"/>
      <c r="C283" s="37"/>
      <c r="D283" s="203" t="s">
        <v>184</v>
      </c>
      <c r="E283" s="37"/>
      <c r="F283" s="204" t="s">
        <v>493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184</v>
      </c>
      <c r="AU283" s="18" t="s">
        <v>82</v>
      </c>
    </row>
    <row r="284" spans="2:51" s="13" customFormat="1" ht="11.25">
      <c r="B284" s="192"/>
      <c r="C284" s="193"/>
      <c r="D284" s="187" t="s">
        <v>165</v>
      </c>
      <c r="E284" s="194" t="s">
        <v>19</v>
      </c>
      <c r="F284" s="195" t="s">
        <v>494</v>
      </c>
      <c r="G284" s="193"/>
      <c r="H284" s="196">
        <v>7.396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165</v>
      </c>
      <c r="AU284" s="202" t="s">
        <v>82</v>
      </c>
      <c r="AV284" s="13" t="s">
        <v>82</v>
      </c>
      <c r="AW284" s="13" t="s">
        <v>34</v>
      </c>
      <c r="AX284" s="13" t="s">
        <v>80</v>
      </c>
      <c r="AY284" s="202" t="s">
        <v>149</v>
      </c>
    </row>
    <row r="285" spans="2:63" s="12" customFormat="1" ht="22.9" customHeight="1">
      <c r="B285" s="158"/>
      <c r="C285" s="159"/>
      <c r="D285" s="160" t="s">
        <v>71</v>
      </c>
      <c r="E285" s="172" t="s">
        <v>495</v>
      </c>
      <c r="F285" s="172" t="s">
        <v>496</v>
      </c>
      <c r="G285" s="159"/>
      <c r="H285" s="159"/>
      <c r="I285" s="162"/>
      <c r="J285" s="173">
        <f>BK285</f>
        <v>0</v>
      </c>
      <c r="K285" s="159"/>
      <c r="L285" s="164"/>
      <c r="M285" s="165"/>
      <c r="N285" s="166"/>
      <c r="O285" s="166"/>
      <c r="P285" s="167">
        <f>SUM(P286:P288)</f>
        <v>0</v>
      </c>
      <c r="Q285" s="166"/>
      <c r="R285" s="167">
        <f>SUM(R286:R288)</f>
        <v>0</v>
      </c>
      <c r="S285" s="166"/>
      <c r="T285" s="168">
        <f>SUM(T286:T288)</f>
        <v>0.26520000000000005</v>
      </c>
      <c r="AR285" s="169" t="s">
        <v>82</v>
      </c>
      <c r="AT285" s="170" t="s">
        <v>71</v>
      </c>
      <c r="AU285" s="170" t="s">
        <v>80</v>
      </c>
      <c r="AY285" s="169" t="s">
        <v>149</v>
      </c>
      <c r="BK285" s="171">
        <f>SUM(BK286:BK288)</f>
        <v>0</v>
      </c>
    </row>
    <row r="286" spans="1:65" s="2" customFormat="1" ht="24.2" customHeight="1">
      <c r="A286" s="35"/>
      <c r="B286" s="36"/>
      <c r="C286" s="174" t="s">
        <v>497</v>
      </c>
      <c r="D286" s="174" t="s">
        <v>152</v>
      </c>
      <c r="E286" s="175" t="s">
        <v>498</v>
      </c>
      <c r="F286" s="176" t="s">
        <v>499</v>
      </c>
      <c r="G286" s="177" t="s">
        <v>170</v>
      </c>
      <c r="H286" s="178">
        <v>11.05</v>
      </c>
      <c r="I286" s="179"/>
      <c r="J286" s="180">
        <f>ROUND(I286*H286,2)</f>
        <v>0</v>
      </c>
      <c r="K286" s="176" t="s">
        <v>182</v>
      </c>
      <c r="L286" s="40"/>
      <c r="M286" s="181" t="s">
        <v>19</v>
      </c>
      <c r="N286" s="182" t="s">
        <v>43</v>
      </c>
      <c r="O286" s="65"/>
      <c r="P286" s="183">
        <f>O286*H286</f>
        <v>0</v>
      </c>
      <c r="Q286" s="183">
        <v>0</v>
      </c>
      <c r="R286" s="183">
        <f>Q286*H286</f>
        <v>0</v>
      </c>
      <c r="S286" s="183">
        <v>0.024</v>
      </c>
      <c r="T286" s="184">
        <f>S286*H286</f>
        <v>0.26520000000000005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256</v>
      </c>
      <c r="AT286" s="185" t="s">
        <v>152</v>
      </c>
      <c r="AU286" s="185" t="s">
        <v>82</v>
      </c>
      <c r="AY286" s="18" t="s">
        <v>149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8" t="s">
        <v>80</v>
      </c>
      <c r="BK286" s="186">
        <f>ROUND(I286*H286,2)</f>
        <v>0</v>
      </c>
      <c r="BL286" s="18" t="s">
        <v>256</v>
      </c>
      <c r="BM286" s="185" t="s">
        <v>500</v>
      </c>
    </row>
    <row r="287" spans="1:47" s="2" customFormat="1" ht="11.25">
      <c r="A287" s="35"/>
      <c r="B287" s="36"/>
      <c r="C287" s="37"/>
      <c r="D287" s="203" t="s">
        <v>184</v>
      </c>
      <c r="E287" s="37"/>
      <c r="F287" s="204" t="s">
        <v>501</v>
      </c>
      <c r="G287" s="37"/>
      <c r="H287" s="37"/>
      <c r="I287" s="189"/>
      <c r="J287" s="37"/>
      <c r="K287" s="37"/>
      <c r="L287" s="40"/>
      <c r="M287" s="190"/>
      <c r="N287" s="191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184</v>
      </c>
      <c r="AU287" s="18" t="s">
        <v>82</v>
      </c>
    </row>
    <row r="288" spans="2:51" s="13" customFormat="1" ht="11.25">
      <c r="B288" s="192"/>
      <c r="C288" s="193"/>
      <c r="D288" s="187" t="s">
        <v>165</v>
      </c>
      <c r="E288" s="194" t="s">
        <v>19</v>
      </c>
      <c r="F288" s="195" t="s">
        <v>502</v>
      </c>
      <c r="G288" s="193"/>
      <c r="H288" s="196">
        <v>11.05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165</v>
      </c>
      <c r="AU288" s="202" t="s">
        <v>82</v>
      </c>
      <c r="AV288" s="13" t="s">
        <v>82</v>
      </c>
      <c r="AW288" s="13" t="s">
        <v>34</v>
      </c>
      <c r="AX288" s="13" t="s">
        <v>80</v>
      </c>
      <c r="AY288" s="202" t="s">
        <v>149</v>
      </c>
    </row>
    <row r="289" spans="2:63" s="12" customFormat="1" ht="22.9" customHeight="1">
      <c r="B289" s="158"/>
      <c r="C289" s="159"/>
      <c r="D289" s="160" t="s">
        <v>71</v>
      </c>
      <c r="E289" s="172" t="s">
        <v>503</v>
      </c>
      <c r="F289" s="172" t="s">
        <v>504</v>
      </c>
      <c r="G289" s="159"/>
      <c r="H289" s="159"/>
      <c r="I289" s="162"/>
      <c r="J289" s="173">
        <f>BK289</f>
        <v>0</v>
      </c>
      <c r="K289" s="159"/>
      <c r="L289" s="164"/>
      <c r="M289" s="165"/>
      <c r="N289" s="166"/>
      <c r="O289" s="166"/>
      <c r="P289" s="167">
        <f>SUM(P290:P321)</f>
        <v>0</v>
      </c>
      <c r="Q289" s="166"/>
      <c r="R289" s="167">
        <f>SUM(R290:R321)</f>
        <v>0.00684</v>
      </c>
      <c r="S289" s="166"/>
      <c r="T289" s="168">
        <f>SUM(T290:T321)</f>
        <v>14.4410455</v>
      </c>
      <c r="AR289" s="169" t="s">
        <v>82</v>
      </c>
      <c r="AT289" s="170" t="s">
        <v>71</v>
      </c>
      <c r="AU289" s="170" t="s">
        <v>80</v>
      </c>
      <c r="AY289" s="169" t="s">
        <v>149</v>
      </c>
      <c r="BK289" s="171">
        <f>SUM(BK290:BK321)</f>
        <v>0</v>
      </c>
    </row>
    <row r="290" spans="1:65" s="2" customFormat="1" ht="37.9" customHeight="1">
      <c r="A290" s="35"/>
      <c r="B290" s="36"/>
      <c r="C290" s="174" t="s">
        <v>505</v>
      </c>
      <c r="D290" s="174" t="s">
        <v>152</v>
      </c>
      <c r="E290" s="175" t="s">
        <v>506</v>
      </c>
      <c r="F290" s="176" t="s">
        <v>507</v>
      </c>
      <c r="G290" s="177" t="s">
        <v>170</v>
      </c>
      <c r="H290" s="178">
        <v>181.735</v>
      </c>
      <c r="I290" s="179"/>
      <c r="J290" s="180">
        <f>ROUND(I290*H290,2)</f>
        <v>0</v>
      </c>
      <c r="K290" s="176" t="s">
        <v>182</v>
      </c>
      <c r="L290" s="40"/>
      <c r="M290" s="181" t="s">
        <v>19</v>
      </c>
      <c r="N290" s="182" t="s">
        <v>43</v>
      </c>
      <c r="O290" s="65"/>
      <c r="P290" s="183">
        <f>O290*H290</f>
        <v>0</v>
      </c>
      <c r="Q290" s="183">
        <v>0</v>
      </c>
      <c r="R290" s="183">
        <f>Q290*H290</f>
        <v>0</v>
      </c>
      <c r="S290" s="183">
        <v>0.05638</v>
      </c>
      <c r="T290" s="184">
        <f>S290*H290</f>
        <v>10.2462193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256</v>
      </c>
      <c r="AT290" s="185" t="s">
        <v>152</v>
      </c>
      <c r="AU290" s="185" t="s">
        <v>82</v>
      </c>
      <c r="AY290" s="18" t="s">
        <v>149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80</v>
      </c>
      <c r="BK290" s="186">
        <f>ROUND(I290*H290,2)</f>
        <v>0</v>
      </c>
      <c r="BL290" s="18" t="s">
        <v>256</v>
      </c>
      <c r="BM290" s="185" t="s">
        <v>508</v>
      </c>
    </row>
    <row r="291" spans="1:47" s="2" customFormat="1" ht="11.25">
      <c r="A291" s="35"/>
      <c r="B291" s="36"/>
      <c r="C291" s="37"/>
      <c r="D291" s="203" t="s">
        <v>184</v>
      </c>
      <c r="E291" s="37"/>
      <c r="F291" s="204" t="s">
        <v>509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184</v>
      </c>
      <c r="AU291" s="18" t="s">
        <v>82</v>
      </c>
    </row>
    <row r="292" spans="2:51" s="14" customFormat="1" ht="11.25">
      <c r="B292" s="205"/>
      <c r="C292" s="206"/>
      <c r="D292" s="187" t="s">
        <v>165</v>
      </c>
      <c r="E292" s="207" t="s">
        <v>19</v>
      </c>
      <c r="F292" s="208" t="s">
        <v>193</v>
      </c>
      <c r="G292" s="206"/>
      <c r="H292" s="207" t="s">
        <v>19</v>
      </c>
      <c r="I292" s="209"/>
      <c r="J292" s="206"/>
      <c r="K292" s="206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165</v>
      </c>
      <c r="AU292" s="214" t="s">
        <v>82</v>
      </c>
      <c r="AV292" s="14" t="s">
        <v>80</v>
      </c>
      <c r="AW292" s="14" t="s">
        <v>34</v>
      </c>
      <c r="AX292" s="14" t="s">
        <v>72</v>
      </c>
      <c r="AY292" s="214" t="s">
        <v>149</v>
      </c>
    </row>
    <row r="293" spans="2:51" s="13" customFormat="1" ht="11.25">
      <c r="B293" s="192"/>
      <c r="C293" s="193"/>
      <c r="D293" s="187" t="s">
        <v>165</v>
      </c>
      <c r="E293" s="194" t="s">
        <v>19</v>
      </c>
      <c r="F293" s="195" t="s">
        <v>510</v>
      </c>
      <c r="G293" s="193"/>
      <c r="H293" s="196">
        <v>3.995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165</v>
      </c>
      <c r="AU293" s="202" t="s">
        <v>82</v>
      </c>
      <c r="AV293" s="13" t="s">
        <v>82</v>
      </c>
      <c r="AW293" s="13" t="s">
        <v>34</v>
      </c>
      <c r="AX293" s="13" t="s">
        <v>72</v>
      </c>
      <c r="AY293" s="202" t="s">
        <v>149</v>
      </c>
    </row>
    <row r="294" spans="2:51" s="14" customFormat="1" ht="11.25">
      <c r="B294" s="205"/>
      <c r="C294" s="206"/>
      <c r="D294" s="187" t="s">
        <v>165</v>
      </c>
      <c r="E294" s="207" t="s">
        <v>19</v>
      </c>
      <c r="F294" s="208" t="s">
        <v>201</v>
      </c>
      <c r="G294" s="206"/>
      <c r="H294" s="207" t="s">
        <v>19</v>
      </c>
      <c r="I294" s="209"/>
      <c r="J294" s="206"/>
      <c r="K294" s="206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165</v>
      </c>
      <c r="AU294" s="214" t="s">
        <v>82</v>
      </c>
      <c r="AV294" s="14" t="s">
        <v>80</v>
      </c>
      <c r="AW294" s="14" t="s">
        <v>34</v>
      </c>
      <c r="AX294" s="14" t="s">
        <v>72</v>
      </c>
      <c r="AY294" s="214" t="s">
        <v>149</v>
      </c>
    </row>
    <row r="295" spans="2:51" s="13" customFormat="1" ht="11.25">
      <c r="B295" s="192"/>
      <c r="C295" s="193"/>
      <c r="D295" s="187" t="s">
        <v>165</v>
      </c>
      <c r="E295" s="194" t="s">
        <v>19</v>
      </c>
      <c r="F295" s="195" t="s">
        <v>511</v>
      </c>
      <c r="G295" s="193"/>
      <c r="H295" s="196">
        <v>34.82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165</v>
      </c>
      <c r="AU295" s="202" t="s">
        <v>82</v>
      </c>
      <c r="AV295" s="13" t="s">
        <v>82</v>
      </c>
      <c r="AW295" s="13" t="s">
        <v>34</v>
      </c>
      <c r="AX295" s="13" t="s">
        <v>72</v>
      </c>
      <c r="AY295" s="202" t="s">
        <v>149</v>
      </c>
    </row>
    <row r="296" spans="2:51" s="14" customFormat="1" ht="11.25">
      <c r="B296" s="205"/>
      <c r="C296" s="206"/>
      <c r="D296" s="187" t="s">
        <v>165</v>
      </c>
      <c r="E296" s="207" t="s">
        <v>19</v>
      </c>
      <c r="F296" s="208" t="s">
        <v>512</v>
      </c>
      <c r="G296" s="206"/>
      <c r="H296" s="207" t="s">
        <v>19</v>
      </c>
      <c r="I296" s="209"/>
      <c r="J296" s="206"/>
      <c r="K296" s="206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165</v>
      </c>
      <c r="AU296" s="214" t="s">
        <v>82</v>
      </c>
      <c r="AV296" s="14" t="s">
        <v>80</v>
      </c>
      <c r="AW296" s="14" t="s">
        <v>34</v>
      </c>
      <c r="AX296" s="14" t="s">
        <v>72</v>
      </c>
      <c r="AY296" s="214" t="s">
        <v>149</v>
      </c>
    </row>
    <row r="297" spans="2:51" s="13" customFormat="1" ht="11.25">
      <c r="B297" s="192"/>
      <c r="C297" s="193"/>
      <c r="D297" s="187" t="s">
        <v>165</v>
      </c>
      <c r="E297" s="194" t="s">
        <v>19</v>
      </c>
      <c r="F297" s="195" t="s">
        <v>513</v>
      </c>
      <c r="G297" s="193"/>
      <c r="H297" s="196">
        <v>7.814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165</v>
      </c>
      <c r="AU297" s="202" t="s">
        <v>82</v>
      </c>
      <c r="AV297" s="13" t="s">
        <v>82</v>
      </c>
      <c r="AW297" s="13" t="s">
        <v>34</v>
      </c>
      <c r="AX297" s="13" t="s">
        <v>72</v>
      </c>
      <c r="AY297" s="202" t="s">
        <v>149</v>
      </c>
    </row>
    <row r="298" spans="2:51" s="13" customFormat="1" ht="33.75">
      <c r="B298" s="192"/>
      <c r="C298" s="193"/>
      <c r="D298" s="187" t="s">
        <v>165</v>
      </c>
      <c r="E298" s="194" t="s">
        <v>19</v>
      </c>
      <c r="F298" s="195" t="s">
        <v>514</v>
      </c>
      <c r="G298" s="193"/>
      <c r="H298" s="196">
        <v>108.546</v>
      </c>
      <c r="I298" s="197"/>
      <c r="J298" s="193"/>
      <c r="K298" s="193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165</v>
      </c>
      <c r="AU298" s="202" t="s">
        <v>82</v>
      </c>
      <c r="AV298" s="13" t="s">
        <v>82</v>
      </c>
      <c r="AW298" s="13" t="s">
        <v>34</v>
      </c>
      <c r="AX298" s="13" t="s">
        <v>72</v>
      </c>
      <c r="AY298" s="202" t="s">
        <v>149</v>
      </c>
    </row>
    <row r="299" spans="2:51" s="13" customFormat="1" ht="11.25">
      <c r="B299" s="192"/>
      <c r="C299" s="193"/>
      <c r="D299" s="187" t="s">
        <v>165</v>
      </c>
      <c r="E299" s="194" t="s">
        <v>19</v>
      </c>
      <c r="F299" s="195" t="s">
        <v>515</v>
      </c>
      <c r="G299" s="193"/>
      <c r="H299" s="196">
        <v>26.56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72</v>
      </c>
      <c r="AY299" s="202" t="s">
        <v>149</v>
      </c>
    </row>
    <row r="300" spans="2:51" s="15" customFormat="1" ht="11.25">
      <c r="B300" s="215"/>
      <c r="C300" s="216"/>
      <c r="D300" s="187" t="s">
        <v>165</v>
      </c>
      <c r="E300" s="217" t="s">
        <v>19</v>
      </c>
      <c r="F300" s="218" t="s">
        <v>203</v>
      </c>
      <c r="G300" s="216"/>
      <c r="H300" s="219">
        <v>181.735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165</v>
      </c>
      <c r="AU300" s="225" t="s">
        <v>82</v>
      </c>
      <c r="AV300" s="15" t="s">
        <v>157</v>
      </c>
      <c r="AW300" s="15" t="s">
        <v>34</v>
      </c>
      <c r="AX300" s="15" t="s">
        <v>80</v>
      </c>
      <c r="AY300" s="225" t="s">
        <v>149</v>
      </c>
    </row>
    <row r="301" spans="1:65" s="2" customFormat="1" ht="55.5" customHeight="1">
      <c r="A301" s="35"/>
      <c r="B301" s="36"/>
      <c r="C301" s="174" t="s">
        <v>516</v>
      </c>
      <c r="D301" s="174" t="s">
        <v>152</v>
      </c>
      <c r="E301" s="175" t="s">
        <v>517</v>
      </c>
      <c r="F301" s="176" t="s">
        <v>518</v>
      </c>
      <c r="G301" s="177" t="s">
        <v>155</v>
      </c>
      <c r="H301" s="178">
        <v>1</v>
      </c>
      <c r="I301" s="179"/>
      <c r="J301" s="180">
        <f>ROUND(I301*H301,2)</f>
        <v>0</v>
      </c>
      <c r="K301" s="176" t="s">
        <v>182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0.00456</v>
      </c>
      <c r="R301" s="183">
        <f>Q301*H301</f>
        <v>0.00456</v>
      </c>
      <c r="S301" s="183">
        <v>0.0159</v>
      </c>
      <c r="T301" s="184">
        <f>S301*H301</f>
        <v>0.0159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256</v>
      </c>
      <c r="AT301" s="185" t="s">
        <v>152</v>
      </c>
      <c r="AU301" s="185" t="s">
        <v>82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256</v>
      </c>
      <c r="BM301" s="185" t="s">
        <v>519</v>
      </c>
    </row>
    <row r="302" spans="1:47" s="2" customFormat="1" ht="11.25">
      <c r="A302" s="35"/>
      <c r="B302" s="36"/>
      <c r="C302" s="37"/>
      <c r="D302" s="203" t="s">
        <v>184</v>
      </c>
      <c r="E302" s="37"/>
      <c r="F302" s="204" t="s">
        <v>520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184</v>
      </c>
      <c r="AU302" s="18" t="s">
        <v>82</v>
      </c>
    </row>
    <row r="303" spans="2:51" s="13" customFormat="1" ht="11.25">
      <c r="B303" s="192"/>
      <c r="C303" s="193"/>
      <c r="D303" s="187" t="s">
        <v>165</v>
      </c>
      <c r="E303" s="194" t="s">
        <v>19</v>
      </c>
      <c r="F303" s="195" t="s">
        <v>521</v>
      </c>
      <c r="G303" s="193"/>
      <c r="H303" s="196">
        <v>1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165</v>
      </c>
      <c r="AU303" s="202" t="s">
        <v>82</v>
      </c>
      <c r="AV303" s="13" t="s">
        <v>82</v>
      </c>
      <c r="AW303" s="13" t="s">
        <v>34</v>
      </c>
      <c r="AX303" s="13" t="s">
        <v>80</v>
      </c>
      <c r="AY303" s="202" t="s">
        <v>149</v>
      </c>
    </row>
    <row r="304" spans="1:65" s="2" customFormat="1" ht="55.5" customHeight="1">
      <c r="A304" s="35"/>
      <c r="B304" s="36"/>
      <c r="C304" s="174" t="s">
        <v>522</v>
      </c>
      <c r="D304" s="174" t="s">
        <v>152</v>
      </c>
      <c r="E304" s="175" t="s">
        <v>523</v>
      </c>
      <c r="F304" s="176" t="s">
        <v>524</v>
      </c>
      <c r="G304" s="177" t="s">
        <v>155</v>
      </c>
      <c r="H304" s="178">
        <v>1</v>
      </c>
      <c r="I304" s="179"/>
      <c r="J304" s="180">
        <f>ROUND(I304*H304,2)</f>
        <v>0</v>
      </c>
      <c r="K304" s="176" t="s">
        <v>182</v>
      </c>
      <c r="L304" s="40"/>
      <c r="M304" s="181" t="s">
        <v>19</v>
      </c>
      <c r="N304" s="182" t="s">
        <v>43</v>
      </c>
      <c r="O304" s="65"/>
      <c r="P304" s="183">
        <f>O304*H304</f>
        <v>0</v>
      </c>
      <c r="Q304" s="183">
        <v>0.00228</v>
      </c>
      <c r="R304" s="183">
        <f>Q304*H304</f>
        <v>0.00228</v>
      </c>
      <c r="S304" s="183">
        <v>0.0056</v>
      </c>
      <c r="T304" s="184">
        <f>S304*H304</f>
        <v>0.0056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256</v>
      </c>
      <c r="AT304" s="185" t="s">
        <v>152</v>
      </c>
      <c r="AU304" s="185" t="s">
        <v>82</v>
      </c>
      <c r="AY304" s="18" t="s">
        <v>149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80</v>
      </c>
      <c r="BK304" s="186">
        <f>ROUND(I304*H304,2)</f>
        <v>0</v>
      </c>
      <c r="BL304" s="18" t="s">
        <v>256</v>
      </c>
      <c r="BM304" s="185" t="s">
        <v>525</v>
      </c>
    </row>
    <row r="305" spans="1:47" s="2" customFormat="1" ht="11.25">
      <c r="A305" s="35"/>
      <c r="B305" s="36"/>
      <c r="C305" s="37"/>
      <c r="D305" s="203" t="s">
        <v>184</v>
      </c>
      <c r="E305" s="37"/>
      <c r="F305" s="204" t="s">
        <v>526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184</v>
      </c>
      <c r="AU305" s="18" t="s">
        <v>82</v>
      </c>
    </row>
    <row r="306" spans="2:51" s="13" customFormat="1" ht="11.25">
      <c r="B306" s="192"/>
      <c r="C306" s="193"/>
      <c r="D306" s="187" t="s">
        <v>165</v>
      </c>
      <c r="E306" s="194" t="s">
        <v>19</v>
      </c>
      <c r="F306" s="195" t="s">
        <v>521</v>
      </c>
      <c r="G306" s="193"/>
      <c r="H306" s="196">
        <v>1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165</v>
      </c>
      <c r="AU306" s="202" t="s">
        <v>82</v>
      </c>
      <c r="AV306" s="13" t="s">
        <v>82</v>
      </c>
      <c r="AW306" s="13" t="s">
        <v>34</v>
      </c>
      <c r="AX306" s="13" t="s">
        <v>80</v>
      </c>
      <c r="AY306" s="202" t="s">
        <v>149</v>
      </c>
    </row>
    <row r="307" spans="1:65" s="2" customFormat="1" ht="44.25" customHeight="1">
      <c r="A307" s="35"/>
      <c r="B307" s="36"/>
      <c r="C307" s="174" t="s">
        <v>527</v>
      </c>
      <c r="D307" s="174" t="s">
        <v>152</v>
      </c>
      <c r="E307" s="175" t="s">
        <v>528</v>
      </c>
      <c r="F307" s="176" t="s">
        <v>529</v>
      </c>
      <c r="G307" s="177" t="s">
        <v>170</v>
      </c>
      <c r="H307" s="178">
        <v>12.145</v>
      </c>
      <c r="I307" s="179"/>
      <c r="J307" s="180">
        <f>ROUND(I307*H307,2)</f>
        <v>0</v>
      </c>
      <c r="K307" s="176" t="s">
        <v>182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0.01725</v>
      </c>
      <c r="T307" s="184">
        <f>S307*H307</f>
        <v>0.20950125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256</v>
      </c>
      <c r="AT307" s="185" t="s">
        <v>152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256</v>
      </c>
      <c r="BM307" s="185" t="s">
        <v>530</v>
      </c>
    </row>
    <row r="308" spans="1:47" s="2" customFormat="1" ht="11.25">
      <c r="A308" s="35"/>
      <c r="B308" s="36"/>
      <c r="C308" s="37"/>
      <c r="D308" s="203" t="s">
        <v>184</v>
      </c>
      <c r="E308" s="37"/>
      <c r="F308" s="204" t="s">
        <v>531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184</v>
      </c>
      <c r="AU308" s="18" t="s">
        <v>82</v>
      </c>
    </row>
    <row r="309" spans="2:51" s="13" customFormat="1" ht="11.25">
      <c r="B309" s="192"/>
      <c r="C309" s="193"/>
      <c r="D309" s="187" t="s">
        <v>165</v>
      </c>
      <c r="E309" s="194" t="s">
        <v>19</v>
      </c>
      <c r="F309" s="195" t="s">
        <v>532</v>
      </c>
      <c r="G309" s="193"/>
      <c r="H309" s="196">
        <v>12.145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165</v>
      </c>
      <c r="AU309" s="202" t="s">
        <v>82</v>
      </c>
      <c r="AV309" s="13" t="s">
        <v>82</v>
      </c>
      <c r="AW309" s="13" t="s">
        <v>34</v>
      </c>
      <c r="AX309" s="13" t="s">
        <v>80</v>
      </c>
      <c r="AY309" s="202" t="s">
        <v>149</v>
      </c>
    </row>
    <row r="310" spans="1:65" s="2" customFormat="1" ht="49.15" customHeight="1">
      <c r="A310" s="35"/>
      <c r="B310" s="36"/>
      <c r="C310" s="174" t="s">
        <v>533</v>
      </c>
      <c r="D310" s="174" t="s">
        <v>152</v>
      </c>
      <c r="E310" s="175" t="s">
        <v>534</v>
      </c>
      <c r="F310" s="176" t="s">
        <v>535</v>
      </c>
      <c r="G310" s="177" t="s">
        <v>170</v>
      </c>
      <c r="H310" s="178">
        <v>200.79</v>
      </c>
      <c r="I310" s="179"/>
      <c r="J310" s="180">
        <f>ROUND(I310*H310,2)</f>
        <v>0</v>
      </c>
      <c r="K310" s="176" t="s">
        <v>182</v>
      </c>
      <c r="L310" s="40"/>
      <c r="M310" s="181" t="s">
        <v>19</v>
      </c>
      <c r="N310" s="182" t="s">
        <v>43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0.01721</v>
      </c>
      <c r="T310" s="184">
        <f>S310*H310</f>
        <v>3.4555958999999996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256</v>
      </c>
      <c r="AT310" s="185" t="s">
        <v>152</v>
      </c>
      <c r="AU310" s="185" t="s">
        <v>82</v>
      </c>
      <c r="AY310" s="18" t="s">
        <v>149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80</v>
      </c>
      <c r="BK310" s="186">
        <f>ROUND(I310*H310,2)</f>
        <v>0</v>
      </c>
      <c r="BL310" s="18" t="s">
        <v>256</v>
      </c>
      <c r="BM310" s="185" t="s">
        <v>536</v>
      </c>
    </row>
    <row r="311" spans="1:47" s="2" customFormat="1" ht="11.25">
      <c r="A311" s="35"/>
      <c r="B311" s="36"/>
      <c r="C311" s="37"/>
      <c r="D311" s="203" t="s">
        <v>184</v>
      </c>
      <c r="E311" s="37"/>
      <c r="F311" s="204" t="s">
        <v>537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184</v>
      </c>
      <c r="AU311" s="18" t="s">
        <v>82</v>
      </c>
    </row>
    <row r="312" spans="2:51" s="13" customFormat="1" ht="45">
      <c r="B312" s="192"/>
      <c r="C312" s="193"/>
      <c r="D312" s="187" t="s">
        <v>165</v>
      </c>
      <c r="E312" s="194" t="s">
        <v>19</v>
      </c>
      <c r="F312" s="195" t="s">
        <v>538</v>
      </c>
      <c r="G312" s="193"/>
      <c r="H312" s="196">
        <v>194.49</v>
      </c>
      <c r="I312" s="197"/>
      <c r="J312" s="193"/>
      <c r="K312" s="193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165</v>
      </c>
      <c r="AU312" s="202" t="s">
        <v>82</v>
      </c>
      <c r="AV312" s="13" t="s">
        <v>82</v>
      </c>
      <c r="AW312" s="13" t="s">
        <v>34</v>
      </c>
      <c r="AX312" s="13" t="s">
        <v>72</v>
      </c>
      <c r="AY312" s="202" t="s">
        <v>149</v>
      </c>
    </row>
    <row r="313" spans="2:51" s="13" customFormat="1" ht="11.25">
      <c r="B313" s="192"/>
      <c r="C313" s="193"/>
      <c r="D313" s="187" t="s">
        <v>165</v>
      </c>
      <c r="E313" s="194" t="s">
        <v>19</v>
      </c>
      <c r="F313" s="195" t="s">
        <v>539</v>
      </c>
      <c r="G313" s="193"/>
      <c r="H313" s="196">
        <v>6.3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165</v>
      </c>
      <c r="AU313" s="202" t="s">
        <v>82</v>
      </c>
      <c r="AV313" s="13" t="s">
        <v>82</v>
      </c>
      <c r="AW313" s="13" t="s">
        <v>34</v>
      </c>
      <c r="AX313" s="13" t="s">
        <v>72</v>
      </c>
      <c r="AY313" s="202" t="s">
        <v>149</v>
      </c>
    </row>
    <row r="314" spans="2:51" s="15" customFormat="1" ht="11.25">
      <c r="B314" s="215"/>
      <c r="C314" s="216"/>
      <c r="D314" s="187" t="s">
        <v>165</v>
      </c>
      <c r="E314" s="217" t="s">
        <v>19</v>
      </c>
      <c r="F314" s="218" t="s">
        <v>203</v>
      </c>
      <c r="G314" s="216"/>
      <c r="H314" s="219">
        <v>200.79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165</v>
      </c>
      <c r="AU314" s="225" t="s">
        <v>82</v>
      </c>
      <c r="AV314" s="15" t="s">
        <v>157</v>
      </c>
      <c r="AW314" s="15" t="s">
        <v>34</v>
      </c>
      <c r="AX314" s="15" t="s">
        <v>80</v>
      </c>
      <c r="AY314" s="225" t="s">
        <v>149</v>
      </c>
    </row>
    <row r="315" spans="1:65" s="2" customFormat="1" ht="24.2" customHeight="1">
      <c r="A315" s="35"/>
      <c r="B315" s="36"/>
      <c r="C315" s="174" t="s">
        <v>540</v>
      </c>
      <c r="D315" s="174" t="s">
        <v>152</v>
      </c>
      <c r="E315" s="175" t="s">
        <v>541</v>
      </c>
      <c r="F315" s="176" t="s">
        <v>542</v>
      </c>
      <c r="G315" s="177" t="s">
        <v>170</v>
      </c>
      <c r="H315" s="178">
        <v>25.937</v>
      </c>
      <c r="I315" s="179"/>
      <c r="J315" s="180">
        <f>ROUND(I315*H315,2)</f>
        <v>0</v>
      </c>
      <c r="K315" s="176" t="s">
        <v>182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0.01065</v>
      </c>
      <c r="T315" s="184">
        <f>S315*H315</f>
        <v>0.27622905000000003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256</v>
      </c>
      <c r="AT315" s="185" t="s">
        <v>152</v>
      </c>
      <c r="AU315" s="185" t="s">
        <v>82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256</v>
      </c>
      <c r="BM315" s="185" t="s">
        <v>543</v>
      </c>
    </row>
    <row r="316" spans="1:47" s="2" customFormat="1" ht="11.25">
      <c r="A316" s="35"/>
      <c r="B316" s="36"/>
      <c r="C316" s="37"/>
      <c r="D316" s="203" t="s">
        <v>184</v>
      </c>
      <c r="E316" s="37"/>
      <c r="F316" s="204" t="s">
        <v>544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184</v>
      </c>
      <c r="AU316" s="18" t="s">
        <v>82</v>
      </c>
    </row>
    <row r="317" spans="2:51" s="13" customFormat="1" ht="11.25">
      <c r="B317" s="192"/>
      <c r="C317" s="193"/>
      <c r="D317" s="187" t="s">
        <v>165</v>
      </c>
      <c r="E317" s="194" t="s">
        <v>19</v>
      </c>
      <c r="F317" s="195" t="s">
        <v>545</v>
      </c>
      <c r="G317" s="193"/>
      <c r="H317" s="196">
        <v>25.937</v>
      </c>
      <c r="I317" s="197"/>
      <c r="J317" s="193"/>
      <c r="K317" s="193"/>
      <c r="L317" s="198"/>
      <c r="M317" s="199"/>
      <c r="N317" s="200"/>
      <c r="O317" s="200"/>
      <c r="P317" s="200"/>
      <c r="Q317" s="200"/>
      <c r="R317" s="200"/>
      <c r="S317" s="200"/>
      <c r="T317" s="201"/>
      <c r="AT317" s="202" t="s">
        <v>165</v>
      </c>
      <c r="AU317" s="202" t="s">
        <v>82</v>
      </c>
      <c r="AV317" s="13" t="s">
        <v>82</v>
      </c>
      <c r="AW317" s="13" t="s">
        <v>34</v>
      </c>
      <c r="AX317" s="13" t="s">
        <v>80</v>
      </c>
      <c r="AY317" s="202" t="s">
        <v>149</v>
      </c>
    </row>
    <row r="318" spans="1:65" s="2" customFormat="1" ht="21.75" customHeight="1">
      <c r="A318" s="35"/>
      <c r="B318" s="36"/>
      <c r="C318" s="174" t="s">
        <v>546</v>
      </c>
      <c r="D318" s="174" t="s">
        <v>152</v>
      </c>
      <c r="E318" s="175" t="s">
        <v>547</v>
      </c>
      <c r="F318" s="176" t="s">
        <v>548</v>
      </c>
      <c r="G318" s="177" t="s">
        <v>170</v>
      </c>
      <c r="H318" s="178">
        <v>29</v>
      </c>
      <c r="I318" s="179"/>
      <c r="J318" s="180">
        <f>ROUND(I318*H318,2)</f>
        <v>0</v>
      </c>
      <c r="K318" s="176" t="s">
        <v>182</v>
      </c>
      <c r="L318" s="40"/>
      <c r="M318" s="181" t="s">
        <v>19</v>
      </c>
      <c r="N318" s="182" t="s">
        <v>43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0.008</v>
      </c>
      <c r="T318" s="184">
        <f>S318*H318</f>
        <v>0.232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256</v>
      </c>
      <c r="AT318" s="185" t="s">
        <v>152</v>
      </c>
      <c r="AU318" s="185" t="s">
        <v>82</v>
      </c>
      <c r="AY318" s="18" t="s">
        <v>149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80</v>
      </c>
      <c r="BK318" s="186">
        <f>ROUND(I318*H318,2)</f>
        <v>0</v>
      </c>
      <c r="BL318" s="18" t="s">
        <v>256</v>
      </c>
      <c r="BM318" s="185" t="s">
        <v>549</v>
      </c>
    </row>
    <row r="319" spans="1:47" s="2" customFormat="1" ht="11.25">
      <c r="A319" s="35"/>
      <c r="B319" s="36"/>
      <c r="C319" s="37"/>
      <c r="D319" s="203" t="s">
        <v>184</v>
      </c>
      <c r="E319" s="37"/>
      <c r="F319" s="204" t="s">
        <v>550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184</v>
      </c>
      <c r="AU319" s="18" t="s">
        <v>82</v>
      </c>
    </row>
    <row r="320" spans="1:47" s="2" customFormat="1" ht="19.5">
      <c r="A320" s="35"/>
      <c r="B320" s="36"/>
      <c r="C320" s="37"/>
      <c r="D320" s="187" t="s">
        <v>163</v>
      </c>
      <c r="E320" s="37"/>
      <c r="F320" s="188" t="s">
        <v>551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163</v>
      </c>
      <c r="AU320" s="18" t="s">
        <v>82</v>
      </c>
    </row>
    <row r="321" spans="2:51" s="13" customFormat="1" ht="11.25">
      <c r="B321" s="192"/>
      <c r="C321" s="193"/>
      <c r="D321" s="187" t="s">
        <v>165</v>
      </c>
      <c r="E321" s="194" t="s">
        <v>19</v>
      </c>
      <c r="F321" s="195" t="s">
        <v>552</v>
      </c>
      <c r="G321" s="193"/>
      <c r="H321" s="196">
        <v>29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165</v>
      </c>
      <c r="AU321" s="202" t="s">
        <v>82</v>
      </c>
      <c r="AV321" s="13" t="s">
        <v>82</v>
      </c>
      <c r="AW321" s="13" t="s">
        <v>34</v>
      </c>
      <c r="AX321" s="13" t="s">
        <v>80</v>
      </c>
      <c r="AY321" s="202" t="s">
        <v>149</v>
      </c>
    </row>
    <row r="322" spans="2:63" s="12" customFormat="1" ht="22.9" customHeight="1">
      <c r="B322" s="158"/>
      <c r="C322" s="159"/>
      <c r="D322" s="160" t="s">
        <v>71</v>
      </c>
      <c r="E322" s="172" t="s">
        <v>553</v>
      </c>
      <c r="F322" s="172" t="s">
        <v>554</v>
      </c>
      <c r="G322" s="159"/>
      <c r="H322" s="159"/>
      <c r="I322" s="162"/>
      <c r="J322" s="173">
        <f>BK322</f>
        <v>0</v>
      </c>
      <c r="K322" s="159"/>
      <c r="L322" s="164"/>
      <c r="M322" s="165"/>
      <c r="N322" s="166"/>
      <c r="O322" s="166"/>
      <c r="P322" s="167">
        <f>SUM(P323:P340)</f>
        <v>0</v>
      </c>
      <c r="Q322" s="166"/>
      <c r="R322" s="167">
        <f>SUM(R323:R340)</f>
        <v>0</v>
      </c>
      <c r="S322" s="166"/>
      <c r="T322" s="168">
        <f>SUM(T323:T340)</f>
        <v>0.2524482</v>
      </c>
      <c r="AR322" s="169" t="s">
        <v>82</v>
      </c>
      <c r="AT322" s="170" t="s">
        <v>71</v>
      </c>
      <c r="AU322" s="170" t="s">
        <v>80</v>
      </c>
      <c r="AY322" s="169" t="s">
        <v>149</v>
      </c>
      <c r="BK322" s="171">
        <f>SUM(BK323:BK340)</f>
        <v>0</v>
      </c>
    </row>
    <row r="323" spans="1:65" s="2" customFormat="1" ht="24.2" customHeight="1">
      <c r="A323" s="35"/>
      <c r="B323" s="36"/>
      <c r="C323" s="174" t="s">
        <v>555</v>
      </c>
      <c r="D323" s="174" t="s">
        <v>152</v>
      </c>
      <c r="E323" s="175" t="s">
        <v>556</v>
      </c>
      <c r="F323" s="176" t="s">
        <v>557</v>
      </c>
      <c r="G323" s="177" t="s">
        <v>247</v>
      </c>
      <c r="H323" s="178">
        <v>10.8</v>
      </c>
      <c r="I323" s="179"/>
      <c r="J323" s="180">
        <f>ROUND(I323*H323,2)</f>
        <v>0</v>
      </c>
      <c r="K323" s="176" t="s">
        <v>182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0.00191</v>
      </c>
      <c r="T323" s="184">
        <f>S323*H323</f>
        <v>0.020628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256</v>
      </c>
      <c r="AT323" s="185" t="s">
        <v>152</v>
      </c>
      <c r="AU323" s="185" t="s">
        <v>82</v>
      </c>
      <c r="AY323" s="18" t="s">
        <v>149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256</v>
      </c>
      <c r="BM323" s="185" t="s">
        <v>558</v>
      </c>
    </row>
    <row r="324" spans="1:47" s="2" customFormat="1" ht="11.25">
      <c r="A324" s="35"/>
      <c r="B324" s="36"/>
      <c r="C324" s="37"/>
      <c r="D324" s="203" t="s">
        <v>184</v>
      </c>
      <c r="E324" s="37"/>
      <c r="F324" s="204" t="s">
        <v>559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184</v>
      </c>
      <c r="AU324" s="18" t="s">
        <v>82</v>
      </c>
    </row>
    <row r="325" spans="2:51" s="13" customFormat="1" ht="11.25">
      <c r="B325" s="192"/>
      <c r="C325" s="193"/>
      <c r="D325" s="187" t="s">
        <v>165</v>
      </c>
      <c r="E325" s="194" t="s">
        <v>19</v>
      </c>
      <c r="F325" s="195" t="s">
        <v>560</v>
      </c>
      <c r="G325" s="193"/>
      <c r="H325" s="196">
        <v>10.8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165</v>
      </c>
      <c r="AU325" s="202" t="s">
        <v>82</v>
      </c>
      <c r="AV325" s="13" t="s">
        <v>82</v>
      </c>
      <c r="AW325" s="13" t="s">
        <v>34</v>
      </c>
      <c r="AX325" s="13" t="s">
        <v>80</v>
      </c>
      <c r="AY325" s="202" t="s">
        <v>149</v>
      </c>
    </row>
    <row r="326" spans="1:65" s="2" customFormat="1" ht="24.2" customHeight="1">
      <c r="A326" s="35"/>
      <c r="B326" s="36"/>
      <c r="C326" s="174" t="s">
        <v>561</v>
      </c>
      <c r="D326" s="174" t="s">
        <v>152</v>
      </c>
      <c r="E326" s="175" t="s">
        <v>562</v>
      </c>
      <c r="F326" s="176" t="s">
        <v>563</v>
      </c>
      <c r="G326" s="177" t="s">
        <v>247</v>
      </c>
      <c r="H326" s="178">
        <v>1.36</v>
      </c>
      <c r="I326" s="179"/>
      <c r="J326" s="180">
        <f>ROUND(I326*H326,2)</f>
        <v>0</v>
      </c>
      <c r="K326" s="176" t="s">
        <v>182</v>
      </c>
      <c r="L326" s="40"/>
      <c r="M326" s="181" t="s">
        <v>19</v>
      </c>
      <c r="N326" s="182" t="s">
        <v>43</v>
      </c>
      <c r="O326" s="65"/>
      <c r="P326" s="183">
        <f>O326*H326</f>
        <v>0</v>
      </c>
      <c r="Q326" s="183">
        <v>0</v>
      </c>
      <c r="R326" s="183">
        <f>Q326*H326</f>
        <v>0</v>
      </c>
      <c r="S326" s="183">
        <v>0.00167</v>
      </c>
      <c r="T326" s="184">
        <f>S326*H326</f>
        <v>0.0022712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256</v>
      </c>
      <c r="AT326" s="185" t="s">
        <v>152</v>
      </c>
      <c r="AU326" s="185" t="s">
        <v>82</v>
      </c>
      <c r="AY326" s="18" t="s">
        <v>149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8" t="s">
        <v>80</v>
      </c>
      <c r="BK326" s="186">
        <f>ROUND(I326*H326,2)</f>
        <v>0</v>
      </c>
      <c r="BL326" s="18" t="s">
        <v>256</v>
      </c>
      <c r="BM326" s="185" t="s">
        <v>564</v>
      </c>
    </row>
    <row r="327" spans="1:47" s="2" customFormat="1" ht="11.25">
      <c r="A327" s="35"/>
      <c r="B327" s="36"/>
      <c r="C327" s="37"/>
      <c r="D327" s="203" t="s">
        <v>184</v>
      </c>
      <c r="E327" s="37"/>
      <c r="F327" s="204" t="s">
        <v>565</v>
      </c>
      <c r="G327" s="37"/>
      <c r="H327" s="37"/>
      <c r="I327" s="189"/>
      <c r="J327" s="37"/>
      <c r="K327" s="37"/>
      <c r="L327" s="40"/>
      <c r="M327" s="190"/>
      <c r="N327" s="191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184</v>
      </c>
      <c r="AU327" s="18" t="s">
        <v>82</v>
      </c>
    </row>
    <row r="328" spans="2:51" s="13" customFormat="1" ht="11.25">
      <c r="B328" s="192"/>
      <c r="C328" s="193"/>
      <c r="D328" s="187" t="s">
        <v>165</v>
      </c>
      <c r="E328" s="194" t="s">
        <v>19</v>
      </c>
      <c r="F328" s="195" t="s">
        <v>566</v>
      </c>
      <c r="G328" s="193"/>
      <c r="H328" s="196">
        <v>1.36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165</v>
      </c>
      <c r="AU328" s="202" t="s">
        <v>82</v>
      </c>
      <c r="AV328" s="13" t="s">
        <v>82</v>
      </c>
      <c r="AW328" s="13" t="s">
        <v>34</v>
      </c>
      <c r="AX328" s="13" t="s">
        <v>80</v>
      </c>
      <c r="AY328" s="202" t="s">
        <v>149</v>
      </c>
    </row>
    <row r="329" spans="1:65" s="2" customFormat="1" ht="21.75" customHeight="1">
      <c r="A329" s="35"/>
      <c r="B329" s="36"/>
      <c r="C329" s="174" t="s">
        <v>567</v>
      </c>
      <c r="D329" s="174" t="s">
        <v>152</v>
      </c>
      <c r="E329" s="175" t="s">
        <v>568</v>
      </c>
      <c r="F329" s="176" t="s">
        <v>569</v>
      </c>
      <c r="G329" s="177" t="s">
        <v>247</v>
      </c>
      <c r="H329" s="178">
        <v>40</v>
      </c>
      <c r="I329" s="179"/>
      <c r="J329" s="180">
        <f>ROUND(I329*H329,2)</f>
        <v>0</v>
      </c>
      <c r="K329" s="176" t="s">
        <v>182</v>
      </c>
      <c r="L329" s="40"/>
      <c r="M329" s="181" t="s">
        <v>19</v>
      </c>
      <c r="N329" s="182" t="s">
        <v>43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0.00175</v>
      </c>
      <c r="T329" s="184">
        <f>S329*H329</f>
        <v>0.07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82</v>
      </c>
      <c r="AY329" s="18" t="s">
        <v>149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157</v>
      </c>
      <c r="BM329" s="185" t="s">
        <v>570</v>
      </c>
    </row>
    <row r="330" spans="1:47" s="2" customFormat="1" ht="11.25">
      <c r="A330" s="35"/>
      <c r="B330" s="36"/>
      <c r="C330" s="37"/>
      <c r="D330" s="203" t="s">
        <v>184</v>
      </c>
      <c r="E330" s="37"/>
      <c r="F330" s="204" t="s">
        <v>571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184</v>
      </c>
      <c r="AU330" s="18" t="s">
        <v>82</v>
      </c>
    </row>
    <row r="331" spans="2:51" s="13" customFormat="1" ht="11.25">
      <c r="B331" s="192"/>
      <c r="C331" s="193"/>
      <c r="D331" s="187" t="s">
        <v>165</v>
      </c>
      <c r="E331" s="194" t="s">
        <v>19</v>
      </c>
      <c r="F331" s="195" t="s">
        <v>572</v>
      </c>
      <c r="G331" s="193"/>
      <c r="H331" s="196">
        <v>40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165</v>
      </c>
      <c r="AU331" s="202" t="s">
        <v>82</v>
      </c>
      <c r="AV331" s="13" t="s">
        <v>82</v>
      </c>
      <c r="AW331" s="13" t="s">
        <v>34</v>
      </c>
      <c r="AX331" s="13" t="s">
        <v>80</v>
      </c>
      <c r="AY331" s="202" t="s">
        <v>149</v>
      </c>
    </row>
    <row r="332" spans="1:65" s="2" customFormat="1" ht="24.2" customHeight="1">
      <c r="A332" s="35"/>
      <c r="B332" s="36"/>
      <c r="C332" s="174" t="s">
        <v>573</v>
      </c>
      <c r="D332" s="174" t="s">
        <v>152</v>
      </c>
      <c r="E332" s="175" t="s">
        <v>574</v>
      </c>
      <c r="F332" s="176" t="s">
        <v>575</v>
      </c>
      <c r="G332" s="177" t="s">
        <v>170</v>
      </c>
      <c r="H332" s="178">
        <v>6.4</v>
      </c>
      <c r="I332" s="179"/>
      <c r="J332" s="180">
        <f>ROUND(I332*H332,2)</f>
        <v>0</v>
      </c>
      <c r="K332" s="176" t="s">
        <v>182</v>
      </c>
      <c r="L332" s="40"/>
      <c r="M332" s="181" t="s">
        <v>19</v>
      </c>
      <c r="N332" s="182" t="s">
        <v>43</v>
      </c>
      <c r="O332" s="65"/>
      <c r="P332" s="183">
        <f>O332*H332</f>
        <v>0</v>
      </c>
      <c r="Q332" s="183">
        <v>0</v>
      </c>
      <c r="R332" s="183">
        <f>Q332*H332</f>
        <v>0</v>
      </c>
      <c r="S332" s="183">
        <v>0.00584</v>
      </c>
      <c r="T332" s="184">
        <f>S332*H332</f>
        <v>0.037376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256</v>
      </c>
      <c r="AT332" s="185" t="s">
        <v>152</v>
      </c>
      <c r="AU332" s="185" t="s">
        <v>82</v>
      </c>
      <c r="AY332" s="18" t="s">
        <v>149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80</v>
      </c>
      <c r="BK332" s="186">
        <f>ROUND(I332*H332,2)</f>
        <v>0</v>
      </c>
      <c r="BL332" s="18" t="s">
        <v>256</v>
      </c>
      <c r="BM332" s="185" t="s">
        <v>576</v>
      </c>
    </row>
    <row r="333" spans="1:47" s="2" customFormat="1" ht="11.25">
      <c r="A333" s="35"/>
      <c r="B333" s="36"/>
      <c r="C333" s="37"/>
      <c r="D333" s="203" t="s">
        <v>184</v>
      </c>
      <c r="E333" s="37"/>
      <c r="F333" s="204" t="s">
        <v>577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184</v>
      </c>
      <c r="AU333" s="18" t="s">
        <v>82</v>
      </c>
    </row>
    <row r="334" spans="2:51" s="13" customFormat="1" ht="11.25">
      <c r="B334" s="192"/>
      <c r="C334" s="193"/>
      <c r="D334" s="187" t="s">
        <v>165</v>
      </c>
      <c r="E334" s="194" t="s">
        <v>19</v>
      </c>
      <c r="F334" s="195" t="s">
        <v>578</v>
      </c>
      <c r="G334" s="193"/>
      <c r="H334" s="196">
        <v>6.4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165</v>
      </c>
      <c r="AU334" s="202" t="s">
        <v>82</v>
      </c>
      <c r="AV334" s="13" t="s">
        <v>82</v>
      </c>
      <c r="AW334" s="13" t="s">
        <v>34</v>
      </c>
      <c r="AX334" s="13" t="s">
        <v>80</v>
      </c>
      <c r="AY334" s="202" t="s">
        <v>149</v>
      </c>
    </row>
    <row r="335" spans="1:65" s="2" customFormat="1" ht="24.2" customHeight="1">
      <c r="A335" s="35"/>
      <c r="B335" s="36"/>
      <c r="C335" s="174" t="s">
        <v>579</v>
      </c>
      <c r="D335" s="174" t="s">
        <v>152</v>
      </c>
      <c r="E335" s="175" t="s">
        <v>580</v>
      </c>
      <c r="F335" s="176" t="s">
        <v>581</v>
      </c>
      <c r="G335" s="177" t="s">
        <v>247</v>
      </c>
      <c r="H335" s="178">
        <v>9.2</v>
      </c>
      <c r="I335" s="179"/>
      <c r="J335" s="180">
        <f>ROUND(I335*H335,2)</f>
        <v>0</v>
      </c>
      <c r="K335" s="176" t="s">
        <v>182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</v>
      </c>
      <c r="R335" s="183">
        <f>Q335*H335</f>
        <v>0</v>
      </c>
      <c r="S335" s="183">
        <v>0.0026</v>
      </c>
      <c r="T335" s="184">
        <f>S335*H335</f>
        <v>0.023919999999999997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256</v>
      </c>
      <c r="AT335" s="185" t="s">
        <v>152</v>
      </c>
      <c r="AU335" s="185" t="s">
        <v>82</v>
      </c>
      <c r="AY335" s="18" t="s">
        <v>149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256</v>
      </c>
      <c r="BM335" s="185" t="s">
        <v>582</v>
      </c>
    </row>
    <row r="336" spans="1:47" s="2" customFormat="1" ht="11.25">
      <c r="A336" s="35"/>
      <c r="B336" s="36"/>
      <c r="C336" s="37"/>
      <c r="D336" s="203" t="s">
        <v>184</v>
      </c>
      <c r="E336" s="37"/>
      <c r="F336" s="204" t="s">
        <v>583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184</v>
      </c>
      <c r="AU336" s="18" t="s">
        <v>82</v>
      </c>
    </row>
    <row r="337" spans="2:51" s="13" customFormat="1" ht="11.25">
      <c r="B337" s="192"/>
      <c r="C337" s="193"/>
      <c r="D337" s="187" t="s">
        <v>165</v>
      </c>
      <c r="E337" s="194" t="s">
        <v>19</v>
      </c>
      <c r="F337" s="195" t="s">
        <v>584</v>
      </c>
      <c r="G337" s="193"/>
      <c r="H337" s="196">
        <v>9.2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165</v>
      </c>
      <c r="AU337" s="202" t="s">
        <v>82</v>
      </c>
      <c r="AV337" s="13" t="s">
        <v>82</v>
      </c>
      <c r="AW337" s="13" t="s">
        <v>34</v>
      </c>
      <c r="AX337" s="13" t="s">
        <v>80</v>
      </c>
      <c r="AY337" s="202" t="s">
        <v>149</v>
      </c>
    </row>
    <row r="338" spans="1:65" s="2" customFormat="1" ht="24.2" customHeight="1">
      <c r="A338" s="35"/>
      <c r="B338" s="36"/>
      <c r="C338" s="174" t="s">
        <v>585</v>
      </c>
      <c r="D338" s="174" t="s">
        <v>152</v>
      </c>
      <c r="E338" s="175" t="s">
        <v>586</v>
      </c>
      <c r="F338" s="176" t="s">
        <v>587</v>
      </c>
      <c r="G338" s="177" t="s">
        <v>247</v>
      </c>
      <c r="H338" s="178">
        <v>8.1</v>
      </c>
      <c r="I338" s="179"/>
      <c r="J338" s="180">
        <f>ROUND(I338*H338,2)</f>
        <v>0</v>
      </c>
      <c r="K338" s="176" t="s">
        <v>182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0.01213</v>
      </c>
      <c r="T338" s="184">
        <f>S338*H338</f>
        <v>0.098253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256</v>
      </c>
      <c r="AT338" s="185" t="s">
        <v>152</v>
      </c>
      <c r="AU338" s="185" t="s">
        <v>82</v>
      </c>
      <c r="AY338" s="18" t="s">
        <v>149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256</v>
      </c>
      <c r="BM338" s="185" t="s">
        <v>588</v>
      </c>
    </row>
    <row r="339" spans="1:47" s="2" customFormat="1" ht="11.25">
      <c r="A339" s="35"/>
      <c r="B339" s="36"/>
      <c r="C339" s="37"/>
      <c r="D339" s="203" t="s">
        <v>184</v>
      </c>
      <c r="E339" s="37"/>
      <c r="F339" s="204" t="s">
        <v>589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184</v>
      </c>
      <c r="AU339" s="18" t="s">
        <v>82</v>
      </c>
    </row>
    <row r="340" spans="2:51" s="13" customFormat="1" ht="11.25">
      <c r="B340" s="192"/>
      <c r="C340" s="193"/>
      <c r="D340" s="187" t="s">
        <v>165</v>
      </c>
      <c r="E340" s="194" t="s">
        <v>19</v>
      </c>
      <c r="F340" s="195" t="s">
        <v>590</v>
      </c>
      <c r="G340" s="193"/>
      <c r="H340" s="196">
        <v>8.1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165</v>
      </c>
      <c r="AU340" s="202" t="s">
        <v>82</v>
      </c>
      <c r="AV340" s="13" t="s">
        <v>82</v>
      </c>
      <c r="AW340" s="13" t="s">
        <v>34</v>
      </c>
      <c r="AX340" s="13" t="s">
        <v>80</v>
      </c>
      <c r="AY340" s="202" t="s">
        <v>149</v>
      </c>
    </row>
    <row r="341" spans="2:63" s="12" customFormat="1" ht="22.9" customHeight="1">
      <c r="B341" s="158"/>
      <c r="C341" s="159"/>
      <c r="D341" s="160" t="s">
        <v>71</v>
      </c>
      <c r="E341" s="172" t="s">
        <v>591</v>
      </c>
      <c r="F341" s="172" t="s">
        <v>592</v>
      </c>
      <c r="G341" s="159"/>
      <c r="H341" s="159"/>
      <c r="I341" s="162"/>
      <c r="J341" s="173">
        <f>BK341</f>
        <v>0</v>
      </c>
      <c r="K341" s="159"/>
      <c r="L341" s="164"/>
      <c r="M341" s="165"/>
      <c r="N341" s="166"/>
      <c r="O341" s="166"/>
      <c r="P341" s="167">
        <f>SUM(P342:P388)</f>
        <v>0</v>
      </c>
      <c r="Q341" s="166"/>
      <c r="R341" s="167">
        <f>SUM(R342:R388)</f>
        <v>0</v>
      </c>
      <c r="S341" s="166"/>
      <c r="T341" s="168">
        <f>SUM(T342:T388)</f>
        <v>1.67553711</v>
      </c>
      <c r="AR341" s="169" t="s">
        <v>82</v>
      </c>
      <c r="AT341" s="170" t="s">
        <v>71</v>
      </c>
      <c r="AU341" s="170" t="s">
        <v>80</v>
      </c>
      <c r="AY341" s="169" t="s">
        <v>149</v>
      </c>
      <c r="BK341" s="171">
        <f>SUM(BK342:BK388)</f>
        <v>0</v>
      </c>
    </row>
    <row r="342" spans="1:65" s="2" customFormat="1" ht="21.75" customHeight="1">
      <c r="A342" s="35"/>
      <c r="B342" s="36"/>
      <c r="C342" s="174" t="s">
        <v>593</v>
      </c>
      <c r="D342" s="174" t="s">
        <v>152</v>
      </c>
      <c r="E342" s="175" t="s">
        <v>594</v>
      </c>
      <c r="F342" s="176" t="s">
        <v>595</v>
      </c>
      <c r="G342" s="177" t="s">
        <v>170</v>
      </c>
      <c r="H342" s="178">
        <v>1.582</v>
      </c>
      <c r="I342" s="179"/>
      <c r="J342" s="180">
        <f>ROUND(I342*H342,2)</f>
        <v>0</v>
      </c>
      <c r="K342" s="176" t="s">
        <v>182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0.02465</v>
      </c>
      <c r="T342" s="184">
        <f>S342*H342</f>
        <v>0.0389963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256</v>
      </c>
      <c r="AT342" s="185" t="s">
        <v>152</v>
      </c>
      <c r="AU342" s="185" t="s">
        <v>82</v>
      </c>
      <c r="AY342" s="18" t="s">
        <v>149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256</v>
      </c>
      <c r="BM342" s="185" t="s">
        <v>596</v>
      </c>
    </row>
    <row r="343" spans="1:47" s="2" customFormat="1" ht="11.25">
      <c r="A343" s="35"/>
      <c r="B343" s="36"/>
      <c r="C343" s="37"/>
      <c r="D343" s="203" t="s">
        <v>184</v>
      </c>
      <c r="E343" s="37"/>
      <c r="F343" s="204" t="s">
        <v>597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184</v>
      </c>
      <c r="AU343" s="18" t="s">
        <v>82</v>
      </c>
    </row>
    <row r="344" spans="2:51" s="13" customFormat="1" ht="11.25">
      <c r="B344" s="192"/>
      <c r="C344" s="193"/>
      <c r="D344" s="187" t="s">
        <v>165</v>
      </c>
      <c r="E344" s="194" t="s">
        <v>19</v>
      </c>
      <c r="F344" s="195" t="s">
        <v>598</v>
      </c>
      <c r="G344" s="193"/>
      <c r="H344" s="196">
        <v>1.582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165</v>
      </c>
      <c r="AU344" s="202" t="s">
        <v>82</v>
      </c>
      <c r="AV344" s="13" t="s">
        <v>82</v>
      </c>
      <c r="AW344" s="13" t="s">
        <v>34</v>
      </c>
      <c r="AX344" s="13" t="s">
        <v>80</v>
      </c>
      <c r="AY344" s="202" t="s">
        <v>149</v>
      </c>
    </row>
    <row r="345" spans="1:65" s="2" customFormat="1" ht="33" customHeight="1">
      <c r="A345" s="35"/>
      <c r="B345" s="36"/>
      <c r="C345" s="174" t="s">
        <v>599</v>
      </c>
      <c r="D345" s="174" t="s">
        <v>152</v>
      </c>
      <c r="E345" s="175" t="s">
        <v>600</v>
      </c>
      <c r="F345" s="176" t="s">
        <v>601</v>
      </c>
      <c r="G345" s="177" t="s">
        <v>155</v>
      </c>
      <c r="H345" s="178">
        <v>1.56</v>
      </c>
      <c r="I345" s="179"/>
      <c r="J345" s="180">
        <f>ROUND(I345*H345,2)</f>
        <v>0</v>
      </c>
      <c r="K345" s="176" t="s">
        <v>182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0.003</v>
      </c>
      <c r="T345" s="184">
        <f>S345*H345</f>
        <v>0.00468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256</v>
      </c>
      <c r="AT345" s="185" t="s">
        <v>152</v>
      </c>
      <c r="AU345" s="185" t="s">
        <v>82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256</v>
      </c>
      <c r="BM345" s="185" t="s">
        <v>602</v>
      </c>
    </row>
    <row r="346" spans="1:47" s="2" customFormat="1" ht="11.25">
      <c r="A346" s="35"/>
      <c r="B346" s="36"/>
      <c r="C346" s="37"/>
      <c r="D346" s="203" t="s">
        <v>184</v>
      </c>
      <c r="E346" s="37"/>
      <c r="F346" s="204" t="s">
        <v>603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184</v>
      </c>
      <c r="AU346" s="18" t="s">
        <v>82</v>
      </c>
    </row>
    <row r="347" spans="2:51" s="13" customFormat="1" ht="11.25">
      <c r="B347" s="192"/>
      <c r="C347" s="193"/>
      <c r="D347" s="187" t="s">
        <v>165</v>
      </c>
      <c r="E347" s="194" t="s">
        <v>19</v>
      </c>
      <c r="F347" s="195" t="s">
        <v>604</v>
      </c>
      <c r="G347" s="193"/>
      <c r="H347" s="196">
        <v>1.56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165</v>
      </c>
      <c r="AU347" s="202" t="s">
        <v>82</v>
      </c>
      <c r="AV347" s="13" t="s">
        <v>82</v>
      </c>
      <c r="AW347" s="13" t="s">
        <v>34</v>
      </c>
      <c r="AX347" s="13" t="s">
        <v>80</v>
      </c>
      <c r="AY347" s="202" t="s">
        <v>149</v>
      </c>
    </row>
    <row r="348" spans="1:65" s="2" customFormat="1" ht="37.9" customHeight="1">
      <c r="A348" s="35"/>
      <c r="B348" s="36"/>
      <c r="C348" s="174" t="s">
        <v>605</v>
      </c>
      <c r="D348" s="174" t="s">
        <v>152</v>
      </c>
      <c r="E348" s="175" t="s">
        <v>606</v>
      </c>
      <c r="F348" s="176" t="s">
        <v>607</v>
      </c>
      <c r="G348" s="177" t="s">
        <v>155</v>
      </c>
      <c r="H348" s="178">
        <v>4.25</v>
      </c>
      <c r="I348" s="179"/>
      <c r="J348" s="180">
        <f>ROUND(I348*H348,2)</f>
        <v>0</v>
      </c>
      <c r="K348" s="176" t="s">
        <v>182</v>
      </c>
      <c r="L348" s="40"/>
      <c r="M348" s="181" t="s">
        <v>19</v>
      </c>
      <c r="N348" s="182" t="s">
        <v>43</v>
      </c>
      <c r="O348" s="65"/>
      <c r="P348" s="183">
        <f>O348*H348</f>
        <v>0</v>
      </c>
      <c r="Q348" s="183">
        <v>0</v>
      </c>
      <c r="R348" s="183">
        <f>Q348*H348</f>
        <v>0</v>
      </c>
      <c r="S348" s="183">
        <v>0.006</v>
      </c>
      <c r="T348" s="184">
        <f>S348*H348</f>
        <v>0.025500000000000002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256</v>
      </c>
      <c r="AT348" s="185" t="s">
        <v>152</v>
      </c>
      <c r="AU348" s="185" t="s">
        <v>82</v>
      </c>
      <c r="AY348" s="18" t="s">
        <v>149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80</v>
      </c>
      <c r="BK348" s="186">
        <f>ROUND(I348*H348,2)</f>
        <v>0</v>
      </c>
      <c r="BL348" s="18" t="s">
        <v>256</v>
      </c>
      <c r="BM348" s="185" t="s">
        <v>608</v>
      </c>
    </row>
    <row r="349" spans="1:47" s="2" customFormat="1" ht="11.25">
      <c r="A349" s="35"/>
      <c r="B349" s="36"/>
      <c r="C349" s="37"/>
      <c r="D349" s="203" t="s">
        <v>184</v>
      </c>
      <c r="E349" s="37"/>
      <c r="F349" s="204" t="s">
        <v>609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184</v>
      </c>
      <c r="AU349" s="18" t="s">
        <v>82</v>
      </c>
    </row>
    <row r="350" spans="2:51" s="13" customFormat="1" ht="11.25">
      <c r="B350" s="192"/>
      <c r="C350" s="193"/>
      <c r="D350" s="187" t="s">
        <v>165</v>
      </c>
      <c r="E350" s="194" t="s">
        <v>19</v>
      </c>
      <c r="F350" s="195" t="s">
        <v>610</v>
      </c>
      <c r="G350" s="193"/>
      <c r="H350" s="196">
        <v>4.25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165</v>
      </c>
      <c r="AU350" s="202" t="s">
        <v>82</v>
      </c>
      <c r="AV350" s="13" t="s">
        <v>82</v>
      </c>
      <c r="AW350" s="13" t="s">
        <v>34</v>
      </c>
      <c r="AX350" s="13" t="s">
        <v>80</v>
      </c>
      <c r="AY350" s="202" t="s">
        <v>149</v>
      </c>
    </row>
    <row r="351" spans="1:65" s="2" customFormat="1" ht="37.9" customHeight="1">
      <c r="A351" s="35"/>
      <c r="B351" s="36"/>
      <c r="C351" s="174" t="s">
        <v>611</v>
      </c>
      <c r="D351" s="174" t="s">
        <v>152</v>
      </c>
      <c r="E351" s="175" t="s">
        <v>612</v>
      </c>
      <c r="F351" s="176" t="s">
        <v>613</v>
      </c>
      <c r="G351" s="177" t="s">
        <v>170</v>
      </c>
      <c r="H351" s="178">
        <v>8.52</v>
      </c>
      <c r="I351" s="179"/>
      <c r="J351" s="180">
        <f>ROUND(I351*H351,2)</f>
        <v>0</v>
      </c>
      <c r="K351" s="176" t="s">
        <v>182</v>
      </c>
      <c r="L351" s="40"/>
      <c r="M351" s="181" t="s">
        <v>19</v>
      </c>
      <c r="N351" s="182" t="s">
        <v>43</v>
      </c>
      <c r="O351" s="65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256</v>
      </c>
      <c r="AT351" s="185" t="s">
        <v>152</v>
      </c>
      <c r="AU351" s="185" t="s">
        <v>82</v>
      </c>
      <c r="AY351" s="18" t="s">
        <v>149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80</v>
      </c>
      <c r="BK351" s="186">
        <f>ROUND(I351*H351,2)</f>
        <v>0</v>
      </c>
      <c r="BL351" s="18" t="s">
        <v>256</v>
      </c>
      <c r="BM351" s="185" t="s">
        <v>614</v>
      </c>
    </row>
    <row r="352" spans="1:47" s="2" customFormat="1" ht="11.25">
      <c r="A352" s="35"/>
      <c r="B352" s="36"/>
      <c r="C352" s="37"/>
      <c r="D352" s="203" t="s">
        <v>184</v>
      </c>
      <c r="E352" s="37"/>
      <c r="F352" s="204" t="s">
        <v>615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184</v>
      </c>
      <c r="AU352" s="18" t="s">
        <v>82</v>
      </c>
    </row>
    <row r="353" spans="2:51" s="13" customFormat="1" ht="11.25">
      <c r="B353" s="192"/>
      <c r="C353" s="193"/>
      <c r="D353" s="187" t="s">
        <v>165</v>
      </c>
      <c r="E353" s="194" t="s">
        <v>19</v>
      </c>
      <c r="F353" s="195" t="s">
        <v>616</v>
      </c>
      <c r="G353" s="193"/>
      <c r="H353" s="196">
        <v>5.412</v>
      </c>
      <c r="I353" s="197"/>
      <c r="J353" s="193"/>
      <c r="K353" s="193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165</v>
      </c>
      <c r="AU353" s="202" t="s">
        <v>82</v>
      </c>
      <c r="AV353" s="13" t="s">
        <v>82</v>
      </c>
      <c r="AW353" s="13" t="s">
        <v>34</v>
      </c>
      <c r="AX353" s="13" t="s">
        <v>72</v>
      </c>
      <c r="AY353" s="202" t="s">
        <v>149</v>
      </c>
    </row>
    <row r="354" spans="2:51" s="13" customFormat="1" ht="11.25">
      <c r="B354" s="192"/>
      <c r="C354" s="193"/>
      <c r="D354" s="187" t="s">
        <v>165</v>
      </c>
      <c r="E354" s="194" t="s">
        <v>19</v>
      </c>
      <c r="F354" s="195" t="s">
        <v>617</v>
      </c>
      <c r="G354" s="193"/>
      <c r="H354" s="196">
        <v>3.108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165</v>
      </c>
      <c r="AU354" s="202" t="s">
        <v>82</v>
      </c>
      <c r="AV354" s="13" t="s">
        <v>82</v>
      </c>
      <c r="AW354" s="13" t="s">
        <v>34</v>
      </c>
      <c r="AX354" s="13" t="s">
        <v>72</v>
      </c>
      <c r="AY354" s="202" t="s">
        <v>149</v>
      </c>
    </row>
    <row r="355" spans="2:51" s="15" customFormat="1" ht="11.25">
      <c r="B355" s="215"/>
      <c r="C355" s="216"/>
      <c r="D355" s="187" t="s">
        <v>165</v>
      </c>
      <c r="E355" s="217" t="s">
        <v>19</v>
      </c>
      <c r="F355" s="218" t="s">
        <v>203</v>
      </c>
      <c r="G355" s="216"/>
      <c r="H355" s="219">
        <v>8.52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165</v>
      </c>
      <c r="AU355" s="225" t="s">
        <v>82</v>
      </c>
      <c r="AV355" s="15" t="s">
        <v>157</v>
      </c>
      <c r="AW355" s="15" t="s">
        <v>34</v>
      </c>
      <c r="AX355" s="15" t="s">
        <v>80</v>
      </c>
      <c r="AY355" s="225" t="s">
        <v>149</v>
      </c>
    </row>
    <row r="356" spans="1:65" s="2" customFormat="1" ht="37.9" customHeight="1">
      <c r="A356" s="35"/>
      <c r="B356" s="36"/>
      <c r="C356" s="174" t="s">
        <v>618</v>
      </c>
      <c r="D356" s="174" t="s">
        <v>152</v>
      </c>
      <c r="E356" s="175" t="s">
        <v>619</v>
      </c>
      <c r="F356" s="176" t="s">
        <v>620</v>
      </c>
      <c r="G356" s="177" t="s">
        <v>155</v>
      </c>
      <c r="H356" s="178">
        <v>8</v>
      </c>
      <c r="I356" s="179"/>
      <c r="J356" s="180">
        <f>ROUND(I356*H356,2)</f>
        <v>0</v>
      </c>
      <c r="K356" s="176" t="s">
        <v>182</v>
      </c>
      <c r="L356" s="40"/>
      <c r="M356" s="181" t="s">
        <v>19</v>
      </c>
      <c r="N356" s="182" t="s">
        <v>43</v>
      </c>
      <c r="O356" s="65"/>
      <c r="P356" s="183">
        <f>O356*H356</f>
        <v>0</v>
      </c>
      <c r="Q356" s="183">
        <v>0</v>
      </c>
      <c r="R356" s="183">
        <f>Q356*H356</f>
        <v>0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256</v>
      </c>
      <c r="AT356" s="185" t="s">
        <v>152</v>
      </c>
      <c r="AU356" s="185" t="s">
        <v>82</v>
      </c>
      <c r="AY356" s="18" t="s">
        <v>149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80</v>
      </c>
      <c r="BK356" s="186">
        <f>ROUND(I356*H356,2)</f>
        <v>0</v>
      </c>
      <c r="BL356" s="18" t="s">
        <v>256</v>
      </c>
      <c r="BM356" s="185" t="s">
        <v>621</v>
      </c>
    </row>
    <row r="357" spans="1:47" s="2" customFormat="1" ht="11.25">
      <c r="A357" s="35"/>
      <c r="B357" s="36"/>
      <c r="C357" s="37"/>
      <c r="D357" s="203" t="s">
        <v>184</v>
      </c>
      <c r="E357" s="37"/>
      <c r="F357" s="204" t="s">
        <v>622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184</v>
      </c>
      <c r="AU357" s="18" t="s">
        <v>82</v>
      </c>
    </row>
    <row r="358" spans="2:51" s="13" customFormat="1" ht="11.25">
      <c r="B358" s="192"/>
      <c r="C358" s="193"/>
      <c r="D358" s="187" t="s">
        <v>165</v>
      </c>
      <c r="E358" s="194" t="s">
        <v>19</v>
      </c>
      <c r="F358" s="195" t="s">
        <v>623</v>
      </c>
      <c r="G358" s="193"/>
      <c r="H358" s="196">
        <v>4</v>
      </c>
      <c r="I358" s="197"/>
      <c r="J358" s="193"/>
      <c r="K358" s="193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165</v>
      </c>
      <c r="AU358" s="202" t="s">
        <v>82</v>
      </c>
      <c r="AV358" s="13" t="s">
        <v>82</v>
      </c>
      <c r="AW358" s="13" t="s">
        <v>34</v>
      </c>
      <c r="AX358" s="13" t="s">
        <v>72</v>
      </c>
      <c r="AY358" s="202" t="s">
        <v>149</v>
      </c>
    </row>
    <row r="359" spans="2:51" s="13" customFormat="1" ht="11.25">
      <c r="B359" s="192"/>
      <c r="C359" s="193"/>
      <c r="D359" s="187" t="s">
        <v>165</v>
      </c>
      <c r="E359" s="194" t="s">
        <v>19</v>
      </c>
      <c r="F359" s="195" t="s">
        <v>624</v>
      </c>
      <c r="G359" s="193"/>
      <c r="H359" s="196">
        <v>4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165</v>
      </c>
      <c r="AU359" s="202" t="s">
        <v>82</v>
      </c>
      <c r="AV359" s="13" t="s">
        <v>82</v>
      </c>
      <c r="AW359" s="13" t="s">
        <v>34</v>
      </c>
      <c r="AX359" s="13" t="s">
        <v>72</v>
      </c>
      <c r="AY359" s="202" t="s">
        <v>149</v>
      </c>
    </row>
    <row r="360" spans="2:51" s="15" customFormat="1" ht="11.25">
      <c r="B360" s="215"/>
      <c r="C360" s="216"/>
      <c r="D360" s="187" t="s">
        <v>165</v>
      </c>
      <c r="E360" s="217" t="s">
        <v>19</v>
      </c>
      <c r="F360" s="218" t="s">
        <v>203</v>
      </c>
      <c r="G360" s="216"/>
      <c r="H360" s="219">
        <v>8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165</v>
      </c>
      <c r="AU360" s="225" t="s">
        <v>82</v>
      </c>
      <c r="AV360" s="15" t="s">
        <v>157</v>
      </c>
      <c r="AW360" s="15" t="s">
        <v>34</v>
      </c>
      <c r="AX360" s="15" t="s">
        <v>80</v>
      </c>
      <c r="AY360" s="225" t="s">
        <v>149</v>
      </c>
    </row>
    <row r="361" spans="1:65" s="2" customFormat="1" ht="24.2" customHeight="1">
      <c r="A361" s="35"/>
      <c r="B361" s="36"/>
      <c r="C361" s="174" t="s">
        <v>625</v>
      </c>
      <c r="D361" s="174" t="s">
        <v>152</v>
      </c>
      <c r="E361" s="175" t="s">
        <v>626</v>
      </c>
      <c r="F361" s="176" t="s">
        <v>627</v>
      </c>
      <c r="G361" s="177" t="s">
        <v>170</v>
      </c>
      <c r="H361" s="178">
        <v>4.038</v>
      </c>
      <c r="I361" s="179"/>
      <c r="J361" s="180">
        <f>ROUND(I361*H361,2)</f>
        <v>0</v>
      </c>
      <c r="K361" s="176" t="s">
        <v>182</v>
      </c>
      <c r="L361" s="40"/>
      <c r="M361" s="181" t="s">
        <v>19</v>
      </c>
      <c r="N361" s="182" t="s">
        <v>43</v>
      </c>
      <c r="O361" s="65"/>
      <c r="P361" s="183">
        <f>O361*H361</f>
        <v>0</v>
      </c>
      <c r="Q361" s="183">
        <v>0</v>
      </c>
      <c r="R361" s="183">
        <f>Q361*H361</f>
        <v>0</v>
      </c>
      <c r="S361" s="183">
        <v>0.00762</v>
      </c>
      <c r="T361" s="184">
        <f>S361*H361</f>
        <v>0.03076956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256</v>
      </c>
      <c r="AT361" s="185" t="s">
        <v>152</v>
      </c>
      <c r="AU361" s="185" t="s">
        <v>82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256</v>
      </c>
      <c r="BM361" s="185" t="s">
        <v>628</v>
      </c>
    </row>
    <row r="362" spans="1:47" s="2" customFormat="1" ht="11.25">
      <c r="A362" s="35"/>
      <c r="B362" s="36"/>
      <c r="C362" s="37"/>
      <c r="D362" s="203" t="s">
        <v>184</v>
      </c>
      <c r="E362" s="37"/>
      <c r="F362" s="204" t="s">
        <v>629</v>
      </c>
      <c r="G362" s="37"/>
      <c r="H362" s="37"/>
      <c r="I362" s="189"/>
      <c r="J362" s="37"/>
      <c r="K362" s="37"/>
      <c r="L362" s="40"/>
      <c r="M362" s="190"/>
      <c r="N362" s="191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184</v>
      </c>
      <c r="AU362" s="18" t="s">
        <v>82</v>
      </c>
    </row>
    <row r="363" spans="2:51" s="13" customFormat="1" ht="11.25">
      <c r="B363" s="192"/>
      <c r="C363" s="193"/>
      <c r="D363" s="187" t="s">
        <v>165</v>
      </c>
      <c r="E363" s="194" t="s">
        <v>19</v>
      </c>
      <c r="F363" s="195" t="s">
        <v>630</v>
      </c>
      <c r="G363" s="193"/>
      <c r="H363" s="196">
        <v>1.995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165</v>
      </c>
      <c r="AU363" s="202" t="s">
        <v>82</v>
      </c>
      <c r="AV363" s="13" t="s">
        <v>82</v>
      </c>
      <c r="AW363" s="13" t="s">
        <v>34</v>
      </c>
      <c r="AX363" s="13" t="s">
        <v>72</v>
      </c>
      <c r="AY363" s="202" t="s">
        <v>149</v>
      </c>
    </row>
    <row r="364" spans="2:51" s="13" customFormat="1" ht="11.25">
      <c r="B364" s="192"/>
      <c r="C364" s="193"/>
      <c r="D364" s="187" t="s">
        <v>165</v>
      </c>
      <c r="E364" s="194" t="s">
        <v>19</v>
      </c>
      <c r="F364" s="195" t="s">
        <v>631</v>
      </c>
      <c r="G364" s="193"/>
      <c r="H364" s="196">
        <v>2.043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165</v>
      </c>
      <c r="AU364" s="202" t="s">
        <v>82</v>
      </c>
      <c r="AV364" s="13" t="s">
        <v>82</v>
      </c>
      <c r="AW364" s="13" t="s">
        <v>34</v>
      </c>
      <c r="AX364" s="13" t="s">
        <v>72</v>
      </c>
      <c r="AY364" s="202" t="s">
        <v>149</v>
      </c>
    </row>
    <row r="365" spans="2:51" s="15" customFormat="1" ht="11.25">
      <c r="B365" s="215"/>
      <c r="C365" s="216"/>
      <c r="D365" s="187" t="s">
        <v>165</v>
      </c>
      <c r="E365" s="217" t="s">
        <v>19</v>
      </c>
      <c r="F365" s="218" t="s">
        <v>203</v>
      </c>
      <c r="G365" s="216"/>
      <c r="H365" s="219">
        <v>4.038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165</v>
      </c>
      <c r="AU365" s="225" t="s">
        <v>82</v>
      </c>
      <c r="AV365" s="15" t="s">
        <v>157</v>
      </c>
      <c r="AW365" s="15" t="s">
        <v>34</v>
      </c>
      <c r="AX365" s="15" t="s">
        <v>80</v>
      </c>
      <c r="AY365" s="225" t="s">
        <v>149</v>
      </c>
    </row>
    <row r="366" spans="1:65" s="2" customFormat="1" ht="24.2" customHeight="1">
      <c r="A366" s="35"/>
      <c r="B366" s="36"/>
      <c r="C366" s="174" t="s">
        <v>632</v>
      </c>
      <c r="D366" s="174" t="s">
        <v>152</v>
      </c>
      <c r="E366" s="175" t="s">
        <v>633</v>
      </c>
      <c r="F366" s="176" t="s">
        <v>634</v>
      </c>
      <c r="G366" s="177" t="s">
        <v>170</v>
      </c>
      <c r="H366" s="178">
        <v>2.625</v>
      </c>
      <c r="I366" s="179"/>
      <c r="J366" s="180">
        <f>ROUND(I366*H366,2)</f>
        <v>0</v>
      </c>
      <c r="K366" s="176" t="s">
        <v>182</v>
      </c>
      <c r="L366" s="40"/>
      <c r="M366" s="181" t="s">
        <v>19</v>
      </c>
      <c r="N366" s="182" t="s">
        <v>43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0.00853</v>
      </c>
      <c r="T366" s="184">
        <f>S366*H366</f>
        <v>0.022391249999999998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256</v>
      </c>
      <c r="AT366" s="185" t="s">
        <v>152</v>
      </c>
      <c r="AU366" s="185" t="s">
        <v>82</v>
      </c>
      <c r="AY366" s="18" t="s">
        <v>149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80</v>
      </c>
      <c r="BK366" s="186">
        <f>ROUND(I366*H366,2)</f>
        <v>0</v>
      </c>
      <c r="BL366" s="18" t="s">
        <v>256</v>
      </c>
      <c r="BM366" s="185" t="s">
        <v>635</v>
      </c>
    </row>
    <row r="367" spans="1:47" s="2" customFormat="1" ht="11.25">
      <c r="A367" s="35"/>
      <c r="B367" s="36"/>
      <c r="C367" s="37"/>
      <c r="D367" s="203" t="s">
        <v>184</v>
      </c>
      <c r="E367" s="37"/>
      <c r="F367" s="204" t="s">
        <v>636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184</v>
      </c>
      <c r="AU367" s="18" t="s">
        <v>82</v>
      </c>
    </row>
    <row r="368" spans="2:51" s="13" customFormat="1" ht="11.25">
      <c r="B368" s="192"/>
      <c r="C368" s="193"/>
      <c r="D368" s="187" t="s">
        <v>165</v>
      </c>
      <c r="E368" s="194" t="s">
        <v>19</v>
      </c>
      <c r="F368" s="195" t="s">
        <v>637</v>
      </c>
      <c r="G368" s="193"/>
      <c r="H368" s="196">
        <v>2.625</v>
      </c>
      <c r="I368" s="197"/>
      <c r="J368" s="193"/>
      <c r="K368" s="193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165</v>
      </c>
      <c r="AU368" s="202" t="s">
        <v>82</v>
      </c>
      <c r="AV368" s="13" t="s">
        <v>82</v>
      </c>
      <c r="AW368" s="13" t="s">
        <v>34</v>
      </c>
      <c r="AX368" s="13" t="s">
        <v>80</v>
      </c>
      <c r="AY368" s="202" t="s">
        <v>149</v>
      </c>
    </row>
    <row r="369" spans="1:65" s="2" customFormat="1" ht="49.15" customHeight="1">
      <c r="A369" s="35"/>
      <c r="B369" s="36"/>
      <c r="C369" s="174" t="s">
        <v>638</v>
      </c>
      <c r="D369" s="174" t="s">
        <v>152</v>
      </c>
      <c r="E369" s="175" t="s">
        <v>639</v>
      </c>
      <c r="F369" s="176" t="s">
        <v>640</v>
      </c>
      <c r="G369" s="177" t="s">
        <v>155</v>
      </c>
      <c r="H369" s="178">
        <v>29</v>
      </c>
      <c r="I369" s="179"/>
      <c r="J369" s="180">
        <f>ROUND(I369*H369,2)</f>
        <v>0</v>
      </c>
      <c r="K369" s="176" t="s">
        <v>182</v>
      </c>
      <c r="L369" s="40"/>
      <c r="M369" s="181" t="s">
        <v>19</v>
      </c>
      <c r="N369" s="182" t="s">
        <v>43</v>
      </c>
      <c r="O369" s="65"/>
      <c r="P369" s="183">
        <f>O369*H369</f>
        <v>0</v>
      </c>
      <c r="Q369" s="183">
        <v>0</v>
      </c>
      <c r="R369" s="183">
        <f>Q369*H369</f>
        <v>0</v>
      </c>
      <c r="S369" s="183">
        <v>0.024</v>
      </c>
      <c r="T369" s="184">
        <f>S369*H369</f>
        <v>0.6960000000000001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256</v>
      </c>
      <c r="AT369" s="185" t="s">
        <v>152</v>
      </c>
      <c r="AU369" s="185" t="s">
        <v>82</v>
      </c>
      <c r="AY369" s="18" t="s">
        <v>149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80</v>
      </c>
      <c r="BK369" s="186">
        <f>ROUND(I369*H369,2)</f>
        <v>0</v>
      </c>
      <c r="BL369" s="18" t="s">
        <v>256</v>
      </c>
      <c r="BM369" s="185" t="s">
        <v>641</v>
      </c>
    </row>
    <row r="370" spans="1:47" s="2" customFormat="1" ht="11.25">
      <c r="A370" s="35"/>
      <c r="B370" s="36"/>
      <c r="C370" s="37"/>
      <c r="D370" s="203" t="s">
        <v>184</v>
      </c>
      <c r="E370" s="37"/>
      <c r="F370" s="204" t="s">
        <v>642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184</v>
      </c>
      <c r="AU370" s="18" t="s">
        <v>82</v>
      </c>
    </row>
    <row r="371" spans="2:51" s="13" customFormat="1" ht="11.25">
      <c r="B371" s="192"/>
      <c r="C371" s="193"/>
      <c r="D371" s="187" t="s">
        <v>165</v>
      </c>
      <c r="E371" s="194" t="s">
        <v>19</v>
      </c>
      <c r="F371" s="195" t="s">
        <v>643</v>
      </c>
      <c r="G371" s="193"/>
      <c r="H371" s="196">
        <v>2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165</v>
      </c>
      <c r="AU371" s="202" t="s">
        <v>82</v>
      </c>
      <c r="AV371" s="13" t="s">
        <v>82</v>
      </c>
      <c r="AW371" s="13" t="s">
        <v>34</v>
      </c>
      <c r="AX371" s="13" t="s">
        <v>72</v>
      </c>
      <c r="AY371" s="202" t="s">
        <v>149</v>
      </c>
    </row>
    <row r="372" spans="2:51" s="13" customFormat="1" ht="11.25">
      <c r="B372" s="192"/>
      <c r="C372" s="193"/>
      <c r="D372" s="187" t="s">
        <v>165</v>
      </c>
      <c r="E372" s="194" t="s">
        <v>19</v>
      </c>
      <c r="F372" s="195" t="s">
        <v>644</v>
      </c>
      <c r="G372" s="193"/>
      <c r="H372" s="196">
        <v>3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165</v>
      </c>
      <c r="AU372" s="202" t="s">
        <v>82</v>
      </c>
      <c r="AV372" s="13" t="s">
        <v>82</v>
      </c>
      <c r="AW372" s="13" t="s">
        <v>34</v>
      </c>
      <c r="AX372" s="13" t="s">
        <v>72</v>
      </c>
      <c r="AY372" s="202" t="s">
        <v>149</v>
      </c>
    </row>
    <row r="373" spans="2:51" s="13" customFormat="1" ht="11.25">
      <c r="B373" s="192"/>
      <c r="C373" s="193"/>
      <c r="D373" s="187" t="s">
        <v>165</v>
      </c>
      <c r="E373" s="194" t="s">
        <v>19</v>
      </c>
      <c r="F373" s="195" t="s">
        <v>645</v>
      </c>
      <c r="G373" s="193"/>
      <c r="H373" s="196">
        <v>16</v>
      </c>
      <c r="I373" s="197"/>
      <c r="J373" s="193"/>
      <c r="K373" s="193"/>
      <c r="L373" s="198"/>
      <c r="M373" s="199"/>
      <c r="N373" s="200"/>
      <c r="O373" s="200"/>
      <c r="P373" s="200"/>
      <c r="Q373" s="200"/>
      <c r="R373" s="200"/>
      <c r="S373" s="200"/>
      <c r="T373" s="201"/>
      <c r="AT373" s="202" t="s">
        <v>165</v>
      </c>
      <c r="AU373" s="202" t="s">
        <v>82</v>
      </c>
      <c r="AV373" s="13" t="s">
        <v>82</v>
      </c>
      <c r="AW373" s="13" t="s">
        <v>34</v>
      </c>
      <c r="AX373" s="13" t="s">
        <v>72</v>
      </c>
      <c r="AY373" s="202" t="s">
        <v>149</v>
      </c>
    </row>
    <row r="374" spans="2:51" s="13" customFormat="1" ht="11.25">
      <c r="B374" s="192"/>
      <c r="C374" s="193"/>
      <c r="D374" s="187" t="s">
        <v>165</v>
      </c>
      <c r="E374" s="194" t="s">
        <v>19</v>
      </c>
      <c r="F374" s="195" t="s">
        <v>646</v>
      </c>
      <c r="G374" s="193"/>
      <c r="H374" s="196">
        <v>1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165</v>
      </c>
      <c r="AU374" s="202" t="s">
        <v>82</v>
      </c>
      <c r="AV374" s="13" t="s">
        <v>82</v>
      </c>
      <c r="AW374" s="13" t="s">
        <v>34</v>
      </c>
      <c r="AX374" s="13" t="s">
        <v>72</v>
      </c>
      <c r="AY374" s="202" t="s">
        <v>149</v>
      </c>
    </row>
    <row r="375" spans="2:51" s="13" customFormat="1" ht="11.25">
      <c r="B375" s="192"/>
      <c r="C375" s="193"/>
      <c r="D375" s="187" t="s">
        <v>165</v>
      </c>
      <c r="E375" s="194" t="s">
        <v>19</v>
      </c>
      <c r="F375" s="195" t="s">
        <v>647</v>
      </c>
      <c r="G375" s="193"/>
      <c r="H375" s="196">
        <v>7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165</v>
      </c>
      <c r="AU375" s="202" t="s">
        <v>82</v>
      </c>
      <c r="AV375" s="13" t="s">
        <v>82</v>
      </c>
      <c r="AW375" s="13" t="s">
        <v>34</v>
      </c>
      <c r="AX375" s="13" t="s">
        <v>72</v>
      </c>
      <c r="AY375" s="202" t="s">
        <v>149</v>
      </c>
    </row>
    <row r="376" spans="2:51" s="15" customFormat="1" ht="11.25">
      <c r="B376" s="215"/>
      <c r="C376" s="216"/>
      <c r="D376" s="187" t="s">
        <v>165</v>
      </c>
      <c r="E376" s="217" t="s">
        <v>19</v>
      </c>
      <c r="F376" s="218" t="s">
        <v>203</v>
      </c>
      <c r="G376" s="216"/>
      <c r="H376" s="219">
        <v>29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165</v>
      </c>
      <c r="AU376" s="225" t="s">
        <v>82</v>
      </c>
      <c r="AV376" s="15" t="s">
        <v>157</v>
      </c>
      <c r="AW376" s="15" t="s">
        <v>34</v>
      </c>
      <c r="AX376" s="15" t="s">
        <v>80</v>
      </c>
      <c r="AY376" s="225" t="s">
        <v>149</v>
      </c>
    </row>
    <row r="377" spans="1:65" s="2" customFormat="1" ht="49.15" customHeight="1">
      <c r="A377" s="35"/>
      <c r="B377" s="36"/>
      <c r="C377" s="174" t="s">
        <v>648</v>
      </c>
      <c r="D377" s="174" t="s">
        <v>152</v>
      </c>
      <c r="E377" s="175" t="s">
        <v>649</v>
      </c>
      <c r="F377" s="176" t="s">
        <v>650</v>
      </c>
      <c r="G377" s="177" t="s">
        <v>155</v>
      </c>
      <c r="H377" s="178">
        <v>1</v>
      </c>
      <c r="I377" s="179"/>
      <c r="J377" s="180">
        <f>ROUND(I377*H377,2)</f>
        <v>0</v>
      </c>
      <c r="K377" s="176" t="s">
        <v>182</v>
      </c>
      <c r="L377" s="40"/>
      <c r="M377" s="181" t="s">
        <v>19</v>
      </c>
      <c r="N377" s="182" t="s">
        <v>43</v>
      </c>
      <c r="O377" s="65"/>
      <c r="P377" s="183">
        <f>O377*H377</f>
        <v>0</v>
      </c>
      <c r="Q377" s="183">
        <v>0</v>
      </c>
      <c r="R377" s="183">
        <f>Q377*H377</f>
        <v>0</v>
      </c>
      <c r="S377" s="183">
        <v>0.028</v>
      </c>
      <c r="T377" s="184">
        <f>S377*H377</f>
        <v>0.028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256</v>
      </c>
      <c r="AT377" s="185" t="s">
        <v>152</v>
      </c>
      <c r="AU377" s="185" t="s">
        <v>82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256</v>
      </c>
      <c r="BM377" s="185" t="s">
        <v>651</v>
      </c>
    </row>
    <row r="378" spans="1:47" s="2" customFormat="1" ht="11.25">
      <c r="A378" s="35"/>
      <c r="B378" s="36"/>
      <c r="C378" s="37"/>
      <c r="D378" s="203" t="s">
        <v>184</v>
      </c>
      <c r="E378" s="37"/>
      <c r="F378" s="204" t="s">
        <v>652</v>
      </c>
      <c r="G378" s="37"/>
      <c r="H378" s="37"/>
      <c r="I378" s="189"/>
      <c r="J378" s="37"/>
      <c r="K378" s="37"/>
      <c r="L378" s="40"/>
      <c r="M378" s="190"/>
      <c r="N378" s="191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184</v>
      </c>
      <c r="AU378" s="18" t="s">
        <v>82</v>
      </c>
    </row>
    <row r="379" spans="2:51" s="13" customFormat="1" ht="11.25">
      <c r="B379" s="192"/>
      <c r="C379" s="193"/>
      <c r="D379" s="187" t="s">
        <v>165</v>
      </c>
      <c r="E379" s="194" t="s">
        <v>19</v>
      </c>
      <c r="F379" s="195" t="s">
        <v>653</v>
      </c>
      <c r="G379" s="193"/>
      <c r="H379" s="196">
        <v>1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165</v>
      </c>
      <c r="AU379" s="202" t="s">
        <v>82</v>
      </c>
      <c r="AV379" s="13" t="s">
        <v>82</v>
      </c>
      <c r="AW379" s="13" t="s">
        <v>34</v>
      </c>
      <c r="AX379" s="13" t="s">
        <v>80</v>
      </c>
      <c r="AY379" s="202" t="s">
        <v>149</v>
      </c>
    </row>
    <row r="380" spans="1:65" s="2" customFormat="1" ht="37.9" customHeight="1">
      <c r="A380" s="35"/>
      <c r="B380" s="36"/>
      <c r="C380" s="174" t="s">
        <v>654</v>
      </c>
      <c r="D380" s="174" t="s">
        <v>152</v>
      </c>
      <c r="E380" s="175" t="s">
        <v>655</v>
      </c>
      <c r="F380" s="176" t="s">
        <v>656</v>
      </c>
      <c r="G380" s="177" t="s">
        <v>155</v>
      </c>
      <c r="H380" s="178">
        <v>1</v>
      </c>
      <c r="I380" s="179"/>
      <c r="J380" s="180">
        <f>ROUND(I380*H380,2)</f>
        <v>0</v>
      </c>
      <c r="K380" s="176" t="s">
        <v>182</v>
      </c>
      <c r="L380" s="40"/>
      <c r="M380" s="181" t="s">
        <v>19</v>
      </c>
      <c r="N380" s="182" t="s">
        <v>43</v>
      </c>
      <c r="O380" s="65"/>
      <c r="P380" s="183">
        <f>O380*H380</f>
        <v>0</v>
      </c>
      <c r="Q380" s="183">
        <v>0</v>
      </c>
      <c r="R380" s="183">
        <f>Q380*H380</f>
        <v>0</v>
      </c>
      <c r="S380" s="183">
        <v>0.131</v>
      </c>
      <c r="T380" s="184">
        <f>S380*H380</f>
        <v>0.131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256</v>
      </c>
      <c r="AT380" s="185" t="s">
        <v>152</v>
      </c>
      <c r="AU380" s="185" t="s">
        <v>82</v>
      </c>
      <c r="AY380" s="18" t="s">
        <v>149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18" t="s">
        <v>80</v>
      </c>
      <c r="BK380" s="186">
        <f>ROUND(I380*H380,2)</f>
        <v>0</v>
      </c>
      <c r="BL380" s="18" t="s">
        <v>256</v>
      </c>
      <c r="BM380" s="185" t="s">
        <v>657</v>
      </c>
    </row>
    <row r="381" spans="1:47" s="2" customFormat="1" ht="11.25">
      <c r="A381" s="35"/>
      <c r="B381" s="36"/>
      <c r="C381" s="37"/>
      <c r="D381" s="203" t="s">
        <v>184</v>
      </c>
      <c r="E381" s="37"/>
      <c r="F381" s="204" t="s">
        <v>658</v>
      </c>
      <c r="G381" s="37"/>
      <c r="H381" s="37"/>
      <c r="I381" s="189"/>
      <c r="J381" s="37"/>
      <c r="K381" s="37"/>
      <c r="L381" s="40"/>
      <c r="M381" s="190"/>
      <c r="N381" s="191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184</v>
      </c>
      <c r="AU381" s="18" t="s">
        <v>82</v>
      </c>
    </row>
    <row r="382" spans="2:51" s="13" customFormat="1" ht="11.25">
      <c r="B382" s="192"/>
      <c r="C382" s="193"/>
      <c r="D382" s="187" t="s">
        <v>165</v>
      </c>
      <c r="E382" s="194" t="s">
        <v>19</v>
      </c>
      <c r="F382" s="195" t="s">
        <v>659</v>
      </c>
      <c r="G382" s="193"/>
      <c r="H382" s="196">
        <v>1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165</v>
      </c>
      <c r="AU382" s="202" t="s">
        <v>82</v>
      </c>
      <c r="AV382" s="13" t="s">
        <v>82</v>
      </c>
      <c r="AW382" s="13" t="s">
        <v>34</v>
      </c>
      <c r="AX382" s="13" t="s">
        <v>80</v>
      </c>
      <c r="AY382" s="202" t="s">
        <v>149</v>
      </c>
    </row>
    <row r="383" spans="1:65" s="2" customFormat="1" ht="37.9" customHeight="1">
      <c r="A383" s="35"/>
      <c r="B383" s="36"/>
      <c r="C383" s="174" t="s">
        <v>660</v>
      </c>
      <c r="D383" s="174" t="s">
        <v>152</v>
      </c>
      <c r="E383" s="175" t="s">
        <v>661</v>
      </c>
      <c r="F383" s="176" t="s">
        <v>662</v>
      </c>
      <c r="G383" s="177" t="s">
        <v>155</v>
      </c>
      <c r="H383" s="178">
        <v>3</v>
      </c>
      <c r="I383" s="179"/>
      <c r="J383" s="180">
        <f>ROUND(I383*H383,2)</f>
        <v>0</v>
      </c>
      <c r="K383" s="176" t="s">
        <v>182</v>
      </c>
      <c r="L383" s="40"/>
      <c r="M383" s="181" t="s">
        <v>19</v>
      </c>
      <c r="N383" s="182" t="s">
        <v>43</v>
      </c>
      <c r="O383" s="65"/>
      <c r="P383" s="183">
        <f>O383*H383</f>
        <v>0</v>
      </c>
      <c r="Q383" s="183">
        <v>0</v>
      </c>
      <c r="R383" s="183">
        <f>Q383*H383</f>
        <v>0</v>
      </c>
      <c r="S383" s="183">
        <v>0.174</v>
      </c>
      <c r="T383" s="184">
        <f>S383*H383</f>
        <v>0.522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256</v>
      </c>
      <c r="AT383" s="185" t="s">
        <v>152</v>
      </c>
      <c r="AU383" s="185" t="s">
        <v>82</v>
      </c>
      <c r="AY383" s="18" t="s">
        <v>149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256</v>
      </c>
      <c r="BM383" s="185" t="s">
        <v>663</v>
      </c>
    </row>
    <row r="384" spans="1:47" s="2" customFormat="1" ht="11.25">
      <c r="A384" s="35"/>
      <c r="B384" s="36"/>
      <c r="C384" s="37"/>
      <c r="D384" s="203" t="s">
        <v>184</v>
      </c>
      <c r="E384" s="37"/>
      <c r="F384" s="204" t="s">
        <v>664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184</v>
      </c>
      <c r="AU384" s="18" t="s">
        <v>82</v>
      </c>
    </row>
    <row r="385" spans="2:51" s="13" customFormat="1" ht="11.25">
      <c r="B385" s="192"/>
      <c r="C385" s="193"/>
      <c r="D385" s="187" t="s">
        <v>165</v>
      </c>
      <c r="E385" s="194" t="s">
        <v>19</v>
      </c>
      <c r="F385" s="195" t="s">
        <v>665</v>
      </c>
      <c r="G385" s="193"/>
      <c r="H385" s="196">
        <v>3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165</v>
      </c>
      <c r="AU385" s="202" t="s">
        <v>82</v>
      </c>
      <c r="AV385" s="13" t="s">
        <v>82</v>
      </c>
      <c r="AW385" s="13" t="s">
        <v>34</v>
      </c>
      <c r="AX385" s="13" t="s">
        <v>80</v>
      </c>
      <c r="AY385" s="202" t="s">
        <v>149</v>
      </c>
    </row>
    <row r="386" spans="1:65" s="2" customFormat="1" ht="21.75" customHeight="1">
      <c r="A386" s="35"/>
      <c r="B386" s="36"/>
      <c r="C386" s="174" t="s">
        <v>666</v>
      </c>
      <c r="D386" s="174" t="s">
        <v>152</v>
      </c>
      <c r="E386" s="175" t="s">
        <v>667</v>
      </c>
      <c r="F386" s="176" t="s">
        <v>668</v>
      </c>
      <c r="G386" s="177" t="s">
        <v>155</v>
      </c>
      <c r="H386" s="178">
        <v>2</v>
      </c>
      <c r="I386" s="179"/>
      <c r="J386" s="180">
        <f>ROUND(I386*H386,2)</f>
        <v>0</v>
      </c>
      <c r="K386" s="176" t="s">
        <v>182</v>
      </c>
      <c r="L386" s="40"/>
      <c r="M386" s="181" t="s">
        <v>19</v>
      </c>
      <c r="N386" s="182" t="s">
        <v>43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0.0881</v>
      </c>
      <c r="T386" s="184">
        <f>S386*H386</f>
        <v>0.1762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256</v>
      </c>
      <c r="AT386" s="185" t="s">
        <v>152</v>
      </c>
      <c r="AU386" s="185" t="s">
        <v>82</v>
      </c>
      <c r="AY386" s="18" t="s">
        <v>149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80</v>
      </c>
      <c r="BK386" s="186">
        <f>ROUND(I386*H386,2)</f>
        <v>0</v>
      </c>
      <c r="BL386" s="18" t="s">
        <v>256</v>
      </c>
      <c r="BM386" s="185" t="s">
        <v>669</v>
      </c>
    </row>
    <row r="387" spans="1:47" s="2" customFormat="1" ht="11.25">
      <c r="A387" s="35"/>
      <c r="B387" s="36"/>
      <c r="C387" s="37"/>
      <c r="D387" s="203" t="s">
        <v>184</v>
      </c>
      <c r="E387" s="37"/>
      <c r="F387" s="204" t="s">
        <v>670</v>
      </c>
      <c r="G387" s="37"/>
      <c r="H387" s="37"/>
      <c r="I387" s="189"/>
      <c r="J387" s="37"/>
      <c r="K387" s="37"/>
      <c r="L387" s="40"/>
      <c r="M387" s="190"/>
      <c r="N387" s="191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184</v>
      </c>
      <c r="AU387" s="18" t="s">
        <v>82</v>
      </c>
    </row>
    <row r="388" spans="2:51" s="13" customFormat="1" ht="11.25">
      <c r="B388" s="192"/>
      <c r="C388" s="193"/>
      <c r="D388" s="187" t="s">
        <v>165</v>
      </c>
      <c r="E388" s="194" t="s">
        <v>19</v>
      </c>
      <c r="F388" s="195" t="s">
        <v>671</v>
      </c>
      <c r="G388" s="193"/>
      <c r="H388" s="196">
        <v>2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165</v>
      </c>
      <c r="AU388" s="202" t="s">
        <v>82</v>
      </c>
      <c r="AV388" s="13" t="s">
        <v>82</v>
      </c>
      <c r="AW388" s="13" t="s">
        <v>34</v>
      </c>
      <c r="AX388" s="13" t="s">
        <v>80</v>
      </c>
      <c r="AY388" s="202" t="s">
        <v>149</v>
      </c>
    </row>
    <row r="389" spans="2:63" s="12" customFormat="1" ht="22.9" customHeight="1">
      <c r="B389" s="158"/>
      <c r="C389" s="159"/>
      <c r="D389" s="160" t="s">
        <v>71</v>
      </c>
      <c r="E389" s="172" t="s">
        <v>672</v>
      </c>
      <c r="F389" s="172" t="s">
        <v>673</v>
      </c>
      <c r="G389" s="159"/>
      <c r="H389" s="159"/>
      <c r="I389" s="162"/>
      <c r="J389" s="173">
        <f>BK389</f>
        <v>0</v>
      </c>
      <c r="K389" s="159"/>
      <c r="L389" s="164"/>
      <c r="M389" s="165"/>
      <c r="N389" s="166"/>
      <c r="O389" s="166"/>
      <c r="P389" s="167">
        <f>SUM(P390:P395)</f>
        <v>0</v>
      </c>
      <c r="Q389" s="166"/>
      <c r="R389" s="167">
        <f>SUM(R390:R395)</f>
        <v>0</v>
      </c>
      <c r="S389" s="166"/>
      <c r="T389" s="168">
        <f>SUM(T390:T395)</f>
        <v>0.8934</v>
      </c>
      <c r="AR389" s="169" t="s">
        <v>82</v>
      </c>
      <c r="AT389" s="170" t="s">
        <v>71</v>
      </c>
      <c r="AU389" s="170" t="s">
        <v>80</v>
      </c>
      <c r="AY389" s="169" t="s">
        <v>149</v>
      </c>
      <c r="BK389" s="171">
        <f>SUM(BK390:BK395)</f>
        <v>0</v>
      </c>
    </row>
    <row r="390" spans="1:65" s="2" customFormat="1" ht="24.2" customHeight="1">
      <c r="A390" s="35"/>
      <c r="B390" s="36"/>
      <c r="C390" s="174" t="s">
        <v>674</v>
      </c>
      <c r="D390" s="174" t="s">
        <v>152</v>
      </c>
      <c r="E390" s="175" t="s">
        <v>675</v>
      </c>
      <c r="F390" s="176" t="s">
        <v>676</v>
      </c>
      <c r="G390" s="177" t="s">
        <v>170</v>
      </c>
      <c r="H390" s="178">
        <v>27.45</v>
      </c>
      <c r="I390" s="179"/>
      <c r="J390" s="180">
        <f>ROUND(I390*H390,2)</f>
        <v>0</v>
      </c>
      <c r="K390" s="176" t="s">
        <v>182</v>
      </c>
      <c r="L390" s="40"/>
      <c r="M390" s="181" t="s">
        <v>19</v>
      </c>
      <c r="N390" s="182" t="s">
        <v>43</v>
      </c>
      <c r="O390" s="65"/>
      <c r="P390" s="183">
        <f>O390*H390</f>
        <v>0</v>
      </c>
      <c r="Q390" s="183">
        <v>0</v>
      </c>
      <c r="R390" s="183">
        <f>Q390*H390</f>
        <v>0</v>
      </c>
      <c r="S390" s="183">
        <v>0.032</v>
      </c>
      <c r="T390" s="184">
        <f>S390*H390</f>
        <v>0.8784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256</v>
      </c>
      <c r="AT390" s="185" t="s">
        <v>152</v>
      </c>
      <c r="AU390" s="185" t="s">
        <v>82</v>
      </c>
      <c r="AY390" s="18" t="s">
        <v>149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8" t="s">
        <v>80</v>
      </c>
      <c r="BK390" s="186">
        <f>ROUND(I390*H390,2)</f>
        <v>0</v>
      </c>
      <c r="BL390" s="18" t="s">
        <v>256</v>
      </c>
      <c r="BM390" s="185" t="s">
        <v>677</v>
      </c>
    </row>
    <row r="391" spans="1:47" s="2" customFormat="1" ht="11.25">
      <c r="A391" s="35"/>
      <c r="B391" s="36"/>
      <c r="C391" s="37"/>
      <c r="D391" s="203" t="s">
        <v>184</v>
      </c>
      <c r="E391" s="37"/>
      <c r="F391" s="204" t="s">
        <v>678</v>
      </c>
      <c r="G391" s="37"/>
      <c r="H391" s="37"/>
      <c r="I391" s="189"/>
      <c r="J391" s="37"/>
      <c r="K391" s="37"/>
      <c r="L391" s="40"/>
      <c r="M391" s="190"/>
      <c r="N391" s="191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184</v>
      </c>
      <c r="AU391" s="18" t="s">
        <v>82</v>
      </c>
    </row>
    <row r="392" spans="2:51" s="13" customFormat="1" ht="11.25">
      <c r="B392" s="192"/>
      <c r="C392" s="193"/>
      <c r="D392" s="187" t="s">
        <v>165</v>
      </c>
      <c r="E392" s="194" t="s">
        <v>19</v>
      </c>
      <c r="F392" s="195" t="s">
        <v>679</v>
      </c>
      <c r="G392" s="193"/>
      <c r="H392" s="196">
        <v>27.45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165</v>
      </c>
      <c r="AU392" s="202" t="s">
        <v>82</v>
      </c>
      <c r="AV392" s="13" t="s">
        <v>82</v>
      </c>
      <c r="AW392" s="13" t="s">
        <v>34</v>
      </c>
      <c r="AX392" s="13" t="s">
        <v>80</v>
      </c>
      <c r="AY392" s="202" t="s">
        <v>149</v>
      </c>
    </row>
    <row r="393" spans="1:65" s="2" customFormat="1" ht="24.2" customHeight="1">
      <c r="A393" s="35"/>
      <c r="B393" s="36"/>
      <c r="C393" s="174" t="s">
        <v>680</v>
      </c>
      <c r="D393" s="174" t="s">
        <v>152</v>
      </c>
      <c r="E393" s="175" t="s">
        <v>681</v>
      </c>
      <c r="F393" s="176" t="s">
        <v>682</v>
      </c>
      <c r="G393" s="177" t="s">
        <v>155</v>
      </c>
      <c r="H393" s="178">
        <v>1</v>
      </c>
      <c r="I393" s="179"/>
      <c r="J393" s="180">
        <f>ROUND(I393*H393,2)</f>
        <v>0</v>
      </c>
      <c r="K393" s="176" t="s">
        <v>182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0.015</v>
      </c>
      <c r="T393" s="184">
        <f>S393*H393</f>
        <v>0.015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256</v>
      </c>
      <c r="AT393" s="185" t="s">
        <v>152</v>
      </c>
      <c r="AU393" s="185" t="s">
        <v>82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256</v>
      </c>
      <c r="BM393" s="185" t="s">
        <v>683</v>
      </c>
    </row>
    <row r="394" spans="1:47" s="2" customFormat="1" ht="11.25">
      <c r="A394" s="35"/>
      <c r="B394" s="36"/>
      <c r="C394" s="37"/>
      <c r="D394" s="203" t="s">
        <v>184</v>
      </c>
      <c r="E394" s="37"/>
      <c r="F394" s="204" t="s">
        <v>684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184</v>
      </c>
      <c r="AU394" s="18" t="s">
        <v>82</v>
      </c>
    </row>
    <row r="395" spans="2:51" s="13" customFormat="1" ht="11.25">
      <c r="B395" s="192"/>
      <c r="C395" s="193"/>
      <c r="D395" s="187" t="s">
        <v>165</v>
      </c>
      <c r="E395" s="194" t="s">
        <v>19</v>
      </c>
      <c r="F395" s="195" t="s">
        <v>685</v>
      </c>
      <c r="G395" s="193"/>
      <c r="H395" s="196">
        <v>1</v>
      </c>
      <c r="I395" s="197"/>
      <c r="J395" s="193"/>
      <c r="K395" s="193"/>
      <c r="L395" s="198"/>
      <c r="M395" s="199"/>
      <c r="N395" s="200"/>
      <c r="O395" s="200"/>
      <c r="P395" s="200"/>
      <c r="Q395" s="200"/>
      <c r="R395" s="200"/>
      <c r="S395" s="200"/>
      <c r="T395" s="201"/>
      <c r="AT395" s="202" t="s">
        <v>165</v>
      </c>
      <c r="AU395" s="202" t="s">
        <v>82</v>
      </c>
      <c r="AV395" s="13" t="s">
        <v>82</v>
      </c>
      <c r="AW395" s="13" t="s">
        <v>34</v>
      </c>
      <c r="AX395" s="13" t="s">
        <v>80</v>
      </c>
      <c r="AY395" s="202" t="s">
        <v>149</v>
      </c>
    </row>
    <row r="396" spans="2:63" s="12" customFormat="1" ht="22.9" customHeight="1">
      <c r="B396" s="158"/>
      <c r="C396" s="159"/>
      <c r="D396" s="160" t="s">
        <v>71</v>
      </c>
      <c r="E396" s="172" t="s">
        <v>686</v>
      </c>
      <c r="F396" s="172" t="s">
        <v>687</v>
      </c>
      <c r="G396" s="159"/>
      <c r="H396" s="159"/>
      <c r="I396" s="162"/>
      <c r="J396" s="173">
        <f>BK396</f>
        <v>0</v>
      </c>
      <c r="K396" s="159"/>
      <c r="L396" s="164"/>
      <c r="M396" s="165"/>
      <c r="N396" s="166"/>
      <c r="O396" s="166"/>
      <c r="P396" s="167">
        <f>SUM(P397:P406)</f>
        <v>0</v>
      </c>
      <c r="Q396" s="166"/>
      <c r="R396" s="167">
        <f>SUM(R397:R406)</f>
        <v>0</v>
      </c>
      <c r="S396" s="166"/>
      <c r="T396" s="168">
        <f>SUM(T397:T406)</f>
        <v>12.011358399999999</v>
      </c>
      <c r="AR396" s="169" t="s">
        <v>82</v>
      </c>
      <c r="AT396" s="170" t="s">
        <v>71</v>
      </c>
      <c r="AU396" s="170" t="s">
        <v>80</v>
      </c>
      <c r="AY396" s="169" t="s">
        <v>149</v>
      </c>
      <c r="BK396" s="171">
        <f>SUM(BK397:BK406)</f>
        <v>0</v>
      </c>
    </row>
    <row r="397" spans="1:65" s="2" customFormat="1" ht="24.2" customHeight="1">
      <c r="A397" s="35"/>
      <c r="B397" s="36"/>
      <c r="C397" s="174" t="s">
        <v>688</v>
      </c>
      <c r="D397" s="174" t="s">
        <v>152</v>
      </c>
      <c r="E397" s="175" t="s">
        <v>689</v>
      </c>
      <c r="F397" s="176" t="s">
        <v>690</v>
      </c>
      <c r="G397" s="177" t="s">
        <v>247</v>
      </c>
      <c r="H397" s="178">
        <v>44.06</v>
      </c>
      <c r="I397" s="179"/>
      <c r="J397" s="180">
        <f>ROUND(I397*H397,2)</f>
        <v>0</v>
      </c>
      <c r="K397" s="176" t="s">
        <v>182</v>
      </c>
      <c r="L397" s="40"/>
      <c r="M397" s="181" t="s">
        <v>19</v>
      </c>
      <c r="N397" s="182" t="s">
        <v>43</v>
      </c>
      <c r="O397" s="65"/>
      <c r="P397" s="183">
        <f>O397*H397</f>
        <v>0</v>
      </c>
      <c r="Q397" s="183">
        <v>0</v>
      </c>
      <c r="R397" s="183">
        <f>Q397*H397</f>
        <v>0</v>
      </c>
      <c r="S397" s="183">
        <v>0.01174</v>
      </c>
      <c r="T397" s="184">
        <f>S397*H397</f>
        <v>0.5172644000000001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256</v>
      </c>
      <c r="AT397" s="185" t="s">
        <v>152</v>
      </c>
      <c r="AU397" s="185" t="s">
        <v>82</v>
      </c>
      <c r="AY397" s="18" t="s">
        <v>149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18" t="s">
        <v>80</v>
      </c>
      <c r="BK397" s="186">
        <f>ROUND(I397*H397,2)</f>
        <v>0</v>
      </c>
      <c r="BL397" s="18" t="s">
        <v>256</v>
      </c>
      <c r="BM397" s="185" t="s">
        <v>691</v>
      </c>
    </row>
    <row r="398" spans="1:47" s="2" customFormat="1" ht="11.25">
      <c r="A398" s="35"/>
      <c r="B398" s="36"/>
      <c r="C398" s="37"/>
      <c r="D398" s="203" t="s">
        <v>184</v>
      </c>
      <c r="E398" s="37"/>
      <c r="F398" s="204" t="s">
        <v>692</v>
      </c>
      <c r="G398" s="37"/>
      <c r="H398" s="37"/>
      <c r="I398" s="189"/>
      <c r="J398" s="37"/>
      <c r="K398" s="37"/>
      <c r="L398" s="40"/>
      <c r="M398" s="190"/>
      <c r="N398" s="191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184</v>
      </c>
      <c r="AU398" s="18" t="s">
        <v>82</v>
      </c>
    </row>
    <row r="399" spans="2:51" s="13" customFormat="1" ht="33.75">
      <c r="B399" s="192"/>
      <c r="C399" s="193"/>
      <c r="D399" s="187" t="s">
        <v>165</v>
      </c>
      <c r="E399" s="194" t="s">
        <v>19</v>
      </c>
      <c r="F399" s="195" t="s">
        <v>693</v>
      </c>
      <c r="G399" s="193"/>
      <c r="H399" s="196">
        <v>39.96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165</v>
      </c>
      <c r="AU399" s="202" t="s">
        <v>82</v>
      </c>
      <c r="AV399" s="13" t="s">
        <v>82</v>
      </c>
      <c r="AW399" s="13" t="s">
        <v>34</v>
      </c>
      <c r="AX399" s="13" t="s">
        <v>72</v>
      </c>
      <c r="AY399" s="202" t="s">
        <v>149</v>
      </c>
    </row>
    <row r="400" spans="2:51" s="13" customFormat="1" ht="11.25">
      <c r="B400" s="192"/>
      <c r="C400" s="193"/>
      <c r="D400" s="187" t="s">
        <v>165</v>
      </c>
      <c r="E400" s="194" t="s">
        <v>19</v>
      </c>
      <c r="F400" s="195" t="s">
        <v>694</v>
      </c>
      <c r="G400" s="193"/>
      <c r="H400" s="196">
        <v>4.1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165</v>
      </c>
      <c r="AU400" s="202" t="s">
        <v>82</v>
      </c>
      <c r="AV400" s="13" t="s">
        <v>82</v>
      </c>
      <c r="AW400" s="13" t="s">
        <v>34</v>
      </c>
      <c r="AX400" s="13" t="s">
        <v>72</v>
      </c>
      <c r="AY400" s="202" t="s">
        <v>149</v>
      </c>
    </row>
    <row r="401" spans="2:51" s="15" customFormat="1" ht="11.25">
      <c r="B401" s="215"/>
      <c r="C401" s="216"/>
      <c r="D401" s="187" t="s">
        <v>165</v>
      </c>
      <c r="E401" s="217" t="s">
        <v>19</v>
      </c>
      <c r="F401" s="218" t="s">
        <v>203</v>
      </c>
      <c r="G401" s="216"/>
      <c r="H401" s="219">
        <v>44.06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165</v>
      </c>
      <c r="AU401" s="225" t="s">
        <v>82</v>
      </c>
      <c r="AV401" s="15" t="s">
        <v>157</v>
      </c>
      <c r="AW401" s="15" t="s">
        <v>34</v>
      </c>
      <c r="AX401" s="15" t="s">
        <v>80</v>
      </c>
      <c r="AY401" s="225" t="s">
        <v>149</v>
      </c>
    </row>
    <row r="402" spans="1:65" s="2" customFormat="1" ht="24.2" customHeight="1">
      <c r="A402" s="35"/>
      <c r="B402" s="36"/>
      <c r="C402" s="174" t="s">
        <v>695</v>
      </c>
      <c r="D402" s="174" t="s">
        <v>152</v>
      </c>
      <c r="E402" s="175" t="s">
        <v>696</v>
      </c>
      <c r="F402" s="176" t="s">
        <v>697</v>
      </c>
      <c r="G402" s="177" t="s">
        <v>170</v>
      </c>
      <c r="H402" s="178">
        <v>138.2</v>
      </c>
      <c r="I402" s="179"/>
      <c r="J402" s="180">
        <f>ROUND(I402*H402,2)</f>
        <v>0</v>
      </c>
      <c r="K402" s="176" t="s">
        <v>182</v>
      </c>
      <c r="L402" s="40"/>
      <c r="M402" s="181" t="s">
        <v>19</v>
      </c>
      <c r="N402" s="182" t="s">
        <v>43</v>
      </c>
      <c r="O402" s="65"/>
      <c r="P402" s="183">
        <f>O402*H402</f>
        <v>0</v>
      </c>
      <c r="Q402" s="183">
        <v>0</v>
      </c>
      <c r="R402" s="183">
        <f>Q402*H402</f>
        <v>0</v>
      </c>
      <c r="S402" s="183">
        <v>0.08317</v>
      </c>
      <c r="T402" s="184">
        <f>S402*H402</f>
        <v>11.494093999999999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256</v>
      </c>
      <c r="AT402" s="185" t="s">
        <v>152</v>
      </c>
      <c r="AU402" s="185" t="s">
        <v>82</v>
      </c>
      <c r="AY402" s="18" t="s">
        <v>149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8" t="s">
        <v>80</v>
      </c>
      <c r="BK402" s="186">
        <f>ROUND(I402*H402,2)</f>
        <v>0</v>
      </c>
      <c r="BL402" s="18" t="s">
        <v>256</v>
      </c>
      <c r="BM402" s="185" t="s">
        <v>698</v>
      </c>
    </row>
    <row r="403" spans="1:47" s="2" customFormat="1" ht="11.25">
      <c r="A403" s="35"/>
      <c r="B403" s="36"/>
      <c r="C403" s="37"/>
      <c r="D403" s="203" t="s">
        <v>184</v>
      </c>
      <c r="E403" s="37"/>
      <c r="F403" s="204" t="s">
        <v>699</v>
      </c>
      <c r="G403" s="37"/>
      <c r="H403" s="37"/>
      <c r="I403" s="189"/>
      <c r="J403" s="37"/>
      <c r="K403" s="37"/>
      <c r="L403" s="40"/>
      <c r="M403" s="190"/>
      <c r="N403" s="191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184</v>
      </c>
      <c r="AU403" s="18" t="s">
        <v>82</v>
      </c>
    </row>
    <row r="404" spans="2:51" s="13" customFormat="1" ht="33.75">
      <c r="B404" s="192"/>
      <c r="C404" s="193"/>
      <c r="D404" s="187" t="s">
        <v>165</v>
      </c>
      <c r="E404" s="194" t="s">
        <v>19</v>
      </c>
      <c r="F404" s="195" t="s">
        <v>700</v>
      </c>
      <c r="G404" s="193"/>
      <c r="H404" s="196">
        <v>97.9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165</v>
      </c>
      <c r="AU404" s="202" t="s">
        <v>82</v>
      </c>
      <c r="AV404" s="13" t="s">
        <v>82</v>
      </c>
      <c r="AW404" s="13" t="s">
        <v>34</v>
      </c>
      <c r="AX404" s="13" t="s">
        <v>72</v>
      </c>
      <c r="AY404" s="202" t="s">
        <v>149</v>
      </c>
    </row>
    <row r="405" spans="2:51" s="13" customFormat="1" ht="22.5">
      <c r="B405" s="192"/>
      <c r="C405" s="193"/>
      <c r="D405" s="187" t="s">
        <v>165</v>
      </c>
      <c r="E405" s="194" t="s">
        <v>19</v>
      </c>
      <c r="F405" s="195" t="s">
        <v>701</v>
      </c>
      <c r="G405" s="193"/>
      <c r="H405" s="196">
        <v>40.3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165</v>
      </c>
      <c r="AU405" s="202" t="s">
        <v>82</v>
      </c>
      <c r="AV405" s="13" t="s">
        <v>82</v>
      </c>
      <c r="AW405" s="13" t="s">
        <v>34</v>
      </c>
      <c r="AX405" s="13" t="s">
        <v>72</v>
      </c>
      <c r="AY405" s="202" t="s">
        <v>149</v>
      </c>
    </row>
    <row r="406" spans="2:51" s="15" customFormat="1" ht="11.25">
      <c r="B406" s="215"/>
      <c r="C406" s="216"/>
      <c r="D406" s="187" t="s">
        <v>165</v>
      </c>
      <c r="E406" s="217" t="s">
        <v>19</v>
      </c>
      <c r="F406" s="218" t="s">
        <v>203</v>
      </c>
      <c r="G406" s="216"/>
      <c r="H406" s="219">
        <v>138.2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165</v>
      </c>
      <c r="AU406" s="225" t="s">
        <v>82</v>
      </c>
      <c r="AV406" s="15" t="s">
        <v>157</v>
      </c>
      <c r="AW406" s="15" t="s">
        <v>34</v>
      </c>
      <c r="AX406" s="15" t="s">
        <v>80</v>
      </c>
      <c r="AY406" s="225" t="s">
        <v>149</v>
      </c>
    </row>
    <row r="407" spans="2:63" s="12" customFormat="1" ht="22.9" customHeight="1">
      <c r="B407" s="158"/>
      <c r="C407" s="159"/>
      <c r="D407" s="160" t="s">
        <v>71</v>
      </c>
      <c r="E407" s="172" t="s">
        <v>702</v>
      </c>
      <c r="F407" s="172" t="s">
        <v>703</v>
      </c>
      <c r="G407" s="159"/>
      <c r="H407" s="159"/>
      <c r="I407" s="162"/>
      <c r="J407" s="173">
        <f>BK407</f>
        <v>0</v>
      </c>
      <c r="K407" s="159"/>
      <c r="L407" s="164"/>
      <c r="M407" s="165"/>
      <c r="N407" s="166"/>
      <c r="O407" s="166"/>
      <c r="P407" s="167">
        <f>SUM(P408:P410)</f>
        <v>0</v>
      </c>
      <c r="Q407" s="166"/>
      <c r="R407" s="167">
        <f>SUM(R408:R410)</f>
        <v>0</v>
      </c>
      <c r="S407" s="166"/>
      <c r="T407" s="168">
        <f>SUM(T408:T410)</f>
        <v>0.389055</v>
      </c>
      <c r="AR407" s="169" t="s">
        <v>82</v>
      </c>
      <c r="AT407" s="170" t="s">
        <v>71</v>
      </c>
      <c r="AU407" s="170" t="s">
        <v>80</v>
      </c>
      <c r="AY407" s="169" t="s">
        <v>149</v>
      </c>
      <c r="BK407" s="171">
        <f>SUM(BK408:BK410)</f>
        <v>0</v>
      </c>
    </row>
    <row r="408" spans="1:65" s="2" customFormat="1" ht="21.75" customHeight="1">
      <c r="A408" s="35"/>
      <c r="B408" s="36"/>
      <c r="C408" s="174" t="s">
        <v>704</v>
      </c>
      <c r="D408" s="174" t="s">
        <v>152</v>
      </c>
      <c r="E408" s="175" t="s">
        <v>705</v>
      </c>
      <c r="F408" s="176" t="s">
        <v>706</v>
      </c>
      <c r="G408" s="177" t="s">
        <v>170</v>
      </c>
      <c r="H408" s="178">
        <v>25.937</v>
      </c>
      <c r="I408" s="179"/>
      <c r="J408" s="180">
        <f>ROUND(I408*H408,2)</f>
        <v>0</v>
      </c>
      <c r="K408" s="176" t="s">
        <v>182</v>
      </c>
      <c r="L408" s="40"/>
      <c r="M408" s="181" t="s">
        <v>19</v>
      </c>
      <c r="N408" s="182" t="s">
        <v>43</v>
      </c>
      <c r="O408" s="65"/>
      <c r="P408" s="183">
        <f>O408*H408</f>
        <v>0</v>
      </c>
      <c r="Q408" s="183">
        <v>0</v>
      </c>
      <c r="R408" s="183">
        <f>Q408*H408</f>
        <v>0</v>
      </c>
      <c r="S408" s="183">
        <v>0.015</v>
      </c>
      <c r="T408" s="184">
        <f>S408*H408</f>
        <v>0.389055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256</v>
      </c>
      <c r="AT408" s="185" t="s">
        <v>152</v>
      </c>
      <c r="AU408" s="185" t="s">
        <v>82</v>
      </c>
      <c r="AY408" s="18" t="s">
        <v>149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8" t="s">
        <v>80</v>
      </c>
      <c r="BK408" s="186">
        <f>ROUND(I408*H408,2)</f>
        <v>0</v>
      </c>
      <c r="BL408" s="18" t="s">
        <v>256</v>
      </c>
      <c r="BM408" s="185" t="s">
        <v>707</v>
      </c>
    </row>
    <row r="409" spans="1:47" s="2" customFormat="1" ht="11.25">
      <c r="A409" s="35"/>
      <c r="B409" s="36"/>
      <c r="C409" s="37"/>
      <c r="D409" s="203" t="s">
        <v>184</v>
      </c>
      <c r="E409" s="37"/>
      <c r="F409" s="204" t="s">
        <v>708</v>
      </c>
      <c r="G409" s="37"/>
      <c r="H409" s="37"/>
      <c r="I409" s="189"/>
      <c r="J409" s="37"/>
      <c r="K409" s="37"/>
      <c r="L409" s="40"/>
      <c r="M409" s="190"/>
      <c r="N409" s="191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184</v>
      </c>
      <c r="AU409" s="18" t="s">
        <v>82</v>
      </c>
    </row>
    <row r="410" spans="2:51" s="13" customFormat="1" ht="11.25">
      <c r="B410" s="192"/>
      <c r="C410" s="193"/>
      <c r="D410" s="187" t="s">
        <v>165</v>
      </c>
      <c r="E410" s="194" t="s">
        <v>19</v>
      </c>
      <c r="F410" s="195" t="s">
        <v>545</v>
      </c>
      <c r="G410" s="193"/>
      <c r="H410" s="196">
        <v>25.937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165</v>
      </c>
      <c r="AU410" s="202" t="s">
        <v>82</v>
      </c>
      <c r="AV410" s="13" t="s">
        <v>82</v>
      </c>
      <c r="AW410" s="13" t="s">
        <v>34</v>
      </c>
      <c r="AX410" s="13" t="s">
        <v>80</v>
      </c>
      <c r="AY410" s="202" t="s">
        <v>149</v>
      </c>
    </row>
    <row r="411" spans="2:63" s="12" customFormat="1" ht="22.9" customHeight="1">
      <c r="B411" s="158"/>
      <c r="C411" s="159"/>
      <c r="D411" s="160" t="s">
        <v>71</v>
      </c>
      <c r="E411" s="172" t="s">
        <v>709</v>
      </c>
      <c r="F411" s="172" t="s">
        <v>710</v>
      </c>
      <c r="G411" s="159"/>
      <c r="H411" s="159"/>
      <c r="I411" s="162"/>
      <c r="J411" s="173">
        <f>BK411</f>
        <v>0</v>
      </c>
      <c r="K411" s="159"/>
      <c r="L411" s="164"/>
      <c r="M411" s="165"/>
      <c r="N411" s="166"/>
      <c r="O411" s="166"/>
      <c r="P411" s="167">
        <f>SUM(P412:P426)</f>
        <v>0</v>
      </c>
      <c r="Q411" s="166"/>
      <c r="R411" s="167">
        <f>SUM(R412:R426)</f>
        <v>0</v>
      </c>
      <c r="S411" s="166"/>
      <c r="T411" s="168">
        <f>SUM(T412:T426)</f>
        <v>0.9321435</v>
      </c>
      <c r="AR411" s="169" t="s">
        <v>82</v>
      </c>
      <c r="AT411" s="170" t="s">
        <v>71</v>
      </c>
      <c r="AU411" s="170" t="s">
        <v>80</v>
      </c>
      <c r="AY411" s="169" t="s">
        <v>149</v>
      </c>
      <c r="BK411" s="171">
        <f>SUM(BK412:BK426)</f>
        <v>0</v>
      </c>
    </row>
    <row r="412" spans="1:65" s="2" customFormat="1" ht="24.2" customHeight="1">
      <c r="A412" s="35"/>
      <c r="B412" s="36"/>
      <c r="C412" s="174" t="s">
        <v>711</v>
      </c>
      <c r="D412" s="174" t="s">
        <v>152</v>
      </c>
      <c r="E412" s="175" t="s">
        <v>712</v>
      </c>
      <c r="F412" s="176" t="s">
        <v>713</v>
      </c>
      <c r="G412" s="177" t="s">
        <v>170</v>
      </c>
      <c r="H412" s="178">
        <v>355.767</v>
      </c>
      <c r="I412" s="179"/>
      <c r="J412" s="180">
        <f>ROUND(I412*H412,2)</f>
        <v>0</v>
      </c>
      <c r="K412" s="176" t="s">
        <v>182</v>
      </c>
      <c r="L412" s="40"/>
      <c r="M412" s="181" t="s">
        <v>19</v>
      </c>
      <c r="N412" s="182" t="s">
        <v>43</v>
      </c>
      <c r="O412" s="65"/>
      <c r="P412" s="183">
        <f>O412*H412</f>
        <v>0</v>
      </c>
      <c r="Q412" s="183">
        <v>0</v>
      </c>
      <c r="R412" s="183">
        <f>Q412*H412</f>
        <v>0</v>
      </c>
      <c r="S412" s="183">
        <v>0.0025</v>
      </c>
      <c r="T412" s="184">
        <f>S412*H412</f>
        <v>0.8894175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256</v>
      </c>
      <c r="AT412" s="185" t="s">
        <v>152</v>
      </c>
      <c r="AU412" s="185" t="s">
        <v>82</v>
      </c>
      <c r="AY412" s="18" t="s">
        <v>149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80</v>
      </c>
      <c r="BK412" s="186">
        <f>ROUND(I412*H412,2)</f>
        <v>0</v>
      </c>
      <c r="BL412" s="18" t="s">
        <v>256</v>
      </c>
      <c r="BM412" s="185" t="s">
        <v>714</v>
      </c>
    </row>
    <row r="413" spans="1:47" s="2" customFormat="1" ht="11.25">
      <c r="A413" s="35"/>
      <c r="B413" s="36"/>
      <c r="C413" s="37"/>
      <c r="D413" s="203" t="s">
        <v>184</v>
      </c>
      <c r="E413" s="37"/>
      <c r="F413" s="204" t="s">
        <v>715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184</v>
      </c>
      <c r="AU413" s="18" t="s">
        <v>82</v>
      </c>
    </row>
    <row r="414" spans="2:51" s="13" customFormat="1" ht="45">
      <c r="B414" s="192"/>
      <c r="C414" s="193"/>
      <c r="D414" s="187" t="s">
        <v>165</v>
      </c>
      <c r="E414" s="194" t="s">
        <v>19</v>
      </c>
      <c r="F414" s="195" t="s">
        <v>716</v>
      </c>
      <c r="G414" s="193"/>
      <c r="H414" s="196">
        <v>253.15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165</v>
      </c>
      <c r="AU414" s="202" t="s">
        <v>82</v>
      </c>
      <c r="AV414" s="13" t="s">
        <v>82</v>
      </c>
      <c r="AW414" s="13" t="s">
        <v>34</v>
      </c>
      <c r="AX414" s="13" t="s">
        <v>72</v>
      </c>
      <c r="AY414" s="202" t="s">
        <v>149</v>
      </c>
    </row>
    <row r="415" spans="2:51" s="13" customFormat="1" ht="11.25">
      <c r="B415" s="192"/>
      <c r="C415" s="193"/>
      <c r="D415" s="187" t="s">
        <v>165</v>
      </c>
      <c r="E415" s="194" t="s">
        <v>19</v>
      </c>
      <c r="F415" s="195" t="s">
        <v>717</v>
      </c>
      <c r="G415" s="193"/>
      <c r="H415" s="196">
        <v>50.41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165</v>
      </c>
      <c r="AU415" s="202" t="s">
        <v>82</v>
      </c>
      <c r="AV415" s="13" t="s">
        <v>82</v>
      </c>
      <c r="AW415" s="13" t="s">
        <v>34</v>
      </c>
      <c r="AX415" s="13" t="s">
        <v>72</v>
      </c>
      <c r="AY415" s="202" t="s">
        <v>149</v>
      </c>
    </row>
    <row r="416" spans="2:51" s="13" customFormat="1" ht="11.25">
      <c r="B416" s="192"/>
      <c r="C416" s="193"/>
      <c r="D416" s="187" t="s">
        <v>165</v>
      </c>
      <c r="E416" s="194" t="s">
        <v>19</v>
      </c>
      <c r="F416" s="195" t="s">
        <v>718</v>
      </c>
      <c r="G416" s="193"/>
      <c r="H416" s="196">
        <v>26.27</v>
      </c>
      <c r="I416" s="197"/>
      <c r="J416" s="193"/>
      <c r="K416" s="193"/>
      <c r="L416" s="198"/>
      <c r="M416" s="199"/>
      <c r="N416" s="200"/>
      <c r="O416" s="200"/>
      <c r="P416" s="200"/>
      <c r="Q416" s="200"/>
      <c r="R416" s="200"/>
      <c r="S416" s="200"/>
      <c r="T416" s="201"/>
      <c r="AT416" s="202" t="s">
        <v>165</v>
      </c>
      <c r="AU416" s="202" t="s">
        <v>82</v>
      </c>
      <c r="AV416" s="13" t="s">
        <v>82</v>
      </c>
      <c r="AW416" s="13" t="s">
        <v>34</v>
      </c>
      <c r="AX416" s="13" t="s">
        <v>72</v>
      </c>
      <c r="AY416" s="202" t="s">
        <v>149</v>
      </c>
    </row>
    <row r="417" spans="2:51" s="13" customFormat="1" ht="11.25">
      <c r="B417" s="192"/>
      <c r="C417" s="193"/>
      <c r="D417" s="187" t="s">
        <v>165</v>
      </c>
      <c r="E417" s="194" t="s">
        <v>19</v>
      </c>
      <c r="F417" s="195" t="s">
        <v>545</v>
      </c>
      <c r="G417" s="193"/>
      <c r="H417" s="196">
        <v>25.937</v>
      </c>
      <c r="I417" s="197"/>
      <c r="J417" s="193"/>
      <c r="K417" s="193"/>
      <c r="L417" s="198"/>
      <c r="M417" s="199"/>
      <c r="N417" s="200"/>
      <c r="O417" s="200"/>
      <c r="P417" s="200"/>
      <c r="Q417" s="200"/>
      <c r="R417" s="200"/>
      <c r="S417" s="200"/>
      <c r="T417" s="201"/>
      <c r="AT417" s="202" t="s">
        <v>165</v>
      </c>
      <c r="AU417" s="202" t="s">
        <v>82</v>
      </c>
      <c r="AV417" s="13" t="s">
        <v>82</v>
      </c>
      <c r="AW417" s="13" t="s">
        <v>34</v>
      </c>
      <c r="AX417" s="13" t="s">
        <v>72</v>
      </c>
      <c r="AY417" s="202" t="s">
        <v>149</v>
      </c>
    </row>
    <row r="418" spans="2:51" s="15" customFormat="1" ht="11.25">
      <c r="B418" s="215"/>
      <c r="C418" s="216"/>
      <c r="D418" s="187" t="s">
        <v>165</v>
      </c>
      <c r="E418" s="217" t="s">
        <v>19</v>
      </c>
      <c r="F418" s="218" t="s">
        <v>203</v>
      </c>
      <c r="G418" s="216"/>
      <c r="H418" s="219">
        <v>355.767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165</v>
      </c>
      <c r="AU418" s="225" t="s">
        <v>82</v>
      </c>
      <c r="AV418" s="15" t="s">
        <v>157</v>
      </c>
      <c r="AW418" s="15" t="s">
        <v>34</v>
      </c>
      <c r="AX418" s="15" t="s">
        <v>80</v>
      </c>
      <c r="AY418" s="225" t="s">
        <v>149</v>
      </c>
    </row>
    <row r="419" spans="1:65" s="2" customFormat="1" ht="21.75" customHeight="1">
      <c r="A419" s="35"/>
      <c r="B419" s="36"/>
      <c r="C419" s="174" t="s">
        <v>719</v>
      </c>
      <c r="D419" s="174" t="s">
        <v>152</v>
      </c>
      <c r="E419" s="175" t="s">
        <v>720</v>
      </c>
      <c r="F419" s="176" t="s">
        <v>721</v>
      </c>
      <c r="G419" s="177" t="s">
        <v>247</v>
      </c>
      <c r="H419" s="178">
        <v>142.42</v>
      </c>
      <c r="I419" s="179"/>
      <c r="J419" s="180">
        <f>ROUND(I419*H419,2)</f>
        <v>0</v>
      </c>
      <c r="K419" s="176" t="s">
        <v>182</v>
      </c>
      <c r="L419" s="40"/>
      <c r="M419" s="181" t="s">
        <v>19</v>
      </c>
      <c r="N419" s="182" t="s">
        <v>43</v>
      </c>
      <c r="O419" s="65"/>
      <c r="P419" s="183">
        <f>O419*H419</f>
        <v>0</v>
      </c>
      <c r="Q419" s="183">
        <v>0</v>
      </c>
      <c r="R419" s="183">
        <f>Q419*H419</f>
        <v>0</v>
      </c>
      <c r="S419" s="183">
        <v>0.0003</v>
      </c>
      <c r="T419" s="184">
        <f>S419*H419</f>
        <v>0.04272599999999999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256</v>
      </c>
      <c r="AT419" s="185" t="s">
        <v>152</v>
      </c>
      <c r="AU419" s="185" t="s">
        <v>82</v>
      </c>
      <c r="AY419" s="18" t="s">
        <v>149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8" t="s">
        <v>80</v>
      </c>
      <c r="BK419" s="186">
        <f>ROUND(I419*H419,2)</f>
        <v>0</v>
      </c>
      <c r="BL419" s="18" t="s">
        <v>256</v>
      </c>
      <c r="BM419" s="185" t="s">
        <v>722</v>
      </c>
    </row>
    <row r="420" spans="1:47" s="2" customFormat="1" ht="11.25">
      <c r="A420" s="35"/>
      <c r="B420" s="36"/>
      <c r="C420" s="37"/>
      <c r="D420" s="203" t="s">
        <v>184</v>
      </c>
      <c r="E420" s="37"/>
      <c r="F420" s="204" t="s">
        <v>723</v>
      </c>
      <c r="G420" s="37"/>
      <c r="H420" s="37"/>
      <c r="I420" s="189"/>
      <c r="J420" s="37"/>
      <c r="K420" s="37"/>
      <c r="L420" s="40"/>
      <c r="M420" s="190"/>
      <c r="N420" s="191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184</v>
      </c>
      <c r="AU420" s="18" t="s">
        <v>82</v>
      </c>
    </row>
    <row r="421" spans="2:51" s="13" customFormat="1" ht="45">
      <c r="B421" s="192"/>
      <c r="C421" s="193"/>
      <c r="D421" s="187" t="s">
        <v>165</v>
      </c>
      <c r="E421" s="194" t="s">
        <v>19</v>
      </c>
      <c r="F421" s="195" t="s">
        <v>724</v>
      </c>
      <c r="G421" s="193"/>
      <c r="H421" s="196">
        <v>86.64</v>
      </c>
      <c r="I421" s="197"/>
      <c r="J421" s="193"/>
      <c r="K421" s="193"/>
      <c r="L421" s="198"/>
      <c r="M421" s="199"/>
      <c r="N421" s="200"/>
      <c r="O421" s="200"/>
      <c r="P421" s="200"/>
      <c r="Q421" s="200"/>
      <c r="R421" s="200"/>
      <c r="S421" s="200"/>
      <c r="T421" s="201"/>
      <c r="AT421" s="202" t="s">
        <v>165</v>
      </c>
      <c r="AU421" s="202" t="s">
        <v>82</v>
      </c>
      <c r="AV421" s="13" t="s">
        <v>82</v>
      </c>
      <c r="AW421" s="13" t="s">
        <v>34</v>
      </c>
      <c r="AX421" s="13" t="s">
        <v>72</v>
      </c>
      <c r="AY421" s="202" t="s">
        <v>149</v>
      </c>
    </row>
    <row r="422" spans="2:51" s="13" customFormat="1" ht="11.25">
      <c r="B422" s="192"/>
      <c r="C422" s="193"/>
      <c r="D422" s="187" t="s">
        <v>165</v>
      </c>
      <c r="E422" s="194" t="s">
        <v>19</v>
      </c>
      <c r="F422" s="195" t="s">
        <v>725</v>
      </c>
      <c r="G422" s="193"/>
      <c r="H422" s="196">
        <v>10.66</v>
      </c>
      <c r="I422" s="197"/>
      <c r="J422" s="193"/>
      <c r="K422" s="193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165</v>
      </c>
      <c r="AU422" s="202" t="s">
        <v>82</v>
      </c>
      <c r="AV422" s="13" t="s">
        <v>82</v>
      </c>
      <c r="AW422" s="13" t="s">
        <v>34</v>
      </c>
      <c r="AX422" s="13" t="s">
        <v>72</v>
      </c>
      <c r="AY422" s="202" t="s">
        <v>149</v>
      </c>
    </row>
    <row r="423" spans="2:51" s="13" customFormat="1" ht="22.5">
      <c r="B423" s="192"/>
      <c r="C423" s="193"/>
      <c r="D423" s="187" t="s">
        <v>165</v>
      </c>
      <c r="E423" s="194" t="s">
        <v>19</v>
      </c>
      <c r="F423" s="195" t="s">
        <v>726</v>
      </c>
      <c r="G423" s="193"/>
      <c r="H423" s="196">
        <v>16.01</v>
      </c>
      <c r="I423" s="197"/>
      <c r="J423" s="193"/>
      <c r="K423" s="193"/>
      <c r="L423" s="198"/>
      <c r="M423" s="199"/>
      <c r="N423" s="200"/>
      <c r="O423" s="200"/>
      <c r="P423" s="200"/>
      <c r="Q423" s="200"/>
      <c r="R423" s="200"/>
      <c r="S423" s="200"/>
      <c r="T423" s="201"/>
      <c r="AT423" s="202" t="s">
        <v>165</v>
      </c>
      <c r="AU423" s="202" t="s">
        <v>82</v>
      </c>
      <c r="AV423" s="13" t="s">
        <v>82</v>
      </c>
      <c r="AW423" s="13" t="s">
        <v>34</v>
      </c>
      <c r="AX423" s="13" t="s">
        <v>72</v>
      </c>
      <c r="AY423" s="202" t="s">
        <v>149</v>
      </c>
    </row>
    <row r="424" spans="2:51" s="13" customFormat="1" ht="11.25">
      <c r="B424" s="192"/>
      <c r="C424" s="193"/>
      <c r="D424" s="187" t="s">
        <v>165</v>
      </c>
      <c r="E424" s="194" t="s">
        <v>19</v>
      </c>
      <c r="F424" s="195" t="s">
        <v>727</v>
      </c>
      <c r="G424" s="193"/>
      <c r="H424" s="196">
        <v>14.81</v>
      </c>
      <c r="I424" s="197"/>
      <c r="J424" s="193"/>
      <c r="K424" s="193"/>
      <c r="L424" s="198"/>
      <c r="M424" s="199"/>
      <c r="N424" s="200"/>
      <c r="O424" s="200"/>
      <c r="P424" s="200"/>
      <c r="Q424" s="200"/>
      <c r="R424" s="200"/>
      <c r="S424" s="200"/>
      <c r="T424" s="201"/>
      <c r="AT424" s="202" t="s">
        <v>165</v>
      </c>
      <c r="AU424" s="202" t="s">
        <v>82</v>
      </c>
      <c r="AV424" s="13" t="s">
        <v>82</v>
      </c>
      <c r="AW424" s="13" t="s">
        <v>34</v>
      </c>
      <c r="AX424" s="13" t="s">
        <v>72</v>
      </c>
      <c r="AY424" s="202" t="s">
        <v>149</v>
      </c>
    </row>
    <row r="425" spans="2:51" s="13" customFormat="1" ht="11.25">
      <c r="B425" s="192"/>
      <c r="C425" s="193"/>
      <c r="D425" s="187" t="s">
        <v>165</v>
      </c>
      <c r="E425" s="194" t="s">
        <v>19</v>
      </c>
      <c r="F425" s="195" t="s">
        <v>728</v>
      </c>
      <c r="G425" s="193"/>
      <c r="H425" s="196">
        <v>14.3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165</v>
      </c>
      <c r="AU425" s="202" t="s">
        <v>82</v>
      </c>
      <c r="AV425" s="13" t="s">
        <v>82</v>
      </c>
      <c r="AW425" s="13" t="s">
        <v>34</v>
      </c>
      <c r="AX425" s="13" t="s">
        <v>72</v>
      </c>
      <c r="AY425" s="202" t="s">
        <v>149</v>
      </c>
    </row>
    <row r="426" spans="2:51" s="15" customFormat="1" ht="11.25">
      <c r="B426" s="215"/>
      <c r="C426" s="216"/>
      <c r="D426" s="187" t="s">
        <v>165</v>
      </c>
      <c r="E426" s="217" t="s">
        <v>19</v>
      </c>
      <c r="F426" s="218" t="s">
        <v>203</v>
      </c>
      <c r="G426" s="216"/>
      <c r="H426" s="219">
        <v>142.42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165</v>
      </c>
      <c r="AU426" s="225" t="s">
        <v>82</v>
      </c>
      <c r="AV426" s="15" t="s">
        <v>157</v>
      </c>
      <c r="AW426" s="15" t="s">
        <v>34</v>
      </c>
      <c r="AX426" s="15" t="s">
        <v>80</v>
      </c>
      <c r="AY426" s="225" t="s">
        <v>149</v>
      </c>
    </row>
    <row r="427" spans="2:63" s="12" customFormat="1" ht="22.9" customHeight="1">
      <c r="B427" s="158"/>
      <c r="C427" s="159"/>
      <c r="D427" s="160" t="s">
        <v>71</v>
      </c>
      <c r="E427" s="172" t="s">
        <v>729</v>
      </c>
      <c r="F427" s="172" t="s">
        <v>730</v>
      </c>
      <c r="G427" s="159"/>
      <c r="H427" s="159"/>
      <c r="I427" s="162"/>
      <c r="J427" s="173">
        <f>BK427</f>
        <v>0</v>
      </c>
      <c r="K427" s="159"/>
      <c r="L427" s="164"/>
      <c r="M427" s="165"/>
      <c r="N427" s="166"/>
      <c r="O427" s="166"/>
      <c r="P427" s="167">
        <f>SUM(P428:P437)</f>
        <v>0</v>
      </c>
      <c r="Q427" s="166"/>
      <c r="R427" s="167">
        <f>SUM(R428:R437)</f>
        <v>0</v>
      </c>
      <c r="S427" s="166"/>
      <c r="T427" s="168">
        <f>SUM(T428:T437)</f>
        <v>2.9706750000000004</v>
      </c>
      <c r="AR427" s="169" t="s">
        <v>82</v>
      </c>
      <c r="AT427" s="170" t="s">
        <v>71</v>
      </c>
      <c r="AU427" s="170" t="s">
        <v>80</v>
      </c>
      <c r="AY427" s="169" t="s">
        <v>149</v>
      </c>
      <c r="BK427" s="171">
        <f>SUM(BK428:BK437)</f>
        <v>0</v>
      </c>
    </row>
    <row r="428" spans="1:65" s="2" customFormat="1" ht="24.2" customHeight="1">
      <c r="A428" s="35"/>
      <c r="B428" s="36"/>
      <c r="C428" s="174" t="s">
        <v>731</v>
      </c>
      <c r="D428" s="174" t="s">
        <v>152</v>
      </c>
      <c r="E428" s="175" t="s">
        <v>732</v>
      </c>
      <c r="F428" s="176" t="s">
        <v>733</v>
      </c>
      <c r="G428" s="177" t="s">
        <v>170</v>
      </c>
      <c r="H428" s="178">
        <v>28.784</v>
      </c>
      <c r="I428" s="179"/>
      <c r="J428" s="180">
        <f>ROUND(I428*H428,2)</f>
        <v>0</v>
      </c>
      <c r="K428" s="176" t="s">
        <v>182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0.0815</v>
      </c>
      <c r="T428" s="184">
        <f>S428*H428</f>
        <v>2.345896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256</v>
      </c>
      <c r="AT428" s="185" t="s">
        <v>152</v>
      </c>
      <c r="AU428" s="185" t="s">
        <v>82</v>
      </c>
      <c r="AY428" s="18" t="s">
        <v>149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256</v>
      </c>
      <c r="BM428" s="185" t="s">
        <v>734</v>
      </c>
    </row>
    <row r="429" spans="1:47" s="2" customFormat="1" ht="11.25">
      <c r="A429" s="35"/>
      <c r="B429" s="36"/>
      <c r="C429" s="37"/>
      <c r="D429" s="203" t="s">
        <v>184</v>
      </c>
      <c r="E429" s="37"/>
      <c r="F429" s="204" t="s">
        <v>735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184</v>
      </c>
      <c r="AU429" s="18" t="s">
        <v>82</v>
      </c>
    </row>
    <row r="430" spans="2:51" s="13" customFormat="1" ht="22.5">
      <c r="B430" s="192"/>
      <c r="C430" s="193"/>
      <c r="D430" s="187" t="s">
        <v>165</v>
      </c>
      <c r="E430" s="194" t="s">
        <v>19</v>
      </c>
      <c r="F430" s="195" t="s">
        <v>427</v>
      </c>
      <c r="G430" s="193"/>
      <c r="H430" s="196">
        <v>15.324</v>
      </c>
      <c r="I430" s="197"/>
      <c r="J430" s="193"/>
      <c r="K430" s="193"/>
      <c r="L430" s="198"/>
      <c r="M430" s="199"/>
      <c r="N430" s="200"/>
      <c r="O430" s="200"/>
      <c r="P430" s="200"/>
      <c r="Q430" s="200"/>
      <c r="R430" s="200"/>
      <c r="S430" s="200"/>
      <c r="T430" s="201"/>
      <c r="AT430" s="202" t="s">
        <v>165</v>
      </c>
      <c r="AU430" s="202" t="s">
        <v>82</v>
      </c>
      <c r="AV430" s="13" t="s">
        <v>82</v>
      </c>
      <c r="AW430" s="13" t="s">
        <v>34</v>
      </c>
      <c r="AX430" s="13" t="s">
        <v>72</v>
      </c>
      <c r="AY430" s="202" t="s">
        <v>149</v>
      </c>
    </row>
    <row r="431" spans="2:51" s="13" customFormat="1" ht="22.5">
      <c r="B431" s="192"/>
      <c r="C431" s="193"/>
      <c r="D431" s="187" t="s">
        <v>165</v>
      </c>
      <c r="E431" s="194" t="s">
        <v>19</v>
      </c>
      <c r="F431" s="195" t="s">
        <v>428</v>
      </c>
      <c r="G431" s="193"/>
      <c r="H431" s="196">
        <v>12.32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165</v>
      </c>
      <c r="AU431" s="202" t="s">
        <v>82</v>
      </c>
      <c r="AV431" s="13" t="s">
        <v>82</v>
      </c>
      <c r="AW431" s="13" t="s">
        <v>34</v>
      </c>
      <c r="AX431" s="13" t="s">
        <v>72</v>
      </c>
      <c r="AY431" s="202" t="s">
        <v>149</v>
      </c>
    </row>
    <row r="432" spans="2:51" s="13" customFormat="1" ht="11.25">
      <c r="B432" s="192"/>
      <c r="C432" s="193"/>
      <c r="D432" s="187" t="s">
        <v>165</v>
      </c>
      <c r="E432" s="194" t="s">
        <v>19</v>
      </c>
      <c r="F432" s="195" t="s">
        <v>429</v>
      </c>
      <c r="G432" s="193"/>
      <c r="H432" s="196">
        <v>1.14</v>
      </c>
      <c r="I432" s="197"/>
      <c r="J432" s="193"/>
      <c r="K432" s="193"/>
      <c r="L432" s="198"/>
      <c r="M432" s="199"/>
      <c r="N432" s="200"/>
      <c r="O432" s="200"/>
      <c r="P432" s="200"/>
      <c r="Q432" s="200"/>
      <c r="R432" s="200"/>
      <c r="S432" s="200"/>
      <c r="T432" s="201"/>
      <c r="AT432" s="202" t="s">
        <v>165</v>
      </c>
      <c r="AU432" s="202" t="s">
        <v>82</v>
      </c>
      <c r="AV432" s="13" t="s">
        <v>82</v>
      </c>
      <c r="AW432" s="13" t="s">
        <v>34</v>
      </c>
      <c r="AX432" s="13" t="s">
        <v>72</v>
      </c>
      <c r="AY432" s="202" t="s">
        <v>149</v>
      </c>
    </row>
    <row r="433" spans="2:51" s="15" customFormat="1" ht="11.25">
      <c r="B433" s="215"/>
      <c r="C433" s="216"/>
      <c r="D433" s="187" t="s">
        <v>165</v>
      </c>
      <c r="E433" s="217" t="s">
        <v>19</v>
      </c>
      <c r="F433" s="218" t="s">
        <v>203</v>
      </c>
      <c r="G433" s="216"/>
      <c r="H433" s="219">
        <v>28.784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165</v>
      </c>
      <c r="AU433" s="225" t="s">
        <v>82</v>
      </c>
      <c r="AV433" s="15" t="s">
        <v>157</v>
      </c>
      <c r="AW433" s="15" t="s">
        <v>34</v>
      </c>
      <c r="AX433" s="15" t="s">
        <v>80</v>
      </c>
      <c r="AY433" s="225" t="s">
        <v>149</v>
      </c>
    </row>
    <row r="434" spans="1:65" s="2" customFormat="1" ht="24.2" customHeight="1">
      <c r="A434" s="35"/>
      <c r="B434" s="36"/>
      <c r="C434" s="174" t="s">
        <v>736</v>
      </c>
      <c r="D434" s="174" t="s">
        <v>152</v>
      </c>
      <c r="E434" s="175" t="s">
        <v>732</v>
      </c>
      <c r="F434" s="176" t="s">
        <v>733</v>
      </c>
      <c r="G434" s="177" t="s">
        <v>170</v>
      </c>
      <c r="H434" s="178">
        <v>7.666</v>
      </c>
      <c r="I434" s="179"/>
      <c r="J434" s="180">
        <f>ROUND(I434*H434,2)</f>
        <v>0</v>
      </c>
      <c r="K434" s="176" t="s">
        <v>182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0.0815</v>
      </c>
      <c r="T434" s="184">
        <f>S434*H434</f>
        <v>0.6247790000000001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256</v>
      </c>
      <c r="AT434" s="185" t="s">
        <v>152</v>
      </c>
      <c r="AU434" s="185" t="s">
        <v>82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256</v>
      </c>
      <c r="BM434" s="185" t="s">
        <v>737</v>
      </c>
    </row>
    <row r="435" spans="1:47" s="2" customFormat="1" ht="11.25">
      <c r="A435" s="35"/>
      <c r="B435" s="36"/>
      <c r="C435" s="37"/>
      <c r="D435" s="203" t="s">
        <v>184</v>
      </c>
      <c r="E435" s="37"/>
      <c r="F435" s="204" t="s">
        <v>735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184</v>
      </c>
      <c r="AU435" s="18" t="s">
        <v>82</v>
      </c>
    </row>
    <row r="436" spans="1:47" s="2" customFormat="1" ht="19.5">
      <c r="A436" s="35"/>
      <c r="B436" s="36"/>
      <c r="C436" s="37"/>
      <c r="D436" s="187" t="s">
        <v>163</v>
      </c>
      <c r="E436" s="37"/>
      <c r="F436" s="188" t="s">
        <v>738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163</v>
      </c>
      <c r="AU436" s="18" t="s">
        <v>82</v>
      </c>
    </row>
    <row r="437" spans="2:51" s="13" customFormat="1" ht="11.25">
      <c r="B437" s="192"/>
      <c r="C437" s="193"/>
      <c r="D437" s="187" t="s">
        <v>165</v>
      </c>
      <c r="E437" s="194" t="s">
        <v>19</v>
      </c>
      <c r="F437" s="195" t="s">
        <v>739</v>
      </c>
      <c r="G437" s="193"/>
      <c r="H437" s="196">
        <v>7.666</v>
      </c>
      <c r="I437" s="197"/>
      <c r="J437" s="193"/>
      <c r="K437" s="193"/>
      <c r="L437" s="198"/>
      <c r="M437" s="199"/>
      <c r="N437" s="200"/>
      <c r="O437" s="200"/>
      <c r="P437" s="200"/>
      <c r="Q437" s="200"/>
      <c r="R437" s="200"/>
      <c r="S437" s="200"/>
      <c r="T437" s="201"/>
      <c r="AT437" s="202" t="s">
        <v>165</v>
      </c>
      <c r="AU437" s="202" t="s">
        <v>82</v>
      </c>
      <c r="AV437" s="13" t="s">
        <v>82</v>
      </c>
      <c r="AW437" s="13" t="s">
        <v>34</v>
      </c>
      <c r="AX437" s="13" t="s">
        <v>80</v>
      </c>
      <c r="AY437" s="202" t="s">
        <v>149</v>
      </c>
    </row>
    <row r="438" spans="2:63" s="12" customFormat="1" ht="22.9" customHeight="1">
      <c r="B438" s="158"/>
      <c r="C438" s="159"/>
      <c r="D438" s="160" t="s">
        <v>71</v>
      </c>
      <c r="E438" s="172" t="s">
        <v>740</v>
      </c>
      <c r="F438" s="172" t="s">
        <v>741</v>
      </c>
      <c r="G438" s="159"/>
      <c r="H438" s="159"/>
      <c r="I438" s="162"/>
      <c r="J438" s="173">
        <f>BK438</f>
        <v>0</v>
      </c>
      <c r="K438" s="159"/>
      <c r="L438" s="164"/>
      <c r="M438" s="165"/>
      <c r="N438" s="166"/>
      <c r="O438" s="166"/>
      <c r="P438" s="167">
        <f>SUM(P439:P441)</f>
        <v>0</v>
      </c>
      <c r="Q438" s="166"/>
      <c r="R438" s="167">
        <f>SUM(R439:R441)</f>
        <v>0</v>
      </c>
      <c r="S438" s="166"/>
      <c r="T438" s="168">
        <f>SUM(T439:T441)</f>
        <v>0</v>
      </c>
      <c r="AR438" s="169" t="s">
        <v>82</v>
      </c>
      <c r="AT438" s="170" t="s">
        <v>71</v>
      </c>
      <c r="AU438" s="170" t="s">
        <v>80</v>
      </c>
      <c r="AY438" s="169" t="s">
        <v>149</v>
      </c>
      <c r="BK438" s="171">
        <f>SUM(BK439:BK441)</f>
        <v>0</v>
      </c>
    </row>
    <row r="439" spans="1:65" s="2" customFormat="1" ht="24.2" customHeight="1">
      <c r="A439" s="35"/>
      <c r="B439" s="36"/>
      <c r="C439" s="174" t="s">
        <v>742</v>
      </c>
      <c r="D439" s="174" t="s">
        <v>152</v>
      </c>
      <c r="E439" s="175" t="s">
        <v>743</v>
      </c>
      <c r="F439" s="176" t="s">
        <v>744</v>
      </c>
      <c r="G439" s="177" t="s">
        <v>170</v>
      </c>
      <c r="H439" s="178">
        <v>30</v>
      </c>
      <c r="I439" s="179"/>
      <c r="J439" s="180">
        <f>ROUND(I439*H439,2)</f>
        <v>0</v>
      </c>
      <c r="K439" s="176" t="s">
        <v>182</v>
      </c>
      <c r="L439" s="40"/>
      <c r="M439" s="181" t="s">
        <v>19</v>
      </c>
      <c r="N439" s="182" t="s">
        <v>43</v>
      </c>
      <c r="O439" s="65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5" t="s">
        <v>256</v>
      </c>
      <c r="AT439" s="185" t="s">
        <v>152</v>
      </c>
      <c r="AU439" s="185" t="s">
        <v>82</v>
      </c>
      <c r="AY439" s="18" t="s">
        <v>149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8" t="s">
        <v>80</v>
      </c>
      <c r="BK439" s="186">
        <f>ROUND(I439*H439,2)</f>
        <v>0</v>
      </c>
      <c r="BL439" s="18" t="s">
        <v>256</v>
      </c>
      <c r="BM439" s="185" t="s">
        <v>745</v>
      </c>
    </row>
    <row r="440" spans="1:47" s="2" customFormat="1" ht="11.25">
      <c r="A440" s="35"/>
      <c r="B440" s="36"/>
      <c r="C440" s="37"/>
      <c r="D440" s="203" t="s">
        <v>184</v>
      </c>
      <c r="E440" s="37"/>
      <c r="F440" s="204" t="s">
        <v>746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184</v>
      </c>
      <c r="AU440" s="18" t="s">
        <v>82</v>
      </c>
    </row>
    <row r="441" spans="2:51" s="13" customFormat="1" ht="22.5">
      <c r="B441" s="192"/>
      <c r="C441" s="193"/>
      <c r="D441" s="187" t="s">
        <v>165</v>
      </c>
      <c r="E441" s="194" t="s">
        <v>19</v>
      </c>
      <c r="F441" s="195" t="s">
        <v>747</v>
      </c>
      <c r="G441" s="193"/>
      <c r="H441" s="196">
        <v>30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165</v>
      </c>
      <c r="AU441" s="202" t="s">
        <v>82</v>
      </c>
      <c r="AV441" s="13" t="s">
        <v>82</v>
      </c>
      <c r="AW441" s="13" t="s">
        <v>34</v>
      </c>
      <c r="AX441" s="13" t="s">
        <v>80</v>
      </c>
      <c r="AY441" s="202" t="s">
        <v>149</v>
      </c>
    </row>
    <row r="442" spans="2:63" s="12" customFormat="1" ht="22.9" customHeight="1">
      <c r="B442" s="158"/>
      <c r="C442" s="159"/>
      <c r="D442" s="160" t="s">
        <v>71</v>
      </c>
      <c r="E442" s="172" t="s">
        <v>748</v>
      </c>
      <c r="F442" s="172" t="s">
        <v>749</v>
      </c>
      <c r="G442" s="159"/>
      <c r="H442" s="159"/>
      <c r="I442" s="162"/>
      <c r="J442" s="173">
        <f>BK442</f>
        <v>0</v>
      </c>
      <c r="K442" s="159"/>
      <c r="L442" s="164"/>
      <c r="M442" s="165"/>
      <c r="N442" s="166"/>
      <c r="O442" s="166"/>
      <c r="P442" s="167">
        <f>SUM(P443:P468)</f>
        <v>0</v>
      </c>
      <c r="Q442" s="166"/>
      <c r="R442" s="167">
        <f>SUM(R443:R468)</f>
        <v>2.4159509999999997</v>
      </c>
      <c r="S442" s="166"/>
      <c r="T442" s="168">
        <f>SUM(T443:T468)</f>
        <v>0.74894481</v>
      </c>
      <c r="AR442" s="169" t="s">
        <v>82</v>
      </c>
      <c r="AT442" s="170" t="s">
        <v>71</v>
      </c>
      <c r="AU442" s="170" t="s">
        <v>80</v>
      </c>
      <c r="AY442" s="169" t="s">
        <v>149</v>
      </c>
      <c r="BK442" s="171">
        <f>SUM(BK443:BK468)</f>
        <v>0</v>
      </c>
    </row>
    <row r="443" spans="1:65" s="2" customFormat="1" ht="16.5" customHeight="1">
      <c r="A443" s="35"/>
      <c r="B443" s="36"/>
      <c r="C443" s="174" t="s">
        <v>750</v>
      </c>
      <c r="D443" s="174" t="s">
        <v>152</v>
      </c>
      <c r="E443" s="175" t="s">
        <v>751</v>
      </c>
      <c r="F443" s="176" t="s">
        <v>752</v>
      </c>
      <c r="G443" s="177" t="s">
        <v>170</v>
      </c>
      <c r="H443" s="178">
        <v>2275.218</v>
      </c>
      <c r="I443" s="179"/>
      <c r="J443" s="180">
        <f>ROUND(I443*H443,2)</f>
        <v>0</v>
      </c>
      <c r="K443" s="176" t="s">
        <v>182</v>
      </c>
      <c r="L443" s="40"/>
      <c r="M443" s="181" t="s">
        <v>19</v>
      </c>
      <c r="N443" s="182" t="s">
        <v>43</v>
      </c>
      <c r="O443" s="65"/>
      <c r="P443" s="183">
        <f>O443*H443</f>
        <v>0</v>
      </c>
      <c r="Q443" s="183">
        <v>0.001</v>
      </c>
      <c r="R443" s="183">
        <f>Q443*H443</f>
        <v>2.2752179999999997</v>
      </c>
      <c r="S443" s="183">
        <v>0.00031</v>
      </c>
      <c r="T443" s="184">
        <f>S443*H443</f>
        <v>0.70531758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256</v>
      </c>
      <c r="AT443" s="185" t="s">
        <v>152</v>
      </c>
      <c r="AU443" s="185" t="s">
        <v>82</v>
      </c>
      <c r="AY443" s="18" t="s">
        <v>149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8" t="s">
        <v>80</v>
      </c>
      <c r="BK443" s="186">
        <f>ROUND(I443*H443,2)</f>
        <v>0</v>
      </c>
      <c r="BL443" s="18" t="s">
        <v>256</v>
      </c>
      <c r="BM443" s="185" t="s">
        <v>753</v>
      </c>
    </row>
    <row r="444" spans="1:47" s="2" customFormat="1" ht="11.25">
      <c r="A444" s="35"/>
      <c r="B444" s="36"/>
      <c r="C444" s="37"/>
      <c r="D444" s="203" t="s">
        <v>184</v>
      </c>
      <c r="E444" s="37"/>
      <c r="F444" s="204" t="s">
        <v>754</v>
      </c>
      <c r="G444" s="37"/>
      <c r="H444" s="37"/>
      <c r="I444" s="189"/>
      <c r="J444" s="37"/>
      <c r="K444" s="37"/>
      <c r="L444" s="40"/>
      <c r="M444" s="190"/>
      <c r="N444" s="191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184</v>
      </c>
      <c r="AU444" s="18" t="s">
        <v>82</v>
      </c>
    </row>
    <row r="445" spans="2:51" s="14" customFormat="1" ht="11.25">
      <c r="B445" s="205"/>
      <c r="C445" s="206"/>
      <c r="D445" s="187" t="s">
        <v>165</v>
      </c>
      <c r="E445" s="207" t="s">
        <v>19</v>
      </c>
      <c r="F445" s="208" t="s">
        <v>755</v>
      </c>
      <c r="G445" s="206"/>
      <c r="H445" s="207" t="s">
        <v>19</v>
      </c>
      <c r="I445" s="209"/>
      <c r="J445" s="206"/>
      <c r="K445" s="206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165</v>
      </c>
      <c r="AU445" s="214" t="s">
        <v>82</v>
      </c>
      <c r="AV445" s="14" t="s">
        <v>80</v>
      </c>
      <c r="AW445" s="14" t="s">
        <v>34</v>
      </c>
      <c r="AX445" s="14" t="s">
        <v>72</v>
      </c>
      <c r="AY445" s="214" t="s">
        <v>149</v>
      </c>
    </row>
    <row r="446" spans="2:51" s="14" customFormat="1" ht="11.25">
      <c r="B446" s="205"/>
      <c r="C446" s="206"/>
      <c r="D446" s="187" t="s">
        <v>165</v>
      </c>
      <c r="E446" s="207" t="s">
        <v>19</v>
      </c>
      <c r="F446" s="208" t="s">
        <v>756</v>
      </c>
      <c r="G446" s="206"/>
      <c r="H446" s="207" t="s">
        <v>19</v>
      </c>
      <c r="I446" s="209"/>
      <c r="J446" s="206"/>
      <c r="K446" s="206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165</v>
      </c>
      <c r="AU446" s="214" t="s">
        <v>82</v>
      </c>
      <c r="AV446" s="14" t="s">
        <v>80</v>
      </c>
      <c r="AW446" s="14" t="s">
        <v>34</v>
      </c>
      <c r="AX446" s="14" t="s">
        <v>72</v>
      </c>
      <c r="AY446" s="214" t="s">
        <v>149</v>
      </c>
    </row>
    <row r="447" spans="2:51" s="13" customFormat="1" ht="22.5">
      <c r="B447" s="192"/>
      <c r="C447" s="193"/>
      <c r="D447" s="187" t="s">
        <v>165</v>
      </c>
      <c r="E447" s="194" t="s">
        <v>19</v>
      </c>
      <c r="F447" s="195" t="s">
        <v>757</v>
      </c>
      <c r="G447" s="193"/>
      <c r="H447" s="196">
        <v>101.874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165</v>
      </c>
      <c r="AU447" s="202" t="s">
        <v>82</v>
      </c>
      <c r="AV447" s="13" t="s">
        <v>82</v>
      </c>
      <c r="AW447" s="13" t="s">
        <v>34</v>
      </c>
      <c r="AX447" s="13" t="s">
        <v>72</v>
      </c>
      <c r="AY447" s="202" t="s">
        <v>149</v>
      </c>
    </row>
    <row r="448" spans="2:51" s="13" customFormat="1" ht="22.5">
      <c r="B448" s="192"/>
      <c r="C448" s="193"/>
      <c r="D448" s="187" t="s">
        <v>165</v>
      </c>
      <c r="E448" s="194" t="s">
        <v>19</v>
      </c>
      <c r="F448" s="195" t="s">
        <v>758</v>
      </c>
      <c r="G448" s="193"/>
      <c r="H448" s="196">
        <v>188.532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165</v>
      </c>
      <c r="AU448" s="202" t="s">
        <v>82</v>
      </c>
      <c r="AV448" s="13" t="s">
        <v>82</v>
      </c>
      <c r="AW448" s="13" t="s">
        <v>34</v>
      </c>
      <c r="AX448" s="13" t="s">
        <v>72</v>
      </c>
      <c r="AY448" s="202" t="s">
        <v>149</v>
      </c>
    </row>
    <row r="449" spans="2:51" s="13" customFormat="1" ht="33.75">
      <c r="B449" s="192"/>
      <c r="C449" s="193"/>
      <c r="D449" s="187" t="s">
        <v>165</v>
      </c>
      <c r="E449" s="194" t="s">
        <v>19</v>
      </c>
      <c r="F449" s="195" t="s">
        <v>759</v>
      </c>
      <c r="G449" s="193"/>
      <c r="H449" s="196">
        <v>-0.715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165</v>
      </c>
      <c r="AU449" s="202" t="s">
        <v>82</v>
      </c>
      <c r="AV449" s="13" t="s">
        <v>82</v>
      </c>
      <c r="AW449" s="13" t="s">
        <v>34</v>
      </c>
      <c r="AX449" s="13" t="s">
        <v>72</v>
      </c>
      <c r="AY449" s="202" t="s">
        <v>149</v>
      </c>
    </row>
    <row r="450" spans="2:51" s="13" customFormat="1" ht="33.75">
      <c r="B450" s="192"/>
      <c r="C450" s="193"/>
      <c r="D450" s="187" t="s">
        <v>165</v>
      </c>
      <c r="E450" s="194" t="s">
        <v>19</v>
      </c>
      <c r="F450" s="195" t="s">
        <v>760</v>
      </c>
      <c r="G450" s="193"/>
      <c r="H450" s="196">
        <v>22.473</v>
      </c>
      <c r="I450" s="197"/>
      <c r="J450" s="193"/>
      <c r="K450" s="193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165</v>
      </c>
      <c r="AU450" s="202" t="s">
        <v>82</v>
      </c>
      <c r="AV450" s="13" t="s">
        <v>82</v>
      </c>
      <c r="AW450" s="13" t="s">
        <v>34</v>
      </c>
      <c r="AX450" s="13" t="s">
        <v>72</v>
      </c>
      <c r="AY450" s="202" t="s">
        <v>149</v>
      </c>
    </row>
    <row r="451" spans="2:51" s="13" customFormat="1" ht="33.75">
      <c r="B451" s="192"/>
      <c r="C451" s="193"/>
      <c r="D451" s="187" t="s">
        <v>165</v>
      </c>
      <c r="E451" s="194" t="s">
        <v>19</v>
      </c>
      <c r="F451" s="195" t="s">
        <v>761</v>
      </c>
      <c r="G451" s="193"/>
      <c r="H451" s="196">
        <v>91.194</v>
      </c>
      <c r="I451" s="197"/>
      <c r="J451" s="193"/>
      <c r="K451" s="193"/>
      <c r="L451" s="198"/>
      <c r="M451" s="199"/>
      <c r="N451" s="200"/>
      <c r="O451" s="200"/>
      <c r="P451" s="200"/>
      <c r="Q451" s="200"/>
      <c r="R451" s="200"/>
      <c r="S451" s="200"/>
      <c r="T451" s="201"/>
      <c r="AT451" s="202" t="s">
        <v>165</v>
      </c>
      <c r="AU451" s="202" t="s">
        <v>82</v>
      </c>
      <c r="AV451" s="13" t="s">
        <v>82</v>
      </c>
      <c r="AW451" s="13" t="s">
        <v>34</v>
      </c>
      <c r="AX451" s="13" t="s">
        <v>72</v>
      </c>
      <c r="AY451" s="202" t="s">
        <v>149</v>
      </c>
    </row>
    <row r="452" spans="2:51" s="13" customFormat="1" ht="22.5">
      <c r="B452" s="192"/>
      <c r="C452" s="193"/>
      <c r="D452" s="187" t="s">
        <v>165</v>
      </c>
      <c r="E452" s="194" t="s">
        <v>19</v>
      </c>
      <c r="F452" s="195" t="s">
        <v>762</v>
      </c>
      <c r="G452" s="193"/>
      <c r="H452" s="196">
        <v>216.518</v>
      </c>
      <c r="I452" s="197"/>
      <c r="J452" s="193"/>
      <c r="K452" s="193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165</v>
      </c>
      <c r="AU452" s="202" t="s">
        <v>82</v>
      </c>
      <c r="AV452" s="13" t="s">
        <v>82</v>
      </c>
      <c r="AW452" s="13" t="s">
        <v>34</v>
      </c>
      <c r="AX452" s="13" t="s">
        <v>72</v>
      </c>
      <c r="AY452" s="202" t="s">
        <v>149</v>
      </c>
    </row>
    <row r="453" spans="2:51" s="14" customFormat="1" ht="11.25">
      <c r="B453" s="205"/>
      <c r="C453" s="206"/>
      <c r="D453" s="187" t="s">
        <v>165</v>
      </c>
      <c r="E453" s="207" t="s">
        <v>19</v>
      </c>
      <c r="F453" s="208" t="s">
        <v>763</v>
      </c>
      <c r="G453" s="206"/>
      <c r="H453" s="207" t="s">
        <v>19</v>
      </c>
      <c r="I453" s="209"/>
      <c r="J453" s="206"/>
      <c r="K453" s="206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165</v>
      </c>
      <c r="AU453" s="214" t="s">
        <v>82</v>
      </c>
      <c r="AV453" s="14" t="s">
        <v>80</v>
      </c>
      <c r="AW453" s="14" t="s">
        <v>34</v>
      </c>
      <c r="AX453" s="14" t="s">
        <v>72</v>
      </c>
      <c r="AY453" s="214" t="s">
        <v>149</v>
      </c>
    </row>
    <row r="454" spans="2:51" s="13" customFormat="1" ht="11.25">
      <c r="B454" s="192"/>
      <c r="C454" s="193"/>
      <c r="D454" s="187" t="s">
        <v>165</v>
      </c>
      <c r="E454" s="194" t="s">
        <v>19</v>
      </c>
      <c r="F454" s="195" t="s">
        <v>764</v>
      </c>
      <c r="G454" s="193"/>
      <c r="H454" s="196">
        <v>419.23</v>
      </c>
      <c r="I454" s="197"/>
      <c r="J454" s="193"/>
      <c r="K454" s="193"/>
      <c r="L454" s="198"/>
      <c r="M454" s="199"/>
      <c r="N454" s="200"/>
      <c r="O454" s="200"/>
      <c r="P454" s="200"/>
      <c r="Q454" s="200"/>
      <c r="R454" s="200"/>
      <c r="S454" s="200"/>
      <c r="T454" s="201"/>
      <c r="AT454" s="202" t="s">
        <v>165</v>
      </c>
      <c r="AU454" s="202" t="s">
        <v>82</v>
      </c>
      <c r="AV454" s="13" t="s">
        <v>82</v>
      </c>
      <c r="AW454" s="13" t="s">
        <v>34</v>
      </c>
      <c r="AX454" s="13" t="s">
        <v>72</v>
      </c>
      <c r="AY454" s="202" t="s">
        <v>149</v>
      </c>
    </row>
    <row r="455" spans="2:51" s="13" customFormat="1" ht="33.75">
      <c r="B455" s="192"/>
      <c r="C455" s="193"/>
      <c r="D455" s="187" t="s">
        <v>165</v>
      </c>
      <c r="E455" s="194" t="s">
        <v>19</v>
      </c>
      <c r="F455" s="195" t="s">
        <v>765</v>
      </c>
      <c r="G455" s="193"/>
      <c r="H455" s="196">
        <v>376.497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165</v>
      </c>
      <c r="AU455" s="202" t="s">
        <v>82</v>
      </c>
      <c r="AV455" s="13" t="s">
        <v>82</v>
      </c>
      <c r="AW455" s="13" t="s">
        <v>34</v>
      </c>
      <c r="AX455" s="13" t="s">
        <v>72</v>
      </c>
      <c r="AY455" s="202" t="s">
        <v>149</v>
      </c>
    </row>
    <row r="456" spans="2:51" s="14" customFormat="1" ht="11.25">
      <c r="B456" s="205"/>
      <c r="C456" s="206"/>
      <c r="D456" s="187" t="s">
        <v>165</v>
      </c>
      <c r="E456" s="207" t="s">
        <v>19</v>
      </c>
      <c r="F456" s="208" t="s">
        <v>193</v>
      </c>
      <c r="G456" s="206"/>
      <c r="H456" s="207" t="s">
        <v>19</v>
      </c>
      <c r="I456" s="209"/>
      <c r="J456" s="206"/>
      <c r="K456" s="206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165</v>
      </c>
      <c r="AU456" s="214" t="s">
        <v>82</v>
      </c>
      <c r="AV456" s="14" t="s">
        <v>80</v>
      </c>
      <c r="AW456" s="14" t="s">
        <v>34</v>
      </c>
      <c r="AX456" s="14" t="s">
        <v>72</v>
      </c>
      <c r="AY456" s="214" t="s">
        <v>149</v>
      </c>
    </row>
    <row r="457" spans="2:51" s="13" customFormat="1" ht="33.75">
      <c r="B457" s="192"/>
      <c r="C457" s="193"/>
      <c r="D457" s="187" t="s">
        <v>165</v>
      </c>
      <c r="E457" s="194" t="s">
        <v>19</v>
      </c>
      <c r="F457" s="195" t="s">
        <v>766</v>
      </c>
      <c r="G457" s="193"/>
      <c r="H457" s="196">
        <v>580.903</v>
      </c>
      <c r="I457" s="197"/>
      <c r="J457" s="193"/>
      <c r="K457" s="193"/>
      <c r="L457" s="198"/>
      <c r="M457" s="199"/>
      <c r="N457" s="200"/>
      <c r="O457" s="200"/>
      <c r="P457" s="200"/>
      <c r="Q457" s="200"/>
      <c r="R457" s="200"/>
      <c r="S457" s="200"/>
      <c r="T457" s="201"/>
      <c r="AT457" s="202" t="s">
        <v>165</v>
      </c>
      <c r="AU457" s="202" t="s">
        <v>82</v>
      </c>
      <c r="AV457" s="13" t="s">
        <v>82</v>
      </c>
      <c r="AW457" s="13" t="s">
        <v>34</v>
      </c>
      <c r="AX457" s="13" t="s">
        <v>72</v>
      </c>
      <c r="AY457" s="202" t="s">
        <v>149</v>
      </c>
    </row>
    <row r="458" spans="2:51" s="13" customFormat="1" ht="22.5">
      <c r="B458" s="192"/>
      <c r="C458" s="193"/>
      <c r="D458" s="187" t="s">
        <v>165</v>
      </c>
      <c r="E458" s="194" t="s">
        <v>19</v>
      </c>
      <c r="F458" s="195" t="s">
        <v>767</v>
      </c>
      <c r="G458" s="193"/>
      <c r="H458" s="196">
        <v>188.85</v>
      </c>
      <c r="I458" s="197"/>
      <c r="J458" s="193"/>
      <c r="K458" s="193"/>
      <c r="L458" s="198"/>
      <c r="M458" s="199"/>
      <c r="N458" s="200"/>
      <c r="O458" s="200"/>
      <c r="P458" s="200"/>
      <c r="Q458" s="200"/>
      <c r="R458" s="200"/>
      <c r="S458" s="200"/>
      <c r="T458" s="201"/>
      <c r="AT458" s="202" t="s">
        <v>165</v>
      </c>
      <c r="AU458" s="202" t="s">
        <v>82</v>
      </c>
      <c r="AV458" s="13" t="s">
        <v>82</v>
      </c>
      <c r="AW458" s="13" t="s">
        <v>34</v>
      </c>
      <c r="AX458" s="13" t="s">
        <v>72</v>
      </c>
      <c r="AY458" s="202" t="s">
        <v>149</v>
      </c>
    </row>
    <row r="459" spans="2:51" s="14" customFormat="1" ht="11.25">
      <c r="B459" s="205"/>
      <c r="C459" s="206"/>
      <c r="D459" s="187" t="s">
        <v>165</v>
      </c>
      <c r="E459" s="207" t="s">
        <v>19</v>
      </c>
      <c r="F459" s="208" t="s">
        <v>201</v>
      </c>
      <c r="G459" s="206"/>
      <c r="H459" s="207" t="s">
        <v>19</v>
      </c>
      <c r="I459" s="209"/>
      <c r="J459" s="206"/>
      <c r="K459" s="206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165</v>
      </c>
      <c r="AU459" s="214" t="s">
        <v>82</v>
      </c>
      <c r="AV459" s="14" t="s">
        <v>80</v>
      </c>
      <c r="AW459" s="14" t="s">
        <v>34</v>
      </c>
      <c r="AX459" s="14" t="s">
        <v>72</v>
      </c>
      <c r="AY459" s="214" t="s">
        <v>149</v>
      </c>
    </row>
    <row r="460" spans="2:51" s="13" customFormat="1" ht="33.75">
      <c r="B460" s="192"/>
      <c r="C460" s="193"/>
      <c r="D460" s="187" t="s">
        <v>165</v>
      </c>
      <c r="E460" s="194" t="s">
        <v>19</v>
      </c>
      <c r="F460" s="195" t="s">
        <v>768</v>
      </c>
      <c r="G460" s="193"/>
      <c r="H460" s="196">
        <v>22.785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165</v>
      </c>
      <c r="AU460" s="202" t="s">
        <v>82</v>
      </c>
      <c r="AV460" s="13" t="s">
        <v>82</v>
      </c>
      <c r="AW460" s="13" t="s">
        <v>34</v>
      </c>
      <c r="AX460" s="13" t="s">
        <v>72</v>
      </c>
      <c r="AY460" s="202" t="s">
        <v>149</v>
      </c>
    </row>
    <row r="461" spans="2:51" s="13" customFormat="1" ht="11.25">
      <c r="B461" s="192"/>
      <c r="C461" s="193"/>
      <c r="D461" s="187" t="s">
        <v>165</v>
      </c>
      <c r="E461" s="194" t="s">
        <v>19</v>
      </c>
      <c r="F461" s="195" t="s">
        <v>769</v>
      </c>
      <c r="G461" s="193"/>
      <c r="H461" s="196">
        <v>6.867</v>
      </c>
      <c r="I461" s="197"/>
      <c r="J461" s="193"/>
      <c r="K461" s="193"/>
      <c r="L461" s="198"/>
      <c r="M461" s="199"/>
      <c r="N461" s="200"/>
      <c r="O461" s="200"/>
      <c r="P461" s="200"/>
      <c r="Q461" s="200"/>
      <c r="R461" s="200"/>
      <c r="S461" s="200"/>
      <c r="T461" s="201"/>
      <c r="AT461" s="202" t="s">
        <v>165</v>
      </c>
      <c r="AU461" s="202" t="s">
        <v>82</v>
      </c>
      <c r="AV461" s="13" t="s">
        <v>82</v>
      </c>
      <c r="AW461" s="13" t="s">
        <v>34</v>
      </c>
      <c r="AX461" s="13" t="s">
        <v>72</v>
      </c>
      <c r="AY461" s="202" t="s">
        <v>149</v>
      </c>
    </row>
    <row r="462" spans="2:51" s="13" customFormat="1" ht="22.5">
      <c r="B462" s="192"/>
      <c r="C462" s="193"/>
      <c r="D462" s="187" t="s">
        <v>165</v>
      </c>
      <c r="E462" s="194" t="s">
        <v>19</v>
      </c>
      <c r="F462" s="195" t="s">
        <v>770</v>
      </c>
      <c r="G462" s="193"/>
      <c r="H462" s="196">
        <v>60.21</v>
      </c>
      <c r="I462" s="197"/>
      <c r="J462" s="193"/>
      <c r="K462" s="193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165</v>
      </c>
      <c r="AU462" s="202" t="s">
        <v>82</v>
      </c>
      <c r="AV462" s="13" t="s">
        <v>82</v>
      </c>
      <c r="AW462" s="13" t="s">
        <v>34</v>
      </c>
      <c r="AX462" s="13" t="s">
        <v>72</v>
      </c>
      <c r="AY462" s="202" t="s">
        <v>149</v>
      </c>
    </row>
    <row r="463" spans="2:51" s="15" customFormat="1" ht="11.25">
      <c r="B463" s="215"/>
      <c r="C463" s="216"/>
      <c r="D463" s="187" t="s">
        <v>165</v>
      </c>
      <c r="E463" s="217" t="s">
        <v>19</v>
      </c>
      <c r="F463" s="218" t="s">
        <v>203</v>
      </c>
      <c r="G463" s="216"/>
      <c r="H463" s="219">
        <v>2275.218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165</v>
      </c>
      <c r="AU463" s="225" t="s">
        <v>82</v>
      </c>
      <c r="AV463" s="15" t="s">
        <v>157</v>
      </c>
      <c r="AW463" s="15" t="s">
        <v>34</v>
      </c>
      <c r="AX463" s="15" t="s">
        <v>80</v>
      </c>
      <c r="AY463" s="225" t="s">
        <v>149</v>
      </c>
    </row>
    <row r="464" spans="1:65" s="2" customFormat="1" ht="24.2" customHeight="1">
      <c r="A464" s="35"/>
      <c r="B464" s="36"/>
      <c r="C464" s="174" t="s">
        <v>771</v>
      </c>
      <c r="D464" s="174" t="s">
        <v>152</v>
      </c>
      <c r="E464" s="175" t="s">
        <v>772</v>
      </c>
      <c r="F464" s="176" t="s">
        <v>773</v>
      </c>
      <c r="G464" s="177" t="s">
        <v>170</v>
      </c>
      <c r="H464" s="178">
        <v>140.733</v>
      </c>
      <c r="I464" s="179"/>
      <c r="J464" s="180">
        <f>ROUND(I464*H464,2)</f>
        <v>0</v>
      </c>
      <c r="K464" s="176" t="s">
        <v>182</v>
      </c>
      <c r="L464" s="40"/>
      <c r="M464" s="181" t="s">
        <v>19</v>
      </c>
      <c r="N464" s="182" t="s">
        <v>43</v>
      </c>
      <c r="O464" s="65"/>
      <c r="P464" s="183">
        <f>O464*H464</f>
        <v>0</v>
      </c>
      <c r="Q464" s="183">
        <v>0.001</v>
      </c>
      <c r="R464" s="183">
        <f>Q464*H464</f>
        <v>0.140733</v>
      </c>
      <c r="S464" s="183">
        <v>0.00031</v>
      </c>
      <c r="T464" s="184">
        <f>S464*H464</f>
        <v>0.04362723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256</v>
      </c>
      <c r="AT464" s="185" t="s">
        <v>152</v>
      </c>
      <c r="AU464" s="185" t="s">
        <v>82</v>
      </c>
      <c r="AY464" s="18" t="s">
        <v>149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8" t="s">
        <v>80</v>
      </c>
      <c r="BK464" s="186">
        <f>ROUND(I464*H464,2)</f>
        <v>0</v>
      </c>
      <c r="BL464" s="18" t="s">
        <v>256</v>
      </c>
      <c r="BM464" s="185" t="s">
        <v>774</v>
      </c>
    </row>
    <row r="465" spans="1:47" s="2" customFormat="1" ht="11.25">
      <c r="A465" s="35"/>
      <c r="B465" s="36"/>
      <c r="C465" s="37"/>
      <c r="D465" s="203" t="s">
        <v>184</v>
      </c>
      <c r="E465" s="37"/>
      <c r="F465" s="204" t="s">
        <v>775</v>
      </c>
      <c r="G465" s="37"/>
      <c r="H465" s="37"/>
      <c r="I465" s="189"/>
      <c r="J465" s="37"/>
      <c r="K465" s="37"/>
      <c r="L465" s="40"/>
      <c r="M465" s="190"/>
      <c r="N465" s="191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184</v>
      </c>
      <c r="AU465" s="18" t="s">
        <v>82</v>
      </c>
    </row>
    <row r="466" spans="2:51" s="13" customFormat="1" ht="11.25">
      <c r="B466" s="192"/>
      <c r="C466" s="193"/>
      <c r="D466" s="187" t="s">
        <v>165</v>
      </c>
      <c r="E466" s="194" t="s">
        <v>19</v>
      </c>
      <c r="F466" s="195" t="s">
        <v>776</v>
      </c>
      <c r="G466" s="193"/>
      <c r="H466" s="196">
        <v>58.64</v>
      </c>
      <c r="I466" s="197"/>
      <c r="J466" s="193"/>
      <c r="K466" s="193"/>
      <c r="L466" s="198"/>
      <c r="M466" s="199"/>
      <c r="N466" s="200"/>
      <c r="O466" s="200"/>
      <c r="P466" s="200"/>
      <c r="Q466" s="200"/>
      <c r="R466" s="200"/>
      <c r="S466" s="200"/>
      <c r="T466" s="201"/>
      <c r="AT466" s="202" t="s">
        <v>165</v>
      </c>
      <c r="AU466" s="202" t="s">
        <v>82</v>
      </c>
      <c r="AV466" s="13" t="s">
        <v>82</v>
      </c>
      <c r="AW466" s="13" t="s">
        <v>34</v>
      </c>
      <c r="AX466" s="13" t="s">
        <v>72</v>
      </c>
      <c r="AY466" s="202" t="s">
        <v>149</v>
      </c>
    </row>
    <row r="467" spans="2:51" s="13" customFormat="1" ht="33.75">
      <c r="B467" s="192"/>
      <c r="C467" s="193"/>
      <c r="D467" s="187" t="s">
        <v>165</v>
      </c>
      <c r="E467" s="194" t="s">
        <v>19</v>
      </c>
      <c r="F467" s="195" t="s">
        <v>777</v>
      </c>
      <c r="G467" s="193"/>
      <c r="H467" s="196">
        <v>82.093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165</v>
      </c>
      <c r="AU467" s="202" t="s">
        <v>82</v>
      </c>
      <c r="AV467" s="13" t="s">
        <v>82</v>
      </c>
      <c r="AW467" s="13" t="s">
        <v>34</v>
      </c>
      <c r="AX467" s="13" t="s">
        <v>72</v>
      </c>
      <c r="AY467" s="202" t="s">
        <v>149</v>
      </c>
    </row>
    <row r="468" spans="2:51" s="15" customFormat="1" ht="11.25">
      <c r="B468" s="215"/>
      <c r="C468" s="216"/>
      <c r="D468" s="187" t="s">
        <v>165</v>
      </c>
      <c r="E468" s="217" t="s">
        <v>19</v>
      </c>
      <c r="F468" s="218" t="s">
        <v>203</v>
      </c>
      <c r="G468" s="216"/>
      <c r="H468" s="219">
        <v>140.733</v>
      </c>
      <c r="I468" s="220"/>
      <c r="J468" s="216"/>
      <c r="K468" s="216"/>
      <c r="L468" s="221"/>
      <c r="M468" s="226"/>
      <c r="N468" s="227"/>
      <c r="O468" s="227"/>
      <c r="P468" s="227"/>
      <c r="Q468" s="227"/>
      <c r="R468" s="227"/>
      <c r="S468" s="227"/>
      <c r="T468" s="228"/>
      <c r="AT468" s="225" t="s">
        <v>165</v>
      </c>
      <c r="AU468" s="225" t="s">
        <v>82</v>
      </c>
      <c r="AV468" s="15" t="s">
        <v>157</v>
      </c>
      <c r="AW468" s="15" t="s">
        <v>34</v>
      </c>
      <c r="AX468" s="15" t="s">
        <v>80</v>
      </c>
      <c r="AY468" s="225" t="s">
        <v>149</v>
      </c>
    </row>
    <row r="469" spans="1:31" s="2" customFormat="1" ht="6.95" customHeight="1">
      <c r="A469" s="35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40"/>
      <c r="M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</row>
  </sheetData>
  <sheetProtection algorithmName="SHA-512" hashValue="7l27v6zqCpQGh6VxEz/i0qEDFhjczQ3aqnr/ub/dDIZIb3SS5AHy8yNm5MAfcM93vFRgrqzT+Gnm27HP80Pc4Q==" saltValue="oN8cvzprkr0LDo3CCIp5h4Ezk0qzjT2PY0/6RR5yJ6/ppTS107BSFMGcHLM93bEWdQfvbHdvp9Ebp/3i0HX1Jg==" spinCount="100000" sheet="1" objects="1" scenarios="1" formatColumns="0" formatRows="0" autoFilter="0"/>
  <autoFilter ref="C95:K46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2_01/941111811"/>
    <hyperlink ref="F113" r:id="rId2" display="https://podminky.urs.cz/item/CS_URS_2022_01/962032231"/>
    <hyperlink ref="F117" r:id="rId3" display="https://podminky.urs.cz/item/CS_URS_2022_01/962031132"/>
    <hyperlink ref="F124" r:id="rId4" display="https://podminky.urs.cz/item/CS_URS_2022_01/962031133"/>
    <hyperlink ref="F131" r:id="rId5" display="https://podminky.urs.cz/item/CS_URS_2022_01/962051115"/>
    <hyperlink ref="F134" r:id="rId6" display="https://podminky.urs.cz/item/CS_URS_2022_01/962051116"/>
    <hyperlink ref="F139" r:id="rId7" display="https://podminky.urs.cz/item/CS_URS_2022_01/962052210"/>
    <hyperlink ref="F142" r:id="rId8" display="https://podminky.urs.cz/item/CS_URS_2022_01/962052211"/>
    <hyperlink ref="F147" r:id="rId9" display="https://podminky.urs.cz/item/CS_URS_2022_01/963051113"/>
    <hyperlink ref="F153" r:id="rId10" display="https://podminky.urs.cz/item/CS_URS_2022_01/966071822"/>
    <hyperlink ref="F156" r:id="rId11" display="https://podminky.urs.cz/item/CS_URS_2022_01/968062354"/>
    <hyperlink ref="F159" r:id="rId12" display="https://podminky.urs.cz/item/CS_URS_2022_01/968062355"/>
    <hyperlink ref="F162" r:id="rId13" display="https://podminky.urs.cz/item/CS_URS_2022_01/968062377"/>
    <hyperlink ref="F165" r:id="rId14" display="https://podminky.urs.cz/item/CS_URS_2022_01/968062456"/>
    <hyperlink ref="F168" r:id="rId15" display="https://podminky.urs.cz/item/CS_URS_2022_01/968072357"/>
    <hyperlink ref="F171" r:id="rId16" display="https://podminky.urs.cz/item/CS_URS_2022_01/968072455"/>
    <hyperlink ref="F174" r:id="rId17" display="https://podminky.urs.cz/item/CS_URS_2022_01/971033431"/>
    <hyperlink ref="F177" r:id="rId18" display="https://podminky.urs.cz/item/CS_URS_2022_01/971033441"/>
    <hyperlink ref="F180" r:id="rId19" display="https://podminky.urs.cz/item/CS_URS_2022_01/971033521"/>
    <hyperlink ref="F183" r:id="rId20" display="https://podminky.urs.cz/item/CS_URS_2022_01/971033531"/>
    <hyperlink ref="F189" r:id="rId21" display="https://podminky.urs.cz/item/CS_URS_2022_01/971033541"/>
    <hyperlink ref="F192" r:id="rId22" display="https://podminky.urs.cz/item/CS_URS_2022_01/971033621"/>
    <hyperlink ref="F195" r:id="rId23" display="https://podminky.urs.cz/item/CS_URS_2022_01/971033631"/>
    <hyperlink ref="F201" r:id="rId24" display="https://podminky.urs.cz/item/CS_URS_2022_01/971033651"/>
    <hyperlink ref="F204" r:id="rId25" display="https://podminky.urs.cz/item/CS_URS_2022_01/971033681"/>
    <hyperlink ref="F207" r:id="rId26" display="https://podminky.urs.cz/item/CS_URS_2022_01/973031151"/>
    <hyperlink ref="F210" r:id="rId27" display="https://podminky.urs.cz/item/CS_URS_2022_01/974031167"/>
    <hyperlink ref="F213" r:id="rId28" display="https://podminky.urs.cz/item/CS_URS_2022_01/974031169"/>
    <hyperlink ref="F215" r:id="rId29" display="https://podminky.urs.cz/item/CS_URS_2022_01/977151121"/>
    <hyperlink ref="F218" r:id="rId30" display="https://podminky.urs.cz/item/CS_URS_2022_01/977151125"/>
    <hyperlink ref="F221" r:id="rId31" display="https://podminky.urs.cz/item/CS_URS_2022_01/977151126"/>
    <hyperlink ref="F224" r:id="rId32" display="https://podminky.urs.cz/item/CS_URS_2022_01/977151128"/>
    <hyperlink ref="F229" r:id="rId33" display="https://podminky.urs.cz/item/CS_URS_2022_01/977151131"/>
    <hyperlink ref="F232" r:id="rId34" display="https://podminky.urs.cz/item/CS_URS_2022_01/977151228"/>
    <hyperlink ref="F235" r:id="rId35" display="https://podminky.urs.cz/item/CS_URS_2022_01/977151229"/>
    <hyperlink ref="F238" r:id="rId36" display="https://podminky.urs.cz/item/CS_URS_2022_01/977211114"/>
    <hyperlink ref="F243" r:id="rId37" display="https://podminky.urs.cz/item/CS_URS_2022_01/977211115"/>
    <hyperlink ref="F246" r:id="rId38" display="https://podminky.urs.cz/item/CS_URS_2022_01/977211121"/>
    <hyperlink ref="F249" r:id="rId39" display="https://podminky.urs.cz/item/CS_URS_2022_01/978013191"/>
    <hyperlink ref="F256" r:id="rId40" display="https://podminky.urs.cz/item/CS_URS_2022_01/997013116"/>
    <hyperlink ref="F258" r:id="rId41" display="https://podminky.urs.cz/item/CS_URS_2022_01/997013312"/>
    <hyperlink ref="F261" r:id="rId42" display="https://podminky.urs.cz/item/CS_URS_2022_01/997013322"/>
    <hyperlink ref="F264" r:id="rId43" display="https://podminky.urs.cz/item/CS_URS_2022_01/997013501"/>
    <hyperlink ref="F266" r:id="rId44" display="https://podminky.urs.cz/item/CS_URS_2022_01/997013509"/>
    <hyperlink ref="F269" r:id="rId45" display="https://podminky.urs.cz/item/CS_URS_2022_01/997013631"/>
    <hyperlink ref="F273" r:id="rId46" display="https://podminky.urs.cz/item/CS_URS_2022_01/712340831"/>
    <hyperlink ref="F276" r:id="rId47" display="https://podminky.urs.cz/item/CS_URS_2022_01/712340832"/>
    <hyperlink ref="F280" r:id="rId48" display="https://podminky.urs.cz/item/CS_URS_2022_01/713140831"/>
    <hyperlink ref="F283" r:id="rId49" display="https://podminky.urs.cz/item/CS_URS_2022_01/713140832"/>
    <hyperlink ref="F287" r:id="rId50" display="https://podminky.urs.cz/item/CS_URS_2022_01/762521812"/>
    <hyperlink ref="F291" r:id="rId51" display="https://podminky.urs.cz/item/CS_URS_2022_01/763111812"/>
    <hyperlink ref="F302" r:id="rId52" display="https://podminky.urs.cz/item/CS_URS_2022_01/763111913"/>
    <hyperlink ref="F305" r:id="rId53" display="https://podminky.urs.cz/item/CS_URS_2022_01/763111921"/>
    <hyperlink ref="F308" r:id="rId54" display="https://podminky.urs.cz/item/CS_URS_2022_01/763121811"/>
    <hyperlink ref="F311" r:id="rId55" display="https://podminky.urs.cz/item/CS_URS_2022_01/763131821"/>
    <hyperlink ref="F316" r:id="rId56" display="https://podminky.urs.cz/item/CS_URS_2022_01/763135811"/>
    <hyperlink ref="F319" r:id="rId57" display="https://podminky.urs.cz/item/CS_URS_2022_01/763135881"/>
    <hyperlink ref="F324" r:id="rId58" display="https://podminky.urs.cz/item/CS_URS_2022_01/764002841"/>
    <hyperlink ref="F327" r:id="rId59" display="https://podminky.urs.cz/item/CS_URS_2022_01/764002851"/>
    <hyperlink ref="F330" r:id="rId60" display="https://podminky.urs.cz/item/CS_URS_2022_01/764002871"/>
    <hyperlink ref="F333" r:id="rId61" display="https://podminky.urs.cz/item/CS_URS_2022_01/764002881"/>
    <hyperlink ref="F336" r:id="rId62" display="https://podminky.urs.cz/item/CS_URS_2022_01/764004803"/>
    <hyperlink ref="F339" r:id="rId63" display="https://podminky.urs.cz/item/CS_URS_2022_01/764004831"/>
    <hyperlink ref="F343" r:id="rId64" display="https://podminky.urs.cz/item/CS_URS_2022_01/766411811"/>
    <hyperlink ref="F346" r:id="rId65" display="https://podminky.urs.cz/item/CS_URS_2022_01/766441811"/>
    <hyperlink ref="F349" r:id="rId66" display="https://podminky.urs.cz/item/CS_URS_2022_01/766441822"/>
    <hyperlink ref="F352" r:id="rId67" display="https://podminky.urs.cz/item/CS_URS_2022_01/766622833"/>
    <hyperlink ref="F357" r:id="rId68" display="https://podminky.urs.cz/item/CS_URS_2022_01/766622862"/>
    <hyperlink ref="F362" r:id="rId69" display="https://podminky.urs.cz/item/CS_URS_2022_01/766681811"/>
    <hyperlink ref="F367" r:id="rId70" display="https://podminky.urs.cz/item/CS_URS_2022_01/766681812"/>
    <hyperlink ref="F370" r:id="rId71" display="https://podminky.urs.cz/item/CS_URS_2022_01/766691914"/>
    <hyperlink ref="F378" r:id="rId72" display="https://podminky.urs.cz/item/CS_URS_2022_01/766691915"/>
    <hyperlink ref="F381" r:id="rId73" display="https://podminky.urs.cz/item/CS_URS_2022_01/766812820"/>
    <hyperlink ref="F384" r:id="rId74" display="https://podminky.urs.cz/item/CS_URS_2022_01/766812840"/>
    <hyperlink ref="F387" r:id="rId75" display="https://podminky.urs.cz/item/CS_URS_2022_01/766825811"/>
    <hyperlink ref="F391" r:id="rId76" display="https://podminky.urs.cz/item/CS_URS_2022_01/767311850"/>
    <hyperlink ref="F394" r:id="rId77" display="https://podminky.urs.cz/item/CS_URS_2022_01/767641805"/>
    <hyperlink ref="F398" r:id="rId78" display="https://podminky.urs.cz/item/CS_URS_2022_01/771471810"/>
    <hyperlink ref="F403" r:id="rId79" display="https://podminky.urs.cz/item/CS_URS_2022_01/771571810"/>
    <hyperlink ref="F409" r:id="rId80" display="https://podminky.urs.cz/item/CS_URS_2022_01/775511810"/>
    <hyperlink ref="F413" r:id="rId81" display="https://podminky.urs.cz/item/CS_URS_2022_01/776201811"/>
    <hyperlink ref="F420" r:id="rId82" display="https://podminky.urs.cz/item/CS_URS_2022_01/776410811"/>
    <hyperlink ref="F429" r:id="rId83" display="https://podminky.urs.cz/item/CS_URS_2022_01/781471810"/>
    <hyperlink ref="F435" r:id="rId84" display="https://podminky.urs.cz/item/CS_URS_2022_01/781471810"/>
    <hyperlink ref="F440" r:id="rId85" display="https://podminky.urs.cz/item/CS_URS_2022_01/783306809"/>
    <hyperlink ref="F444" r:id="rId86" display="https://podminky.urs.cz/item/CS_URS_2022_01/784121001"/>
    <hyperlink ref="F465" r:id="rId87" display="https://podminky.urs.cz/item/CS_URS_2022_01/78412100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8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778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ROUND(J102,2)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ROUND((SUM(BE102:BE1181)),2)</f>
        <v>0</v>
      </c>
      <c r="G33" s="35"/>
      <c r="H33" s="35"/>
      <c r="I33" s="119">
        <v>0.21</v>
      </c>
      <c r="J33" s="118">
        <f>ROUND(((SUM(BE102:BE1181))*I33),2)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ROUND((SUM(BF102:BF1181)),2)</f>
        <v>0</v>
      </c>
      <c r="G34" s="35"/>
      <c r="H34" s="35"/>
      <c r="I34" s="119">
        <v>0.15</v>
      </c>
      <c r="J34" s="118">
        <f>ROUND(((SUM(BF102:BF1181))*I34),2)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ROUND((SUM(BG102:BG1181)),2)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ROUND((SUM(BH102:BH1181)),2)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ROUND((SUM(BI102:BI1181)),2)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D.1.1 - Architektonicko stavební řešení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J102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J103</f>
        <v>0</v>
      </c>
      <c r="K60" s="136"/>
      <c r="L60" s="140"/>
    </row>
    <row r="61" spans="2:12" s="10" customFormat="1" ht="19.9" customHeight="1">
      <c r="B61" s="141"/>
      <c r="C61" s="142"/>
      <c r="D61" s="143" t="s">
        <v>779</v>
      </c>
      <c r="E61" s="144"/>
      <c r="F61" s="144"/>
      <c r="G61" s="144"/>
      <c r="H61" s="144"/>
      <c r="I61" s="144"/>
      <c r="J61" s="145">
        <f>J104</f>
        <v>0</v>
      </c>
      <c r="K61" s="142"/>
      <c r="L61" s="146"/>
    </row>
    <row r="62" spans="2:12" s="10" customFormat="1" ht="19.9" customHeight="1">
      <c r="B62" s="141"/>
      <c r="C62" s="142"/>
      <c r="D62" s="143" t="s">
        <v>780</v>
      </c>
      <c r="E62" s="144"/>
      <c r="F62" s="144"/>
      <c r="G62" s="144"/>
      <c r="H62" s="144"/>
      <c r="I62" s="144"/>
      <c r="J62" s="145">
        <f>J153</f>
        <v>0</v>
      </c>
      <c r="K62" s="142"/>
      <c r="L62" s="146"/>
    </row>
    <row r="63" spans="2:12" s="10" customFormat="1" ht="19.9" customHeight="1">
      <c r="B63" s="141"/>
      <c r="C63" s="142"/>
      <c r="D63" s="143" t="s">
        <v>118</v>
      </c>
      <c r="E63" s="144"/>
      <c r="F63" s="144"/>
      <c r="G63" s="144"/>
      <c r="H63" s="144"/>
      <c r="I63" s="144"/>
      <c r="J63" s="145">
        <f>J267</f>
        <v>0</v>
      </c>
      <c r="K63" s="142"/>
      <c r="L63" s="146"/>
    </row>
    <row r="64" spans="2:12" s="10" customFormat="1" ht="19.9" customHeight="1">
      <c r="B64" s="141"/>
      <c r="C64" s="142"/>
      <c r="D64" s="143" t="s">
        <v>781</v>
      </c>
      <c r="E64" s="144"/>
      <c r="F64" s="144"/>
      <c r="G64" s="144"/>
      <c r="H64" s="144"/>
      <c r="I64" s="144"/>
      <c r="J64" s="145">
        <f>J300</f>
        <v>0</v>
      </c>
      <c r="K64" s="142"/>
      <c r="L64" s="146"/>
    </row>
    <row r="65" spans="2:12" s="9" customFormat="1" ht="24.95" customHeight="1">
      <c r="B65" s="135"/>
      <c r="C65" s="136"/>
      <c r="D65" s="137" t="s">
        <v>120</v>
      </c>
      <c r="E65" s="138"/>
      <c r="F65" s="138"/>
      <c r="G65" s="138"/>
      <c r="H65" s="138"/>
      <c r="I65" s="138"/>
      <c r="J65" s="139">
        <f>J303</f>
        <v>0</v>
      </c>
      <c r="K65" s="136"/>
      <c r="L65" s="140"/>
    </row>
    <row r="66" spans="2:12" s="10" customFormat="1" ht="19.9" customHeight="1">
      <c r="B66" s="141"/>
      <c r="C66" s="142"/>
      <c r="D66" s="143" t="s">
        <v>782</v>
      </c>
      <c r="E66" s="144"/>
      <c r="F66" s="144"/>
      <c r="G66" s="144"/>
      <c r="H66" s="144"/>
      <c r="I66" s="144"/>
      <c r="J66" s="145">
        <f>J304</f>
        <v>0</v>
      </c>
      <c r="K66" s="142"/>
      <c r="L66" s="146"/>
    </row>
    <row r="67" spans="2:12" s="10" customFormat="1" ht="19.9" customHeight="1">
      <c r="B67" s="141"/>
      <c r="C67" s="142"/>
      <c r="D67" s="143" t="s">
        <v>783</v>
      </c>
      <c r="E67" s="144"/>
      <c r="F67" s="144"/>
      <c r="G67" s="144"/>
      <c r="H67" s="144"/>
      <c r="I67" s="144"/>
      <c r="J67" s="145">
        <f>J317</f>
        <v>0</v>
      </c>
      <c r="K67" s="142"/>
      <c r="L67" s="146"/>
    </row>
    <row r="68" spans="2:12" s="10" customFormat="1" ht="19.9" customHeight="1">
      <c r="B68" s="141"/>
      <c r="C68" s="142"/>
      <c r="D68" s="143" t="s">
        <v>784</v>
      </c>
      <c r="E68" s="144"/>
      <c r="F68" s="144"/>
      <c r="G68" s="144"/>
      <c r="H68" s="144"/>
      <c r="I68" s="144"/>
      <c r="J68" s="145">
        <f>J344</f>
        <v>0</v>
      </c>
      <c r="K68" s="142"/>
      <c r="L68" s="146"/>
    </row>
    <row r="69" spans="2:12" s="10" customFormat="1" ht="19.9" customHeight="1">
      <c r="B69" s="141"/>
      <c r="C69" s="142"/>
      <c r="D69" s="143" t="s">
        <v>121</v>
      </c>
      <c r="E69" s="144"/>
      <c r="F69" s="144"/>
      <c r="G69" s="144"/>
      <c r="H69" s="144"/>
      <c r="I69" s="144"/>
      <c r="J69" s="145">
        <f>J357</f>
        <v>0</v>
      </c>
      <c r="K69" s="142"/>
      <c r="L69" s="146"/>
    </row>
    <row r="70" spans="2:12" s="10" customFormat="1" ht="19.9" customHeight="1">
      <c r="B70" s="141"/>
      <c r="C70" s="142"/>
      <c r="D70" s="143" t="s">
        <v>122</v>
      </c>
      <c r="E70" s="144"/>
      <c r="F70" s="144"/>
      <c r="G70" s="144"/>
      <c r="H70" s="144"/>
      <c r="I70" s="144"/>
      <c r="J70" s="145">
        <f>J395</f>
        <v>0</v>
      </c>
      <c r="K70" s="142"/>
      <c r="L70" s="146"/>
    </row>
    <row r="71" spans="2:12" s="10" customFormat="1" ht="19.9" customHeight="1">
      <c r="B71" s="141"/>
      <c r="C71" s="142"/>
      <c r="D71" s="143" t="s">
        <v>785</v>
      </c>
      <c r="E71" s="144"/>
      <c r="F71" s="144"/>
      <c r="G71" s="144"/>
      <c r="H71" s="144"/>
      <c r="I71" s="144"/>
      <c r="J71" s="145">
        <f>J411</f>
        <v>0</v>
      </c>
      <c r="K71" s="142"/>
      <c r="L71" s="146"/>
    </row>
    <row r="72" spans="2:12" s="10" customFormat="1" ht="19.9" customHeight="1">
      <c r="B72" s="141"/>
      <c r="C72" s="142"/>
      <c r="D72" s="143" t="s">
        <v>123</v>
      </c>
      <c r="E72" s="144"/>
      <c r="F72" s="144"/>
      <c r="G72" s="144"/>
      <c r="H72" s="144"/>
      <c r="I72" s="144"/>
      <c r="J72" s="145">
        <f>J422</f>
        <v>0</v>
      </c>
      <c r="K72" s="142"/>
      <c r="L72" s="146"/>
    </row>
    <row r="73" spans="2:12" s="10" customFormat="1" ht="19.9" customHeight="1">
      <c r="B73" s="141"/>
      <c r="C73" s="142"/>
      <c r="D73" s="143" t="s">
        <v>124</v>
      </c>
      <c r="E73" s="144"/>
      <c r="F73" s="144"/>
      <c r="G73" s="144"/>
      <c r="H73" s="144"/>
      <c r="I73" s="144"/>
      <c r="J73" s="145">
        <f>J436</f>
        <v>0</v>
      </c>
      <c r="K73" s="142"/>
      <c r="L73" s="146"/>
    </row>
    <row r="74" spans="2:12" s="10" customFormat="1" ht="19.9" customHeight="1">
      <c r="B74" s="141"/>
      <c r="C74" s="142"/>
      <c r="D74" s="143" t="s">
        <v>125</v>
      </c>
      <c r="E74" s="144"/>
      <c r="F74" s="144"/>
      <c r="G74" s="144"/>
      <c r="H74" s="144"/>
      <c r="I74" s="144"/>
      <c r="J74" s="145">
        <f>J595</f>
        <v>0</v>
      </c>
      <c r="K74" s="142"/>
      <c r="L74" s="146"/>
    </row>
    <row r="75" spans="2:12" s="10" customFormat="1" ht="19.9" customHeight="1">
      <c r="B75" s="141"/>
      <c r="C75" s="142"/>
      <c r="D75" s="143" t="s">
        <v>126</v>
      </c>
      <c r="E75" s="144"/>
      <c r="F75" s="144"/>
      <c r="G75" s="144"/>
      <c r="H75" s="144"/>
      <c r="I75" s="144"/>
      <c r="J75" s="145">
        <f>J631</f>
        <v>0</v>
      </c>
      <c r="K75" s="142"/>
      <c r="L75" s="146"/>
    </row>
    <row r="76" spans="2:12" s="10" customFormat="1" ht="19.9" customHeight="1">
      <c r="B76" s="141"/>
      <c r="C76" s="142"/>
      <c r="D76" s="143" t="s">
        <v>127</v>
      </c>
      <c r="E76" s="144"/>
      <c r="F76" s="144"/>
      <c r="G76" s="144"/>
      <c r="H76" s="144"/>
      <c r="I76" s="144"/>
      <c r="J76" s="145">
        <f>J675</f>
        <v>0</v>
      </c>
      <c r="K76" s="142"/>
      <c r="L76" s="146"/>
    </row>
    <row r="77" spans="2:12" s="10" customFormat="1" ht="19.9" customHeight="1">
      <c r="B77" s="141"/>
      <c r="C77" s="142"/>
      <c r="D77" s="143" t="s">
        <v>128</v>
      </c>
      <c r="E77" s="144"/>
      <c r="F77" s="144"/>
      <c r="G77" s="144"/>
      <c r="H77" s="144"/>
      <c r="I77" s="144"/>
      <c r="J77" s="145">
        <f>J692</f>
        <v>0</v>
      </c>
      <c r="K77" s="142"/>
      <c r="L77" s="146"/>
    </row>
    <row r="78" spans="2:12" s="10" customFormat="1" ht="19.9" customHeight="1">
      <c r="B78" s="141"/>
      <c r="C78" s="142"/>
      <c r="D78" s="143" t="s">
        <v>130</v>
      </c>
      <c r="E78" s="144"/>
      <c r="F78" s="144"/>
      <c r="G78" s="144"/>
      <c r="H78" s="144"/>
      <c r="I78" s="144"/>
      <c r="J78" s="145">
        <f>J764</f>
        <v>0</v>
      </c>
      <c r="K78" s="142"/>
      <c r="L78" s="146"/>
    </row>
    <row r="79" spans="2:12" s="10" customFormat="1" ht="19.9" customHeight="1">
      <c r="B79" s="141"/>
      <c r="C79" s="142"/>
      <c r="D79" s="143" t="s">
        <v>786</v>
      </c>
      <c r="E79" s="144"/>
      <c r="F79" s="144"/>
      <c r="G79" s="144"/>
      <c r="H79" s="144"/>
      <c r="I79" s="144"/>
      <c r="J79" s="145">
        <f>J782</f>
        <v>0</v>
      </c>
      <c r="K79" s="142"/>
      <c r="L79" s="146"/>
    </row>
    <row r="80" spans="2:12" s="10" customFormat="1" ht="19.9" customHeight="1">
      <c r="B80" s="141"/>
      <c r="C80" s="142"/>
      <c r="D80" s="143" t="s">
        <v>131</v>
      </c>
      <c r="E80" s="144"/>
      <c r="F80" s="144"/>
      <c r="G80" s="144"/>
      <c r="H80" s="144"/>
      <c r="I80" s="144"/>
      <c r="J80" s="145">
        <f>J848</f>
        <v>0</v>
      </c>
      <c r="K80" s="142"/>
      <c r="L80" s="146"/>
    </row>
    <row r="81" spans="2:12" s="10" customFormat="1" ht="19.9" customHeight="1">
      <c r="B81" s="141"/>
      <c r="C81" s="142"/>
      <c r="D81" s="143" t="s">
        <v>132</v>
      </c>
      <c r="E81" s="144"/>
      <c r="F81" s="144"/>
      <c r="G81" s="144"/>
      <c r="H81" s="144"/>
      <c r="I81" s="144"/>
      <c r="J81" s="145">
        <f>J930</f>
        <v>0</v>
      </c>
      <c r="K81" s="142"/>
      <c r="L81" s="146"/>
    </row>
    <row r="82" spans="2:12" s="10" customFormat="1" ht="19.9" customHeight="1">
      <c r="B82" s="141"/>
      <c r="C82" s="142"/>
      <c r="D82" s="143" t="s">
        <v>133</v>
      </c>
      <c r="E82" s="144"/>
      <c r="F82" s="144"/>
      <c r="G82" s="144"/>
      <c r="H82" s="144"/>
      <c r="I82" s="144"/>
      <c r="J82" s="145">
        <f>J955</f>
        <v>0</v>
      </c>
      <c r="K82" s="142"/>
      <c r="L82" s="146"/>
    </row>
    <row r="83" spans="1:31" s="2" customFormat="1" ht="21.7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8" spans="1:31" s="2" customFormat="1" ht="6.95" customHeight="1">
      <c r="A88" s="35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4.95" customHeight="1">
      <c r="A89" s="35"/>
      <c r="B89" s="36"/>
      <c r="C89" s="24" t="s">
        <v>134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16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78" t="str">
        <f>E7</f>
        <v>Stavební úpravy v objektu VZ I</v>
      </c>
      <c r="F92" s="379"/>
      <c r="G92" s="379"/>
      <c r="H92" s="379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111</v>
      </c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6.5" customHeight="1">
      <c r="A94" s="35"/>
      <c r="B94" s="36"/>
      <c r="C94" s="37"/>
      <c r="D94" s="37"/>
      <c r="E94" s="335" t="str">
        <f>E9</f>
        <v>D.1.1 - Architektonicko stavební řešení</v>
      </c>
      <c r="F94" s="380"/>
      <c r="G94" s="380"/>
      <c r="H94" s="380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2" customHeight="1">
      <c r="A96" s="35"/>
      <c r="B96" s="36"/>
      <c r="C96" s="30" t="s">
        <v>21</v>
      </c>
      <c r="D96" s="37"/>
      <c r="E96" s="37"/>
      <c r="F96" s="28" t="str">
        <f>F12</f>
        <v>Růžová 943/6, 110 00 Praha 1</v>
      </c>
      <c r="G96" s="37"/>
      <c r="H96" s="37"/>
      <c r="I96" s="30" t="s">
        <v>23</v>
      </c>
      <c r="J96" s="60" t="str">
        <f>IF(J12="","",J12)</f>
        <v>Vyplň údaj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6.9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40.15" customHeight="1">
      <c r="A98" s="35"/>
      <c r="B98" s="36"/>
      <c r="C98" s="30" t="s">
        <v>24</v>
      </c>
      <c r="D98" s="37"/>
      <c r="E98" s="37"/>
      <c r="F98" s="28" t="str">
        <f>E15</f>
        <v>STÁTNÍ TISKÁRNA CENIN, Růžová 6, 110 00 Praha 1</v>
      </c>
      <c r="G98" s="37"/>
      <c r="H98" s="37"/>
      <c r="I98" s="30" t="s">
        <v>30</v>
      </c>
      <c r="J98" s="33" t="str">
        <f>E21</f>
        <v>APRIS 3MP s.r.o., Baarova 36, 140 00 Praha 4</v>
      </c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40.15" customHeight="1">
      <c r="A99" s="35"/>
      <c r="B99" s="36"/>
      <c r="C99" s="30" t="s">
        <v>28</v>
      </c>
      <c r="D99" s="37"/>
      <c r="E99" s="37"/>
      <c r="F99" s="28" t="str">
        <f>IF(E18="","",E18)</f>
        <v>Vyplň údaj</v>
      </c>
      <c r="G99" s="37"/>
      <c r="H99" s="37"/>
      <c r="I99" s="30" t="s">
        <v>35</v>
      </c>
      <c r="J99" s="33" t="str">
        <f>E24</f>
        <v>APRIS 3MP s.r.o., Baarova 36, 140 00 Praha 4</v>
      </c>
      <c r="K99" s="37"/>
      <c r="L99" s="10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0.3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10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11" customFormat="1" ht="29.25" customHeight="1">
      <c r="A101" s="147"/>
      <c r="B101" s="148"/>
      <c r="C101" s="149" t="s">
        <v>135</v>
      </c>
      <c r="D101" s="150" t="s">
        <v>57</v>
      </c>
      <c r="E101" s="150" t="s">
        <v>53</v>
      </c>
      <c r="F101" s="150" t="s">
        <v>54</v>
      </c>
      <c r="G101" s="150" t="s">
        <v>136</v>
      </c>
      <c r="H101" s="150" t="s">
        <v>137</v>
      </c>
      <c r="I101" s="150" t="s">
        <v>138</v>
      </c>
      <c r="J101" s="150" t="s">
        <v>115</v>
      </c>
      <c r="K101" s="151" t="s">
        <v>139</v>
      </c>
      <c r="L101" s="152"/>
      <c r="M101" s="69" t="s">
        <v>19</v>
      </c>
      <c r="N101" s="70" t="s">
        <v>42</v>
      </c>
      <c r="O101" s="70" t="s">
        <v>140</v>
      </c>
      <c r="P101" s="70" t="s">
        <v>141</v>
      </c>
      <c r="Q101" s="70" t="s">
        <v>142</v>
      </c>
      <c r="R101" s="70" t="s">
        <v>143</v>
      </c>
      <c r="S101" s="70" t="s">
        <v>144</v>
      </c>
      <c r="T101" s="71" t="s">
        <v>145</v>
      </c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</row>
    <row r="102" spans="1:63" s="2" customFormat="1" ht="22.9" customHeight="1">
      <c r="A102" s="35"/>
      <c r="B102" s="36"/>
      <c r="C102" s="76" t="s">
        <v>146</v>
      </c>
      <c r="D102" s="37"/>
      <c r="E102" s="37"/>
      <c r="F102" s="37"/>
      <c r="G102" s="37"/>
      <c r="H102" s="37"/>
      <c r="I102" s="37"/>
      <c r="J102" s="153">
        <f>BK102</f>
        <v>0</v>
      </c>
      <c r="K102" s="37"/>
      <c r="L102" s="40"/>
      <c r="M102" s="72"/>
      <c r="N102" s="154"/>
      <c r="O102" s="73"/>
      <c r="P102" s="155">
        <f>P103+P303</f>
        <v>0</v>
      </c>
      <c r="Q102" s="73"/>
      <c r="R102" s="155">
        <f>R103+R303</f>
        <v>97.30139274000003</v>
      </c>
      <c r="S102" s="73"/>
      <c r="T102" s="156">
        <f>T103+T303</f>
        <v>1.6116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71</v>
      </c>
      <c r="AU102" s="18" t="s">
        <v>116</v>
      </c>
      <c r="BK102" s="157">
        <f>BK103+BK303</f>
        <v>0</v>
      </c>
    </row>
    <row r="103" spans="2:63" s="12" customFormat="1" ht="25.9" customHeight="1">
      <c r="B103" s="158"/>
      <c r="C103" s="159"/>
      <c r="D103" s="160" t="s">
        <v>71</v>
      </c>
      <c r="E103" s="161" t="s">
        <v>147</v>
      </c>
      <c r="F103" s="161" t="s">
        <v>148</v>
      </c>
      <c r="G103" s="159"/>
      <c r="H103" s="159"/>
      <c r="I103" s="162"/>
      <c r="J103" s="163">
        <f>BK103</f>
        <v>0</v>
      </c>
      <c r="K103" s="159"/>
      <c r="L103" s="164"/>
      <c r="M103" s="165"/>
      <c r="N103" s="166"/>
      <c r="O103" s="166"/>
      <c r="P103" s="167">
        <f>P104+P153+P267+P300</f>
        <v>0</v>
      </c>
      <c r="Q103" s="166"/>
      <c r="R103" s="167">
        <f>R104+R153+R267+R300</f>
        <v>56.22419168000001</v>
      </c>
      <c r="S103" s="166"/>
      <c r="T103" s="168">
        <f>T104+T153+T267+T300</f>
        <v>1.6116</v>
      </c>
      <c r="AR103" s="169" t="s">
        <v>80</v>
      </c>
      <c r="AT103" s="170" t="s">
        <v>71</v>
      </c>
      <c r="AU103" s="170" t="s">
        <v>72</v>
      </c>
      <c r="AY103" s="169" t="s">
        <v>149</v>
      </c>
      <c r="BK103" s="171">
        <f>BK104+BK153+BK267+BK300</f>
        <v>0</v>
      </c>
    </row>
    <row r="104" spans="2:63" s="12" customFormat="1" ht="22.9" customHeight="1">
      <c r="B104" s="158"/>
      <c r="C104" s="159"/>
      <c r="D104" s="160" t="s">
        <v>71</v>
      </c>
      <c r="E104" s="172" t="s">
        <v>167</v>
      </c>
      <c r="F104" s="172" t="s">
        <v>787</v>
      </c>
      <c r="G104" s="159"/>
      <c r="H104" s="159"/>
      <c r="I104" s="162"/>
      <c r="J104" s="173">
        <f>BK104</f>
        <v>0</v>
      </c>
      <c r="K104" s="159"/>
      <c r="L104" s="164"/>
      <c r="M104" s="165"/>
      <c r="N104" s="166"/>
      <c r="O104" s="166"/>
      <c r="P104" s="167">
        <f>SUM(P105:P152)</f>
        <v>0</v>
      </c>
      <c r="Q104" s="166"/>
      <c r="R104" s="167">
        <f>SUM(R105:R152)</f>
        <v>5.041396199999999</v>
      </c>
      <c r="S104" s="166"/>
      <c r="T104" s="168">
        <f>SUM(T105:T152)</f>
        <v>0</v>
      </c>
      <c r="AR104" s="169" t="s">
        <v>80</v>
      </c>
      <c r="AT104" s="170" t="s">
        <v>71</v>
      </c>
      <c r="AU104" s="170" t="s">
        <v>80</v>
      </c>
      <c r="AY104" s="169" t="s">
        <v>149</v>
      </c>
      <c r="BK104" s="171">
        <f>SUM(BK105:BK152)</f>
        <v>0</v>
      </c>
    </row>
    <row r="105" spans="1:65" s="2" customFormat="1" ht="37.9" customHeight="1">
      <c r="A105" s="35"/>
      <c r="B105" s="36"/>
      <c r="C105" s="174" t="s">
        <v>80</v>
      </c>
      <c r="D105" s="174" t="s">
        <v>152</v>
      </c>
      <c r="E105" s="175" t="s">
        <v>788</v>
      </c>
      <c r="F105" s="176" t="s">
        <v>789</v>
      </c>
      <c r="G105" s="177" t="s">
        <v>170</v>
      </c>
      <c r="H105" s="178">
        <v>1.56</v>
      </c>
      <c r="I105" s="179"/>
      <c r="J105" s="180">
        <f>ROUND(I105*H105,2)</f>
        <v>0</v>
      </c>
      <c r="K105" s="176" t="s">
        <v>182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0.25365</v>
      </c>
      <c r="R105" s="183">
        <f>Q105*H105</f>
        <v>0.395694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82</v>
      </c>
      <c r="AY105" s="18" t="s">
        <v>149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157</v>
      </c>
      <c r="BM105" s="185" t="s">
        <v>790</v>
      </c>
    </row>
    <row r="106" spans="1:47" s="2" customFormat="1" ht="11.25">
      <c r="A106" s="35"/>
      <c r="B106" s="36"/>
      <c r="C106" s="37"/>
      <c r="D106" s="203" t="s">
        <v>184</v>
      </c>
      <c r="E106" s="37"/>
      <c r="F106" s="204" t="s">
        <v>791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184</v>
      </c>
      <c r="AU106" s="18" t="s">
        <v>82</v>
      </c>
    </row>
    <row r="107" spans="2:51" s="14" customFormat="1" ht="11.25">
      <c r="B107" s="205"/>
      <c r="C107" s="206"/>
      <c r="D107" s="187" t="s">
        <v>165</v>
      </c>
      <c r="E107" s="207" t="s">
        <v>19</v>
      </c>
      <c r="F107" s="208" t="s">
        <v>193</v>
      </c>
      <c r="G107" s="206"/>
      <c r="H107" s="207" t="s">
        <v>19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165</v>
      </c>
      <c r="AU107" s="214" t="s">
        <v>82</v>
      </c>
      <c r="AV107" s="14" t="s">
        <v>80</v>
      </c>
      <c r="AW107" s="14" t="s">
        <v>34</v>
      </c>
      <c r="AX107" s="14" t="s">
        <v>72</v>
      </c>
      <c r="AY107" s="214" t="s">
        <v>149</v>
      </c>
    </row>
    <row r="108" spans="2:51" s="13" customFormat="1" ht="11.25">
      <c r="B108" s="192"/>
      <c r="C108" s="193"/>
      <c r="D108" s="187" t="s">
        <v>165</v>
      </c>
      <c r="E108" s="194" t="s">
        <v>19</v>
      </c>
      <c r="F108" s="195" t="s">
        <v>792</v>
      </c>
      <c r="G108" s="193"/>
      <c r="H108" s="196">
        <v>1.56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165</v>
      </c>
      <c r="AU108" s="202" t="s">
        <v>82</v>
      </c>
      <c r="AV108" s="13" t="s">
        <v>82</v>
      </c>
      <c r="AW108" s="13" t="s">
        <v>34</v>
      </c>
      <c r="AX108" s="13" t="s">
        <v>80</v>
      </c>
      <c r="AY108" s="202" t="s">
        <v>149</v>
      </c>
    </row>
    <row r="109" spans="1:65" s="2" customFormat="1" ht="37.9" customHeight="1">
      <c r="A109" s="35"/>
      <c r="B109" s="36"/>
      <c r="C109" s="174" t="s">
        <v>82</v>
      </c>
      <c r="D109" s="174" t="s">
        <v>152</v>
      </c>
      <c r="E109" s="175" t="s">
        <v>793</v>
      </c>
      <c r="F109" s="176" t="s">
        <v>794</v>
      </c>
      <c r="G109" s="177" t="s">
        <v>170</v>
      </c>
      <c r="H109" s="178">
        <v>1.72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0.12335</v>
      </c>
      <c r="R109" s="183">
        <f>Q109*H109</f>
        <v>0.212162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795</v>
      </c>
    </row>
    <row r="110" spans="1:47" s="2" customFormat="1" ht="11.25">
      <c r="A110" s="35"/>
      <c r="B110" s="36"/>
      <c r="C110" s="37"/>
      <c r="D110" s="203" t="s">
        <v>184</v>
      </c>
      <c r="E110" s="37"/>
      <c r="F110" s="204" t="s">
        <v>796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2:51" s="14" customFormat="1" ht="11.25">
      <c r="B111" s="205"/>
      <c r="C111" s="206"/>
      <c r="D111" s="187" t="s">
        <v>165</v>
      </c>
      <c r="E111" s="207" t="s">
        <v>19</v>
      </c>
      <c r="F111" s="208" t="s">
        <v>193</v>
      </c>
      <c r="G111" s="206"/>
      <c r="H111" s="207" t="s">
        <v>19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82</v>
      </c>
      <c r="AV111" s="14" t="s">
        <v>80</v>
      </c>
      <c r="AW111" s="14" t="s">
        <v>34</v>
      </c>
      <c r="AX111" s="14" t="s">
        <v>72</v>
      </c>
      <c r="AY111" s="214" t="s">
        <v>149</v>
      </c>
    </row>
    <row r="112" spans="2:51" s="13" customFormat="1" ht="11.25">
      <c r="B112" s="192"/>
      <c r="C112" s="193"/>
      <c r="D112" s="187" t="s">
        <v>165</v>
      </c>
      <c r="E112" s="194" t="s">
        <v>19</v>
      </c>
      <c r="F112" s="195" t="s">
        <v>797</v>
      </c>
      <c r="G112" s="193"/>
      <c r="H112" s="196">
        <v>1.72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165</v>
      </c>
      <c r="AU112" s="202" t="s">
        <v>82</v>
      </c>
      <c r="AV112" s="13" t="s">
        <v>82</v>
      </c>
      <c r="AW112" s="13" t="s">
        <v>34</v>
      </c>
      <c r="AX112" s="13" t="s">
        <v>80</v>
      </c>
      <c r="AY112" s="202" t="s">
        <v>149</v>
      </c>
    </row>
    <row r="113" spans="1:65" s="2" customFormat="1" ht="37.9" customHeight="1">
      <c r="A113" s="35"/>
      <c r="B113" s="36"/>
      <c r="C113" s="174" t="s">
        <v>167</v>
      </c>
      <c r="D113" s="174" t="s">
        <v>152</v>
      </c>
      <c r="E113" s="175" t="s">
        <v>798</v>
      </c>
      <c r="F113" s="176" t="s">
        <v>799</v>
      </c>
      <c r="G113" s="177" t="s">
        <v>170</v>
      </c>
      <c r="H113" s="178">
        <v>7.694</v>
      </c>
      <c r="I113" s="179"/>
      <c r="J113" s="180">
        <f>ROUND(I113*H113,2)</f>
        <v>0</v>
      </c>
      <c r="K113" s="176" t="s">
        <v>182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0.25365</v>
      </c>
      <c r="R113" s="183">
        <f>Q113*H113</f>
        <v>1.9515831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82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800</v>
      </c>
    </row>
    <row r="114" spans="1:47" s="2" customFormat="1" ht="11.25">
      <c r="A114" s="35"/>
      <c r="B114" s="36"/>
      <c r="C114" s="37"/>
      <c r="D114" s="203" t="s">
        <v>184</v>
      </c>
      <c r="E114" s="37"/>
      <c r="F114" s="204" t="s">
        <v>801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184</v>
      </c>
      <c r="AU114" s="18" t="s">
        <v>82</v>
      </c>
    </row>
    <row r="115" spans="2:51" s="14" customFormat="1" ht="11.25">
      <c r="B115" s="205"/>
      <c r="C115" s="206"/>
      <c r="D115" s="187" t="s">
        <v>165</v>
      </c>
      <c r="E115" s="207" t="s">
        <v>19</v>
      </c>
      <c r="F115" s="208" t="s">
        <v>193</v>
      </c>
      <c r="G115" s="206"/>
      <c r="H115" s="207" t="s">
        <v>19</v>
      </c>
      <c r="I115" s="209"/>
      <c r="J115" s="206"/>
      <c r="K115" s="206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165</v>
      </c>
      <c r="AU115" s="214" t="s">
        <v>82</v>
      </c>
      <c r="AV115" s="14" t="s">
        <v>80</v>
      </c>
      <c r="AW115" s="14" t="s">
        <v>34</v>
      </c>
      <c r="AX115" s="14" t="s">
        <v>72</v>
      </c>
      <c r="AY115" s="214" t="s">
        <v>149</v>
      </c>
    </row>
    <row r="116" spans="2:51" s="13" customFormat="1" ht="11.25">
      <c r="B116" s="192"/>
      <c r="C116" s="193"/>
      <c r="D116" s="187" t="s">
        <v>165</v>
      </c>
      <c r="E116" s="194" t="s">
        <v>19</v>
      </c>
      <c r="F116" s="195" t="s">
        <v>802</v>
      </c>
      <c r="G116" s="193"/>
      <c r="H116" s="196">
        <v>4.372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165</v>
      </c>
      <c r="AU116" s="202" t="s">
        <v>82</v>
      </c>
      <c r="AV116" s="13" t="s">
        <v>82</v>
      </c>
      <c r="AW116" s="13" t="s">
        <v>34</v>
      </c>
      <c r="AX116" s="13" t="s">
        <v>72</v>
      </c>
      <c r="AY116" s="202" t="s">
        <v>149</v>
      </c>
    </row>
    <row r="117" spans="2:51" s="14" customFormat="1" ht="11.25">
      <c r="B117" s="205"/>
      <c r="C117" s="206"/>
      <c r="D117" s="187" t="s">
        <v>165</v>
      </c>
      <c r="E117" s="207" t="s">
        <v>19</v>
      </c>
      <c r="F117" s="208" t="s">
        <v>803</v>
      </c>
      <c r="G117" s="206"/>
      <c r="H117" s="207" t="s">
        <v>19</v>
      </c>
      <c r="I117" s="209"/>
      <c r="J117" s="206"/>
      <c r="K117" s="206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165</v>
      </c>
      <c r="AU117" s="214" t="s">
        <v>82</v>
      </c>
      <c r="AV117" s="14" t="s">
        <v>80</v>
      </c>
      <c r="AW117" s="14" t="s">
        <v>34</v>
      </c>
      <c r="AX117" s="14" t="s">
        <v>72</v>
      </c>
      <c r="AY117" s="214" t="s">
        <v>149</v>
      </c>
    </row>
    <row r="118" spans="2:51" s="13" customFormat="1" ht="11.25">
      <c r="B118" s="192"/>
      <c r="C118" s="193"/>
      <c r="D118" s="187" t="s">
        <v>165</v>
      </c>
      <c r="E118" s="194" t="s">
        <v>19</v>
      </c>
      <c r="F118" s="195" t="s">
        <v>804</v>
      </c>
      <c r="G118" s="193"/>
      <c r="H118" s="196">
        <v>1.222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165</v>
      </c>
      <c r="AU118" s="202" t="s">
        <v>82</v>
      </c>
      <c r="AV118" s="13" t="s">
        <v>82</v>
      </c>
      <c r="AW118" s="13" t="s">
        <v>34</v>
      </c>
      <c r="AX118" s="13" t="s">
        <v>72</v>
      </c>
      <c r="AY118" s="202" t="s">
        <v>149</v>
      </c>
    </row>
    <row r="119" spans="2:51" s="14" customFormat="1" ht="11.25">
      <c r="B119" s="205"/>
      <c r="C119" s="206"/>
      <c r="D119" s="187" t="s">
        <v>165</v>
      </c>
      <c r="E119" s="207" t="s">
        <v>19</v>
      </c>
      <c r="F119" s="208" t="s">
        <v>201</v>
      </c>
      <c r="G119" s="206"/>
      <c r="H119" s="207" t="s">
        <v>19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82</v>
      </c>
      <c r="AV119" s="14" t="s">
        <v>80</v>
      </c>
      <c r="AW119" s="14" t="s">
        <v>34</v>
      </c>
      <c r="AX119" s="14" t="s">
        <v>72</v>
      </c>
      <c r="AY119" s="214" t="s">
        <v>149</v>
      </c>
    </row>
    <row r="120" spans="2:51" s="13" customFormat="1" ht="11.25">
      <c r="B120" s="192"/>
      <c r="C120" s="193"/>
      <c r="D120" s="187" t="s">
        <v>165</v>
      </c>
      <c r="E120" s="194" t="s">
        <v>19</v>
      </c>
      <c r="F120" s="195" t="s">
        <v>805</v>
      </c>
      <c r="G120" s="193"/>
      <c r="H120" s="196">
        <v>2.1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165</v>
      </c>
      <c r="AU120" s="202" t="s">
        <v>82</v>
      </c>
      <c r="AV120" s="13" t="s">
        <v>82</v>
      </c>
      <c r="AW120" s="13" t="s">
        <v>34</v>
      </c>
      <c r="AX120" s="13" t="s">
        <v>72</v>
      </c>
      <c r="AY120" s="202" t="s">
        <v>149</v>
      </c>
    </row>
    <row r="121" spans="2:51" s="15" customFormat="1" ht="11.25">
      <c r="B121" s="215"/>
      <c r="C121" s="216"/>
      <c r="D121" s="187" t="s">
        <v>165</v>
      </c>
      <c r="E121" s="217" t="s">
        <v>19</v>
      </c>
      <c r="F121" s="218" t="s">
        <v>203</v>
      </c>
      <c r="G121" s="216"/>
      <c r="H121" s="219">
        <v>7.694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165</v>
      </c>
      <c r="AU121" s="225" t="s">
        <v>82</v>
      </c>
      <c r="AV121" s="15" t="s">
        <v>157</v>
      </c>
      <c r="AW121" s="15" t="s">
        <v>34</v>
      </c>
      <c r="AX121" s="15" t="s">
        <v>80</v>
      </c>
      <c r="AY121" s="225" t="s">
        <v>149</v>
      </c>
    </row>
    <row r="122" spans="1:65" s="2" customFormat="1" ht="49.15" customHeight="1">
      <c r="A122" s="35"/>
      <c r="B122" s="36"/>
      <c r="C122" s="174" t="s">
        <v>157</v>
      </c>
      <c r="D122" s="174" t="s">
        <v>152</v>
      </c>
      <c r="E122" s="175" t="s">
        <v>806</v>
      </c>
      <c r="F122" s="176" t="s">
        <v>807</v>
      </c>
      <c r="G122" s="177" t="s">
        <v>170</v>
      </c>
      <c r="H122" s="178">
        <v>7.701</v>
      </c>
      <c r="I122" s="179"/>
      <c r="J122" s="180">
        <f>ROUND(I122*H122,2)</f>
        <v>0</v>
      </c>
      <c r="K122" s="176" t="s">
        <v>182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0.3216</v>
      </c>
      <c r="R122" s="183">
        <f>Q122*H122</f>
        <v>2.4766415999999998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82</v>
      </c>
      <c r="AY122" s="18" t="s">
        <v>149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157</v>
      </c>
      <c r="BM122" s="185" t="s">
        <v>808</v>
      </c>
    </row>
    <row r="123" spans="1:47" s="2" customFormat="1" ht="11.25">
      <c r="A123" s="35"/>
      <c r="B123" s="36"/>
      <c r="C123" s="37"/>
      <c r="D123" s="203" t="s">
        <v>184</v>
      </c>
      <c r="E123" s="37"/>
      <c r="F123" s="204" t="s">
        <v>809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184</v>
      </c>
      <c r="AU123" s="18" t="s">
        <v>82</v>
      </c>
    </row>
    <row r="124" spans="2:51" s="14" customFormat="1" ht="11.25">
      <c r="B124" s="205"/>
      <c r="C124" s="206"/>
      <c r="D124" s="187" t="s">
        <v>165</v>
      </c>
      <c r="E124" s="207" t="s">
        <v>19</v>
      </c>
      <c r="F124" s="208" t="s">
        <v>193</v>
      </c>
      <c r="G124" s="206"/>
      <c r="H124" s="207" t="s">
        <v>19</v>
      </c>
      <c r="I124" s="209"/>
      <c r="J124" s="206"/>
      <c r="K124" s="206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165</v>
      </c>
      <c r="AU124" s="214" t="s">
        <v>82</v>
      </c>
      <c r="AV124" s="14" t="s">
        <v>80</v>
      </c>
      <c r="AW124" s="14" t="s">
        <v>34</v>
      </c>
      <c r="AX124" s="14" t="s">
        <v>72</v>
      </c>
      <c r="AY124" s="214" t="s">
        <v>149</v>
      </c>
    </row>
    <row r="125" spans="2:51" s="13" customFormat="1" ht="11.25">
      <c r="B125" s="192"/>
      <c r="C125" s="193"/>
      <c r="D125" s="187" t="s">
        <v>165</v>
      </c>
      <c r="E125" s="194" t="s">
        <v>19</v>
      </c>
      <c r="F125" s="195" t="s">
        <v>810</v>
      </c>
      <c r="G125" s="193"/>
      <c r="H125" s="196">
        <v>7.701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165</v>
      </c>
      <c r="AU125" s="202" t="s">
        <v>82</v>
      </c>
      <c r="AV125" s="13" t="s">
        <v>82</v>
      </c>
      <c r="AW125" s="13" t="s">
        <v>34</v>
      </c>
      <c r="AX125" s="13" t="s">
        <v>80</v>
      </c>
      <c r="AY125" s="202" t="s">
        <v>149</v>
      </c>
    </row>
    <row r="126" spans="1:65" s="2" customFormat="1" ht="24.2" customHeight="1">
      <c r="A126" s="35"/>
      <c r="B126" s="36"/>
      <c r="C126" s="174" t="s">
        <v>179</v>
      </c>
      <c r="D126" s="174" t="s">
        <v>152</v>
      </c>
      <c r="E126" s="175" t="s">
        <v>811</v>
      </c>
      <c r="F126" s="176" t="s">
        <v>812</v>
      </c>
      <c r="G126" s="177" t="s">
        <v>247</v>
      </c>
      <c r="H126" s="178">
        <v>1.32</v>
      </c>
      <c r="I126" s="179"/>
      <c r="J126" s="180">
        <f>ROUND(I126*H126,2)</f>
        <v>0</v>
      </c>
      <c r="K126" s="176" t="s">
        <v>182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8E-05</v>
      </c>
      <c r="R126" s="183">
        <f>Q126*H126</f>
        <v>0.00010560000000000002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82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813</v>
      </c>
    </row>
    <row r="127" spans="1:47" s="2" customFormat="1" ht="11.25">
      <c r="A127" s="35"/>
      <c r="B127" s="36"/>
      <c r="C127" s="37"/>
      <c r="D127" s="203" t="s">
        <v>184</v>
      </c>
      <c r="E127" s="37"/>
      <c r="F127" s="204" t="s">
        <v>814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184</v>
      </c>
      <c r="AU127" s="18" t="s">
        <v>82</v>
      </c>
    </row>
    <row r="128" spans="2:51" s="14" customFormat="1" ht="11.25">
      <c r="B128" s="205"/>
      <c r="C128" s="206"/>
      <c r="D128" s="187" t="s">
        <v>165</v>
      </c>
      <c r="E128" s="207" t="s">
        <v>19</v>
      </c>
      <c r="F128" s="208" t="s">
        <v>193</v>
      </c>
      <c r="G128" s="206"/>
      <c r="H128" s="207" t="s">
        <v>19</v>
      </c>
      <c r="I128" s="209"/>
      <c r="J128" s="206"/>
      <c r="K128" s="206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165</v>
      </c>
      <c r="AU128" s="214" t="s">
        <v>82</v>
      </c>
      <c r="AV128" s="14" t="s">
        <v>80</v>
      </c>
      <c r="AW128" s="14" t="s">
        <v>34</v>
      </c>
      <c r="AX128" s="14" t="s">
        <v>72</v>
      </c>
      <c r="AY128" s="214" t="s">
        <v>149</v>
      </c>
    </row>
    <row r="129" spans="2:51" s="13" customFormat="1" ht="11.25">
      <c r="B129" s="192"/>
      <c r="C129" s="193"/>
      <c r="D129" s="187" t="s">
        <v>165</v>
      </c>
      <c r="E129" s="194" t="s">
        <v>19</v>
      </c>
      <c r="F129" s="195" t="s">
        <v>815</v>
      </c>
      <c r="G129" s="193"/>
      <c r="H129" s="196">
        <v>0.8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165</v>
      </c>
      <c r="AU129" s="202" t="s">
        <v>82</v>
      </c>
      <c r="AV129" s="13" t="s">
        <v>82</v>
      </c>
      <c r="AW129" s="13" t="s">
        <v>34</v>
      </c>
      <c r="AX129" s="13" t="s">
        <v>72</v>
      </c>
      <c r="AY129" s="202" t="s">
        <v>149</v>
      </c>
    </row>
    <row r="130" spans="2:51" s="14" customFormat="1" ht="11.25">
      <c r="B130" s="205"/>
      <c r="C130" s="206"/>
      <c r="D130" s="187" t="s">
        <v>165</v>
      </c>
      <c r="E130" s="207" t="s">
        <v>19</v>
      </c>
      <c r="F130" s="208" t="s">
        <v>803</v>
      </c>
      <c r="G130" s="206"/>
      <c r="H130" s="207" t="s">
        <v>19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82</v>
      </c>
      <c r="AV130" s="14" t="s">
        <v>80</v>
      </c>
      <c r="AW130" s="14" t="s">
        <v>34</v>
      </c>
      <c r="AX130" s="14" t="s">
        <v>72</v>
      </c>
      <c r="AY130" s="214" t="s">
        <v>149</v>
      </c>
    </row>
    <row r="131" spans="2:51" s="13" customFormat="1" ht="11.25">
      <c r="B131" s="192"/>
      <c r="C131" s="193"/>
      <c r="D131" s="187" t="s">
        <v>165</v>
      </c>
      <c r="E131" s="194" t="s">
        <v>19</v>
      </c>
      <c r="F131" s="195" t="s">
        <v>816</v>
      </c>
      <c r="G131" s="193"/>
      <c r="H131" s="196">
        <v>0.52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165</v>
      </c>
      <c r="AU131" s="202" t="s">
        <v>82</v>
      </c>
      <c r="AV131" s="13" t="s">
        <v>82</v>
      </c>
      <c r="AW131" s="13" t="s">
        <v>34</v>
      </c>
      <c r="AX131" s="13" t="s">
        <v>72</v>
      </c>
      <c r="AY131" s="202" t="s">
        <v>149</v>
      </c>
    </row>
    <row r="132" spans="2:51" s="15" customFormat="1" ht="11.25">
      <c r="B132" s="215"/>
      <c r="C132" s="216"/>
      <c r="D132" s="187" t="s">
        <v>165</v>
      </c>
      <c r="E132" s="217" t="s">
        <v>19</v>
      </c>
      <c r="F132" s="218" t="s">
        <v>203</v>
      </c>
      <c r="G132" s="216"/>
      <c r="H132" s="219">
        <v>1.32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165</v>
      </c>
      <c r="AU132" s="225" t="s">
        <v>82</v>
      </c>
      <c r="AV132" s="15" t="s">
        <v>157</v>
      </c>
      <c r="AW132" s="15" t="s">
        <v>34</v>
      </c>
      <c r="AX132" s="15" t="s">
        <v>80</v>
      </c>
      <c r="AY132" s="225" t="s">
        <v>149</v>
      </c>
    </row>
    <row r="133" spans="1:65" s="2" customFormat="1" ht="24.2" customHeight="1">
      <c r="A133" s="35"/>
      <c r="B133" s="36"/>
      <c r="C133" s="174" t="s">
        <v>187</v>
      </c>
      <c r="D133" s="174" t="s">
        <v>152</v>
      </c>
      <c r="E133" s="175" t="s">
        <v>817</v>
      </c>
      <c r="F133" s="176" t="s">
        <v>818</v>
      </c>
      <c r="G133" s="177" t="s">
        <v>247</v>
      </c>
      <c r="H133" s="178">
        <v>6.26</v>
      </c>
      <c r="I133" s="179"/>
      <c r="J133" s="180">
        <f>ROUND(I133*H133,2)</f>
        <v>0</v>
      </c>
      <c r="K133" s="176" t="s">
        <v>182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0.00012</v>
      </c>
      <c r="R133" s="183">
        <f>Q133*H133</f>
        <v>0.0007512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82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819</v>
      </c>
    </row>
    <row r="134" spans="1:47" s="2" customFormat="1" ht="11.25">
      <c r="A134" s="35"/>
      <c r="B134" s="36"/>
      <c r="C134" s="37"/>
      <c r="D134" s="203" t="s">
        <v>184</v>
      </c>
      <c r="E134" s="37"/>
      <c r="F134" s="204" t="s">
        <v>820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184</v>
      </c>
      <c r="AU134" s="18" t="s">
        <v>82</v>
      </c>
    </row>
    <row r="135" spans="2:51" s="14" customFormat="1" ht="11.25">
      <c r="B135" s="205"/>
      <c r="C135" s="206"/>
      <c r="D135" s="187" t="s">
        <v>165</v>
      </c>
      <c r="E135" s="207" t="s">
        <v>19</v>
      </c>
      <c r="F135" s="208" t="s">
        <v>193</v>
      </c>
      <c r="G135" s="206"/>
      <c r="H135" s="207" t="s">
        <v>19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165</v>
      </c>
      <c r="AU135" s="214" t="s">
        <v>82</v>
      </c>
      <c r="AV135" s="14" t="s">
        <v>80</v>
      </c>
      <c r="AW135" s="14" t="s">
        <v>34</v>
      </c>
      <c r="AX135" s="14" t="s">
        <v>72</v>
      </c>
      <c r="AY135" s="214" t="s">
        <v>149</v>
      </c>
    </row>
    <row r="136" spans="2:51" s="13" customFormat="1" ht="11.25">
      <c r="B136" s="192"/>
      <c r="C136" s="193"/>
      <c r="D136" s="187" t="s">
        <v>165</v>
      </c>
      <c r="E136" s="194" t="s">
        <v>19</v>
      </c>
      <c r="F136" s="195" t="s">
        <v>821</v>
      </c>
      <c r="G136" s="193"/>
      <c r="H136" s="196">
        <v>5.26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165</v>
      </c>
      <c r="AU136" s="202" t="s">
        <v>82</v>
      </c>
      <c r="AV136" s="13" t="s">
        <v>82</v>
      </c>
      <c r="AW136" s="13" t="s">
        <v>34</v>
      </c>
      <c r="AX136" s="13" t="s">
        <v>72</v>
      </c>
      <c r="AY136" s="202" t="s">
        <v>149</v>
      </c>
    </row>
    <row r="137" spans="2:51" s="14" customFormat="1" ht="11.25">
      <c r="B137" s="205"/>
      <c r="C137" s="206"/>
      <c r="D137" s="187" t="s">
        <v>165</v>
      </c>
      <c r="E137" s="207" t="s">
        <v>19</v>
      </c>
      <c r="F137" s="208" t="s">
        <v>512</v>
      </c>
      <c r="G137" s="206"/>
      <c r="H137" s="207" t="s">
        <v>19</v>
      </c>
      <c r="I137" s="209"/>
      <c r="J137" s="206"/>
      <c r="K137" s="206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165</v>
      </c>
      <c r="AU137" s="214" t="s">
        <v>82</v>
      </c>
      <c r="AV137" s="14" t="s">
        <v>80</v>
      </c>
      <c r="AW137" s="14" t="s">
        <v>34</v>
      </c>
      <c r="AX137" s="14" t="s">
        <v>72</v>
      </c>
      <c r="AY137" s="214" t="s">
        <v>149</v>
      </c>
    </row>
    <row r="138" spans="2:51" s="13" customFormat="1" ht="11.25">
      <c r="B138" s="192"/>
      <c r="C138" s="193"/>
      <c r="D138" s="187" t="s">
        <v>165</v>
      </c>
      <c r="E138" s="194" t="s">
        <v>19</v>
      </c>
      <c r="F138" s="195" t="s">
        <v>822</v>
      </c>
      <c r="G138" s="193"/>
      <c r="H138" s="196">
        <v>1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165</v>
      </c>
      <c r="AU138" s="202" t="s">
        <v>82</v>
      </c>
      <c r="AV138" s="13" t="s">
        <v>82</v>
      </c>
      <c r="AW138" s="13" t="s">
        <v>34</v>
      </c>
      <c r="AX138" s="13" t="s">
        <v>72</v>
      </c>
      <c r="AY138" s="202" t="s">
        <v>149</v>
      </c>
    </row>
    <row r="139" spans="2:51" s="15" customFormat="1" ht="11.25">
      <c r="B139" s="215"/>
      <c r="C139" s="216"/>
      <c r="D139" s="187" t="s">
        <v>165</v>
      </c>
      <c r="E139" s="217" t="s">
        <v>19</v>
      </c>
      <c r="F139" s="218" t="s">
        <v>203</v>
      </c>
      <c r="G139" s="216"/>
      <c r="H139" s="219">
        <v>6.26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165</v>
      </c>
      <c r="AU139" s="225" t="s">
        <v>82</v>
      </c>
      <c r="AV139" s="15" t="s">
        <v>157</v>
      </c>
      <c r="AW139" s="15" t="s">
        <v>34</v>
      </c>
      <c r="AX139" s="15" t="s">
        <v>80</v>
      </c>
      <c r="AY139" s="225" t="s">
        <v>149</v>
      </c>
    </row>
    <row r="140" spans="1:65" s="2" customFormat="1" ht="24.2" customHeight="1">
      <c r="A140" s="35"/>
      <c r="B140" s="36"/>
      <c r="C140" s="174" t="s">
        <v>195</v>
      </c>
      <c r="D140" s="174" t="s">
        <v>152</v>
      </c>
      <c r="E140" s="175" t="s">
        <v>823</v>
      </c>
      <c r="F140" s="176" t="s">
        <v>824</v>
      </c>
      <c r="G140" s="177" t="s">
        <v>247</v>
      </c>
      <c r="H140" s="178">
        <v>23.99</v>
      </c>
      <c r="I140" s="179"/>
      <c r="J140" s="180">
        <f>ROUND(I140*H140,2)</f>
        <v>0</v>
      </c>
      <c r="K140" s="176" t="s">
        <v>182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0.00013</v>
      </c>
      <c r="R140" s="183">
        <f>Q140*H140</f>
        <v>0.0031186999999999994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82</v>
      </c>
      <c r="AY140" s="18" t="s">
        <v>149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157</v>
      </c>
      <c r="BM140" s="185" t="s">
        <v>825</v>
      </c>
    </row>
    <row r="141" spans="1:47" s="2" customFormat="1" ht="11.25">
      <c r="A141" s="35"/>
      <c r="B141" s="36"/>
      <c r="C141" s="37"/>
      <c r="D141" s="203" t="s">
        <v>184</v>
      </c>
      <c r="E141" s="37"/>
      <c r="F141" s="204" t="s">
        <v>826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184</v>
      </c>
      <c r="AU141" s="18" t="s">
        <v>82</v>
      </c>
    </row>
    <row r="142" spans="2:51" s="14" customFormat="1" ht="11.25">
      <c r="B142" s="205"/>
      <c r="C142" s="206"/>
      <c r="D142" s="187" t="s">
        <v>165</v>
      </c>
      <c r="E142" s="207" t="s">
        <v>19</v>
      </c>
      <c r="F142" s="208" t="s">
        <v>193</v>
      </c>
      <c r="G142" s="206"/>
      <c r="H142" s="207" t="s">
        <v>19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165</v>
      </c>
      <c r="AU142" s="214" t="s">
        <v>82</v>
      </c>
      <c r="AV142" s="14" t="s">
        <v>80</v>
      </c>
      <c r="AW142" s="14" t="s">
        <v>34</v>
      </c>
      <c r="AX142" s="14" t="s">
        <v>72</v>
      </c>
      <c r="AY142" s="214" t="s">
        <v>149</v>
      </c>
    </row>
    <row r="143" spans="2:51" s="13" customFormat="1" ht="22.5">
      <c r="B143" s="192"/>
      <c r="C143" s="193"/>
      <c r="D143" s="187" t="s">
        <v>165</v>
      </c>
      <c r="E143" s="194" t="s">
        <v>19</v>
      </c>
      <c r="F143" s="195" t="s">
        <v>827</v>
      </c>
      <c r="G143" s="193"/>
      <c r="H143" s="196">
        <v>17.34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72</v>
      </c>
      <c r="AY143" s="202" t="s">
        <v>149</v>
      </c>
    </row>
    <row r="144" spans="2:51" s="14" customFormat="1" ht="11.25">
      <c r="B144" s="205"/>
      <c r="C144" s="206"/>
      <c r="D144" s="187" t="s">
        <v>165</v>
      </c>
      <c r="E144" s="207" t="s">
        <v>19</v>
      </c>
      <c r="F144" s="208" t="s">
        <v>803</v>
      </c>
      <c r="G144" s="206"/>
      <c r="H144" s="207" t="s">
        <v>19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165</v>
      </c>
      <c r="AU144" s="214" t="s">
        <v>82</v>
      </c>
      <c r="AV144" s="14" t="s">
        <v>80</v>
      </c>
      <c r="AW144" s="14" t="s">
        <v>34</v>
      </c>
      <c r="AX144" s="14" t="s">
        <v>72</v>
      </c>
      <c r="AY144" s="214" t="s">
        <v>149</v>
      </c>
    </row>
    <row r="145" spans="2:51" s="13" customFormat="1" ht="11.25">
      <c r="B145" s="192"/>
      <c r="C145" s="193"/>
      <c r="D145" s="187" t="s">
        <v>165</v>
      </c>
      <c r="E145" s="194" t="s">
        <v>19</v>
      </c>
      <c r="F145" s="195" t="s">
        <v>828</v>
      </c>
      <c r="G145" s="193"/>
      <c r="H145" s="196">
        <v>2.35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165</v>
      </c>
      <c r="AU145" s="202" t="s">
        <v>82</v>
      </c>
      <c r="AV145" s="13" t="s">
        <v>82</v>
      </c>
      <c r="AW145" s="13" t="s">
        <v>34</v>
      </c>
      <c r="AX145" s="13" t="s">
        <v>72</v>
      </c>
      <c r="AY145" s="202" t="s">
        <v>149</v>
      </c>
    </row>
    <row r="146" spans="2:51" s="14" customFormat="1" ht="11.25">
      <c r="B146" s="205"/>
      <c r="C146" s="206"/>
      <c r="D146" s="187" t="s">
        <v>165</v>
      </c>
      <c r="E146" s="207" t="s">
        <v>19</v>
      </c>
      <c r="F146" s="208" t="s">
        <v>201</v>
      </c>
      <c r="G146" s="206"/>
      <c r="H146" s="207" t="s">
        <v>19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165</v>
      </c>
      <c r="AU146" s="214" t="s">
        <v>82</v>
      </c>
      <c r="AV146" s="14" t="s">
        <v>80</v>
      </c>
      <c r="AW146" s="14" t="s">
        <v>34</v>
      </c>
      <c r="AX146" s="14" t="s">
        <v>72</v>
      </c>
      <c r="AY146" s="214" t="s">
        <v>149</v>
      </c>
    </row>
    <row r="147" spans="2:51" s="13" customFormat="1" ht="11.25">
      <c r="B147" s="192"/>
      <c r="C147" s="193"/>
      <c r="D147" s="187" t="s">
        <v>165</v>
      </c>
      <c r="E147" s="194" t="s">
        <v>19</v>
      </c>
      <c r="F147" s="195" t="s">
        <v>829</v>
      </c>
      <c r="G147" s="193"/>
      <c r="H147" s="196">
        <v>4.3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165</v>
      </c>
      <c r="AU147" s="202" t="s">
        <v>82</v>
      </c>
      <c r="AV147" s="13" t="s">
        <v>82</v>
      </c>
      <c r="AW147" s="13" t="s">
        <v>34</v>
      </c>
      <c r="AX147" s="13" t="s">
        <v>72</v>
      </c>
      <c r="AY147" s="202" t="s">
        <v>149</v>
      </c>
    </row>
    <row r="148" spans="2:51" s="15" customFormat="1" ht="11.25">
      <c r="B148" s="215"/>
      <c r="C148" s="216"/>
      <c r="D148" s="187" t="s">
        <v>165</v>
      </c>
      <c r="E148" s="217" t="s">
        <v>19</v>
      </c>
      <c r="F148" s="218" t="s">
        <v>203</v>
      </c>
      <c r="G148" s="216"/>
      <c r="H148" s="219">
        <v>23.99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165</v>
      </c>
      <c r="AU148" s="225" t="s">
        <v>82</v>
      </c>
      <c r="AV148" s="15" t="s">
        <v>157</v>
      </c>
      <c r="AW148" s="15" t="s">
        <v>34</v>
      </c>
      <c r="AX148" s="15" t="s">
        <v>80</v>
      </c>
      <c r="AY148" s="225" t="s">
        <v>149</v>
      </c>
    </row>
    <row r="149" spans="1:65" s="2" customFormat="1" ht="24.2" customHeight="1">
      <c r="A149" s="35"/>
      <c r="B149" s="36"/>
      <c r="C149" s="174" t="s">
        <v>204</v>
      </c>
      <c r="D149" s="174" t="s">
        <v>152</v>
      </c>
      <c r="E149" s="175" t="s">
        <v>830</v>
      </c>
      <c r="F149" s="176" t="s">
        <v>831</v>
      </c>
      <c r="G149" s="177" t="s">
        <v>247</v>
      </c>
      <c r="H149" s="178">
        <v>6.7</v>
      </c>
      <c r="I149" s="179"/>
      <c r="J149" s="180">
        <f>ROUND(I149*H149,2)</f>
        <v>0</v>
      </c>
      <c r="K149" s="176" t="s">
        <v>182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0.0002</v>
      </c>
      <c r="R149" s="183">
        <f>Q149*H149</f>
        <v>0.00134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82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832</v>
      </c>
    </row>
    <row r="150" spans="1:47" s="2" customFormat="1" ht="11.25">
      <c r="A150" s="35"/>
      <c r="B150" s="36"/>
      <c r="C150" s="37"/>
      <c r="D150" s="203" t="s">
        <v>184</v>
      </c>
      <c r="E150" s="37"/>
      <c r="F150" s="204" t="s">
        <v>833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184</v>
      </c>
      <c r="AU150" s="18" t="s">
        <v>82</v>
      </c>
    </row>
    <row r="151" spans="2:51" s="14" customFormat="1" ht="11.25">
      <c r="B151" s="205"/>
      <c r="C151" s="206"/>
      <c r="D151" s="187" t="s">
        <v>165</v>
      </c>
      <c r="E151" s="207" t="s">
        <v>19</v>
      </c>
      <c r="F151" s="208" t="s">
        <v>193</v>
      </c>
      <c r="G151" s="206"/>
      <c r="H151" s="207" t="s">
        <v>19</v>
      </c>
      <c r="I151" s="209"/>
      <c r="J151" s="206"/>
      <c r="K151" s="206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165</v>
      </c>
      <c r="AU151" s="214" t="s">
        <v>82</v>
      </c>
      <c r="AV151" s="14" t="s">
        <v>80</v>
      </c>
      <c r="AW151" s="14" t="s">
        <v>34</v>
      </c>
      <c r="AX151" s="14" t="s">
        <v>72</v>
      </c>
      <c r="AY151" s="214" t="s">
        <v>149</v>
      </c>
    </row>
    <row r="152" spans="2:51" s="13" customFormat="1" ht="11.25">
      <c r="B152" s="192"/>
      <c r="C152" s="193"/>
      <c r="D152" s="187" t="s">
        <v>165</v>
      </c>
      <c r="E152" s="194" t="s">
        <v>19</v>
      </c>
      <c r="F152" s="195" t="s">
        <v>834</v>
      </c>
      <c r="G152" s="193"/>
      <c r="H152" s="196">
        <v>6.7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165</v>
      </c>
      <c r="AU152" s="202" t="s">
        <v>82</v>
      </c>
      <c r="AV152" s="13" t="s">
        <v>82</v>
      </c>
      <c r="AW152" s="13" t="s">
        <v>34</v>
      </c>
      <c r="AX152" s="13" t="s">
        <v>80</v>
      </c>
      <c r="AY152" s="202" t="s">
        <v>149</v>
      </c>
    </row>
    <row r="153" spans="2:63" s="12" customFormat="1" ht="22.9" customHeight="1">
      <c r="B153" s="158"/>
      <c r="C153" s="159"/>
      <c r="D153" s="160" t="s">
        <v>71</v>
      </c>
      <c r="E153" s="172" t="s">
        <v>187</v>
      </c>
      <c r="F153" s="172" t="s">
        <v>835</v>
      </c>
      <c r="G153" s="159"/>
      <c r="H153" s="159"/>
      <c r="I153" s="162"/>
      <c r="J153" s="173">
        <f>BK153</f>
        <v>0</v>
      </c>
      <c r="K153" s="159"/>
      <c r="L153" s="164"/>
      <c r="M153" s="165"/>
      <c r="N153" s="166"/>
      <c r="O153" s="166"/>
      <c r="P153" s="167">
        <f>SUM(P154:P266)</f>
        <v>0</v>
      </c>
      <c r="Q153" s="166"/>
      <c r="R153" s="167">
        <f>SUM(R154:R266)</f>
        <v>50.94776682000001</v>
      </c>
      <c r="S153" s="166"/>
      <c r="T153" s="168">
        <f>SUM(T154:T266)</f>
        <v>1.6116</v>
      </c>
      <c r="AR153" s="169" t="s">
        <v>80</v>
      </c>
      <c r="AT153" s="170" t="s">
        <v>71</v>
      </c>
      <c r="AU153" s="170" t="s">
        <v>80</v>
      </c>
      <c r="AY153" s="169" t="s">
        <v>149</v>
      </c>
      <c r="BK153" s="171">
        <f>SUM(BK154:BK266)</f>
        <v>0</v>
      </c>
    </row>
    <row r="154" spans="1:65" s="2" customFormat="1" ht="49.15" customHeight="1">
      <c r="A154" s="35"/>
      <c r="B154" s="36"/>
      <c r="C154" s="174" t="s">
        <v>150</v>
      </c>
      <c r="D154" s="174" t="s">
        <v>152</v>
      </c>
      <c r="E154" s="175" t="s">
        <v>836</v>
      </c>
      <c r="F154" s="176" t="s">
        <v>837</v>
      </c>
      <c r="G154" s="177" t="s">
        <v>170</v>
      </c>
      <c r="H154" s="178">
        <v>23.069</v>
      </c>
      <c r="I154" s="179"/>
      <c r="J154" s="180">
        <f>ROUND(I154*H154,2)</f>
        <v>0</v>
      </c>
      <c r="K154" s="176" t="s">
        <v>182</v>
      </c>
      <c r="L154" s="40"/>
      <c r="M154" s="181" t="s">
        <v>19</v>
      </c>
      <c r="N154" s="182" t="s">
        <v>43</v>
      </c>
      <c r="O154" s="65"/>
      <c r="P154" s="183">
        <f>O154*H154</f>
        <v>0</v>
      </c>
      <c r="Q154" s="183">
        <v>0.01733</v>
      </c>
      <c r="R154" s="183">
        <f>Q154*H154</f>
        <v>0.39978577000000004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82</v>
      </c>
      <c r="AY154" s="18" t="s">
        <v>149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80</v>
      </c>
      <c r="BK154" s="186">
        <f>ROUND(I154*H154,2)</f>
        <v>0</v>
      </c>
      <c r="BL154" s="18" t="s">
        <v>157</v>
      </c>
      <c r="BM154" s="185" t="s">
        <v>838</v>
      </c>
    </row>
    <row r="155" spans="1:47" s="2" customFormat="1" ht="11.25">
      <c r="A155" s="35"/>
      <c r="B155" s="36"/>
      <c r="C155" s="37"/>
      <c r="D155" s="203" t="s">
        <v>184</v>
      </c>
      <c r="E155" s="37"/>
      <c r="F155" s="204" t="s">
        <v>839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184</v>
      </c>
      <c r="AU155" s="18" t="s">
        <v>82</v>
      </c>
    </row>
    <row r="156" spans="2:51" s="14" customFormat="1" ht="11.25">
      <c r="B156" s="205"/>
      <c r="C156" s="206"/>
      <c r="D156" s="187" t="s">
        <v>165</v>
      </c>
      <c r="E156" s="207" t="s">
        <v>19</v>
      </c>
      <c r="F156" s="208" t="s">
        <v>755</v>
      </c>
      <c r="G156" s="206"/>
      <c r="H156" s="207" t="s">
        <v>19</v>
      </c>
      <c r="I156" s="209"/>
      <c r="J156" s="206"/>
      <c r="K156" s="206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165</v>
      </c>
      <c r="AU156" s="214" t="s">
        <v>82</v>
      </c>
      <c r="AV156" s="14" t="s">
        <v>80</v>
      </c>
      <c r="AW156" s="14" t="s">
        <v>34</v>
      </c>
      <c r="AX156" s="14" t="s">
        <v>72</v>
      </c>
      <c r="AY156" s="214" t="s">
        <v>149</v>
      </c>
    </row>
    <row r="157" spans="2:51" s="13" customFormat="1" ht="11.25">
      <c r="B157" s="192"/>
      <c r="C157" s="193"/>
      <c r="D157" s="187" t="s">
        <v>165</v>
      </c>
      <c r="E157" s="194" t="s">
        <v>19</v>
      </c>
      <c r="F157" s="195" t="s">
        <v>840</v>
      </c>
      <c r="G157" s="193"/>
      <c r="H157" s="196">
        <v>1.32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165</v>
      </c>
      <c r="AU157" s="202" t="s">
        <v>82</v>
      </c>
      <c r="AV157" s="13" t="s">
        <v>82</v>
      </c>
      <c r="AW157" s="13" t="s">
        <v>34</v>
      </c>
      <c r="AX157" s="13" t="s">
        <v>72</v>
      </c>
      <c r="AY157" s="202" t="s">
        <v>149</v>
      </c>
    </row>
    <row r="158" spans="2:51" s="14" customFormat="1" ht="11.25">
      <c r="B158" s="205"/>
      <c r="C158" s="206"/>
      <c r="D158" s="187" t="s">
        <v>165</v>
      </c>
      <c r="E158" s="207" t="s">
        <v>19</v>
      </c>
      <c r="F158" s="208" t="s">
        <v>193</v>
      </c>
      <c r="G158" s="206"/>
      <c r="H158" s="207" t="s">
        <v>19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165</v>
      </c>
      <c r="AU158" s="214" t="s">
        <v>82</v>
      </c>
      <c r="AV158" s="14" t="s">
        <v>80</v>
      </c>
      <c r="AW158" s="14" t="s">
        <v>34</v>
      </c>
      <c r="AX158" s="14" t="s">
        <v>72</v>
      </c>
      <c r="AY158" s="214" t="s">
        <v>149</v>
      </c>
    </row>
    <row r="159" spans="2:51" s="13" customFormat="1" ht="11.25">
      <c r="B159" s="192"/>
      <c r="C159" s="193"/>
      <c r="D159" s="187" t="s">
        <v>165</v>
      </c>
      <c r="E159" s="194" t="s">
        <v>19</v>
      </c>
      <c r="F159" s="195" t="s">
        <v>841</v>
      </c>
      <c r="G159" s="193"/>
      <c r="H159" s="196">
        <v>19.32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165</v>
      </c>
      <c r="AU159" s="202" t="s">
        <v>82</v>
      </c>
      <c r="AV159" s="13" t="s">
        <v>82</v>
      </c>
      <c r="AW159" s="13" t="s">
        <v>34</v>
      </c>
      <c r="AX159" s="13" t="s">
        <v>72</v>
      </c>
      <c r="AY159" s="202" t="s">
        <v>149</v>
      </c>
    </row>
    <row r="160" spans="2:51" s="14" customFormat="1" ht="11.25">
      <c r="B160" s="205"/>
      <c r="C160" s="206"/>
      <c r="D160" s="187" t="s">
        <v>165</v>
      </c>
      <c r="E160" s="207" t="s">
        <v>19</v>
      </c>
      <c r="F160" s="208" t="s">
        <v>201</v>
      </c>
      <c r="G160" s="206"/>
      <c r="H160" s="207" t="s">
        <v>19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165</v>
      </c>
      <c r="AU160" s="214" t="s">
        <v>82</v>
      </c>
      <c r="AV160" s="14" t="s">
        <v>80</v>
      </c>
      <c r="AW160" s="14" t="s">
        <v>34</v>
      </c>
      <c r="AX160" s="14" t="s">
        <v>72</v>
      </c>
      <c r="AY160" s="214" t="s">
        <v>149</v>
      </c>
    </row>
    <row r="161" spans="2:51" s="13" customFormat="1" ht="11.25">
      <c r="B161" s="192"/>
      <c r="C161" s="193"/>
      <c r="D161" s="187" t="s">
        <v>165</v>
      </c>
      <c r="E161" s="194" t="s">
        <v>19</v>
      </c>
      <c r="F161" s="195" t="s">
        <v>842</v>
      </c>
      <c r="G161" s="193"/>
      <c r="H161" s="196">
        <v>1.926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165</v>
      </c>
      <c r="AU161" s="202" t="s">
        <v>82</v>
      </c>
      <c r="AV161" s="13" t="s">
        <v>82</v>
      </c>
      <c r="AW161" s="13" t="s">
        <v>34</v>
      </c>
      <c r="AX161" s="13" t="s">
        <v>72</v>
      </c>
      <c r="AY161" s="202" t="s">
        <v>149</v>
      </c>
    </row>
    <row r="162" spans="2:51" s="13" customFormat="1" ht="11.25">
      <c r="B162" s="192"/>
      <c r="C162" s="193"/>
      <c r="D162" s="187" t="s">
        <v>165</v>
      </c>
      <c r="E162" s="194" t="s">
        <v>19</v>
      </c>
      <c r="F162" s="195" t="s">
        <v>843</v>
      </c>
      <c r="G162" s="193"/>
      <c r="H162" s="196">
        <v>0.503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165</v>
      </c>
      <c r="AU162" s="202" t="s">
        <v>82</v>
      </c>
      <c r="AV162" s="13" t="s">
        <v>82</v>
      </c>
      <c r="AW162" s="13" t="s">
        <v>34</v>
      </c>
      <c r="AX162" s="13" t="s">
        <v>72</v>
      </c>
      <c r="AY162" s="202" t="s">
        <v>149</v>
      </c>
    </row>
    <row r="163" spans="2:51" s="15" customFormat="1" ht="11.25">
      <c r="B163" s="215"/>
      <c r="C163" s="216"/>
      <c r="D163" s="187" t="s">
        <v>165</v>
      </c>
      <c r="E163" s="217" t="s">
        <v>19</v>
      </c>
      <c r="F163" s="218" t="s">
        <v>203</v>
      </c>
      <c r="G163" s="216"/>
      <c r="H163" s="219">
        <v>23.069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165</v>
      </c>
      <c r="AU163" s="225" t="s">
        <v>82</v>
      </c>
      <c r="AV163" s="15" t="s">
        <v>157</v>
      </c>
      <c r="AW163" s="15" t="s">
        <v>34</v>
      </c>
      <c r="AX163" s="15" t="s">
        <v>80</v>
      </c>
      <c r="AY163" s="225" t="s">
        <v>149</v>
      </c>
    </row>
    <row r="164" spans="1:65" s="2" customFormat="1" ht="49.15" customHeight="1">
      <c r="A164" s="35"/>
      <c r="B164" s="36"/>
      <c r="C164" s="174" t="s">
        <v>216</v>
      </c>
      <c r="D164" s="174" t="s">
        <v>152</v>
      </c>
      <c r="E164" s="175" t="s">
        <v>844</v>
      </c>
      <c r="F164" s="176" t="s">
        <v>845</v>
      </c>
      <c r="G164" s="177" t="s">
        <v>170</v>
      </c>
      <c r="H164" s="178">
        <v>630.4</v>
      </c>
      <c r="I164" s="179"/>
      <c r="J164" s="180">
        <f>ROUND(I164*H164,2)</f>
        <v>0</v>
      </c>
      <c r="K164" s="176" t="s">
        <v>182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0.0102</v>
      </c>
      <c r="R164" s="183">
        <f>Q164*H164</f>
        <v>6.43008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82</v>
      </c>
      <c r="AY164" s="18" t="s">
        <v>149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157</v>
      </c>
      <c r="BM164" s="185" t="s">
        <v>846</v>
      </c>
    </row>
    <row r="165" spans="1:47" s="2" customFormat="1" ht="11.25">
      <c r="A165" s="35"/>
      <c r="B165" s="36"/>
      <c r="C165" s="37"/>
      <c r="D165" s="203" t="s">
        <v>184</v>
      </c>
      <c r="E165" s="37"/>
      <c r="F165" s="204" t="s">
        <v>847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184</v>
      </c>
      <c r="AU165" s="18" t="s">
        <v>82</v>
      </c>
    </row>
    <row r="166" spans="2:51" s="14" customFormat="1" ht="11.25">
      <c r="B166" s="205"/>
      <c r="C166" s="206"/>
      <c r="D166" s="187" t="s">
        <v>165</v>
      </c>
      <c r="E166" s="207" t="s">
        <v>19</v>
      </c>
      <c r="F166" s="208" t="s">
        <v>755</v>
      </c>
      <c r="G166" s="206"/>
      <c r="H166" s="207" t="s">
        <v>19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165</v>
      </c>
      <c r="AU166" s="214" t="s">
        <v>82</v>
      </c>
      <c r="AV166" s="14" t="s">
        <v>80</v>
      </c>
      <c r="AW166" s="14" t="s">
        <v>34</v>
      </c>
      <c r="AX166" s="14" t="s">
        <v>72</v>
      </c>
      <c r="AY166" s="214" t="s">
        <v>149</v>
      </c>
    </row>
    <row r="167" spans="2:51" s="13" customFormat="1" ht="22.5">
      <c r="B167" s="192"/>
      <c r="C167" s="193"/>
      <c r="D167" s="187" t="s">
        <v>165</v>
      </c>
      <c r="E167" s="194" t="s">
        <v>19</v>
      </c>
      <c r="F167" s="195" t="s">
        <v>848</v>
      </c>
      <c r="G167" s="193"/>
      <c r="H167" s="196">
        <v>163.24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165</v>
      </c>
      <c r="AU167" s="202" t="s">
        <v>82</v>
      </c>
      <c r="AV167" s="13" t="s">
        <v>82</v>
      </c>
      <c r="AW167" s="13" t="s">
        <v>34</v>
      </c>
      <c r="AX167" s="13" t="s">
        <v>72</v>
      </c>
      <c r="AY167" s="202" t="s">
        <v>149</v>
      </c>
    </row>
    <row r="168" spans="2:51" s="14" customFormat="1" ht="11.25">
      <c r="B168" s="205"/>
      <c r="C168" s="206"/>
      <c r="D168" s="187" t="s">
        <v>165</v>
      </c>
      <c r="E168" s="207" t="s">
        <v>19</v>
      </c>
      <c r="F168" s="208" t="s">
        <v>803</v>
      </c>
      <c r="G168" s="206"/>
      <c r="H168" s="207" t="s">
        <v>19</v>
      </c>
      <c r="I168" s="209"/>
      <c r="J168" s="206"/>
      <c r="K168" s="206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165</v>
      </c>
      <c r="AU168" s="214" t="s">
        <v>82</v>
      </c>
      <c r="AV168" s="14" t="s">
        <v>80</v>
      </c>
      <c r="AW168" s="14" t="s">
        <v>34</v>
      </c>
      <c r="AX168" s="14" t="s">
        <v>72</v>
      </c>
      <c r="AY168" s="214" t="s">
        <v>149</v>
      </c>
    </row>
    <row r="169" spans="2:51" s="13" customFormat="1" ht="11.25">
      <c r="B169" s="192"/>
      <c r="C169" s="193"/>
      <c r="D169" s="187" t="s">
        <v>165</v>
      </c>
      <c r="E169" s="194" t="s">
        <v>19</v>
      </c>
      <c r="F169" s="195" t="s">
        <v>849</v>
      </c>
      <c r="G169" s="193"/>
      <c r="H169" s="196">
        <v>416.28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165</v>
      </c>
      <c r="AU169" s="202" t="s">
        <v>82</v>
      </c>
      <c r="AV169" s="13" t="s">
        <v>82</v>
      </c>
      <c r="AW169" s="13" t="s">
        <v>34</v>
      </c>
      <c r="AX169" s="13" t="s">
        <v>72</v>
      </c>
      <c r="AY169" s="202" t="s">
        <v>149</v>
      </c>
    </row>
    <row r="170" spans="2:51" s="14" customFormat="1" ht="11.25">
      <c r="B170" s="205"/>
      <c r="C170" s="206"/>
      <c r="D170" s="187" t="s">
        <v>165</v>
      </c>
      <c r="E170" s="207" t="s">
        <v>19</v>
      </c>
      <c r="F170" s="208" t="s">
        <v>201</v>
      </c>
      <c r="G170" s="206"/>
      <c r="H170" s="207" t="s">
        <v>19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165</v>
      </c>
      <c r="AU170" s="214" t="s">
        <v>82</v>
      </c>
      <c r="AV170" s="14" t="s">
        <v>80</v>
      </c>
      <c r="AW170" s="14" t="s">
        <v>34</v>
      </c>
      <c r="AX170" s="14" t="s">
        <v>72</v>
      </c>
      <c r="AY170" s="214" t="s">
        <v>149</v>
      </c>
    </row>
    <row r="171" spans="2:51" s="13" customFormat="1" ht="11.25">
      <c r="B171" s="192"/>
      <c r="C171" s="193"/>
      <c r="D171" s="187" t="s">
        <v>165</v>
      </c>
      <c r="E171" s="194" t="s">
        <v>19</v>
      </c>
      <c r="F171" s="195" t="s">
        <v>850</v>
      </c>
      <c r="G171" s="193"/>
      <c r="H171" s="196">
        <v>50.88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165</v>
      </c>
      <c r="AU171" s="202" t="s">
        <v>82</v>
      </c>
      <c r="AV171" s="13" t="s">
        <v>82</v>
      </c>
      <c r="AW171" s="13" t="s">
        <v>34</v>
      </c>
      <c r="AX171" s="13" t="s">
        <v>72</v>
      </c>
      <c r="AY171" s="202" t="s">
        <v>149</v>
      </c>
    </row>
    <row r="172" spans="2:51" s="15" customFormat="1" ht="11.25">
      <c r="B172" s="215"/>
      <c r="C172" s="216"/>
      <c r="D172" s="187" t="s">
        <v>165</v>
      </c>
      <c r="E172" s="217" t="s">
        <v>19</v>
      </c>
      <c r="F172" s="218" t="s">
        <v>203</v>
      </c>
      <c r="G172" s="216"/>
      <c r="H172" s="219">
        <v>630.4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165</v>
      </c>
      <c r="AU172" s="225" t="s">
        <v>82</v>
      </c>
      <c r="AV172" s="15" t="s">
        <v>157</v>
      </c>
      <c r="AW172" s="15" t="s">
        <v>34</v>
      </c>
      <c r="AX172" s="15" t="s">
        <v>80</v>
      </c>
      <c r="AY172" s="225" t="s">
        <v>149</v>
      </c>
    </row>
    <row r="173" spans="1:65" s="2" customFormat="1" ht="49.15" customHeight="1">
      <c r="A173" s="35"/>
      <c r="B173" s="36"/>
      <c r="C173" s="174" t="s">
        <v>223</v>
      </c>
      <c r="D173" s="174" t="s">
        <v>152</v>
      </c>
      <c r="E173" s="175" t="s">
        <v>851</v>
      </c>
      <c r="F173" s="176" t="s">
        <v>852</v>
      </c>
      <c r="G173" s="177" t="s">
        <v>170</v>
      </c>
      <c r="H173" s="178">
        <v>407.92</v>
      </c>
      <c r="I173" s="179"/>
      <c r="J173" s="180">
        <f>ROUND(I173*H173,2)</f>
        <v>0</v>
      </c>
      <c r="K173" s="176" t="s">
        <v>182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0.0333</v>
      </c>
      <c r="R173" s="183">
        <f>Q173*H173</f>
        <v>13.583736000000002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853</v>
      </c>
    </row>
    <row r="174" spans="1:47" s="2" customFormat="1" ht="11.25">
      <c r="A174" s="35"/>
      <c r="B174" s="36"/>
      <c r="C174" s="37"/>
      <c r="D174" s="203" t="s">
        <v>184</v>
      </c>
      <c r="E174" s="37"/>
      <c r="F174" s="204" t="s">
        <v>854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184</v>
      </c>
      <c r="AU174" s="18" t="s">
        <v>82</v>
      </c>
    </row>
    <row r="175" spans="2:51" s="14" customFormat="1" ht="11.25">
      <c r="B175" s="205"/>
      <c r="C175" s="206"/>
      <c r="D175" s="187" t="s">
        <v>165</v>
      </c>
      <c r="E175" s="207" t="s">
        <v>19</v>
      </c>
      <c r="F175" s="208" t="s">
        <v>193</v>
      </c>
      <c r="G175" s="206"/>
      <c r="H175" s="207" t="s">
        <v>19</v>
      </c>
      <c r="I175" s="209"/>
      <c r="J175" s="206"/>
      <c r="K175" s="206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165</v>
      </c>
      <c r="AU175" s="214" t="s">
        <v>82</v>
      </c>
      <c r="AV175" s="14" t="s">
        <v>80</v>
      </c>
      <c r="AW175" s="14" t="s">
        <v>34</v>
      </c>
      <c r="AX175" s="14" t="s">
        <v>72</v>
      </c>
      <c r="AY175" s="214" t="s">
        <v>149</v>
      </c>
    </row>
    <row r="176" spans="2:51" s="13" customFormat="1" ht="22.5">
      <c r="B176" s="192"/>
      <c r="C176" s="193"/>
      <c r="D176" s="187" t="s">
        <v>165</v>
      </c>
      <c r="E176" s="194" t="s">
        <v>19</v>
      </c>
      <c r="F176" s="195" t="s">
        <v>855</v>
      </c>
      <c r="G176" s="193"/>
      <c r="H176" s="196">
        <v>407.92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165</v>
      </c>
      <c r="AU176" s="202" t="s">
        <v>82</v>
      </c>
      <c r="AV176" s="13" t="s">
        <v>82</v>
      </c>
      <c r="AW176" s="13" t="s">
        <v>34</v>
      </c>
      <c r="AX176" s="13" t="s">
        <v>80</v>
      </c>
      <c r="AY176" s="202" t="s">
        <v>149</v>
      </c>
    </row>
    <row r="177" spans="1:65" s="2" customFormat="1" ht="24.2" customHeight="1">
      <c r="A177" s="35"/>
      <c r="B177" s="36"/>
      <c r="C177" s="174" t="s">
        <v>229</v>
      </c>
      <c r="D177" s="174" t="s">
        <v>152</v>
      </c>
      <c r="E177" s="175" t="s">
        <v>856</v>
      </c>
      <c r="F177" s="176" t="s">
        <v>857</v>
      </c>
      <c r="G177" s="177" t="s">
        <v>170</v>
      </c>
      <c r="H177" s="178">
        <v>28.784</v>
      </c>
      <c r="I177" s="179"/>
      <c r="J177" s="180">
        <f>ROUND(I177*H177,2)</f>
        <v>0</v>
      </c>
      <c r="K177" s="176" t="s">
        <v>182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0.00571</v>
      </c>
      <c r="R177" s="183">
        <f>Q177*H177</f>
        <v>0.16435664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858</v>
      </c>
    </row>
    <row r="178" spans="1:47" s="2" customFormat="1" ht="11.25">
      <c r="A178" s="35"/>
      <c r="B178" s="36"/>
      <c r="C178" s="37"/>
      <c r="D178" s="203" t="s">
        <v>184</v>
      </c>
      <c r="E178" s="37"/>
      <c r="F178" s="204" t="s">
        <v>859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184</v>
      </c>
      <c r="AU178" s="18" t="s">
        <v>82</v>
      </c>
    </row>
    <row r="179" spans="2:51" s="14" customFormat="1" ht="11.25">
      <c r="B179" s="205"/>
      <c r="C179" s="206"/>
      <c r="D179" s="187" t="s">
        <v>165</v>
      </c>
      <c r="E179" s="207" t="s">
        <v>19</v>
      </c>
      <c r="F179" s="208" t="s">
        <v>193</v>
      </c>
      <c r="G179" s="206"/>
      <c r="H179" s="207" t="s">
        <v>19</v>
      </c>
      <c r="I179" s="209"/>
      <c r="J179" s="206"/>
      <c r="K179" s="206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165</v>
      </c>
      <c r="AU179" s="214" t="s">
        <v>82</v>
      </c>
      <c r="AV179" s="14" t="s">
        <v>80</v>
      </c>
      <c r="AW179" s="14" t="s">
        <v>34</v>
      </c>
      <c r="AX179" s="14" t="s">
        <v>72</v>
      </c>
      <c r="AY179" s="214" t="s">
        <v>149</v>
      </c>
    </row>
    <row r="180" spans="2:51" s="13" customFormat="1" ht="22.5">
      <c r="B180" s="192"/>
      <c r="C180" s="193"/>
      <c r="D180" s="187" t="s">
        <v>165</v>
      </c>
      <c r="E180" s="194" t="s">
        <v>19</v>
      </c>
      <c r="F180" s="195" t="s">
        <v>860</v>
      </c>
      <c r="G180" s="193"/>
      <c r="H180" s="196">
        <v>15.324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165</v>
      </c>
      <c r="AU180" s="202" t="s">
        <v>82</v>
      </c>
      <c r="AV180" s="13" t="s">
        <v>82</v>
      </c>
      <c r="AW180" s="13" t="s">
        <v>34</v>
      </c>
      <c r="AX180" s="13" t="s">
        <v>72</v>
      </c>
      <c r="AY180" s="202" t="s">
        <v>149</v>
      </c>
    </row>
    <row r="181" spans="2:51" s="14" customFormat="1" ht="11.25">
      <c r="B181" s="205"/>
      <c r="C181" s="206"/>
      <c r="D181" s="187" t="s">
        <v>165</v>
      </c>
      <c r="E181" s="207" t="s">
        <v>19</v>
      </c>
      <c r="F181" s="208" t="s">
        <v>201</v>
      </c>
      <c r="G181" s="206"/>
      <c r="H181" s="207" t="s">
        <v>19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165</v>
      </c>
      <c r="AU181" s="214" t="s">
        <v>82</v>
      </c>
      <c r="AV181" s="14" t="s">
        <v>80</v>
      </c>
      <c r="AW181" s="14" t="s">
        <v>34</v>
      </c>
      <c r="AX181" s="14" t="s">
        <v>72</v>
      </c>
      <c r="AY181" s="214" t="s">
        <v>149</v>
      </c>
    </row>
    <row r="182" spans="2:51" s="13" customFormat="1" ht="11.25">
      <c r="B182" s="192"/>
      <c r="C182" s="193"/>
      <c r="D182" s="187" t="s">
        <v>165</v>
      </c>
      <c r="E182" s="194" t="s">
        <v>19</v>
      </c>
      <c r="F182" s="195" t="s">
        <v>861</v>
      </c>
      <c r="G182" s="193"/>
      <c r="H182" s="196">
        <v>12.32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165</v>
      </c>
      <c r="AU182" s="202" t="s">
        <v>82</v>
      </c>
      <c r="AV182" s="13" t="s">
        <v>82</v>
      </c>
      <c r="AW182" s="13" t="s">
        <v>34</v>
      </c>
      <c r="AX182" s="13" t="s">
        <v>72</v>
      </c>
      <c r="AY182" s="202" t="s">
        <v>149</v>
      </c>
    </row>
    <row r="183" spans="2:51" s="14" customFormat="1" ht="11.25">
      <c r="B183" s="205"/>
      <c r="C183" s="206"/>
      <c r="D183" s="187" t="s">
        <v>165</v>
      </c>
      <c r="E183" s="207" t="s">
        <v>19</v>
      </c>
      <c r="F183" s="208" t="s">
        <v>512</v>
      </c>
      <c r="G183" s="206"/>
      <c r="H183" s="207" t="s">
        <v>19</v>
      </c>
      <c r="I183" s="209"/>
      <c r="J183" s="206"/>
      <c r="K183" s="206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165</v>
      </c>
      <c r="AU183" s="214" t="s">
        <v>82</v>
      </c>
      <c r="AV183" s="14" t="s">
        <v>80</v>
      </c>
      <c r="AW183" s="14" t="s">
        <v>34</v>
      </c>
      <c r="AX183" s="14" t="s">
        <v>72</v>
      </c>
      <c r="AY183" s="214" t="s">
        <v>149</v>
      </c>
    </row>
    <row r="184" spans="2:51" s="13" customFormat="1" ht="11.25">
      <c r="B184" s="192"/>
      <c r="C184" s="193"/>
      <c r="D184" s="187" t="s">
        <v>165</v>
      </c>
      <c r="E184" s="194" t="s">
        <v>19</v>
      </c>
      <c r="F184" s="195" t="s">
        <v>862</v>
      </c>
      <c r="G184" s="193"/>
      <c r="H184" s="196">
        <v>1.14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165</v>
      </c>
      <c r="AU184" s="202" t="s">
        <v>82</v>
      </c>
      <c r="AV184" s="13" t="s">
        <v>82</v>
      </c>
      <c r="AW184" s="13" t="s">
        <v>34</v>
      </c>
      <c r="AX184" s="13" t="s">
        <v>72</v>
      </c>
      <c r="AY184" s="202" t="s">
        <v>149</v>
      </c>
    </row>
    <row r="185" spans="2:51" s="15" customFormat="1" ht="11.25">
      <c r="B185" s="215"/>
      <c r="C185" s="216"/>
      <c r="D185" s="187" t="s">
        <v>165</v>
      </c>
      <c r="E185" s="217" t="s">
        <v>19</v>
      </c>
      <c r="F185" s="218" t="s">
        <v>203</v>
      </c>
      <c r="G185" s="216"/>
      <c r="H185" s="219">
        <v>28.784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165</v>
      </c>
      <c r="AU185" s="225" t="s">
        <v>82</v>
      </c>
      <c r="AV185" s="15" t="s">
        <v>157</v>
      </c>
      <c r="AW185" s="15" t="s">
        <v>34</v>
      </c>
      <c r="AX185" s="15" t="s">
        <v>80</v>
      </c>
      <c r="AY185" s="225" t="s">
        <v>149</v>
      </c>
    </row>
    <row r="186" spans="1:65" s="2" customFormat="1" ht="21.75" customHeight="1">
      <c r="A186" s="35"/>
      <c r="B186" s="36"/>
      <c r="C186" s="174" t="s">
        <v>236</v>
      </c>
      <c r="D186" s="174" t="s">
        <v>152</v>
      </c>
      <c r="E186" s="175" t="s">
        <v>863</v>
      </c>
      <c r="F186" s="176" t="s">
        <v>864</v>
      </c>
      <c r="G186" s="177" t="s">
        <v>170</v>
      </c>
      <c r="H186" s="178">
        <v>2.667</v>
      </c>
      <c r="I186" s="179"/>
      <c r="J186" s="180">
        <f>ROUND(I186*H186,2)</f>
        <v>0</v>
      </c>
      <c r="K186" s="176" t="s">
        <v>182</v>
      </c>
      <c r="L186" s="40"/>
      <c r="M186" s="181" t="s">
        <v>19</v>
      </c>
      <c r="N186" s="182" t="s">
        <v>43</v>
      </c>
      <c r="O186" s="65"/>
      <c r="P186" s="183">
        <f>O186*H186</f>
        <v>0</v>
      </c>
      <c r="Q186" s="183">
        <v>0.04</v>
      </c>
      <c r="R186" s="183">
        <f>Q186*H186</f>
        <v>0.10668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82</v>
      </c>
      <c r="AY186" s="18" t="s">
        <v>149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157</v>
      </c>
      <c r="BM186" s="185" t="s">
        <v>865</v>
      </c>
    </row>
    <row r="187" spans="1:47" s="2" customFormat="1" ht="11.25">
      <c r="A187" s="35"/>
      <c r="B187" s="36"/>
      <c r="C187" s="37"/>
      <c r="D187" s="203" t="s">
        <v>184</v>
      </c>
      <c r="E187" s="37"/>
      <c r="F187" s="204" t="s">
        <v>866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184</v>
      </c>
      <c r="AU187" s="18" t="s">
        <v>82</v>
      </c>
    </row>
    <row r="188" spans="2:51" s="13" customFormat="1" ht="11.25">
      <c r="B188" s="192"/>
      <c r="C188" s="193"/>
      <c r="D188" s="187" t="s">
        <v>165</v>
      </c>
      <c r="E188" s="194" t="s">
        <v>19</v>
      </c>
      <c r="F188" s="195" t="s">
        <v>867</v>
      </c>
      <c r="G188" s="193"/>
      <c r="H188" s="196">
        <v>2.667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165</v>
      </c>
      <c r="AU188" s="202" t="s">
        <v>82</v>
      </c>
      <c r="AV188" s="13" t="s">
        <v>82</v>
      </c>
      <c r="AW188" s="13" t="s">
        <v>34</v>
      </c>
      <c r="AX188" s="13" t="s">
        <v>80</v>
      </c>
      <c r="AY188" s="202" t="s">
        <v>149</v>
      </c>
    </row>
    <row r="189" spans="1:65" s="2" customFormat="1" ht="44.25" customHeight="1">
      <c r="A189" s="35"/>
      <c r="B189" s="36"/>
      <c r="C189" s="174" t="s">
        <v>244</v>
      </c>
      <c r="D189" s="174" t="s">
        <v>152</v>
      </c>
      <c r="E189" s="175" t="s">
        <v>868</v>
      </c>
      <c r="F189" s="176" t="s">
        <v>869</v>
      </c>
      <c r="G189" s="177" t="s">
        <v>170</v>
      </c>
      <c r="H189" s="178">
        <v>88.705</v>
      </c>
      <c r="I189" s="179"/>
      <c r="J189" s="180">
        <f>ROUND(I189*H189,2)</f>
        <v>0</v>
      </c>
      <c r="K189" s="176" t="s">
        <v>182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0.01733</v>
      </c>
      <c r="R189" s="183">
        <f>Q189*H189</f>
        <v>1.5372576500000001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870</v>
      </c>
    </row>
    <row r="190" spans="1:47" s="2" customFormat="1" ht="11.25">
      <c r="A190" s="35"/>
      <c r="B190" s="36"/>
      <c r="C190" s="37"/>
      <c r="D190" s="203" t="s">
        <v>184</v>
      </c>
      <c r="E190" s="37"/>
      <c r="F190" s="204" t="s">
        <v>871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184</v>
      </c>
      <c r="AU190" s="18" t="s">
        <v>82</v>
      </c>
    </row>
    <row r="191" spans="2:51" s="13" customFormat="1" ht="11.25">
      <c r="B191" s="192"/>
      <c r="C191" s="193"/>
      <c r="D191" s="187" t="s">
        <v>165</v>
      </c>
      <c r="E191" s="194" t="s">
        <v>19</v>
      </c>
      <c r="F191" s="195" t="s">
        <v>872</v>
      </c>
      <c r="G191" s="193"/>
      <c r="H191" s="196">
        <v>1.52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165</v>
      </c>
      <c r="AU191" s="202" t="s">
        <v>82</v>
      </c>
      <c r="AV191" s="13" t="s">
        <v>82</v>
      </c>
      <c r="AW191" s="13" t="s">
        <v>34</v>
      </c>
      <c r="AX191" s="13" t="s">
        <v>72</v>
      </c>
      <c r="AY191" s="202" t="s">
        <v>149</v>
      </c>
    </row>
    <row r="192" spans="2:51" s="13" customFormat="1" ht="11.25">
      <c r="B192" s="192"/>
      <c r="C192" s="193"/>
      <c r="D192" s="187" t="s">
        <v>165</v>
      </c>
      <c r="E192" s="194" t="s">
        <v>19</v>
      </c>
      <c r="F192" s="195" t="s">
        <v>873</v>
      </c>
      <c r="G192" s="193"/>
      <c r="H192" s="196">
        <v>2.444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165</v>
      </c>
      <c r="AU192" s="202" t="s">
        <v>82</v>
      </c>
      <c r="AV192" s="13" t="s">
        <v>82</v>
      </c>
      <c r="AW192" s="13" t="s">
        <v>34</v>
      </c>
      <c r="AX192" s="13" t="s">
        <v>72</v>
      </c>
      <c r="AY192" s="202" t="s">
        <v>149</v>
      </c>
    </row>
    <row r="193" spans="2:51" s="13" customFormat="1" ht="33.75">
      <c r="B193" s="192"/>
      <c r="C193" s="193"/>
      <c r="D193" s="187" t="s">
        <v>165</v>
      </c>
      <c r="E193" s="194" t="s">
        <v>19</v>
      </c>
      <c r="F193" s="195" t="s">
        <v>874</v>
      </c>
      <c r="G193" s="193"/>
      <c r="H193" s="196">
        <v>59.075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165</v>
      </c>
      <c r="AU193" s="202" t="s">
        <v>82</v>
      </c>
      <c r="AV193" s="13" t="s">
        <v>82</v>
      </c>
      <c r="AW193" s="13" t="s">
        <v>34</v>
      </c>
      <c r="AX193" s="13" t="s">
        <v>72</v>
      </c>
      <c r="AY193" s="202" t="s">
        <v>149</v>
      </c>
    </row>
    <row r="194" spans="2:51" s="13" customFormat="1" ht="33.75">
      <c r="B194" s="192"/>
      <c r="C194" s="193"/>
      <c r="D194" s="187" t="s">
        <v>165</v>
      </c>
      <c r="E194" s="194" t="s">
        <v>19</v>
      </c>
      <c r="F194" s="195" t="s">
        <v>875</v>
      </c>
      <c r="G194" s="193"/>
      <c r="H194" s="196">
        <v>14.806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165</v>
      </c>
      <c r="AU194" s="202" t="s">
        <v>82</v>
      </c>
      <c r="AV194" s="13" t="s">
        <v>82</v>
      </c>
      <c r="AW194" s="13" t="s">
        <v>34</v>
      </c>
      <c r="AX194" s="13" t="s">
        <v>72</v>
      </c>
      <c r="AY194" s="202" t="s">
        <v>149</v>
      </c>
    </row>
    <row r="195" spans="2:51" s="13" customFormat="1" ht="11.25">
      <c r="B195" s="192"/>
      <c r="C195" s="193"/>
      <c r="D195" s="187" t="s">
        <v>165</v>
      </c>
      <c r="E195" s="194" t="s">
        <v>19</v>
      </c>
      <c r="F195" s="195" t="s">
        <v>876</v>
      </c>
      <c r="G195" s="193"/>
      <c r="H195" s="196">
        <v>1.465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165</v>
      </c>
      <c r="AU195" s="202" t="s">
        <v>82</v>
      </c>
      <c r="AV195" s="13" t="s">
        <v>82</v>
      </c>
      <c r="AW195" s="13" t="s">
        <v>34</v>
      </c>
      <c r="AX195" s="13" t="s">
        <v>72</v>
      </c>
      <c r="AY195" s="202" t="s">
        <v>149</v>
      </c>
    </row>
    <row r="196" spans="2:51" s="13" customFormat="1" ht="11.25">
      <c r="B196" s="192"/>
      <c r="C196" s="193"/>
      <c r="D196" s="187" t="s">
        <v>165</v>
      </c>
      <c r="E196" s="194" t="s">
        <v>19</v>
      </c>
      <c r="F196" s="195" t="s">
        <v>877</v>
      </c>
      <c r="G196" s="193"/>
      <c r="H196" s="196">
        <v>6.399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165</v>
      </c>
      <c r="AU196" s="202" t="s">
        <v>82</v>
      </c>
      <c r="AV196" s="13" t="s">
        <v>82</v>
      </c>
      <c r="AW196" s="13" t="s">
        <v>34</v>
      </c>
      <c r="AX196" s="13" t="s">
        <v>72</v>
      </c>
      <c r="AY196" s="202" t="s">
        <v>149</v>
      </c>
    </row>
    <row r="197" spans="2:51" s="13" customFormat="1" ht="22.5">
      <c r="B197" s="192"/>
      <c r="C197" s="193"/>
      <c r="D197" s="187" t="s">
        <v>165</v>
      </c>
      <c r="E197" s="194" t="s">
        <v>19</v>
      </c>
      <c r="F197" s="195" t="s">
        <v>878</v>
      </c>
      <c r="G197" s="193"/>
      <c r="H197" s="196">
        <v>2.996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165</v>
      </c>
      <c r="AU197" s="202" t="s">
        <v>82</v>
      </c>
      <c r="AV197" s="13" t="s">
        <v>82</v>
      </c>
      <c r="AW197" s="13" t="s">
        <v>34</v>
      </c>
      <c r="AX197" s="13" t="s">
        <v>72</v>
      </c>
      <c r="AY197" s="202" t="s">
        <v>149</v>
      </c>
    </row>
    <row r="198" spans="2:51" s="15" customFormat="1" ht="11.25">
      <c r="B198" s="215"/>
      <c r="C198" s="216"/>
      <c r="D198" s="187" t="s">
        <v>165</v>
      </c>
      <c r="E198" s="217" t="s">
        <v>19</v>
      </c>
      <c r="F198" s="218" t="s">
        <v>203</v>
      </c>
      <c r="G198" s="216"/>
      <c r="H198" s="219">
        <v>88.705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165</v>
      </c>
      <c r="AU198" s="225" t="s">
        <v>82</v>
      </c>
      <c r="AV198" s="15" t="s">
        <v>157</v>
      </c>
      <c r="AW198" s="15" t="s">
        <v>34</v>
      </c>
      <c r="AX198" s="15" t="s">
        <v>80</v>
      </c>
      <c r="AY198" s="225" t="s">
        <v>149</v>
      </c>
    </row>
    <row r="199" spans="1:65" s="2" customFormat="1" ht="49.15" customHeight="1">
      <c r="A199" s="35"/>
      <c r="B199" s="36"/>
      <c r="C199" s="174" t="s">
        <v>8</v>
      </c>
      <c r="D199" s="174" t="s">
        <v>152</v>
      </c>
      <c r="E199" s="175" t="s">
        <v>879</v>
      </c>
      <c r="F199" s="176" t="s">
        <v>880</v>
      </c>
      <c r="G199" s="177" t="s">
        <v>170</v>
      </c>
      <c r="H199" s="178">
        <v>1379.196</v>
      </c>
      <c r="I199" s="179"/>
      <c r="J199" s="180">
        <f>ROUND(I199*H199,2)</f>
        <v>0</v>
      </c>
      <c r="K199" s="176" t="s">
        <v>182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0.0103</v>
      </c>
      <c r="R199" s="183">
        <f>Q199*H199</f>
        <v>14.2057188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82</v>
      </c>
      <c r="AY199" s="18" t="s">
        <v>149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157</v>
      </c>
      <c r="BM199" s="185" t="s">
        <v>881</v>
      </c>
    </row>
    <row r="200" spans="1:47" s="2" customFormat="1" ht="11.25">
      <c r="A200" s="35"/>
      <c r="B200" s="36"/>
      <c r="C200" s="37"/>
      <c r="D200" s="203" t="s">
        <v>184</v>
      </c>
      <c r="E200" s="37"/>
      <c r="F200" s="204" t="s">
        <v>882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184</v>
      </c>
      <c r="AU200" s="18" t="s">
        <v>82</v>
      </c>
    </row>
    <row r="201" spans="2:51" s="14" customFormat="1" ht="11.25">
      <c r="B201" s="205"/>
      <c r="C201" s="206"/>
      <c r="D201" s="187" t="s">
        <v>165</v>
      </c>
      <c r="E201" s="207" t="s">
        <v>19</v>
      </c>
      <c r="F201" s="208" t="s">
        <v>755</v>
      </c>
      <c r="G201" s="206"/>
      <c r="H201" s="207" t="s">
        <v>19</v>
      </c>
      <c r="I201" s="209"/>
      <c r="J201" s="206"/>
      <c r="K201" s="206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165</v>
      </c>
      <c r="AU201" s="214" t="s">
        <v>82</v>
      </c>
      <c r="AV201" s="14" t="s">
        <v>80</v>
      </c>
      <c r="AW201" s="14" t="s">
        <v>34</v>
      </c>
      <c r="AX201" s="14" t="s">
        <v>72</v>
      </c>
      <c r="AY201" s="214" t="s">
        <v>149</v>
      </c>
    </row>
    <row r="202" spans="2:51" s="14" customFormat="1" ht="11.25">
      <c r="B202" s="205"/>
      <c r="C202" s="206"/>
      <c r="D202" s="187" t="s">
        <v>165</v>
      </c>
      <c r="E202" s="207" t="s">
        <v>19</v>
      </c>
      <c r="F202" s="208" t="s">
        <v>883</v>
      </c>
      <c r="G202" s="206"/>
      <c r="H202" s="207" t="s">
        <v>19</v>
      </c>
      <c r="I202" s="209"/>
      <c r="J202" s="206"/>
      <c r="K202" s="206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165</v>
      </c>
      <c r="AU202" s="214" t="s">
        <v>82</v>
      </c>
      <c r="AV202" s="14" t="s">
        <v>80</v>
      </c>
      <c r="AW202" s="14" t="s">
        <v>34</v>
      </c>
      <c r="AX202" s="14" t="s">
        <v>72</v>
      </c>
      <c r="AY202" s="214" t="s">
        <v>149</v>
      </c>
    </row>
    <row r="203" spans="2:51" s="13" customFormat="1" ht="22.5">
      <c r="B203" s="192"/>
      <c r="C203" s="193"/>
      <c r="D203" s="187" t="s">
        <v>165</v>
      </c>
      <c r="E203" s="194" t="s">
        <v>19</v>
      </c>
      <c r="F203" s="195" t="s">
        <v>884</v>
      </c>
      <c r="G203" s="193"/>
      <c r="H203" s="196">
        <v>163.348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165</v>
      </c>
      <c r="AU203" s="202" t="s">
        <v>82</v>
      </c>
      <c r="AV203" s="13" t="s">
        <v>82</v>
      </c>
      <c r="AW203" s="13" t="s">
        <v>34</v>
      </c>
      <c r="AX203" s="13" t="s">
        <v>72</v>
      </c>
      <c r="AY203" s="202" t="s">
        <v>149</v>
      </c>
    </row>
    <row r="204" spans="2:51" s="13" customFormat="1" ht="33.75">
      <c r="B204" s="192"/>
      <c r="C204" s="193"/>
      <c r="D204" s="187" t="s">
        <v>165</v>
      </c>
      <c r="E204" s="194" t="s">
        <v>19</v>
      </c>
      <c r="F204" s="195" t="s">
        <v>885</v>
      </c>
      <c r="G204" s="193"/>
      <c r="H204" s="196">
        <v>72.334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165</v>
      </c>
      <c r="AU204" s="202" t="s">
        <v>82</v>
      </c>
      <c r="AV204" s="13" t="s">
        <v>82</v>
      </c>
      <c r="AW204" s="13" t="s">
        <v>34</v>
      </c>
      <c r="AX204" s="13" t="s">
        <v>72</v>
      </c>
      <c r="AY204" s="202" t="s">
        <v>149</v>
      </c>
    </row>
    <row r="205" spans="2:51" s="13" customFormat="1" ht="22.5">
      <c r="B205" s="192"/>
      <c r="C205" s="193"/>
      <c r="D205" s="187" t="s">
        <v>165</v>
      </c>
      <c r="E205" s="194" t="s">
        <v>19</v>
      </c>
      <c r="F205" s="195" t="s">
        <v>757</v>
      </c>
      <c r="G205" s="193"/>
      <c r="H205" s="196">
        <v>101.874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165</v>
      </c>
      <c r="AU205" s="202" t="s">
        <v>82</v>
      </c>
      <c r="AV205" s="13" t="s">
        <v>82</v>
      </c>
      <c r="AW205" s="13" t="s">
        <v>34</v>
      </c>
      <c r="AX205" s="13" t="s">
        <v>72</v>
      </c>
      <c r="AY205" s="202" t="s">
        <v>149</v>
      </c>
    </row>
    <row r="206" spans="2:51" s="13" customFormat="1" ht="22.5">
      <c r="B206" s="192"/>
      <c r="C206" s="193"/>
      <c r="D206" s="187" t="s">
        <v>165</v>
      </c>
      <c r="E206" s="194" t="s">
        <v>19</v>
      </c>
      <c r="F206" s="195" t="s">
        <v>758</v>
      </c>
      <c r="G206" s="193"/>
      <c r="H206" s="196">
        <v>188.532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165</v>
      </c>
      <c r="AU206" s="202" t="s">
        <v>82</v>
      </c>
      <c r="AV206" s="13" t="s">
        <v>82</v>
      </c>
      <c r="AW206" s="13" t="s">
        <v>34</v>
      </c>
      <c r="AX206" s="13" t="s">
        <v>72</v>
      </c>
      <c r="AY206" s="202" t="s">
        <v>149</v>
      </c>
    </row>
    <row r="207" spans="2:51" s="13" customFormat="1" ht="22.5">
      <c r="B207" s="192"/>
      <c r="C207" s="193"/>
      <c r="D207" s="187" t="s">
        <v>165</v>
      </c>
      <c r="E207" s="194" t="s">
        <v>19</v>
      </c>
      <c r="F207" s="195" t="s">
        <v>886</v>
      </c>
      <c r="G207" s="193"/>
      <c r="H207" s="196">
        <v>-19.313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165</v>
      </c>
      <c r="AU207" s="202" t="s">
        <v>82</v>
      </c>
      <c r="AV207" s="13" t="s">
        <v>82</v>
      </c>
      <c r="AW207" s="13" t="s">
        <v>34</v>
      </c>
      <c r="AX207" s="13" t="s">
        <v>72</v>
      </c>
      <c r="AY207" s="202" t="s">
        <v>149</v>
      </c>
    </row>
    <row r="208" spans="2:51" s="13" customFormat="1" ht="33.75">
      <c r="B208" s="192"/>
      <c r="C208" s="193"/>
      <c r="D208" s="187" t="s">
        <v>165</v>
      </c>
      <c r="E208" s="194" t="s">
        <v>19</v>
      </c>
      <c r="F208" s="195" t="s">
        <v>887</v>
      </c>
      <c r="G208" s="193"/>
      <c r="H208" s="196">
        <v>35.536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72</v>
      </c>
      <c r="AY208" s="202" t="s">
        <v>149</v>
      </c>
    </row>
    <row r="209" spans="2:51" s="13" customFormat="1" ht="22.5">
      <c r="B209" s="192"/>
      <c r="C209" s="193"/>
      <c r="D209" s="187" t="s">
        <v>165</v>
      </c>
      <c r="E209" s="194" t="s">
        <v>19</v>
      </c>
      <c r="F209" s="195" t="s">
        <v>888</v>
      </c>
      <c r="G209" s="193"/>
      <c r="H209" s="196">
        <v>-179.764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165</v>
      </c>
      <c r="AU209" s="202" t="s">
        <v>82</v>
      </c>
      <c r="AV209" s="13" t="s">
        <v>82</v>
      </c>
      <c r="AW209" s="13" t="s">
        <v>34</v>
      </c>
      <c r="AX209" s="13" t="s">
        <v>72</v>
      </c>
      <c r="AY209" s="202" t="s">
        <v>149</v>
      </c>
    </row>
    <row r="210" spans="2:51" s="14" customFormat="1" ht="11.25">
      <c r="B210" s="205"/>
      <c r="C210" s="206"/>
      <c r="D210" s="187" t="s">
        <v>165</v>
      </c>
      <c r="E210" s="207" t="s">
        <v>19</v>
      </c>
      <c r="F210" s="208" t="s">
        <v>803</v>
      </c>
      <c r="G210" s="206"/>
      <c r="H210" s="207" t="s">
        <v>19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165</v>
      </c>
      <c r="AU210" s="214" t="s">
        <v>82</v>
      </c>
      <c r="AV210" s="14" t="s">
        <v>80</v>
      </c>
      <c r="AW210" s="14" t="s">
        <v>34</v>
      </c>
      <c r="AX210" s="14" t="s">
        <v>72</v>
      </c>
      <c r="AY210" s="214" t="s">
        <v>149</v>
      </c>
    </row>
    <row r="211" spans="2:51" s="13" customFormat="1" ht="45">
      <c r="B211" s="192"/>
      <c r="C211" s="193"/>
      <c r="D211" s="187" t="s">
        <v>165</v>
      </c>
      <c r="E211" s="194" t="s">
        <v>19</v>
      </c>
      <c r="F211" s="195" t="s">
        <v>889</v>
      </c>
      <c r="G211" s="193"/>
      <c r="H211" s="196">
        <v>376.497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165</v>
      </c>
      <c r="AU211" s="202" t="s">
        <v>82</v>
      </c>
      <c r="AV211" s="13" t="s">
        <v>82</v>
      </c>
      <c r="AW211" s="13" t="s">
        <v>34</v>
      </c>
      <c r="AX211" s="13" t="s">
        <v>72</v>
      </c>
      <c r="AY211" s="202" t="s">
        <v>149</v>
      </c>
    </row>
    <row r="212" spans="2:51" s="14" customFormat="1" ht="11.25">
      <c r="B212" s="205"/>
      <c r="C212" s="206"/>
      <c r="D212" s="187" t="s">
        <v>165</v>
      </c>
      <c r="E212" s="207" t="s">
        <v>19</v>
      </c>
      <c r="F212" s="208" t="s">
        <v>193</v>
      </c>
      <c r="G212" s="206"/>
      <c r="H212" s="207" t="s">
        <v>19</v>
      </c>
      <c r="I212" s="209"/>
      <c r="J212" s="206"/>
      <c r="K212" s="206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165</v>
      </c>
      <c r="AU212" s="214" t="s">
        <v>82</v>
      </c>
      <c r="AV212" s="14" t="s">
        <v>80</v>
      </c>
      <c r="AW212" s="14" t="s">
        <v>34</v>
      </c>
      <c r="AX212" s="14" t="s">
        <v>72</v>
      </c>
      <c r="AY212" s="214" t="s">
        <v>149</v>
      </c>
    </row>
    <row r="213" spans="2:51" s="13" customFormat="1" ht="22.5">
      <c r="B213" s="192"/>
      <c r="C213" s="193"/>
      <c r="D213" s="187" t="s">
        <v>165</v>
      </c>
      <c r="E213" s="194" t="s">
        <v>19</v>
      </c>
      <c r="F213" s="195" t="s">
        <v>890</v>
      </c>
      <c r="G213" s="193"/>
      <c r="H213" s="196">
        <v>469.767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165</v>
      </c>
      <c r="AU213" s="202" t="s">
        <v>82</v>
      </c>
      <c r="AV213" s="13" t="s">
        <v>82</v>
      </c>
      <c r="AW213" s="13" t="s">
        <v>34</v>
      </c>
      <c r="AX213" s="13" t="s">
        <v>72</v>
      </c>
      <c r="AY213" s="202" t="s">
        <v>149</v>
      </c>
    </row>
    <row r="214" spans="2:51" s="14" customFormat="1" ht="11.25">
      <c r="B214" s="205"/>
      <c r="C214" s="206"/>
      <c r="D214" s="187" t="s">
        <v>165</v>
      </c>
      <c r="E214" s="207" t="s">
        <v>19</v>
      </c>
      <c r="F214" s="208" t="s">
        <v>201</v>
      </c>
      <c r="G214" s="206"/>
      <c r="H214" s="207" t="s">
        <v>19</v>
      </c>
      <c r="I214" s="209"/>
      <c r="J214" s="206"/>
      <c r="K214" s="206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165</v>
      </c>
      <c r="AU214" s="214" t="s">
        <v>82</v>
      </c>
      <c r="AV214" s="14" t="s">
        <v>80</v>
      </c>
      <c r="AW214" s="14" t="s">
        <v>34</v>
      </c>
      <c r="AX214" s="14" t="s">
        <v>72</v>
      </c>
      <c r="AY214" s="214" t="s">
        <v>149</v>
      </c>
    </row>
    <row r="215" spans="2:51" s="13" customFormat="1" ht="33.75">
      <c r="B215" s="192"/>
      <c r="C215" s="193"/>
      <c r="D215" s="187" t="s">
        <v>165</v>
      </c>
      <c r="E215" s="194" t="s">
        <v>19</v>
      </c>
      <c r="F215" s="195" t="s">
        <v>891</v>
      </c>
      <c r="G215" s="193"/>
      <c r="H215" s="196">
        <v>66.738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165</v>
      </c>
      <c r="AU215" s="202" t="s">
        <v>82</v>
      </c>
      <c r="AV215" s="13" t="s">
        <v>82</v>
      </c>
      <c r="AW215" s="13" t="s">
        <v>34</v>
      </c>
      <c r="AX215" s="13" t="s">
        <v>72</v>
      </c>
      <c r="AY215" s="202" t="s">
        <v>149</v>
      </c>
    </row>
    <row r="216" spans="2:51" s="13" customFormat="1" ht="22.5">
      <c r="B216" s="192"/>
      <c r="C216" s="193"/>
      <c r="D216" s="187" t="s">
        <v>165</v>
      </c>
      <c r="E216" s="194" t="s">
        <v>19</v>
      </c>
      <c r="F216" s="195" t="s">
        <v>892</v>
      </c>
      <c r="G216" s="193"/>
      <c r="H216" s="196">
        <v>21.554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72</v>
      </c>
      <c r="AY216" s="202" t="s">
        <v>149</v>
      </c>
    </row>
    <row r="217" spans="2:51" s="13" customFormat="1" ht="33.75">
      <c r="B217" s="192"/>
      <c r="C217" s="193"/>
      <c r="D217" s="187" t="s">
        <v>165</v>
      </c>
      <c r="E217" s="194" t="s">
        <v>19</v>
      </c>
      <c r="F217" s="195" t="s">
        <v>777</v>
      </c>
      <c r="G217" s="193"/>
      <c r="H217" s="196">
        <v>82.093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165</v>
      </c>
      <c r="AU217" s="202" t="s">
        <v>82</v>
      </c>
      <c r="AV217" s="13" t="s">
        <v>82</v>
      </c>
      <c r="AW217" s="13" t="s">
        <v>34</v>
      </c>
      <c r="AX217" s="13" t="s">
        <v>72</v>
      </c>
      <c r="AY217" s="202" t="s">
        <v>149</v>
      </c>
    </row>
    <row r="218" spans="2:51" s="15" customFormat="1" ht="11.25">
      <c r="B218" s="215"/>
      <c r="C218" s="216"/>
      <c r="D218" s="187" t="s">
        <v>165</v>
      </c>
      <c r="E218" s="217" t="s">
        <v>19</v>
      </c>
      <c r="F218" s="218" t="s">
        <v>203</v>
      </c>
      <c r="G218" s="216"/>
      <c r="H218" s="219">
        <v>1379.196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165</v>
      </c>
      <c r="AU218" s="225" t="s">
        <v>82</v>
      </c>
      <c r="AV218" s="15" t="s">
        <v>157</v>
      </c>
      <c r="AW218" s="15" t="s">
        <v>34</v>
      </c>
      <c r="AX218" s="15" t="s">
        <v>80</v>
      </c>
      <c r="AY218" s="225" t="s">
        <v>149</v>
      </c>
    </row>
    <row r="219" spans="1:65" s="2" customFormat="1" ht="24.2" customHeight="1">
      <c r="A219" s="35"/>
      <c r="B219" s="36"/>
      <c r="C219" s="174" t="s">
        <v>256</v>
      </c>
      <c r="D219" s="174" t="s">
        <v>152</v>
      </c>
      <c r="E219" s="175" t="s">
        <v>893</v>
      </c>
      <c r="F219" s="176" t="s">
        <v>894</v>
      </c>
      <c r="G219" s="177" t="s">
        <v>247</v>
      </c>
      <c r="H219" s="178">
        <v>34.27</v>
      </c>
      <c r="I219" s="179"/>
      <c r="J219" s="180">
        <f>ROUND(I219*H219,2)</f>
        <v>0</v>
      </c>
      <c r="K219" s="176" t="s">
        <v>182</v>
      </c>
      <c r="L219" s="40"/>
      <c r="M219" s="181" t="s">
        <v>19</v>
      </c>
      <c r="N219" s="182" t="s">
        <v>43</v>
      </c>
      <c r="O219" s="65"/>
      <c r="P219" s="183">
        <f>O219*H219</f>
        <v>0</v>
      </c>
      <c r="Q219" s="183">
        <v>0.0015</v>
      </c>
      <c r="R219" s="183">
        <f>Q219*H219</f>
        <v>0.051405000000000006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82</v>
      </c>
      <c r="AY219" s="18" t="s">
        <v>149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157</v>
      </c>
      <c r="BM219" s="185" t="s">
        <v>895</v>
      </c>
    </row>
    <row r="220" spans="1:47" s="2" customFormat="1" ht="11.25">
      <c r="A220" s="35"/>
      <c r="B220" s="36"/>
      <c r="C220" s="37"/>
      <c r="D220" s="203" t="s">
        <v>184</v>
      </c>
      <c r="E220" s="37"/>
      <c r="F220" s="204" t="s">
        <v>896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184</v>
      </c>
      <c r="AU220" s="18" t="s">
        <v>82</v>
      </c>
    </row>
    <row r="221" spans="2:51" s="13" customFormat="1" ht="22.5">
      <c r="B221" s="192"/>
      <c r="C221" s="193"/>
      <c r="D221" s="187" t="s">
        <v>165</v>
      </c>
      <c r="E221" s="194" t="s">
        <v>19</v>
      </c>
      <c r="F221" s="195" t="s">
        <v>897</v>
      </c>
      <c r="G221" s="193"/>
      <c r="H221" s="196">
        <v>23.13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165</v>
      </c>
      <c r="AU221" s="202" t="s">
        <v>82</v>
      </c>
      <c r="AV221" s="13" t="s">
        <v>82</v>
      </c>
      <c r="AW221" s="13" t="s">
        <v>34</v>
      </c>
      <c r="AX221" s="13" t="s">
        <v>72</v>
      </c>
      <c r="AY221" s="202" t="s">
        <v>149</v>
      </c>
    </row>
    <row r="222" spans="2:51" s="13" customFormat="1" ht="22.5">
      <c r="B222" s="192"/>
      <c r="C222" s="193"/>
      <c r="D222" s="187" t="s">
        <v>165</v>
      </c>
      <c r="E222" s="194" t="s">
        <v>19</v>
      </c>
      <c r="F222" s="195" t="s">
        <v>898</v>
      </c>
      <c r="G222" s="193"/>
      <c r="H222" s="196">
        <v>11.14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72</v>
      </c>
      <c r="AY222" s="202" t="s">
        <v>149</v>
      </c>
    </row>
    <row r="223" spans="2:51" s="15" customFormat="1" ht="11.25">
      <c r="B223" s="215"/>
      <c r="C223" s="216"/>
      <c r="D223" s="187" t="s">
        <v>165</v>
      </c>
      <c r="E223" s="217" t="s">
        <v>19</v>
      </c>
      <c r="F223" s="218" t="s">
        <v>203</v>
      </c>
      <c r="G223" s="216"/>
      <c r="H223" s="219">
        <v>34.27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165</v>
      </c>
      <c r="AU223" s="225" t="s">
        <v>82</v>
      </c>
      <c r="AV223" s="15" t="s">
        <v>157</v>
      </c>
      <c r="AW223" s="15" t="s">
        <v>34</v>
      </c>
      <c r="AX223" s="15" t="s">
        <v>80</v>
      </c>
      <c r="AY223" s="225" t="s">
        <v>149</v>
      </c>
    </row>
    <row r="224" spans="1:65" s="2" customFormat="1" ht="37.9" customHeight="1">
      <c r="A224" s="35"/>
      <c r="B224" s="36"/>
      <c r="C224" s="174" t="s">
        <v>262</v>
      </c>
      <c r="D224" s="174" t="s">
        <v>152</v>
      </c>
      <c r="E224" s="175" t="s">
        <v>899</v>
      </c>
      <c r="F224" s="176" t="s">
        <v>900</v>
      </c>
      <c r="G224" s="177" t="s">
        <v>170</v>
      </c>
      <c r="H224" s="178">
        <v>80.58</v>
      </c>
      <c r="I224" s="179"/>
      <c r="J224" s="180">
        <f>ROUND(I224*H224,2)</f>
        <v>0</v>
      </c>
      <c r="K224" s="176" t="s">
        <v>182</v>
      </c>
      <c r="L224" s="40"/>
      <c r="M224" s="181" t="s">
        <v>19</v>
      </c>
      <c r="N224" s="182" t="s">
        <v>43</v>
      </c>
      <c r="O224" s="65"/>
      <c r="P224" s="183">
        <f>O224*H224</f>
        <v>0</v>
      </c>
      <c r="Q224" s="183">
        <v>0.02093</v>
      </c>
      <c r="R224" s="183">
        <f>Q224*H224</f>
        <v>1.6865394</v>
      </c>
      <c r="S224" s="183">
        <v>0.02</v>
      </c>
      <c r="T224" s="184">
        <f>S224*H224</f>
        <v>1.6116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157</v>
      </c>
      <c r="AT224" s="185" t="s">
        <v>152</v>
      </c>
      <c r="AU224" s="185" t="s">
        <v>82</v>
      </c>
      <c r="AY224" s="18" t="s">
        <v>149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80</v>
      </c>
      <c r="BK224" s="186">
        <f>ROUND(I224*H224,2)</f>
        <v>0</v>
      </c>
      <c r="BL224" s="18" t="s">
        <v>157</v>
      </c>
      <c r="BM224" s="185" t="s">
        <v>901</v>
      </c>
    </row>
    <row r="225" spans="1:47" s="2" customFormat="1" ht="11.25">
      <c r="A225" s="35"/>
      <c r="B225" s="36"/>
      <c r="C225" s="37"/>
      <c r="D225" s="203" t="s">
        <v>184</v>
      </c>
      <c r="E225" s="37"/>
      <c r="F225" s="204" t="s">
        <v>902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184</v>
      </c>
      <c r="AU225" s="18" t="s">
        <v>82</v>
      </c>
    </row>
    <row r="226" spans="2:51" s="14" customFormat="1" ht="11.25">
      <c r="B226" s="205"/>
      <c r="C226" s="206"/>
      <c r="D226" s="187" t="s">
        <v>165</v>
      </c>
      <c r="E226" s="207" t="s">
        <v>19</v>
      </c>
      <c r="F226" s="208" t="s">
        <v>755</v>
      </c>
      <c r="G226" s="206"/>
      <c r="H226" s="207" t="s">
        <v>19</v>
      </c>
      <c r="I226" s="209"/>
      <c r="J226" s="206"/>
      <c r="K226" s="206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165</v>
      </c>
      <c r="AU226" s="214" t="s">
        <v>82</v>
      </c>
      <c r="AV226" s="14" t="s">
        <v>80</v>
      </c>
      <c r="AW226" s="14" t="s">
        <v>34</v>
      </c>
      <c r="AX226" s="14" t="s">
        <v>72</v>
      </c>
      <c r="AY226" s="214" t="s">
        <v>149</v>
      </c>
    </row>
    <row r="227" spans="2:51" s="13" customFormat="1" ht="11.25">
      <c r="B227" s="192"/>
      <c r="C227" s="193"/>
      <c r="D227" s="187" t="s">
        <v>165</v>
      </c>
      <c r="E227" s="194" t="s">
        <v>19</v>
      </c>
      <c r="F227" s="195" t="s">
        <v>903</v>
      </c>
      <c r="G227" s="193"/>
      <c r="H227" s="196">
        <v>13.28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165</v>
      </c>
      <c r="AU227" s="202" t="s">
        <v>82</v>
      </c>
      <c r="AV227" s="13" t="s">
        <v>82</v>
      </c>
      <c r="AW227" s="13" t="s">
        <v>34</v>
      </c>
      <c r="AX227" s="13" t="s">
        <v>72</v>
      </c>
      <c r="AY227" s="202" t="s">
        <v>149</v>
      </c>
    </row>
    <row r="228" spans="2:51" s="14" customFormat="1" ht="11.25">
      <c r="B228" s="205"/>
      <c r="C228" s="206"/>
      <c r="D228" s="187" t="s">
        <v>165</v>
      </c>
      <c r="E228" s="207" t="s">
        <v>19</v>
      </c>
      <c r="F228" s="208" t="s">
        <v>904</v>
      </c>
      <c r="G228" s="206"/>
      <c r="H228" s="207" t="s">
        <v>19</v>
      </c>
      <c r="I228" s="209"/>
      <c r="J228" s="206"/>
      <c r="K228" s="206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165</v>
      </c>
      <c r="AU228" s="214" t="s">
        <v>82</v>
      </c>
      <c r="AV228" s="14" t="s">
        <v>80</v>
      </c>
      <c r="AW228" s="14" t="s">
        <v>34</v>
      </c>
      <c r="AX228" s="14" t="s">
        <v>72</v>
      </c>
      <c r="AY228" s="214" t="s">
        <v>149</v>
      </c>
    </row>
    <row r="229" spans="2:51" s="13" customFormat="1" ht="11.25">
      <c r="B229" s="192"/>
      <c r="C229" s="193"/>
      <c r="D229" s="187" t="s">
        <v>165</v>
      </c>
      <c r="E229" s="194" t="s">
        <v>19</v>
      </c>
      <c r="F229" s="195" t="s">
        <v>905</v>
      </c>
      <c r="G229" s="193"/>
      <c r="H229" s="196">
        <v>67.3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165</v>
      </c>
      <c r="AU229" s="202" t="s">
        <v>82</v>
      </c>
      <c r="AV229" s="13" t="s">
        <v>82</v>
      </c>
      <c r="AW229" s="13" t="s">
        <v>34</v>
      </c>
      <c r="AX229" s="13" t="s">
        <v>72</v>
      </c>
      <c r="AY229" s="202" t="s">
        <v>149</v>
      </c>
    </row>
    <row r="230" spans="2:51" s="15" customFormat="1" ht="11.25">
      <c r="B230" s="215"/>
      <c r="C230" s="216"/>
      <c r="D230" s="187" t="s">
        <v>165</v>
      </c>
      <c r="E230" s="217" t="s">
        <v>19</v>
      </c>
      <c r="F230" s="218" t="s">
        <v>203</v>
      </c>
      <c r="G230" s="216"/>
      <c r="H230" s="219">
        <v>80.58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165</v>
      </c>
      <c r="AU230" s="225" t="s">
        <v>82</v>
      </c>
      <c r="AV230" s="15" t="s">
        <v>157</v>
      </c>
      <c r="AW230" s="15" t="s">
        <v>34</v>
      </c>
      <c r="AX230" s="15" t="s">
        <v>80</v>
      </c>
      <c r="AY230" s="225" t="s">
        <v>149</v>
      </c>
    </row>
    <row r="231" spans="1:65" s="2" customFormat="1" ht="33" customHeight="1">
      <c r="A231" s="35"/>
      <c r="B231" s="36"/>
      <c r="C231" s="174" t="s">
        <v>268</v>
      </c>
      <c r="D231" s="174" t="s">
        <v>152</v>
      </c>
      <c r="E231" s="175" t="s">
        <v>906</v>
      </c>
      <c r="F231" s="176" t="s">
        <v>907</v>
      </c>
      <c r="G231" s="177" t="s">
        <v>170</v>
      </c>
      <c r="H231" s="178">
        <v>68.305</v>
      </c>
      <c r="I231" s="179"/>
      <c r="J231" s="180">
        <f>ROUND(I231*H231,2)</f>
        <v>0</v>
      </c>
      <c r="K231" s="176" t="s">
        <v>182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0.004</v>
      </c>
      <c r="R231" s="183">
        <f>Q231*H231</f>
        <v>0.27322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908</v>
      </c>
    </row>
    <row r="232" spans="1:47" s="2" customFormat="1" ht="11.25">
      <c r="A232" s="35"/>
      <c r="B232" s="36"/>
      <c r="C232" s="37"/>
      <c r="D232" s="203" t="s">
        <v>184</v>
      </c>
      <c r="E232" s="37"/>
      <c r="F232" s="204" t="s">
        <v>909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184</v>
      </c>
      <c r="AU232" s="18" t="s">
        <v>82</v>
      </c>
    </row>
    <row r="233" spans="2:51" s="13" customFormat="1" ht="11.25">
      <c r="B233" s="192"/>
      <c r="C233" s="193"/>
      <c r="D233" s="187" t="s">
        <v>165</v>
      </c>
      <c r="E233" s="194" t="s">
        <v>19</v>
      </c>
      <c r="F233" s="195" t="s">
        <v>910</v>
      </c>
      <c r="G233" s="193"/>
      <c r="H233" s="196">
        <v>38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72</v>
      </c>
      <c r="AY233" s="202" t="s">
        <v>149</v>
      </c>
    </row>
    <row r="234" spans="2:51" s="13" customFormat="1" ht="22.5">
      <c r="B234" s="192"/>
      <c r="C234" s="193"/>
      <c r="D234" s="187" t="s">
        <v>165</v>
      </c>
      <c r="E234" s="194" t="s">
        <v>19</v>
      </c>
      <c r="F234" s="195" t="s">
        <v>911</v>
      </c>
      <c r="G234" s="193"/>
      <c r="H234" s="196">
        <v>30.305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165</v>
      </c>
      <c r="AU234" s="202" t="s">
        <v>82</v>
      </c>
      <c r="AV234" s="13" t="s">
        <v>82</v>
      </c>
      <c r="AW234" s="13" t="s">
        <v>34</v>
      </c>
      <c r="AX234" s="13" t="s">
        <v>72</v>
      </c>
      <c r="AY234" s="202" t="s">
        <v>149</v>
      </c>
    </row>
    <row r="235" spans="2:51" s="15" customFormat="1" ht="11.25">
      <c r="B235" s="215"/>
      <c r="C235" s="216"/>
      <c r="D235" s="187" t="s">
        <v>165</v>
      </c>
      <c r="E235" s="217" t="s">
        <v>19</v>
      </c>
      <c r="F235" s="218" t="s">
        <v>203</v>
      </c>
      <c r="G235" s="216"/>
      <c r="H235" s="219">
        <v>68.305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165</v>
      </c>
      <c r="AU235" s="225" t="s">
        <v>82</v>
      </c>
      <c r="AV235" s="15" t="s">
        <v>157</v>
      </c>
      <c r="AW235" s="15" t="s">
        <v>34</v>
      </c>
      <c r="AX235" s="15" t="s">
        <v>80</v>
      </c>
      <c r="AY235" s="225" t="s">
        <v>149</v>
      </c>
    </row>
    <row r="236" spans="1:65" s="2" customFormat="1" ht="37.9" customHeight="1">
      <c r="A236" s="35"/>
      <c r="B236" s="36"/>
      <c r="C236" s="174" t="s">
        <v>274</v>
      </c>
      <c r="D236" s="174" t="s">
        <v>152</v>
      </c>
      <c r="E236" s="175" t="s">
        <v>912</v>
      </c>
      <c r="F236" s="176" t="s">
        <v>913</v>
      </c>
      <c r="G236" s="177" t="s">
        <v>190</v>
      </c>
      <c r="H236" s="178">
        <v>0.681</v>
      </c>
      <c r="I236" s="179"/>
      <c r="J236" s="180">
        <f>ROUND(I236*H236,2)</f>
        <v>0</v>
      </c>
      <c r="K236" s="176" t="s">
        <v>182</v>
      </c>
      <c r="L236" s="40"/>
      <c r="M236" s="181" t="s">
        <v>19</v>
      </c>
      <c r="N236" s="182" t="s">
        <v>43</v>
      </c>
      <c r="O236" s="65"/>
      <c r="P236" s="183">
        <f>O236*H236</f>
        <v>0</v>
      </c>
      <c r="Q236" s="183">
        <v>2.30102</v>
      </c>
      <c r="R236" s="183">
        <f>Q236*H236</f>
        <v>1.56699462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157</v>
      </c>
      <c r="AT236" s="185" t="s">
        <v>152</v>
      </c>
      <c r="AU236" s="185" t="s">
        <v>82</v>
      </c>
      <c r="AY236" s="18" t="s">
        <v>149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80</v>
      </c>
      <c r="BK236" s="186">
        <f>ROUND(I236*H236,2)</f>
        <v>0</v>
      </c>
      <c r="BL236" s="18" t="s">
        <v>157</v>
      </c>
      <c r="BM236" s="185" t="s">
        <v>914</v>
      </c>
    </row>
    <row r="237" spans="1:47" s="2" customFormat="1" ht="11.25">
      <c r="A237" s="35"/>
      <c r="B237" s="36"/>
      <c r="C237" s="37"/>
      <c r="D237" s="203" t="s">
        <v>184</v>
      </c>
      <c r="E237" s="37"/>
      <c r="F237" s="204" t="s">
        <v>915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184</v>
      </c>
      <c r="AU237" s="18" t="s">
        <v>82</v>
      </c>
    </row>
    <row r="238" spans="2:51" s="14" customFormat="1" ht="11.25">
      <c r="B238" s="205"/>
      <c r="C238" s="206"/>
      <c r="D238" s="187" t="s">
        <v>165</v>
      </c>
      <c r="E238" s="207" t="s">
        <v>19</v>
      </c>
      <c r="F238" s="208" t="s">
        <v>755</v>
      </c>
      <c r="G238" s="206"/>
      <c r="H238" s="207" t="s">
        <v>19</v>
      </c>
      <c r="I238" s="209"/>
      <c r="J238" s="206"/>
      <c r="K238" s="206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165</v>
      </c>
      <c r="AU238" s="214" t="s">
        <v>82</v>
      </c>
      <c r="AV238" s="14" t="s">
        <v>80</v>
      </c>
      <c r="AW238" s="14" t="s">
        <v>34</v>
      </c>
      <c r="AX238" s="14" t="s">
        <v>72</v>
      </c>
      <c r="AY238" s="214" t="s">
        <v>149</v>
      </c>
    </row>
    <row r="239" spans="2:51" s="13" customFormat="1" ht="11.25">
      <c r="B239" s="192"/>
      <c r="C239" s="193"/>
      <c r="D239" s="187" t="s">
        <v>165</v>
      </c>
      <c r="E239" s="194" t="s">
        <v>19</v>
      </c>
      <c r="F239" s="195" t="s">
        <v>916</v>
      </c>
      <c r="G239" s="193"/>
      <c r="H239" s="196">
        <v>0.038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165</v>
      </c>
      <c r="AU239" s="202" t="s">
        <v>82</v>
      </c>
      <c r="AV239" s="13" t="s">
        <v>82</v>
      </c>
      <c r="AW239" s="13" t="s">
        <v>34</v>
      </c>
      <c r="AX239" s="13" t="s">
        <v>72</v>
      </c>
      <c r="AY239" s="202" t="s">
        <v>149</v>
      </c>
    </row>
    <row r="240" spans="2:51" s="14" customFormat="1" ht="11.25">
      <c r="B240" s="205"/>
      <c r="C240" s="206"/>
      <c r="D240" s="187" t="s">
        <v>165</v>
      </c>
      <c r="E240" s="207" t="s">
        <v>19</v>
      </c>
      <c r="F240" s="208" t="s">
        <v>803</v>
      </c>
      <c r="G240" s="206"/>
      <c r="H240" s="207" t="s">
        <v>19</v>
      </c>
      <c r="I240" s="209"/>
      <c r="J240" s="206"/>
      <c r="K240" s="206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165</v>
      </c>
      <c r="AU240" s="214" t="s">
        <v>82</v>
      </c>
      <c r="AV240" s="14" t="s">
        <v>80</v>
      </c>
      <c r="AW240" s="14" t="s">
        <v>34</v>
      </c>
      <c r="AX240" s="14" t="s">
        <v>72</v>
      </c>
      <c r="AY240" s="214" t="s">
        <v>149</v>
      </c>
    </row>
    <row r="241" spans="2:51" s="13" customFormat="1" ht="11.25">
      <c r="B241" s="192"/>
      <c r="C241" s="193"/>
      <c r="D241" s="187" t="s">
        <v>165</v>
      </c>
      <c r="E241" s="194" t="s">
        <v>19</v>
      </c>
      <c r="F241" s="195" t="s">
        <v>917</v>
      </c>
      <c r="G241" s="193"/>
      <c r="H241" s="196">
        <v>0.6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165</v>
      </c>
      <c r="AU241" s="202" t="s">
        <v>82</v>
      </c>
      <c r="AV241" s="13" t="s">
        <v>82</v>
      </c>
      <c r="AW241" s="13" t="s">
        <v>34</v>
      </c>
      <c r="AX241" s="13" t="s">
        <v>72</v>
      </c>
      <c r="AY241" s="202" t="s">
        <v>149</v>
      </c>
    </row>
    <row r="242" spans="2:51" s="14" customFormat="1" ht="11.25">
      <c r="B242" s="205"/>
      <c r="C242" s="206"/>
      <c r="D242" s="187" t="s">
        <v>165</v>
      </c>
      <c r="E242" s="207" t="s">
        <v>19</v>
      </c>
      <c r="F242" s="208" t="s">
        <v>512</v>
      </c>
      <c r="G242" s="206"/>
      <c r="H242" s="207" t="s">
        <v>19</v>
      </c>
      <c r="I242" s="209"/>
      <c r="J242" s="206"/>
      <c r="K242" s="206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165</v>
      </c>
      <c r="AU242" s="214" t="s">
        <v>82</v>
      </c>
      <c r="AV242" s="14" t="s">
        <v>80</v>
      </c>
      <c r="AW242" s="14" t="s">
        <v>34</v>
      </c>
      <c r="AX242" s="14" t="s">
        <v>72</v>
      </c>
      <c r="AY242" s="214" t="s">
        <v>149</v>
      </c>
    </row>
    <row r="243" spans="2:51" s="13" customFormat="1" ht="11.25">
      <c r="B243" s="192"/>
      <c r="C243" s="193"/>
      <c r="D243" s="187" t="s">
        <v>165</v>
      </c>
      <c r="E243" s="194" t="s">
        <v>19</v>
      </c>
      <c r="F243" s="195" t="s">
        <v>918</v>
      </c>
      <c r="G243" s="193"/>
      <c r="H243" s="196">
        <v>0.043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165</v>
      </c>
      <c r="AU243" s="202" t="s">
        <v>82</v>
      </c>
      <c r="AV243" s="13" t="s">
        <v>82</v>
      </c>
      <c r="AW243" s="13" t="s">
        <v>34</v>
      </c>
      <c r="AX243" s="13" t="s">
        <v>72</v>
      </c>
      <c r="AY243" s="202" t="s">
        <v>149</v>
      </c>
    </row>
    <row r="244" spans="2:51" s="15" customFormat="1" ht="11.25">
      <c r="B244" s="215"/>
      <c r="C244" s="216"/>
      <c r="D244" s="187" t="s">
        <v>165</v>
      </c>
      <c r="E244" s="217" t="s">
        <v>19</v>
      </c>
      <c r="F244" s="218" t="s">
        <v>203</v>
      </c>
      <c r="G244" s="216"/>
      <c r="H244" s="219">
        <v>0.681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165</v>
      </c>
      <c r="AU244" s="225" t="s">
        <v>82</v>
      </c>
      <c r="AV244" s="15" t="s">
        <v>157</v>
      </c>
      <c r="AW244" s="15" t="s">
        <v>34</v>
      </c>
      <c r="AX244" s="15" t="s">
        <v>80</v>
      </c>
      <c r="AY244" s="225" t="s">
        <v>149</v>
      </c>
    </row>
    <row r="245" spans="1:65" s="2" customFormat="1" ht="37.9" customHeight="1">
      <c r="A245" s="35"/>
      <c r="B245" s="36"/>
      <c r="C245" s="174" t="s">
        <v>280</v>
      </c>
      <c r="D245" s="174" t="s">
        <v>152</v>
      </c>
      <c r="E245" s="175" t="s">
        <v>919</v>
      </c>
      <c r="F245" s="176" t="s">
        <v>920</v>
      </c>
      <c r="G245" s="177" t="s">
        <v>190</v>
      </c>
      <c r="H245" s="178">
        <v>1.947</v>
      </c>
      <c r="I245" s="179"/>
      <c r="J245" s="180">
        <f>ROUND(I245*H245,2)</f>
        <v>0</v>
      </c>
      <c r="K245" s="176" t="s">
        <v>182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2.30102</v>
      </c>
      <c r="R245" s="183">
        <f>Q245*H245</f>
        <v>4.4800859399999995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82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921</v>
      </c>
    </row>
    <row r="246" spans="1:47" s="2" customFormat="1" ht="11.25">
      <c r="A246" s="35"/>
      <c r="B246" s="36"/>
      <c r="C246" s="37"/>
      <c r="D246" s="203" t="s">
        <v>184</v>
      </c>
      <c r="E246" s="37"/>
      <c r="F246" s="204" t="s">
        <v>922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184</v>
      </c>
      <c r="AU246" s="18" t="s">
        <v>82</v>
      </c>
    </row>
    <row r="247" spans="2:51" s="14" customFormat="1" ht="11.25">
      <c r="B247" s="205"/>
      <c r="C247" s="206"/>
      <c r="D247" s="187" t="s">
        <v>165</v>
      </c>
      <c r="E247" s="207" t="s">
        <v>19</v>
      </c>
      <c r="F247" s="208" t="s">
        <v>193</v>
      </c>
      <c r="G247" s="206"/>
      <c r="H247" s="207" t="s">
        <v>19</v>
      </c>
      <c r="I247" s="209"/>
      <c r="J247" s="206"/>
      <c r="K247" s="206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165</v>
      </c>
      <c r="AU247" s="214" t="s">
        <v>82</v>
      </c>
      <c r="AV247" s="14" t="s">
        <v>80</v>
      </c>
      <c r="AW247" s="14" t="s">
        <v>34</v>
      </c>
      <c r="AX247" s="14" t="s">
        <v>72</v>
      </c>
      <c r="AY247" s="214" t="s">
        <v>149</v>
      </c>
    </row>
    <row r="248" spans="2:51" s="13" customFormat="1" ht="11.25">
      <c r="B248" s="192"/>
      <c r="C248" s="193"/>
      <c r="D248" s="187" t="s">
        <v>165</v>
      </c>
      <c r="E248" s="194" t="s">
        <v>19</v>
      </c>
      <c r="F248" s="195" t="s">
        <v>923</v>
      </c>
      <c r="G248" s="193"/>
      <c r="H248" s="196">
        <v>1.576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165</v>
      </c>
      <c r="AU248" s="202" t="s">
        <v>82</v>
      </c>
      <c r="AV248" s="13" t="s">
        <v>82</v>
      </c>
      <c r="AW248" s="13" t="s">
        <v>34</v>
      </c>
      <c r="AX248" s="13" t="s">
        <v>72</v>
      </c>
      <c r="AY248" s="202" t="s">
        <v>149</v>
      </c>
    </row>
    <row r="249" spans="2:51" s="14" customFormat="1" ht="11.25">
      <c r="B249" s="205"/>
      <c r="C249" s="206"/>
      <c r="D249" s="187" t="s">
        <v>165</v>
      </c>
      <c r="E249" s="207" t="s">
        <v>19</v>
      </c>
      <c r="F249" s="208" t="s">
        <v>512</v>
      </c>
      <c r="G249" s="206"/>
      <c r="H249" s="207" t="s">
        <v>19</v>
      </c>
      <c r="I249" s="209"/>
      <c r="J249" s="206"/>
      <c r="K249" s="206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165</v>
      </c>
      <c r="AU249" s="214" t="s">
        <v>82</v>
      </c>
      <c r="AV249" s="14" t="s">
        <v>80</v>
      </c>
      <c r="AW249" s="14" t="s">
        <v>34</v>
      </c>
      <c r="AX249" s="14" t="s">
        <v>72</v>
      </c>
      <c r="AY249" s="214" t="s">
        <v>149</v>
      </c>
    </row>
    <row r="250" spans="2:51" s="13" customFormat="1" ht="11.25">
      <c r="B250" s="192"/>
      <c r="C250" s="193"/>
      <c r="D250" s="187" t="s">
        <v>165</v>
      </c>
      <c r="E250" s="194" t="s">
        <v>19</v>
      </c>
      <c r="F250" s="195" t="s">
        <v>924</v>
      </c>
      <c r="G250" s="193"/>
      <c r="H250" s="196">
        <v>0.371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165</v>
      </c>
      <c r="AU250" s="202" t="s">
        <v>82</v>
      </c>
      <c r="AV250" s="13" t="s">
        <v>82</v>
      </c>
      <c r="AW250" s="13" t="s">
        <v>34</v>
      </c>
      <c r="AX250" s="13" t="s">
        <v>72</v>
      </c>
      <c r="AY250" s="202" t="s">
        <v>149</v>
      </c>
    </row>
    <row r="251" spans="2:51" s="15" customFormat="1" ht="11.25">
      <c r="B251" s="215"/>
      <c r="C251" s="216"/>
      <c r="D251" s="187" t="s">
        <v>165</v>
      </c>
      <c r="E251" s="217" t="s">
        <v>19</v>
      </c>
      <c r="F251" s="218" t="s">
        <v>203</v>
      </c>
      <c r="G251" s="216"/>
      <c r="H251" s="219">
        <v>1.947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165</v>
      </c>
      <c r="AU251" s="225" t="s">
        <v>82</v>
      </c>
      <c r="AV251" s="15" t="s">
        <v>157</v>
      </c>
      <c r="AW251" s="15" t="s">
        <v>34</v>
      </c>
      <c r="AX251" s="15" t="s">
        <v>80</v>
      </c>
      <c r="AY251" s="225" t="s">
        <v>149</v>
      </c>
    </row>
    <row r="252" spans="1:65" s="2" customFormat="1" ht="37.9" customHeight="1">
      <c r="A252" s="35"/>
      <c r="B252" s="36"/>
      <c r="C252" s="174" t="s">
        <v>7</v>
      </c>
      <c r="D252" s="174" t="s">
        <v>152</v>
      </c>
      <c r="E252" s="175" t="s">
        <v>925</v>
      </c>
      <c r="F252" s="176" t="s">
        <v>926</v>
      </c>
      <c r="G252" s="177" t="s">
        <v>190</v>
      </c>
      <c r="H252" s="178">
        <v>2.787</v>
      </c>
      <c r="I252" s="179"/>
      <c r="J252" s="180">
        <f>ROUND(I252*H252,2)</f>
        <v>0</v>
      </c>
      <c r="K252" s="176" t="s">
        <v>182</v>
      </c>
      <c r="L252" s="40"/>
      <c r="M252" s="181" t="s">
        <v>19</v>
      </c>
      <c r="N252" s="182" t="s">
        <v>43</v>
      </c>
      <c r="O252" s="65"/>
      <c r="P252" s="183">
        <f>O252*H252</f>
        <v>0</v>
      </c>
      <c r="Q252" s="183">
        <v>0.515</v>
      </c>
      <c r="R252" s="183">
        <f>Q252*H252</f>
        <v>1.435305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157</v>
      </c>
      <c r="AT252" s="185" t="s">
        <v>152</v>
      </c>
      <c r="AU252" s="185" t="s">
        <v>82</v>
      </c>
      <c r="AY252" s="18" t="s">
        <v>149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80</v>
      </c>
      <c r="BK252" s="186">
        <f>ROUND(I252*H252,2)</f>
        <v>0</v>
      </c>
      <c r="BL252" s="18" t="s">
        <v>157</v>
      </c>
      <c r="BM252" s="185" t="s">
        <v>927</v>
      </c>
    </row>
    <row r="253" spans="1:47" s="2" customFormat="1" ht="11.25">
      <c r="A253" s="35"/>
      <c r="B253" s="36"/>
      <c r="C253" s="37"/>
      <c r="D253" s="203" t="s">
        <v>184</v>
      </c>
      <c r="E253" s="37"/>
      <c r="F253" s="204" t="s">
        <v>928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184</v>
      </c>
      <c r="AU253" s="18" t="s">
        <v>82</v>
      </c>
    </row>
    <row r="254" spans="2:51" s="14" customFormat="1" ht="11.25">
      <c r="B254" s="205"/>
      <c r="C254" s="206"/>
      <c r="D254" s="187" t="s">
        <v>165</v>
      </c>
      <c r="E254" s="207" t="s">
        <v>19</v>
      </c>
      <c r="F254" s="208" t="s">
        <v>929</v>
      </c>
      <c r="G254" s="206"/>
      <c r="H254" s="207" t="s">
        <v>19</v>
      </c>
      <c r="I254" s="209"/>
      <c r="J254" s="206"/>
      <c r="K254" s="206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165</v>
      </c>
      <c r="AU254" s="214" t="s">
        <v>82</v>
      </c>
      <c r="AV254" s="14" t="s">
        <v>80</v>
      </c>
      <c r="AW254" s="14" t="s">
        <v>34</v>
      </c>
      <c r="AX254" s="14" t="s">
        <v>72</v>
      </c>
      <c r="AY254" s="214" t="s">
        <v>149</v>
      </c>
    </row>
    <row r="255" spans="2:51" s="13" customFormat="1" ht="11.25">
      <c r="B255" s="192"/>
      <c r="C255" s="193"/>
      <c r="D255" s="187" t="s">
        <v>165</v>
      </c>
      <c r="E255" s="194" t="s">
        <v>19</v>
      </c>
      <c r="F255" s="195" t="s">
        <v>930</v>
      </c>
      <c r="G255" s="193"/>
      <c r="H255" s="196">
        <v>2.787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165</v>
      </c>
      <c r="AU255" s="202" t="s">
        <v>82</v>
      </c>
      <c r="AV255" s="13" t="s">
        <v>82</v>
      </c>
      <c r="AW255" s="13" t="s">
        <v>34</v>
      </c>
      <c r="AX255" s="13" t="s">
        <v>80</v>
      </c>
      <c r="AY255" s="202" t="s">
        <v>149</v>
      </c>
    </row>
    <row r="256" spans="1:65" s="2" customFormat="1" ht="24.2" customHeight="1">
      <c r="A256" s="35"/>
      <c r="B256" s="36"/>
      <c r="C256" s="174" t="s">
        <v>291</v>
      </c>
      <c r="D256" s="174" t="s">
        <v>152</v>
      </c>
      <c r="E256" s="175" t="s">
        <v>931</v>
      </c>
      <c r="F256" s="176" t="s">
        <v>932</v>
      </c>
      <c r="G256" s="177" t="s">
        <v>170</v>
      </c>
      <c r="H256" s="178">
        <v>492.71</v>
      </c>
      <c r="I256" s="179"/>
      <c r="J256" s="180">
        <f>ROUND(I256*H256,2)</f>
        <v>0</v>
      </c>
      <c r="K256" s="176" t="s">
        <v>182</v>
      </c>
      <c r="L256" s="40"/>
      <c r="M256" s="181" t="s">
        <v>19</v>
      </c>
      <c r="N256" s="182" t="s">
        <v>43</v>
      </c>
      <c r="O256" s="65"/>
      <c r="P256" s="183">
        <f>O256*H256</f>
        <v>0</v>
      </c>
      <c r="Q256" s="183">
        <v>0.0102</v>
      </c>
      <c r="R256" s="183">
        <f>Q256*H256</f>
        <v>5.025642</v>
      </c>
      <c r="S256" s="183">
        <v>0</v>
      </c>
      <c r="T256" s="18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157</v>
      </c>
      <c r="AT256" s="185" t="s">
        <v>152</v>
      </c>
      <c r="AU256" s="185" t="s">
        <v>82</v>
      </c>
      <c r="AY256" s="18" t="s">
        <v>149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8" t="s">
        <v>80</v>
      </c>
      <c r="BK256" s="186">
        <f>ROUND(I256*H256,2)</f>
        <v>0</v>
      </c>
      <c r="BL256" s="18" t="s">
        <v>157</v>
      </c>
      <c r="BM256" s="185" t="s">
        <v>933</v>
      </c>
    </row>
    <row r="257" spans="1:47" s="2" customFormat="1" ht="11.25">
      <c r="A257" s="35"/>
      <c r="B257" s="36"/>
      <c r="C257" s="37"/>
      <c r="D257" s="203" t="s">
        <v>184</v>
      </c>
      <c r="E257" s="37"/>
      <c r="F257" s="204" t="s">
        <v>934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184</v>
      </c>
      <c r="AU257" s="18" t="s">
        <v>82</v>
      </c>
    </row>
    <row r="258" spans="2:51" s="14" customFormat="1" ht="11.25">
      <c r="B258" s="205"/>
      <c r="C258" s="206"/>
      <c r="D258" s="187" t="s">
        <v>165</v>
      </c>
      <c r="E258" s="207" t="s">
        <v>19</v>
      </c>
      <c r="F258" s="208" t="s">
        <v>193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82</v>
      </c>
      <c r="AV258" s="14" t="s">
        <v>80</v>
      </c>
      <c r="AW258" s="14" t="s">
        <v>34</v>
      </c>
      <c r="AX258" s="14" t="s">
        <v>72</v>
      </c>
      <c r="AY258" s="214" t="s">
        <v>149</v>
      </c>
    </row>
    <row r="259" spans="2:51" s="13" customFormat="1" ht="11.25">
      <c r="B259" s="192"/>
      <c r="C259" s="193"/>
      <c r="D259" s="187" t="s">
        <v>165</v>
      </c>
      <c r="E259" s="194" t="s">
        <v>19</v>
      </c>
      <c r="F259" s="195" t="s">
        <v>935</v>
      </c>
      <c r="G259" s="193"/>
      <c r="H259" s="196">
        <v>416.66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72</v>
      </c>
      <c r="AY259" s="202" t="s">
        <v>149</v>
      </c>
    </row>
    <row r="260" spans="2:51" s="14" customFormat="1" ht="11.25">
      <c r="B260" s="205"/>
      <c r="C260" s="206"/>
      <c r="D260" s="187" t="s">
        <v>165</v>
      </c>
      <c r="E260" s="207" t="s">
        <v>19</v>
      </c>
      <c r="F260" s="208" t="s">
        <v>201</v>
      </c>
      <c r="G260" s="206"/>
      <c r="H260" s="207" t="s">
        <v>19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165</v>
      </c>
      <c r="AU260" s="214" t="s">
        <v>82</v>
      </c>
      <c r="AV260" s="14" t="s">
        <v>80</v>
      </c>
      <c r="AW260" s="14" t="s">
        <v>34</v>
      </c>
      <c r="AX260" s="14" t="s">
        <v>72</v>
      </c>
      <c r="AY260" s="214" t="s">
        <v>149</v>
      </c>
    </row>
    <row r="261" spans="2:51" s="13" customFormat="1" ht="11.25">
      <c r="B261" s="192"/>
      <c r="C261" s="193"/>
      <c r="D261" s="187" t="s">
        <v>165</v>
      </c>
      <c r="E261" s="194" t="s">
        <v>19</v>
      </c>
      <c r="F261" s="195" t="s">
        <v>936</v>
      </c>
      <c r="G261" s="193"/>
      <c r="H261" s="196">
        <v>76.05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165</v>
      </c>
      <c r="AU261" s="202" t="s">
        <v>82</v>
      </c>
      <c r="AV261" s="13" t="s">
        <v>82</v>
      </c>
      <c r="AW261" s="13" t="s">
        <v>34</v>
      </c>
      <c r="AX261" s="13" t="s">
        <v>72</v>
      </c>
      <c r="AY261" s="202" t="s">
        <v>149</v>
      </c>
    </row>
    <row r="262" spans="2:51" s="15" customFormat="1" ht="11.25">
      <c r="B262" s="215"/>
      <c r="C262" s="216"/>
      <c r="D262" s="187" t="s">
        <v>165</v>
      </c>
      <c r="E262" s="217" t="s">
        <v>19</v>
      </c>
      <c r="F262" s="218" t="s">
        <v>203</v>
      </c>
      <c r="G262" s="216"/>
      <c r="H262" s="219">
        <v>492.71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165</v>
      </c>
      <c r="AU262" s="225" t="s">
        <v>82</v>
      </c>
      <c r="AV262" s="15" t="s">
        <v>157</v>
      </c>
      <c r="AW262" s="15" t="s">
        <v>34</v>
      </c>
      <c r="AX262" s="15" t="s">
        <v>80</v>
      </c>
      <c r="AY262" s="225" t="s">
        <v>149</v>
      </c>
    </row>
    <row r="263" spans="1:65" s="2" customFormat="1" ht="44.25" customHeight="1">
      <c r="A263" s="35"/>
      <c r="B263" s="36"/>
      <c r="C263" s="174" t="s">
        <v>297</v>
      </c>
      <c r="D263" s="174" t="s">
        <v>152</v>
      </c>
      <c r="E263" s="175" t="s">
        <v>937</v>
      </c>
      <c r="F263" s="176" t="s">
        <v>938</v>
      </c>
      <c r="G263" s="177" t="s">
        <v>155</v>
      </c>
      <c r="H263" s="178">
        <v>1</v>
      </c>
      <c r="I263" s="179"/>
      <c r="J263" s="180">
        <f>ROUND(I263*H263,2)</f>
        <v>0</v>
      </c>
      <c r="K263" s="176" t="s">
        <v>182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0.00096</v>
      </c>
      <c r="R263" s="183">
        <f>Q263*H263</f>
        <v>0.00096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939</v>
      </c>
    </row>
    <row r="264" spans="1:47" s="2" customFormat="1" ht="11.25">
      <c r="A264" s="35"/>
      <c r="B264" s="36"/>
      <c r="C264" s="37"/>
      <c r="D264" s="203" t="s">
        <v>184</v>
      </c>
      <c r="E264" s="37"/>
      <c r="F264" s="204" t="s">
        <v>940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184</v>
      </c>
      <c r="AU264" s="18" t="s">
        <v>82</v>
      </c>
    </row>
    <row r="265" spans="1:47" s="2" customFormat="1" ht="19.5">
      <c r="A265" s="35"/>
      <c r="B265" s="36"/>
      <c r="C265" s="37"/>
      <c r="D265" s="187" t="s">
        <v>163</v>
      </c>
      <c r="E265" s="37"/>
      <c r="F265" s="188" t="s">
        <v>941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82</v>
      </c>
    </row>
    <row r="266" spans="2:51" s="13" customFormat="1" ht="11.25">
      <c r="B266" s="192"/>
      <c r="C266" s="193"/>
      <c r="D266" s="187" t="s">
        <v>165</v>
      </c>
      <c r="E266" s="194" t="s">
        <v>19</v>
      </c>
      <c r="F266" s="195" t="s">
        <v>942</v>
      </c>
      <c r="G266" s="193"/>
      <c r="H266" s="196">
        <v>1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165</v>
      </c>
      <c r="AU266" s="202" t="s">
        <v>82</v>
      </c>
      <c r="AV266" s="13" t="s">
        <v>82</v>
      </c>
      <c r="AW266" s="13" t="s">
        <v>34</v>
      </c>
      <c r="AX266" s="13" t="s">
        <v>80</v>
      </c>
      <c r="AY266" s="202" t="s">
        <v>149</v>
      </c>
    </row>
    <row r="267" spans="2:63" s="12" customFormat="1" ht="22.9" customHeight="1">
      <c r="B267" s="158"/>
      <c r="C267" s="159"/>
      <c r="D267" s="160" t="s">
        <v>71</v>
      </c>
      <c r="E267" s="172" t="s">
        <v>150</v>
      </c>
      <c r="F267" s="172" t="s">
        <v>151</v>
      </c>
      <c r="G267" s="159"/>
      <c r="H267" s="159"/>
      <c r="I267" s="162"/>
      <c r="J267" s="173">
        <f>BK267</f>
        <v>0</v>
      </c>
      <c r="K267" s="159"/>
      <c r="L267" s="164"/>
      <c r="M267" s="165"/>
      <c r="N267" s="166"/>
      <c r="O267" s="166"/>
      <c r="P267" s="167">
        <f>SUM(P268:P299)</f>
        <v>0</v>
      </c>
      <c r="Q267" s="166"/>
      <c r="R267" s="167">
        <f>SUM(R268:R299)</f>
        <v>0.23502866</v>
      </c>
      <c r="S267" s="166"/>
      <c r="T267" s="168">
        <f>SUM(T268:T299)</f>
        <v>0</v>
      </c>
      <c r="AR267" s="169" t="s">
        <v>80</v>
      </c>
      <c r="AT267" s="170" t="s">
        <v>71</v>
      </c>
      <c r="AU267" s="170" t="s">
        <v>80</v>
      </c>
      <c r="AY267" s="169" t="s">
        <v>149</v>
      </c>
      <c r="BK267" s="171">
        <f>SUM(BK268:BK299)</f>
        <v>0</v>
      </c>
    </row>
    <row r="268" spans="1:65" s="2" customFormat="1" ht="16.5" customHeight="1">
      <c r="A268" s="35"/>
      <c r="B268" s="36"/>
      <c r="C268" s="174" t="s">
        <v>303</v>
      </c>
      <c r="D268" s="174" t="s">
        <v>152</v>
      </c>
      <c r="E268" s="175" t="s">
        <v>153</v>
      </c>
      <c r="F268" s="176" t="s">
        <v>943</v>
      </c>
      <c r="G268" s="177" t="s">
        <v>155</v>
      </c>
      <c r="H268" s="178">
        <v>2</v>
      </c>
      <c r="I268" s="179"/>
      <c r="J268" s="180">
        <f>ROUND(I268*H268,2)</f>
        <v>0</v>
      </c>
      <c r="K268" s="176" t="s">
        <v>156</v>
      </c>
      <c r="L268" s="40"/>
      <c r="M268" s="181" t="s">
        <v>19</v>
      </c>
      <c r="N268" s="182" t="s">
        <v>43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82</v>
      </c>
      <c r="AY268" s="18" t="s">
        <v>149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80</v>
      </c>
      <c r="BK268" s="186">
        <f>ROUND(I268*H268,2)</f>
        <v>0</v>
      </c>
      <c r="BL268" s="18" t="s">
        <v>157</v>
      </c>
      <c r="BM268" s="185" t="s">
        <v>944</v>
      </c>
    </row>
    <row r="269" spans="1:65" s="2" customFormat="1" ht="21.75" customHeight="1">
      <c r="A269" s="35"/>
      <c r="B269" s="36"/>
      <c r="C269" s="174" t="s">
        <v>311</v>
      </c>
      <c r="D269" s="174" t="s">
        <v>152</v>
      </c>
      <c r="E269" s="175" t="s">
        <v>159</v>
      </c>
      <c r="F269" s="176" t="s">
        <v>945</v>
      </c>
      <c r="G269" s="177" t="s">
        <v>155</v>
      </c>
      <c r="H269" s="178">
        <v>240</v>
      </c>
      <c r="I269" s="179"/>
      <c r="J269" s="180">
        <f>ROUND(I269*H269,2)</f>
        <v>0</v>
      </c>
      <c r="K269" s="176" t="s">
        <v>156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82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157</v>
      </c>
      <c r="BM269" s="185" t="s">
        <v>946</v>
      </c>
    </row>
    <row r="270" spans="2:51" s="13" customFormat="1" ht="11.25">
      <c r="B270" s="192"/>
      <c r="C270" s="193"/>
      <c r="D270" s="187" t="s">
        <v>165</v>
      </c>
      <c r="E270" s="194" t="s">
        <v>19</v>
      </c>
      <c r="F270" s="195" t="s">
        <v>947</v>
      </c>
      <c r="G270" s="193"/>
      <c r="H270" s="196">
        <v>240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165</v>
      </c>
      <c r="AU270" s="202" t="s">
        <v>82</v>
      </c>
      <c r="AV270" s="13" t="s">
        <v>82</v>
      </c>
      <c r="AW270" s="13" t="s">
        <v>34</v>
      </c>
      <c r="AX270" s="13" t="s">
        <v>80</v>
      </c>
      <c r="AY270" s="202" t="s">
        <v>149</v>
      </c>
    </row>
    <row r="271" spans="1:65" s="2" customFormat="1" ht="16.5" customHeight="1">
      <c r="A271" s="35"/>
      <c r="B271" s="36"/>
      <c r="C271" s="174" t="s">
        <v>317</v>
      </c>
      <c r="D271" s="174" t="s">
        <v>152</v>
      </c>
      <c r="E271" s="175" t="s">
        <v>174</v>
      </c>
      <c r="F271" s="176" t="s">
        <v>948</v>
      </c>
      <c r="G271" s="177" t="s">
        <v>161</v>
      </c>
      <c r="H271" s="178">
        <v>1</v>
      </c>
      <c r="I271" s="179"/>
      <c r="J271" s="180">
        <f>ROUND(I271*H271,2)</f>
        <v>0</v>
      </c>
      <c r="K271" s="176" t="s">
        <v>156</v>
      </c>
      <c r="L271" s="40"/>
      <c r="M271" s="181" t="s">
        <v>19</v>
      </c>
      <c r="N271" s="182" t="s">
        <v>43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82</v>
      </c>
      <c r="AY271" s="18" t="s">
        <v>149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80</v>
      </c>
      <c r="BK271" s="186">
        <f>ROUND(I271*H271,2)</f>
        <v>0</v>
      </c>
      <c r="BL271" s="18" t="s">
        <v>157</v>
      </c>
      <c r="BM271" s="185" t="s">
        <v>949</v>
      </c>
    </row>
    <row r="272" spans="1:47" s="2" customFormat="1" ht="19.5">
      <c r="A272" s="35"/>
      <c r="B272" s="36"/>
      <c r="C272" s="37"/>
      <c r="D272" s="187" t="s">
        <v>163</v>
      </c>
      <c r="E272" s="37"/>
      <c r="F272" s="188" t="s">
        <v>950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82</v>
      </c>
    </row>
    <row r="273" spans="1:65" s="2" customFormat="1" ht="16.5" customHeight="1">
      <c r="A273" s="35"/>
      <c r="B273" s="36"/>
      <c r="C273" s="174" t="s">
        <v>323</v>
      </c>
      <c r="D273" s="174" t="s">
        <v>152</v>
      </c>
      <c r="E273" s="175" t="s">
        <v>951</v>
      </c>
      <c r="F273" s="176" t="s">
        <v>952</v>
      </c>
      <c r="G273" s="177" t="s">
        <v>170</v>
      </c>
      <c r="H273" s="178">
        <v>38</v>
      </c>
      <c r="I273" s="179"/>
      <c r="J273" s="180">
        <f>ROUND(I273*H273,2)</f>
        <v>0</v>
      </c>
      <c r="K273" s="176" t="s">
        <v>156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82</v>
      </c>
      <c r="AY273" s="18" t="s">
        <v>149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157</v>
      </c>
      <c r="BM273" s="185" t="s">
        <v>953</v>
      </c>
    </row>
    <row r="274" spans="2:51" s="13" customFormat="1" ht="11.25">
      <c r="B274" s="192"/>
      <c r="C274" s="193"/>
      <c r="D274" s="187" t="s">
        <v>165</v>
      </c>
      <c r="E274" s="194" t="s">
        <v>19</v>
      </c>
      <c r="F274" s="195" t="s">
        <v>954</v>
      </c>
      <c r="G274" s="193"/>
      <c r="H274" s="196">
        <v>38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165</v>
      </c>
      <c r="AU274" s="202" t="s">
        <v>82</v>
      </c>
      <c r="AV274" s="13" t="s">
        <v>82</v>
      </c>
      <c r="AW274" s="13" t="s">
        <v>34</v>
      </c>
      <c r="AX274" s="13" t="s">
        <v>80</v>
      </c>
      <c r="AY274" s="202" t="s">
        <v>149</v>
      </c>
    </row>
    <row r="275" spans="1:65" s="2" customFormat="1" ht="24.2" customHeight="1">
      <c r="A275" s="35"/>
      <c r="B275" s="36"/>
      <c r="C275" s="174" t="s">
        <v>331</v>
      </c>
      <c r="D275" s="174" t="s">
        <v>152</v>
      </c>
      <c r="E275" s="175" t="s">
        <v>955</v>
      </c>
      <c r="F275" s="176" t="s">
        <v>956</v>
      </c>
      <c r="G275" s="177" t="s">
        <v>170</v>
      </c>
      <c r="H275" s="178">
        <v>6.795</v>
      </c>
      <c r="I275" s="179"/>
      <c r="J275" s="180">
        <f>ROUND(I275*H275,2)</f>
        <v>0</v>
      </c>
      <c r="K275" s="176" t="s">
        <v>156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82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157</v>
      </c>
      <c r="BM275" s="185" t="s">
        <v>957</v>
      </c>
    </row>
    <row r="276" spans="2:51" s="13" customFormat="1" ht="11.25">
      <c r="B276" s="192"/>
      <c r="C276" s="193"/>
      <c r="D276" s="187" t="s">
        <v>165</v>
      </c>
      <c r="E276" s="194" t="s">
        <v>19</v>
      </c>
      <c r="F276" s="195" t="s">
        <v>178</v>
      </c>
      <c r="G276" s="193"/>
      <c r="H276" s="196">
        <v>6.795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165</v>
      </c>
      <c r="AU276" s="202" t="s">
        <v>82</v>
      </c>
      <c r="AV276" s="13" t="s">
        <v>82</v>
      </c>
      <c r="AW276" s="13" t="s">
        <v>34</v>
      </c>
      <c r="AX276" s="13" t="s">
        <v>80</v>
      </c>
      <c r="AY276" s="202" t="s">
        <v>149</v>
      </c>
    </row>
    <row r="277" spans="1:65" s="2" customFormat="1" ht="44.25" customHeight="1">
      <c r="A277" s="35"/>
      <c r="B277" s="36"/>
      <c r="C277" s="174" t="s">
        <v>337</v>
      </c>
      <c r="D277" s="174" t="s">
        <v>152</v>
      </c>
      <c r="E277" s="175" t="s">
        <v>958</v>
      </c>
      <c r="F277" s="176" t="s">
        <v>959</v>
      </c>
      <c r="G277" s="177" t="s">
        <v>170</v>
      </c>
      <c r="H277" s="178">
        <v>160.776</v>
      </c>
      <c r="I277" s="179"/>
      <c r="J277" s="180">
        <f>ROUND(I277*H277,2)</f>
        <v>0</v>
      </c>
      <c r="K277" s="176" t="s">
        <v>182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82</v>
      </c>
      <c r="AY277" s="18" t="s">
        <v>149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157</v>
      </c>
      <c r="BM277" s="185" t="s">
        <v>960</v>
      </c>
    </row>
    <row r="278" spans="1:47" s="2" customFormat="1" ht="11.25">
      <c r="A278" s="35"/>
      <c r="B278" s="36"/>
      <c r="C278" s="37"/>
      <c r="D278" s="203" t="s">
        <v>184</v>
      </c>
      <c r="E278" s="37"/>
      <c r="F278" s="204" t="s">
        <v>961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184</v>
      </c>
      <c r="AU278" s="18" t="s">
        <v>82</v>
      </c>
    </row>
    <row r="279" spans="2:51" s="14" customFormat="1" ht="11.25">
      <c r="B279" s="205"/>
      <c r="C279" s="206"/>
      <c r="D279" s="187" t="s">
        <v>165</v>
      </c>
      <c r="E279" s="207" t="s">
        <v>19</v>
      </c>
      <c r="F279" s="208" t="s">
        <v>962</v>
      </c>
      <c r="G279" s="206"/>
      <c r="H279" s="207" t="s">
        <v>19</v>
      </c>
      <c r="I279" s="209"/>
      <c r="J279" s="206"/>
      <c r="K279" s="206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165</v>
      </c>
      <c r="AU279" s="214" t="s">
        <v>82</v>
      </c>
      <c r="AV279" s="14" t="s">
        <v>80</v>
      </c>
      <c r="AW279" s="14" t="s">
        <v>34</v>
      </c>
      <c r="AX279" s="14" t="s">
        <v>72</v>
      </c>
      <c r="AY279" s="214" t="s">
        <v>149</v>
      </c>
    </row>
    <row r="280" spans="2:51" s="13" customFormat="1" ht="11.25">
      <c r="B280" s="192"/>
      <c r="C280" s="193"/>
      <c r="D280" s="187" t="s">
        <v>165</v>
      </c>
      <c r="E280" s="194" t="s">
        <v>19</v>
      </c>
      <c r="F280" s="195" t="s">
        <v>963</v>
      </c>
      <c r="G280" s="193"/>
      <c r="H280" s="196">
        <v>160.776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165</v>
      </c>
      <c r="AU280" s="202" t="s">
        <v>82</v>
      </c>
      <c r="AV280" s="13" t="s">
        <v>82</v>
      </c>
      <c r="AW280" s="13" t="s">
        <v>34</v>
      </c>
      <c r="AX280" s="13" t="s">
        <v>80</v>
      </c>
      <c r="AY280" s="202" t="s">
        <v>149</v>
      </c>
    </row>
    <row r="281" spans="1:65" s="2" customFormat="1" ht="49.15" customHeight="1">
      <c r="A281" s="35"/>
      <c r="B281" s="36"/>
      <c r="C281" s="174" t="s">
        <v>343</v>
      </c>
      <c r="D281" s="174" t="s">
        <v>152</v>
      </c>
      <c r="E281" s="175" t="s">
        <v>964</v>
      </c>
      <c r="F281" s="176" t="s">
        <v>965</v>
      </c>
      <c r="G281" s="177" t="s">
        <v>170</v>
      </c>
      <c r="H281" s="178">
        <v>180</v>
      </c>
      <c r="I281" s="179"/>
      <c r="J281" s="180">
        <f>ROUND(I281*H281,2)</f>
        <v>0</v>
      </c>
      <c r="K281" s="176" t="s">
        <v>182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82</v>
      </c>
      <c r="AY281" s="18" t="s">
        <v>149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157</v>
      </c>
      <c r="BM281" s="185" t="s">
        <v>966</v>
      </c>
    </row>
    <row r="282" spans="1:47" s="2" customFormat="1" ht="11.25">
      <c r="A282" s="35"/>
      <c r="B282" s="36"/>
      <c r="C282" s="37"/>
      <c r="D282" s="203" t="s">
        <v>184</v>
      </c>
      <c r="E282" s="37"/>
      <c r="F282" s="204" t="s">
        <v>967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184</v>
      </c>
      <c r="AU282" s="18" t="s">
        <v>82</v>
      </c>
    </row>
    <row r="283" spans="2:51" s="13" customFormat="1" ht="11.25">
      <c r="B283" s="192"/>
      <c r="C283" s="193"/>
      <c r="D283" s="187" t="s">
        <v>165</v>
      </c>
      <c r="E283" s="194" t="s">
        <v>19</v>
      </c>
      <c r="F283" s="195" t="s">
        <v>968</v>
      </c>
      <c r="G283" s="193"/>
      <c r="H283" s="196">
        <v>180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165</v>
      </c>
      <c r="AU283" s="202" t="s">
        <v>82</v>
      </c>
      <c r="AV283" s="13" t="s">
        <v>82</v>
      </c>
      <c r="AW283" s="13" t="s">
        <v>34</v>
      </c>
      <c r="AX283" s="13" t="s">
        <v>80</v>
      </c>
      <c r="AY283" s="202" t="s">
        <v>149</v>
      </c>
    </row>
    <row r="284" spans="1:65" s="2" customFormat="1" ht="37.9" customHeight="1">
      <c r="A284" s="35"/>
      <c r="B284" s="36"/>
      <c r="C284" s="174" t="s">
        <v>349</v>
      </c>
      <c r="D284" s="174" t="s">
        <v>152</v>
      </c>
      <c r="E284" s="175" t="s">
        <v>969</v>
      </c>
      <c r="F284" s="176" t="s">
        <v>970</v>
      </c>
      <c r="G284" s="177" t="s">
        <v>170</v>
      </c>
      <c r="H284" s="178">
        <v>1325.67</v>
      </c>
      <c r="I284" s="179"/>
      <c r="J284" s="180">
        <f>ROUND(I284*H284,2)</f>
        <v>0</v>
      </c>
      <c r="K284" s="176" t="s">
        <v>182</v>
      </c>
      <c r="L284" s="40"/>
      <c r="M284" s="181" t="s">
        <v>19</v>
      </c>
      <c r="N284" s="182" t="s">
        <v>43</v>
      </c>
      <c r="O284" s="65"/>
      <c r="P284" s="183">
        <f>O284*H284</f>
        <v>0</v>
      </c>
      <c r="Q284" s="183">
        <v>0.00013</v>
      </c>
      <c r="R284" s="183">
        <f>Q284*H284</f>
        <v>0.1723371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82</v>
      </c>
      <c r="AY284" s="18" t="s">
        <v>149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80</v>
      </c>
      <c r="BK284" s="186">
        <f>ROUND(I284*H284,2)</f>
        <v>0</v>
      </c>
      <c r="BL284" s="18" t="s">
        <v>157</v>
      </c>
      <c r="BM284" s="185" t="s">
        <v>971</v>
      </c>
    </row>
    <row r="285" spans="1:47" s="2" customFormat="1" ht="11.25">
      <c r="A285" s="35"/>
      <c r="B285" s="36"/>
      <c r="C285" s="37"/>
      <c r="D285" s="203" t="s">
        <v>184</v>
      </c>
      <c r="E285" s="37"/>
      <c r="F285" s="204" t="s">
        <v>972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184</v>
      </c>
      <c r="AU285" s="18" t="s">
        <v>82</v>
      </c>
    </row>
    <row r="286" spans="2:51" s="14" customFormat="1" ht="11.25">
      <c r="B286" s="205"/>
      <c r="C286" s="206"/>
      <c r="D286" s="187" t="s">
        <v>165</v>
      </c>
      <c r="E286" s="207" t="s">
        <v>19</v>
      </c>
      <c r="F286" s="208" t="s">
        <v>755</v>
      </c>
      <c r="G286" s="206"/>
      <c r="H286" s="207" t="s">
        <v>19</v>
      </c>
      <c r="I286" s="209"/>
      <c r="J286" s="206"/>
      <c r="K286" s="206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165</v>
      </c>
      <c r="AU286" s="214" t="s">
        <v>82</v>
      </c>
      <c r="AV286" s="14" t="s">
        <v>80</v>
      </c>
      <c r="AW286" s="14" t="s">
        <v>34</v>
      </c>
      <c r="AX286" s="14" t="s">
        <v>72</v>
      </c>
      <c r="AY286" s="214" t="s">
        <v>149</v>
      </c>
    </row>
    <row r="287" spans="2:51" s="13" customFormat="1" ht="11.25">
      <c r="B287" s="192"/>
      <c r="C287" s="193"/>
      <c r="D287" s="187" t="s">
        <v>165</v>
      </c>
      <c r="E287" s="194" t="s">
        <v>19</v>
      </c>
      <c r="F287" s="195" t="s">
        <v>973</v>
      </c>
      <c r="G287" s="193"/>
      <c r="H287" s="196">
        <v>305.53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165</v>
      </c>
      <c r="AU287" s="202" t="s">
        <v>82</v>
      </c>
      <c r="AV287" s="13" t="s">
        <v>82</v>
      </c>
      <c r="AW287" s="13" t="s">
        <v>34</v>
      </c>
      <c r="AX287" s="13" t="s">
        <v>72</v>
      </c>
      <c r="AY287" s="202" t="s">
        <v>149</v>
      </c>
    </row>
    <row r="288" spans="2:51" s="14" customFormat="1" ht="11.25">
      <c r="B288" s="205"/>
      <c r="C288" s="206"/>
      <c r="D288" s="187" t="s">
        <v>165</v>
      </c>
      <c r="E288" s="207" t="s">
        <v>19</v>
      </c>
      <c r="F288" s="208" t="s">
        <v>193</v>
      </c>
      <c r="G288" s="206"/>
      <c r="H288" s="207" t="s">
        <v>19</v>
      </c>
      <c r="I288" s="209"/>
      <c r="J288" s="206"/>
      <c r="K288" s="206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165</v>
      </c>
      <c r="AU288" s="214" t="s">
        <v>82</v>
      </c>
      <c r="AV288" s="14" t="s">
        <v>80</v>
      </c>
      <c r="AW288" s="14" t="s">
        <v>34</v>
      </c>
      <c r="AX288" s="14" t="s">
        <v>72</v>
      </c>
      <c r="AY288" s="214" t="s">
        <v>149</v>
      </c>
    </row>
    <row r="289" spans="2:51" s="13" customFormat="1" ht="45">
      <c r="B289" s="192"/>
      <c r="C289" s="193"/>
      <c r="D289" s="187" t="s">
        <v>165</v>
      </c>
      <c r="E289" s="194" t="s">
        <v>19</v>
      </c>
      <c r="F289" s="195" t="s">
        <v>974</v>
      </c>
      <c r="G289" s="193"/>
      <c r="H289" s="196">
        <v>411.01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165</v>
      </c>
      <c r="AU289" s="202" t="s">
        <v>82</v>
      </c>
      <c r="AV289" s="13" t="s">
        <v>82</v>
      </c>
      <c r="AW289" s="13" t="s">
        <v>34</v>
      </c>
      <c r="AX289" s="13" t="s">
        <v>72</v>
      </c>
      <c r="AY289" s="202" t="s">
        <v>149</v>
      </c>
    </row>
    <row r="290" spans="2:51" s="14" customFormat="1" ht="11.25">
      <c r="B290" s="205"/>
      <c r="C290" s="206"/>
      <c r="D290" s="187" t="s">
        <v>165</v>
      </c>
      <c r="E290" s="207" t="s">
        <v>19</v>
      </c>
      <c r="F290" s="208" t="s">
        <v>803</v>
      </c>
      <c r="G290" s="206"/>
      <c r="H290" s="207" t="s">
        <v>19</v>
      </c>
      <c r="I290" s="209"/>
      <c r="J290" s="206"/>
      <c r="K290" s="206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165</v>
      </c>
      <c r="AU290" s="214" t="s">
        <v>82</v>
      </c>
      <c r="AV290" s="14" t="s">
        <v>80</v>
      </c>
      <c r="AW290" s="14" t="s">
        <v>34</v>
      </c>
      <c r="AX290" s="14" t="s">
        <v>72</v>
      </c>
      <c r="AY290" s="214" t="s">
        <v>149</v>
      </c>
    </row>
    <row r="291" spans="2:51" s="13" customFormat="1" ht="11.25">
      <c r="B291" s="192"/>
      <c r="C291" s="193"/>
      <c r="D291" s="187" t="s">
        <v>165</v>
      </c>
      <c r="E291" s="194" t="s">
        <v>19</v>
      </c>
      <c r="F291" s="195" t="s">
        <v>975</v>
      </c>
      <c r="G291" s="193"/>
      <c r="H291" s="196">
        <v>416.63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165</v>
      </c>
      <c r="AU291" s="202" t="s">
        <v>82</v>
      </c>
      <c r="AV291" s="13" t="s">
        <v>82</v>
      </c>
      <c r="AW291" s="13" t="s">
        <v>34</v>
      </c>
      <c r="AX291" s="13" t="s">
        <v>72</v>
      </c>
      <c r="AY291" s="202" t="s">
        <v>149</v>
      </c>
    </row>
    <row r="292" spans="2:51" s="14" customFormat="1" ht="11.25">
      <c r="B292" s="205"/>
      <c r="C292" s="206"/>
      <c r="D292" s="187" t="s">
        <v>165</v>
      </c>
      <c r="E292" s="207" t="s">
        <v>19</v>
      </c>
      <c r="F292" s="208" t="s">
        <v>201</v>
      </c>
      <c r="G292" s="206"/>
      <c r="H292" s="207" t="s">
        <v>19</v>
      </c>
      <c r="I292" s="209"/>
      <c r="J292" s="206"/>
      <c r="K292" s="206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165</v>
      </c>
      <c r="AU292" s="214" t="s">
        <v>82</v>
      </c>
      <c r="AV292" s="14" t="s">
        <v>80</v>
      </c>
      <c r="AW292" s="14" t="s">
        <v>34</v>
      </c>
      <c r="AX292" s="14" t="s">
        <v>72</v>
      </c>
      <c r="AY292" s="214" t="s">
        <v>149</v>
      </c>
    </row>
    <row r="293" spans="2:51" s="13" customFormat="1" ht="22.5">
      <c r="B293" s="192"/>
      <c r="C293" s="193"/>
      <c r="D293" s="187" t="s">
        <v>165</v>
      </c>
      <c r="E293" s="194" t="s">
        <v>19</v>
      </c>
      <c r="F293" s="195" t="s">
        <v>976</v>
      </c>
      <c r="G293" s="193"/>
      <c r="H293" s="196">
        <v>126.05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165</v>
      </c>
      <c r="AU293" s="202" t="s">
        <v>82</v>
      </c>
      <c r="AV293" s="13" t="s">
        <v>82</v>
      </c>
      <c r="AW293" s="13" t="s">
        <v>34</v>
      </c>
      <c r="AX293" s="13" t="s">
        <v>72</v>
      </c>
      <c r="AY293" s="202" t="s">
        <v>149</v>
      </c>
    </row>
    <row r="294" spans="2:51" s="14" customFormat="1" ht="11.25">
      <c r="B294" s="205"/>
      <c r="C294" s="206"/>
      <c r="D294" s="187" t="s">
        <v>165</v>
      </c>
      <c r="E294" s="207" t="s">
        <v>19</v>
      </c>
      <c r="F294" s="208" t="s">
        <v>512</v>
      </c>
      <c r="G294" s="206"/>
      <c r="H294" s="207" t="s">
        <v>19</v>
      </c>
      <c r="I294" s="209"/>
      <c r="J294" s="206"/>
      <c r="K294" s="206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165</v>
      </c>
      <c r="AU294" s="214" t="s">
        <v>82</v>
      </c>
      <c r="AV294" s="14" t="s">
        <v>80</v>
      </c>
      <c r="AW294" s="14" t="s">
        <v>34</v>
      </c>
      <c r="AX294" s="14" t="s">
        <v>72</v>
      </c>
      <c r="AY294" s="214" t="s">
        <v>149</v>
      </c>
    </row>
    <row r="295" spans="2:51" s="13" customFormat="1" ht="11.25">
      <c r="B295" s="192"/>
      <c r="C295" s="193"/>
      <c r="D295" s="187" t="s">
        <v>165</v>
      </c>
      <c r="E295" s="194" t="s">
        <v>19</v>
      </c>
      <c r="F295" s="195" t="s">
        <v>977</v>
      </c>
      <c r="G295" s="193"/>
      <c r="H295" s="196">
        <v>66.45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165</v>
      </c>
      <c r="AU295" s="202" t="s">
        <v>82</v>
      </c>
      <c r="AV295" s="13" t="s">
        <v>82</v>
      </c>
      <c r="AW295" s="13" t="s">
        <v>34</v>
      </c>
      <c r="AX295" s="13" t="s">
        <v>72</v>
      </c>
      <c r="AY295" s="202" t="s">
        <v>149</v>
      </c>
    </row>
    <row r="296" spans="2:51" s="15" customFormat="1" ht="11.25">
      <c r="B296" s="215"/>
      <c r="C296" s="216"/>
      <c r="D296" s="187" t="s">
        <v>165</v>
      </c>
      <c r="E296" s="217" t="s">
        <v>19</v>
      </c>
      <c r="F296" s="218" t="s">
        <v>203</v>
      </c>
      <c r="G296" s="216"/>
      <c r="H296" s="219">
        <v>1325.67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165</v>
      </c>
      <c r="AU296" s="225" t="s">
        <v>82</v>
      </c>
      <c r="AV296" s="15" t="s">
        <v>157</v>
      </c>
      <c r="AW296" s="15" t="s">
        <v>34</v>
      </c>
      <c r="AX296" s="15" t="s">
        <v>80</v>
      </c>
      <c r="AY296" s="225" t="s">
        <v>149</v>
      </c>
    </row>
    <row r="297" spans="1:65" s="2" customFormat="1" ht="37.9" customHeight="1">
      <c r="A297" s="35"/>
      <c r="B297" s="36"/>
      <c r="C297" s="174" t="s">
        <v>355</v>
      </c>
      <c r="D297" s="174" t="s">
        <v>152</v>
      </c>
      <c r="E297" s="175" t="s">
        <v>978</v>
      </c>
      <c r="F297" s="176" t="s">
        <v>979</v>
      </c>
      <c r="G297" s="177" t="s">
        <v>170</v>
      </c>
      <c r="H297" s="178">
        <v>1567.289</v>
      </c>
      <c r="I297" s="179"/>
      <c r="J297" s="180">
        <f>ROUND(I297*H297,2)</f>
        <v>0</v>
      </c>
      <c r="K297" s="176" t="s">
        <v>182</v>
      </c>
      <c r="L297" s="40"/>
      <c r="M297" s="181" t="s">
        <v>19</v>
      </c>
      <c r="N297" s="182" t="s">
        <v>43</v>
      </c>
      <c r="O297" s="65"/>
      <c r="P297" s="183">
        <f>O297*H297</f>
        <v>0</v>
      </c>
      <c r="Q297" s="183">
        <v>4E-05</v>
      </c>
      <c r="R297" s="183">
        <f>Q297*H297</f>
        <v>0.06269156000000001</v>
      </c>
      <c r="S297" s="183">
        <v>0</v>
      </c>
      <c r="T297" s="18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82</v>
      </c>
      <c r="AY297" s="18" t="s">
        <v>149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8" t="s">
        <v>80</v>
      </c>
      <c r="BK297" s="186">
        <f>ROUND(I297*H297,2)</f>
        <v>0</v>
      </c>
      <c r="BL297" s="18" t="s">
        <v>157</v>
      </c>
      <c r="BM297" s="185" t="s">
        <v>980</v>
      </c>
    </row>
    <row r="298" spans="1:47" s="2" customFormat="1" ht="11.25">
      <c r="A298" s="35"/>
      <c r="B298" s="36"/>
      <c r="C298" s="37"/>
      <c r="D298" s="203" t="s">
        <v>184</v>
      </c>
      <c r="E298" s="37"/>
      <c r="F298" s="204" t="s">
        <v>981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184</v>
      </c>
      <c r="AU298" s="18" t="s">
        <v>82</v>
      </c>
    </row>
    <row r="299" spans="2:51" s="13" customFormat="1" ht="11.25">
      <c r="B299" s="192"/>
      <c r="C299" s="193"/>
      <c r="D299" s="187" t="s">
        <v>165</v>
      </c>
      <c r="E299" s="194" t="s">
        <v>19</v>
      </c>
      <c r="F299" s="195" t="s">
        <v>982</v>
      </c>
      <c r="G299" s="193"/>
      <c r="H299" s="196">
        <v>1567.289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80</v>
      </c>
      <c r="AY299" s="202" t="s">
        <v>149</v>
      </c>
    </row>
    <row r="300" spans="2:63" s="12" customFormat="1" ht="22.9" customHeight="1">
      <c r="B300" s="158"/>
      <c r="C300" s="159"/>
      <c r="D300" s="160" t="s">
        <v>71</v>
      </c>
      <c r="E300" s="172" t="s">
        <v>983</v>
      </c>
      <c r="F300" s="172" t="s">
        <v>984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SUM(P301:P302)</f>
        <v>0</v>
      </c>
      <c r="Q300" s="166"/>
      <c r="R300" s="167">
        <f>SUM(R301:R302)</f>
        <v>0</v>
      </c>
      <c r="S300" s="166"/>
      <c r="T300" s="168">
        <f>SUM(T301:T302)</f>
        <v>0</v>
      </c>
      <c r="AR300" s="169" t="s">
        <v>80</v>
      </c>
      <c r="AT300" s="170" t="s">
        <v>71</v>
      </c>
      <c r="AU300" s="170" t="s">
        <v>80</v>
      </c>
      <c r="AY300" s="169" t="s">
        <v>149</v>
      </c>
      <c r="BK300" s="171">
        <f>SUM(BK301:BK302)</f>
        <v>0</v>
      </c>
    </row>
    <row r="301" spans="1:65" s="2" customFormat="1" ht="55.5" customHeight="1">
      <c r="A301" s="35"/>
      <c r="B301" s="36"/>
      <c r="C301" s="174" t="s">
        <v>360</v>
      </c>
      <c r="D301" s="174" t="s">
        <v>152</v>
      </c>
      <c r="E301" s="175" t="s">
        <v>985</v>
      </c>
      <c r="F301" s="176" t="s">
        <v>986</v>
      </c>
      <c r="G301" s="177" t="s">
        <v>435</v>
      </c>
      <c r="H301" s="178">
        <v>56.269</v>
      </c>
      <c r="I301" s="179"/>
      <c r="J301" s="180">
        <f>ROUND(I301*H301,2)</f>
        <v>0</v>
      </c>
      <c r="K301" s="176" t="s">
        <v>182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82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157</v>
      </c>
      <c r="BM301" s="185" t="s">
        <v>987</v>
      </c>
    </row>
    <row r="302" spans="1:47" s="2" customFormat="1" ht="11.25">
      <c r="A302" s="35"/>
      <c r="B302" s="36"/>
      <c r="C302" s="37"/>
      <c r="D302" s="203" t="s">
        <v>184</v>
      </c>
      <c r="E302" s="37"/>
      <c r="F302" s="204" t="s">
        <v>988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184</v>
      </c>
      <c r="AU302" s="18" t="s">
        <v>82</v>
      </c>
    </row>
    <row r="303" spans="2:63" s="12" customFormat="1" ht="25.9" customHeight="1">
      <c r="B303" s="158"/>
      <c r="C303" s="159"/>
      <c r="D303" s="160" t="s">
        <v>71</v>
      </c>
      <c r="E303" s="161" t="s">
        <v>466</v>
      </c>
      <c r="F303" s="161" t="s">
        <v>467</v>
      </c>
      <c r="G303" s="159"/>
      <c r="H303" s="159"/>
      <c r="I303" s="162"/>
      <c r="J303" s="163">
        <f>BK303</f>
        <v>0</v>
      </c>
      <c r="K303" s="159"/>
      <c r="L303" s="164"/>
      <c r="M303" s="165"/>
      <c r="N303" s="166"/>
      <c r="O303" s="166"/>
      <c r="P303" s="167">
        <f>P304+P317+P344+P357+P395+P411+P422+P436+P595+P631+P675+P692+P764+P782+P848+P930+P955</f>
        <v>0</v>
      </c>
      <c r="Q303" s="166"/>
      <c r="R303" s="167">
        <f>R304+R317+R344+R357+R395+R411+R422+R436+R595+R631+R675+R692+R764+R782+R848+R930+R955</f>
        <v>41.077201060000014</v>
      </c>
      <c r="S303" s="166"/>
      <c r="T303" s="168">
        <f>T304+T317+T344+T357+T395+T411+T422+T436+T595+T631+T675+T692+T764+T782+T848+T930+T955</f>
        <v>0</v>
      </c>
      <c r="AR303" s="169" t="s">
        <v>82</v>
      </c>
      <c r="AT303" s="170" t="s">
        <v>71</v>
      </c>
      <c r="AU303" s="170" t="s">
        <v>72</v>
      </c>
      <c r="AY303" s="169" t="s">
        <v>149</v>
      </c>
      <c r="BK303" s="171">
        <f>BK304+BK317+BK344+BK357+BK395+BK411+BK422+BK436+BK595+BK631+BK675+BK692+BK764+BK782+BK848+BK930+BK955</f>
        <v>0</v>
      </c>
    </row>
    <row r="304" spans="2:63" s="12" customFormat="1" ht="22.9" customHeight="1">
      <c r="B304" s="158"/>
      <c r="C304" s="159"/>
      <c r="D304" s="160" t="s">
        <v>71</v>
      </c>
      <c r="E304" s="172" t="s">
        <v>989</v>
      </c>
      <c r="F304" s="172" t="s">
        <v>990</v>
      </c>
      <c r="G304" s="159"/>
      <c r="H304" s="159"/>
      <c r="I304" s="162"/>
      <c r="J304" s="173">
        <f>BK304</f>
        <v>0</v>
      </c>
      <c r="K304" s="159"/>
      <c r="L304" s="164"/>
      <c r="M304" s="165"/>
      <c r="N304" s="166"/>
      <c r="O304" s="166"/>
      <c r="P304" s="167">
        <f>SUM(P305:P316)</f>
        <v>0</v>
      </c>
      <c r="Q304" s="166"/>
      <c r="R304" s="167">
        <f>SUM(R305:R316)</f>
        <v>0</v>
      </c>
      <c r="S304" s="166"/>
      <c r="T304" s="168">
        <f>SUM(T305:T316)</f>
        <v>0</v>
      </c>
      <c r="AR304" s="169" t="s">
        <v>80</v>
      </c>
      <c r="AT304" s="170" t="s">
        <v>71</v>
      </c>
      <c r="AU304" s="170" t="s">
        <v>80</v>
      </c>
      <c r="AY304" s="169" t="s">
        <v>149</v>
      </c>
      <c r="BK304" s="171">
        <f>SUM(BK305:BK316)</f>
        <v>0</v>
      </c>
    </row>
    <row r="305" spans="1:65" s="2" customFormat="1" ht="16.5" customHeight="1">
      <c r="A305" s="35"/>
      <c r="B305" s="36"/>
      <c r="C305" s="174" t="s">
        <v>366</v>
      </c>
      <c r="D305" s="174" t="s">
        <v>152</v>
      </c>
      <c r="E305" s="175" t="s">
        <v>991</v>
      </c>
      <c r="F305" s="176" t="s">
        <v>992</v>
      </c>
      <c r="G305" s="177" t="s">
        <v>161</v>
      </c>
      <c r="H305" s="178">
        <v>1</v>
      </c>
      <c r="I305" s="179"/>
      <c r="J305" s="180">
        <f>ROUND(I305*H305,2)</f>
        <v>0</v>
      </c>
      <c r="K305" s="176" t="s">
        <v>156</v>
      </c>
      <c r="L305" s="40"/>
      <c r="M305" s="181" t="s">
        <v>19</v>
      </c>
      <c r="N305" s="182" t="s">
        <v>43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82</v>
      </c>
      <c r="AY305" s="18" t="s">
        <v>149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157</v>
      </c>
      <c r="BM305" s="185" t="s">
        <v>993</v>
      </c>
    </row>
    <row r="306" spans="1:47" s="2" customFormat="1" ht="19.5">
      <c r="A306" s="35"/>
      <c r="B306" s="36"/>
      <c r="C306" s="37"/>
      <c r="D306" s="187" t="s">
        <v>163</v>
      </c>
      <c r="E306" s="37"/>
      <c r="F306" s="188" t="s">
        <v>994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163</v>
      </c>
      <c r="AU306" s="18" t="s">
        <v>82</v>
      </c>
    </row>
    <row r="307" spans="1:65" s="2" customFormat="1" ht="16.5" customHeight="1">
      <c r="A307" s="35"/>
      <c r="B307" s="36"/>
      <c r="C307" s="174" t="s">
        <v>372</v>
      </c>
      <c r="D307" s="174" t="s">
        <v>152</v>
      </c>
      <c r="E307" s="175" t="s">
        <v>995</v>
      </c>
      <c r="F307" s="176" t="s">
        <v>996</v>
      </c>
      <c r="G307" s="177" t="s">
        <v>161</v>
      </c>
      <c r="H307" s="178">
        <v>9</v>
      </c>
      <c r="I307" s="179"/>
      <c r="J307" s="180">
        <f>ROUND(I307*H307,2)</f>
        <v>0</v>
      </c>
      <c r="K307" s="176" t="s">
        <v>156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157</v>
      </c>
      <c r="BM307" s="185" t="s">
        <v>997</v>
      </c>
    </row>
    <row r="308" spans="1:47" s="2" customFormat="1" ht="19.5">
      <c r="A308" s="35"/>
      <c r="B308" s="36"/>
      <c r="C308" s="37"/>
      <c r="D308" s="187" t="s">
        <v>163</v>
      </c>
      <c r="E308" s="37"/>
      <c r="F308" s="188" t="s">
        <v>998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82</v>
      </c>
    </row>
    <row r="309" spans="1:65" s="2" customFormat="1" ht="16.5" customHeight="1">
      <c r="A309" s="35"/>
      <c r="B309" s="36"/>
      <c r="C309" s="174" t="s">
        <v>378</v>
      </c>
      <c r="D309" s="174" t="s">
        <v>152</v>
      </c>
      <c r="E309" s="175" t="s">
        <v>999</v>
      </c>
      <c r="F309" s="176" t="s">
        <v>1000</v>
      </c>
      <c r="G309" s="177" t="s">
        <v>161</v>
      </c>
      <c r="H309" s="178">
        <v>4</v>
      </c>
      <c r="I309" s="179"/>
      <c r="J309" s="180">
        <f>ROUND(I309*H309,2)</f>
        <v>0</v>
      </c>
      <c r="K309" s="176" t="s">
        <v>156</v>
      </c>
      <c r="L309" s="40"/>
      <c r="M309" s="181" t="s">
        <v>19</v>
      </c>
      <c r="N309" s="182" t="s">
        <v>43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82</v>
      </c>
      <c r="AY309" s="18" t="s">
        <v>149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80</v>
      </c>
      <c r="BK309" s="186">
        <f>ROUND(I309*H309,2)</f>
        <v>0</v>
      </c>
      <c r="BL309" s="18" t="s">
        <v>157</v>
      </c>
      <c r="BM309" s="185" t="s">
        <v>1001</v>
      </c>
    </row>
    <row r="310" spans="1:47" s="2" customFormat="1" ht="19.5">
      <c r="A310" s="35"/>
      <c r="B310" s="36"/>
      <c r="C310" s="37"/>
      <c r="D310" s="187" t="s">
        <v>163</v>
      </c>
      <c r="E310" s="37"/>
      <c r="F310" s="188" t="s">
        <v>1002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163</v>
      </c>
      <c r="AU310" s="18" t="s">
        <v>82</v>
      </c>
    </row>
    <row r="311" spans="1:65" s="2" customFormat="1" ht="16.5" customHeight="1">
      <c r="A311" s="35"/>
      <c r="B311" s="36"/>
      <c r="C311" s="174" t="s">
        <v>385</v>
      </c>
      <c r="D311" s="174" t="s">
        <v>152</v>
      </c>
      <c r="E311" s="175" t="s">
        <v>1003</v>
      </c>
      <c r="F311" s="176" t="s">
        <v>1004</v>
      </c>
      <c r="G311" s="177" t="s">
        <v>161</v>
      </c>
      <c r="H311" s="178">
        <v>1</v>
      </c>
      <c r="I311" s="179"/>
      <c r="J311" s="180">
        <f>ROUND(I311*H311,2)</f>
        <v>0</v>
      </c>
      <c r="K311" s="176" t="s">
        <v>156</v>
      </c>
      <c r="L311" s="40"/>
      <c r="M311" s="181" t="s">
        <v>19</v>
      </c>
      <c r="N311" s="182" t="s">
        <v>43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82</v>
      </c>
      <c r="AY311" s="18" t="s">
        <v>149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157</v>
      </c>
      <c r="BM311" s="185" t="s">
        <v>1005</v>
      </c>
    </row>
    <row r="312" spans="1:47" s="2" customFormat="1" ht="19.5">
      <c r="A312" s="35"/>
      <c r="B312" s="36"/>
      <c r="C312" s="37"/>
      <c r="D312" s="187" t="s">
        <v>163</v>
      </c>
      <c r="E312" s="37"/>
      <c r="F312" s="188" t="s">
        <v>1006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82</v>
      </c>
    </row>
    <row r="313" spans="1:65" s="2" customFormat="1" ht="16.5" customHeight="1">
      <c r="A313" s="35"/>
      <c r="B313" s="36"/>
      <c r="C313" s="174" t="s">
        <v>391</v>
      </c>
      <c r="D313" s="174" t="s">
        <v>152</v>
      </c>
      <c r="E313" s="175" t="s">
        <v>1007</v>
      </c>
      <c r="F313" s="176" t="s">
        <v>1008</v>
      </c>
      <c r="G313" s="177" t="s">
        <v>161</v>
      </c>
      <c r="H313" s="178">
        <v>2</v>
      </c>
      <c r="I313" s="179"/>
      <c r="J313" s="180">
        <f>ROUND(I313*H313,2)</f>
        <v>0</v>
      </c>
      <c r="K313" s="176" t="s">
        <v>156</v>
      </c>
      <c r="L313" s="40"/>
      <c r="M313" s="181" t="s">
        <v>19</v>
      </c>
      <c r="N313" s="182" t="s">
        <v>43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82</v>
      </c>
      <c r="AY313" s="18" t="s">
        <v>149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80</v>
      </c>
      <c r="BK313" s="186">
        <f>ROUND(I313*H313,2)</f>
        <v>0</v>
      </c>
      <c r="BL313" s="18" t="s">
        <v>157</v>
      </c>
      <c r="BM313" s="185" t="s">
        <v>1009</v>
      </c>
    </row>
    <row r="314" spans="1:47" s="2" customFormat="1" ht="19.5">
      <c r="A314" s="35"/>
      <c r="B314" s="36"/>
      <c r="C314" s="37"/>
      <c r="D314" s="187" t="s">
        <v>163</v>
      </c>
      <c r="E314" s="37"/>
      <c r="F314" s="188" t="s">
        <v>1010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82</v>
      </c>
    </row>
    <row r="315" spans="1:65" s="2" customFormat="1" ht="16.5" customHeight="1">
      <c r="A315" s="35"/>
      <c r="B315" s="36"/>
      <c r="C315" s="174" t="s">
        <v>397</v>
      </c>
      <c r="D315" s="174" t="s">
        <v>152</v>
      </c>
      <c r="E315" s="175" t="s">
        <v>1011</v>
      </c>
      <c r="F315" s="176" t="s">
        <v>1008</v>
      </c>
      <c r="G315" s="177" t="s">
        <v>161</v>
      </c>
      <c r="H315" s="178">
        <v>2</v>
      </c>
      <c r="I315" s="179"/>
      <c r="J315" s="180">
        <f>ROUND(I315*H315,2)</f>
        <v>0</v>
      </c>
      <c r="K315" s="176" t="s">
        <v>156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82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157</v>
      </c>
      <c r="BM315" s="185" t="s">
        <v>1012</v>
      </c>
    </row>
    <row r="316" spans="1:47" s="2" customFormat="1" ht="19.5">
      <c r="A316" s="35"/>
      <c r="B316" s="36"/>
      <c r="C316" s="37"/>
      <c r="D316" s="187" t="s">
        <v>163</v>
      </c>
      <c r="E316" s="37"/>
      <c r="F316" s="188" t="s">
        <v>1013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82</v>
      </c>
    </row>
    <row r="317" spans="2:63" s="12" customFormat="1" ht="22.9" customHeight="1">
      <c r="B317" s="158"/>
      <c r="C317" s="159"/>
      <c r="D317" s="160" t="s">
        <v>71</v>
      </c>
      <c r="E317" s="172" t="s">
        <v>1014</v>
      </c>
      <c r="F317" s="172" t="s">
        <v>1015</v>
      </c>
      <c r="G317" s="159"/>
      <c r="H317" s="159"/>
      <c r="I317" s="162"/>
      <c r="J317" s="173">
        <f>BK317</f>
        <v>0</v>
      </c>
      <c r="K317" s="159"/>
      <c r="L317" s="164"/>
      <c r="M317" s="165"/>
      <c r="N317" s="166"/>
      <c r="O317" s="166"/>
      <c r="P317" s="167">
        <f>SUM(P318:P343)</f>
        <v>0</v>
      </c>
      <c r="Q317" s="166"/>
      <c r="R317" s="167">
        <f>SUM(R318:R343)</f>
        <v>0</v>
      </c>
      <c r="S317" s="166"/>
      <c r="T317" s="168">
        <f>SUM(T318:T343)</f>
        <v>0</v>
      </c>
      <c r="AR317" s="169" t="s">
        <v>80</v>
      </c>
      <c r="AT317" s="170" t="s">
        <v>71</v>
      </c>
      <c r="AU317" s="170" t="s">
        <v>80</v>
      </c>
      <c r="AY317" s="169" t="s">
        <v>149</v>
      </c>
      <c r="BK317" s="171">
        <f>SUM(BK318:BK343)</f>
        <v>0</v>
      </c>
    </row>
    <row r="318" spans="1:65" s="2" customFormat="1" ht="16.5" customHeight="1">
      <c r="A318" s="35"/>
      <c r="B318" s="36"/>
      <c r="C318" s="174" t="s">
        <v>403</v>
      </c>
      <c r="D318" s="174" t="s">
        <v>152</v>
      </c>
      <c r="E318" s="175" t="s">
        <v>1016</v>
      </c>
      <c r="F318" s="176" t="s">
        <v>1017</v>
      </c>
      <c r="G318" s="177" t="s">
        <v>155</v>
      </c>
      <c r="H318" s="178">
        <v>1</v>
      </c>
      <c r="I318" s="179"/>
      <c r="J318" s="180">
        <f>ROUND(I318*H318,2)</f>
        <v>0</v>
      </c>
      <c r="K318" s="176" t="s">
        <v>156</v>
      </c>
      <c r="L318" s="40"/>
      <c r="M318" s="181" t="s">
        <v>19</v>
      </c>
      <c r="N318" s="182" t="s">
        <v>43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157</v>
      </c>
      <c r="AT318" s="185" t="s">
        <v>152</v>
      </c>
      <c r="AU318" s="185" t="s">
        <v>82</v>
      </c>
      <c r="AY318" s="18" t="s">
        <v>149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80</v>
      </c>
      <c r="BK318" s="186">
        <f>ROUND(I318*H318,2)</f>
        <v>0</v>
      </c>
      <c r="BL318" s="18" t="s">
        <v>157</v>
      </c>
      <c r="BM318" s="185" t="s">
        <v>1018</v>
      </c>
    </row>
    <row r="319" spans="1:47" s="2" customFormat="1" ht="19.5">
      <c r="A319" s="35"/>
      <c r="B319" s="36"/>
      <c r="C319" s="37"/>
      <c r="D319" s="187" t="s">
        <v>163</v>
      </c>
      <c r="E319" s="37"/>
      <c r="F319" s="188" t="s">
        <v>1019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163</v>
      </c>
      <c r="AU319" s="18" t="s">
        <v>82</v>
      </c>
    </row>
    <row r="320" spans="1:65" s="2" customFormat="1" ht="21.75" customHeight="1">
      <c r="A320" s="35"/>
      <c r="B320" s="36"/>
      <c r="C320" s="174" t="s">
        <v>410</v>
      </c>
      <c r="D320" s="174" t="s">
        <v>152</v>
      </c>
      <c r="E320" s="175" t="s">
        <v>1020</v>
      </c>
      <c r="F320" s="176" t="s">
        <v>1021</v>
      </c>
      <c r="G320" s="177" t="s">
        <v>155</v>
      </c>
      <c r="H320" s="178">
        <v>1</v>
      </c>
      <c r="I320" s="179"/>
      <c r="J320" s="180">
        <f>ROUND(I320*H320,2)</f>
        <v>0</v>
      </c>
      <c r="K320" s="176" t="s">
        <v>156</v>
      </c>
      <c r="L320" s="40"/>
      <c r="M320" s="181" t="s">
        <v>19</v>
      </c>
      <c r="N320" s="182" t="s">
        <v>43</v>
      </c>
      <c r="O320" s="65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157</v>
      </c>
      <c r="AT320" s="185" t="s">
        <v>152</v>
      </c>
      <c r="AU320" s="185" t="s">
        <v>82</v>
      </c>
      <c r="AY320" s="18" t="s">
        <v>149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80</v>
      </c>
      <c r="BK320" s="186">
        <f>ROUND(I320*H320,2)</f>
        <v>0</v>
      </c>
      <c r="BL320" s="18" t="s">
        <v>157</v>
      </c>
      <c r="BM320" s="185" t="s">
        <v>1022</v>
      </c>
    </row>
    <row r="321" spans="1:47" s="2" customFormat="1" ht="19.5">
      <c r="A321" s="35"/>
      <c r="B321" s="36"/>
      <c r="C321" s="37"/>
      <c r="D321" s="187" t="s">
        <v>163</v>
      </c>
      <c r="E321" s="37"/>
      <c r="F321" s="188" t="s">
        <v>1023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82</v>
      </c>
    </row>
    <row r="322" spans="1:65" s="2" customFormat="1" ht="16.5" customHeight="1">
      <c r="A322" s="35"/>
      <c r="B322" s="36"/>
      <c r="C322" s="174" t="s">
        <v>416</v>
      </c>
      <c r="D322" s="174" t="s">
        <v>152</v>
      </c>
      <c r="E322" s="175" t="s">
        <v>1024</v>
      </c>
      <c r="F322" s="176" t="s">
        <v>1025</v>
      </c>
      <c r="G322" s="177" t="s">
        <v>155</v>
      </c>
      <c r="H322" s="178">
        <v>1</v>
      </c>
      <c r="I322" s="179"/>
      <c r="J322" s="180">
        <f>ROUND(I322*H322,2)</f>
        <v>0</v>
      </c>
      <c r="K322" s="176" t="s">
        <v>156</v>
      </c>
      <c r="L322" s="40"/>
      <c r="M322" s="181" t="s">
        <v>19</v>
      </c>
      <c r="N322" s="182" t="s">
        <v>43</v>
      </c>
      <c r="O322" s="65"/>
      <c r="P322" s="183">
        <f>O322*H322</f>
        <v>0</v>
      </c>
      <c r="Q322" s="183">
        <v>0</v>
      </c>
      <c r="R322" s="183">
        <f>Q322*H322</f>
        <v>0</v>
      </c>
      <c r="S322" s="183">
        <v>0</v>
      </c>
      <c r="T322" s="18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157</v>
      </c>
      <c r="AT322" s="185" t="s">
        <v>152</v>
      </c>
      <c r="AU322" s="185" t="s">
        <v>82</v>
      </c>
      <c r="AY322" s="18" t="s">
        <v>149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18" t="s">
        <v>80</v>
      </c>
      <c r="BK322" s="186">
        <f>ROUND(I322*H322,2)</f>
        <v>0</v>
      </c>
      <c r="BL322" s="18" t="s">
        <v>157</v>
      </c>
      <c r="BM322" s="185" t="s">
        <v>1026</v>
      </c>
    </row>
    <row r="323" spans="1:47" s="2" customFormat="1" ht="19.5">
      <c r="A323" s="35"/>
      <c r="B323" s="36"/>
      <c r="C323" s="37"/>
      <c r="D323" s="187" t="s">
        <v>163</v>
      </c>
      <c r="E323" s="37"/>
      <c r="F323" s="188" t="s">
        <v>1027</v>
      </c>
      <c r="G323" s="37"/>
      <c r="H323" s="37"/>
      <c r="I323" s="189"/>
      <c r="J323" s="37"/>
      <c r="K323" s="37"/>
      <c r="L323" s="40"/>
      <c r="M323" s="190"/>
      <c r="N323" s="191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163</v>
      </c>
      <c r="AU323" s="18" t="s">
        <v>82</v>
      </c>
    </row>
    <row r="324" spans="1:65" s="2" customFormat="1" ht="24.2" customHeight="1">
      <c r="A324" s="35"/>
      <c r="B324" s="36"/>
      <c r="C324" s="174" t="s">
        <v>422</v>
      </c>
      <c r="D324" s="174" t="s">
        <v>152</v>
      </c>
      <c r="E324" s="175" t="s">
        <v>1028</v>
      </c>
      <c r="F324" s="176" t="s">
        <v>1029</v>
      </c>
      <c r="G324" s="177" t="s">
        <v>155</v>
      </c>
      <c r="H324" s="178">
        <v>1</v>
      </c>
      <c r="I324" s="179"/>
      <c r="J324" s="180">
        <f>ROUND(I324*H324,2)</f>
        <v>0</v>
      </c>
      <c r="K324" s="176" t="s">
        <v>156</v>
      </c>
      <c r="L324" s="40"/>
      <c r="M324" s="181" t="s">
        <v>19</v>
      </c>
      <c r="N324" s="182" t="s">
        <v>43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157</v>
      </c>
      <c r="AT324" s="185" t="s">
        <v>152</v>
      </c>
      <c r="AU324" s="185" t="s">
        <v>82</v>
      </c>
      <c r="AY324" s="18" t="s">
        <v>149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80</v>
      </c>
      <c r="BK324" s="186">
        <f>ROUND(I324*H324,2)</f>
        <v>0</v>
      </c>
      <c r="BL324" s="18" t="s">
        <v>157</v>
      </c>
      <c r="BM324" s="185" t="s">
        <v>1030</v>
      </c>
    </row>
    <row r="325" spans="1:47" s="2" customFormat="1" ht="19.5">
      <c r="A325" s="35"/>
      <c r="B325" s="36"/>
      <c r="C325" s="37"/>
      <c r="D325" s="187" t="s">
        <v>163</v>
      </c>
      <c r="E325" s="37"/>
      <c r="F325" s="188" t="s">
        <v>1031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82</v>
      </c>
    </row>
    <row r="326" spans="1:65" s="2" customFormat="1" ht="24.2" customHeight="1">
      <c r="A326" s="35"/>
      <c r="B326" s="36"/>
      <c r="C326" s="174" t="s">
        <v>432</v>
      </c>
      <c r="D326" s="174" t="s">
        <v>152</v>
      </c>
      <c r="E326" s="175" t="s">
        <v>1032</v>
      </c>
      <c r="F326" s="176" t="s">
        <v>1033</v>
      </c>
      <c r="G326" s="177" t="s">
        <v>155</v>
      </c>
      <c r="H326" s="178">
        <v>1</v>
      </c>
      <c r="I326" s="179"/>
      <c r="J326" s="180">
        <f>ROUND(I326*H326,2)</f>
        <v>0</v>
      </c>
      <c r="K326" s="176" t="s">
        <v>156</v>
      </c>
      <c r="L326" s="40"/>
      <c r="M326" s="181" t="s">
        <v>19</v>
      </c>
      <c r="N326" s="182" t="s">
        <v>43</v>
      </c>
      <c r="O326" s="65"/>
      <c r="P326" s="183">
        <f>O326*H326</f>
        <v>0</v>
      </c>
      <c r="Q326" s="183">
        <v>0</v>
      </c>
      <c r="R326" s="183">
        <f>Q326*H326</f>
        <v>0</v>
      </c>
      <c r="S326" s="183">
        <v>0</v>
      </c>
      <c r="T326" s="184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157</v>
      </c>
      <c r="AT326" s="185" t="s">
        <v>152</v>
      </c>
      <c r="AU326" s="185" t="s">
        <v>82</v>
      </c>
      <c r="AY326" s="18" t="s">
        <v>149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8" t="s">
        <v>80</v>
      </c>
      <c r="BK326" s="186">
        <f>ROUND(I326*H326,2)</f>
        <v>0</v>
      </c>
      <c r="BL326" s="18" t="s">
        <v>157</v>
      </c>
      <c r="BM326" s="185" t="s">
        <v>1034</v>
      </c>
    </row>
    <row r="327" spans="1:47" s="2" customFormat="1" ht="19.5">
      <c r="A327" s="35"/>
      <c r="B327" s="36"/>
      <c r="C327" s="37"/>
      <c r="D327" s="187" t="s">
        <v>163</v>
      </c>
      <c r="E327" s="37"/>
      <c r="F327" s="188" t="s">
        <v>1035</v>
      </c>
      <c r="G327" s="37"/>
      <c r="H327" s="37"/>
      <c r="I327" s="189"/>
      <c r="J327" s="37"/>
      <c r="K327" s="37"/>
      <c r="L327" s="40"/>
      <c r="M327" s="190"/>
      <c r="N327" s="191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163</v>
      </c>
      <c r="AU327" s="18" t="s">
        <v>82</v>
      </c>
    </row>
    <row r="328" spans="1:65" s="2" customFormat="1" ht="24.2" customHeight="1">
      <c r="A328" s="35"/>
      <c r="B328" s="36"/>
      <c r="C328" s="174" t="s">
        <v>438</v>
      </c>
      <c r="D328" s="174" t="s">
        <v>152</v>
      </c>
      <c r="E328" s="175" t="s">
        <v>1036</v>
      </c>
      <c r="F328" s="176" t="s">
        <v>1037</v>
      </c>
      <c r="G328" s="177" t="s">
        <v>155</v>
      </c>
      <c r="H328" s="178">
        <v>1</v>
      </c>
      <c r="I328" s="179"/>
      <c r="J328" s="180">
        <f>ROUND(I328*H328,2)</f>
        <v>0</v>
      </c>
      <c r="K328" s="176" t="s">
        <v>156</v>
      </c>
      <c r="L328" s="40"/>
      <c r="M328" s="181" t="s">
        <v>19</v>
      </c>
      <c r="N328" s="182" t="s">
        <v>43</v>
      </c>
      <c r="O328" s="65"/>
      <c r="P328" s="183">
        <f>O328*H328</f>
        <v>0</v>
      </c>
      <c r="Q328" s="183">
        <v>0</v>
      </c>
      <c r="R328" s="183">
        <f>Q328*H328</f>
        <v>0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82</v>
      </c>
      <c r="AY328" s="18" t="s">
        <v>149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80</v>
      </c>
      <c r="BK328" s="186">
        <f>ROUND(I328*H328,2)</f>
        <v>0</v>
      </c>
      <c r="BL328" s="18" t="s">
        <v>157</v>
      </c>
      <c r="BM328" s="185" t="s">
        <v>1038</v>
      </c>
    </row>
    <row r="329" spans="1:47" s="2" customFormat="1" ht="19.5">
      <c r="A329" s="35"/>
      <c r="B329" s="36"/>
      <c r="C329" s="37"/>
      <c r="D329" s="187" t="s">
        <v>163</v>
      </c>
      <c r="E329" s="37"/>
      <c r="F329" s="188" t="s">
        <v>1039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163</v>
      </c>
      <c r="AU329" s="18" t="s">
        <v>82</v>
      </c>
    </row>
    <row r="330" spans="1:65" s="2" customFormat="1" ht="21.75" customHeight="1">
      <c r="A330" s="35"/>
      <c r="B330" s="36"/>
      <c r="C330" s="174" t="s">
        <v>444</v>
      </c>
      <c r="D330" s="174" t="s">
        <v>152</v>
      </c>
      <c r="E330" s="175" t="s">
        <v>1040</v>
      </c>
      <c r="F330" s="176" t="s">
        <v>1041</v>
      </c>
      <c r="G330" s="177" t="s">
        <v>155</v>
      </c>
      <c r="H330" s="178">
        <v>2</v>
      </c>
      <c r="I330" s="179"/>
      <c r="J330" s="180">
        <f>ROUND(I330*H330,2)</f>
        <v>0</v>
      </c>
      <c r="K330" s="176" t="s">
        <v>156</v>
      </c>
      <c r="L330" s="40"/>
      <c r="M330" s="181" t="s">
        <v>19</v>
      </c>
      <c r="N330" s="182" t="s">
        <v>43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157</v>
      </c>
      <c r="AT330" s="185" t="s">
        <v>152</v>
      </c>
      <c r="AU330" s="185" t="s">
        <v>82</v>
      </c>
      <c r="AY330" s="18" t="s">
        <v>149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80</v>
      </c>
      <c r="BK330" s="186">
        <f>ROUND(I330*H330,2)</f>
        <v>0</v>
      </c>
      <c r="BL330" s="18" t="s">
        <v>157</v>
      </c>
      <c r="BM330" s="185" t="s">
        <v>1042</v>
      </c>
    </row>
    <row r="331" spans="1:47" s="2" customFormat="1" ht="19.5">
      <c r="A331" s="35"/>
      <c r="B331" s="36"/>
      <c r="C331" s="37"/>
      <c r="D331" s="187" t="s">
        <v>163</v>
      </c>
      <c r="E331" s="37"/>
      <c r="F331" s="188" t="s">
        <v>1043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163</v>
      </c>
      <c r="AU331" s="18" t="s">
        <v>82</v>
      </c>
    </row>
    <row r="332" spans="1:65" s="2" customFormat="1" ht="16.5" customHeight="1">
      <c r="A332" s="35"/>
      <c r="B332" s="36"/>
      <c r="C332" s="174" t="s">
        <v>450</v>
      </c>
      <c r="D332" s="174" t="s">
        <v>152</v>
      </c>
      <c r="E332" s="175" t="s">
        <v>1044</v>
      </c>
      <c r="F332" s="176" t="s">
        <v>1045</v>
      </c>
      <c r="G332" s="177" t="s">
        <v>155</v>
      </c>
      <c r="H332" s="178">
        <v>1</v>
      </c>
      <c r="I332" s="179"/>
      <c r="J332" s="180">
        <f>ROUND(I332*H332,2)</f>
        <v>0</v>
      </c>
      <c r="K332" s="176" t="s">
        <v>156</v>
      </c>
      <c r="L332" s="40"/>
      <c r="M332" s="181" t="s">
        <v>19</v>
      </c>
      <c r="N332" s="182" t="s">
        <v>43</v>
      </c>
      <c r="O332" s="65"/>
      <c r="P332" s="183">
        <f>O332*H332</f>
        <v>0</v>
      </c>
      <c r="Q332" s="183">
        <v>0</v>
      </c>
      <c r="R332" s="183">
        <f>Q332*H332</f>
        <v>0</v>
      </c>
      <c r="S332" s="183">
        <v>0</v>
      </c>
      <c r="T332" s="18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157</v>
      </c>
      <c r="AT332" s="185" t="s">
        <v>152</v>
      </c>
      <c r="AU332" s="185" t="s">
        <v>82</v>
      </c>
      <c r="AY332" s="18" t="s">
        <v>149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80</v>
      </c>
      <c r="BK332" s="186">
        <f>ROUND(I332*H332,2)</f>
        <v>0</v>
      </c>
      <c r="BL332" s="18" t="s">
        <v>157</v>
      </c>
      <c r="BM332" s="185" t="s">
        <v>1046</v>
      </c>
    </row>
    <row r="333" spans="1:47" s="2" customFormat="1" ht="19.5">
      <c r="A333" s="35"/>
      <c r="B333" s="36"/>
      <c r="C333" s="37"/>
      <c r="D333" s="187" t="s">
        <v>163</v>
      </c>
      <c r="E333" s="37"/>
      <c r="F333" s="188" t="s">
        <v>1047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163</v>
      </c>
      <c r="AU333" s="18" t="s">
        <v>82</v>
      </c>
    </row>
    <row r="334" spans="1:65" s="2" customFormat="1" ht="16.5" customHeight="1">
      <c r="A334" s="35"/>
      <c r="B334" s="36"/>
      <c r="C334" s="174" t="s">
        <v>455</v>
      </c>
      <c r="D334" s="174" t="s">
        <v>152</v>
      </c>
      <c r="E334" s="175" t="s">
        <v>1048</v>
      </c>
      <c r="F334" s="176" t="s">
        <v>1049</v>
      </c>
      <c r="G334" s="177" t="s">
        <v>155</v>
      </c>
      <c r="H334" s="178">
        <v>1</v>
      </c>
      <c r="I334" s="179"/>
      <c r="J334" s="180">
        <f>ROUND(I334*H334,2)</f>
        <v>0</v>
      </c>
      <c r="K334" s="176" t="s">
        <v>156</v>
      </c>
      <c r="L334" s="40"/>
      <c r="M334" s="181" t="s">
        <v>19</v>
      </c>
      <c r="N334" s="182" t="s">
        <v>43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157</v>
      </c>
      <c r="AT334" s="185" t="s">
        <v>152</v>
      </c>
      <c r="AU334" s="185" t="s">
        <v>82</v>
      </c>
      <c r="AY334" s="18" t="s">
        <v>149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80</v>
      </c>
      <c r="BK334" s="186">
        <f>ROUND(I334*H334,2)</f>
        <v>0</v>
      </c>
      <c r="BL334" s="18" t="s">
        <v>157</v>
      </c>
      <c r="BM334" s="185" t="s">
        <v>1050</v>
      </c>
    </row>
    <row r="335" spans="1:47" s="2" customFormat="1" ht="19.5">
      <c r="A335" s="35"/>
      <c r="B335" s="36"/>
      <c r="C335" s="37"/>
      <c r="D335" s="187" t="s">
        <v>163</v>
      </c>
      <c r="E335" s="37"/>
      <c r="F335" s="188" t="s">
        <v>1051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163</v>
      </c>
      <c r="AU335" s="18" t="s">
        <v>82</v>
      </c>
    </row>
    <row r="336" spans="1:65" s="2" customFormat="1" ht="16.5" customHeight="1">
      <c r="A336" s="35"/>
      <c r="B336" s="36"/>
      <c r="C336" s="174" t="s">
        <v>461</v>
      </c>
      <c r="D336" s="174" t="s">
        <v>152</v>
      </c>
      <c r="E336" s="175" t="s">
        <v>1052</v>
      </c>
      <c r="F336" s="176" t="s">
        <v>1053</v>
      </c>
      <c r="G336" s="177" t="s">
        <v>155</v>
      </c>
      <c r="H336" s="178">
        <v>1</v>
      </c>
      <c r="I336" s="179"/>
      <c r="J336" s="180">
        <f>ROUND(I336*H336,2)</f>
        <v>0</v>
      </c>
      <c r="K336" s="176" t="s">
        <v>156</v>
      </c>
      <c r="L336" s="40"/>
      <c r="M336" s="181" t="s">
        <v>19</v>
      </c>
      <c r="N336" s="182" t="s">
        <v>43</v>
      </c>
      <c r="O336" s="65"/>
      <c r="P336" s="183">
        <f>O336*H336</f>
        <v>0</v>
      </c>
      <c r="Q336" s="183">
        <v>0</v>
      </c>
      <c r="R336" s="183">
        <f>Q336*H336</f>
        <v>0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157</v>
      </c>
      <c r="AT336" s="185" t="s">
        <v>152</v>
      </c>
      <c r="AU336" s="185" t="s">
        <v>82</v>
      </c>
      <c r="AY336" s="18" t="s">
        <v>149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80</v>
      </c>
      <c r="BK336" s="186">
        <f>ROUND(I336*H336,2)</f>
        <v>0</v>
      </c>
      <c r="BL336" s="18" t="s">
        <v>157</v>
      </c>
      <c r="BM336" s="185" t="s">
        <v>1054</v>
      </c>
    </row>
    <row r="337" spans="1:47" s="2" customFormat="1" ht="19.5">
      <c r="A337" s="35"/>
      <c r="B337" s="36"/>
      <c r="C337" s="37"/>
      <c r="D337" s="187" t="s">
        <v>163</v>
      </c>
      <c r="E337" s="37"/>
      <c r="F337" s="188" t="s">
        <v>1055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163</v>
      </c>
      <c r="AU337" s="18" t="s">
        <v>82</v>
      </c>
    </row>
    <row r="338" spans="1:65" s="2" customFormat="1" ht="16.5" customHeight="1">
      <c r="A338" s="35"/>
      <c r="B338" s="36"/>
      <c r="C338" s="174" t="s">
        <v>470</v>
      </c>
      <c r="D338" s="174" t="s">
        <v>152</v>
      </c>
      <c r="E338" s="175" t="s">
        <v>1056</v>
      </c>
      <c r="F338" s="176" t="s">
        <v>1057</v>
      </c>
      <c r="G338" s="177" t="s">
        <v>155</v>
      </c>
      <c r="H338" s="178">
        <v>1</v>
      </c>
      <c r="I338" s="179"/>
      <c r="J338" s="180">
        <f>ROUND(I338*H338,2)</f>
        <v>0</v>
      </c>
      <c r="K338" s="176" t="s">
        <v>156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157</v>
      </c>
      <c r="AT338" s="185" t="s">
        <v>152</v>
      </c>
      <c r="AU338" s="185" t="s">
        <v>82</v>
      </c>
      <c r="AY338" s="18" t="s">
        <v>149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157</v>
      </c>
      <c r="BM338" s="185" t="s">
        <v>1058</v>
      </c>
    </row>
    <row r="339" spans="1:47" s="2" customFormat="1" ht="19.5">
      <c r="A339" s="35"/>
      <c r="B339" s="36"/>
      <c r="C339" s="37"/>
      <c r="D339" s="187" t="s">
        <v>163</v>
      </c>
      <c r="E339" s="37"/>
      <c r="F339" s="188" t="s">
        <v>1059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82</v>
      </c>
    </row>
    <row r="340" spans="1:65" s="2" customFormat="1" ht="16.5" customHeight="1">
      <c r="A340" s="35"/>
      <c r="B340" s="36"/>
      <c r="C340" s="174" t="s">
        <v>476</v>
      </c>
      <c r="D340" s="174" t="s">
        <v>152</v>
      </c>
      <c r="E340" s="175" t="s">
        <v>1060</v>
      </c>
      <c r="F340" s="176" t="s">
        <v>1061</v>
      </c>
      <c r="G340" s="177" t="s">
        <v>155</v>
      </c>
      <c r="H340" s="178">
        <v>1</v>
      </c>
      <c r="I340" s="179"/>
      <c r="J340" s="180">
        <f>ROUND(I340*H340,2)</f>
        <v>0</v>
      </c>
      <c r="K340" s="176" t="s">
        <v>156</v>
      </c>
      <c r="L340" s="40"/>
      <c r="M340" s="181" t="s">
        <v>19</v>
      </c>
      <c r="N340" s="182" t="s">
        <v>43</v>
      </c>
      <c r="O340" s="65"/>
      <c r="P340" s="183">
        <f>O340*H340</f>
        <v>0</v>
      </c>
      <c r="Q340" s="183">
        <v>0</v>
      </c>
      <c r="R340" s="183">
        <f>Q340*H340</f>
        <v>0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157</v>
      </c>
      <c r="AT340" s="185" t="s">
        <v>152</v>
      </c>
      <c r="AU340" s="185" t="s">
        <v>82</v>
      </c>
      <c r="AY340" s="18" t="s">
        <v>149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80</v>
      </c>
      <c r="BK340" s="186">
        <f>ROUND(I340*H340,2)</f>
        <v>0</v>
      </c>
      <c r="BL340" s="18" t="s">
        <v>157</v>
      </c>
      <c r="BM340" s="185" t="s">
        <v>1062</v>
      </c>
    </row>
    <row r="341" spans="1:47" s="2" customFormat="1" ht="19.5">
      <c r="A341" s="35"/>
      <c r="B341" s="36"/>
      <c r="C341" s="37"/>
      <c r="D341" s="187" t="s">
        <v>163</v>
      </c>
      <c r="E341" s="37"/>
      <c r="F341" s="188" t="s">
        <v>1063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163</v>
      </c>
      <c r="AU341" s="18" t="s">
        <v>82</v>
      </c>
    </row>
    <row r="342" spans="1:65" s="2" customFormat="1" ht="16.5" customHeight="1">
      <c r="A342" s="35"/>
      <c r="B342" s="36"/>
      <c r="C342" s="174" t="s">
        <v>483</v>
      </c>
      <c r="D342" s="174" t="s">
        <v>152</v>
      </c>
      <c r="E342" s="175" t="s">
        <v>1064</v>
      </c>
      <c r="F342" s="176" t="s">
        <v>1065</v>
      </c>
      <c r="G342" s="177" t="s">
        <v>161</v>
      </c>
      <c r="H342" s="178">
        <v>1</v>
      </c>
      <c r="I342" s="179"/>
      <c r="J342" s="180">
        <f>ROUND(I342*H342,2)</f>
        <v>0</v>
      </c>
      <c r="K342" s="176" t="s">
        <v>156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82</v>
      </c>
      <c r="AY342" s="18" t="s">
        <v>149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157</v>
      </c>
      <c r="BM342" s="185" t="s">
        <v>1066</v>
      </c>
    </row>
    <row r="343" spans="1:47" s="2" customFormat="1" ht="19.5">
      <c r="A343" s="35"/>
      <c r="B343" s="36"/>
      <c r="C343" s="37"/>
      <c r="D343" s="187" t="s">
        <v>163</v>
      </c>
      <c r="E343" s="37"/>
      <c r="F343" s="188" t="s">
        <v>1067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163</v>
      </c>
      <c r="AU343" s="18" t="s">
        <v>82</v>
      </c>
    </row>
    <row r="344" spans="2:63" s="12" customFormat="1" ht="22.9" customHeight="1">
      <c r="B344" s="158"/>
      <c r="C344" s="159"/>
      <c r="D344" s="160" t="s">
        <v>71</v>
      </c>
      <c r="E344" s="172" t="s">
        <v>1068</v>
      </c>
      <c r="F344" s="172" t="s">
        <v>1069</v>
      </c>
      <c r="G344" s="159"/>
      <c r="H344" s="159"/>
      <c r="I344" s="162"/>
      <c r="J344" s="173">
        <f>BK344</f>
        <v>0</v>
      </c>
      <c r="K344" s="159"/>
      <c r="L344" s="164"/>
      <c r="M344" s="165"/>
      <c r="N344" s="166"/>
      <c r="O344" s="166"/>
      <c r="P344" s="167">
        <f>SUM(P345:P356)</f>
        <v>0</v>
      </c>
      <c r="Q344" s="166"/>
      <c r="R344" s="167">
        <f>SUM(R345:R356)</f>
        <v>0.04</v>
      </c>
      <c r="S344" s="166"/>
      <c r="T344" s="168">
        <f>SUM(T345:T356)</f>
        <v>0</v>
      </c>
      <c r="AR344" s="169" t="s">
        <v>80</v>
      </c>
      <c r="AT344" s="170" t="s">
        <v>71</v>
      </c>
      <c r="AU344" s="170" t="s">
        <v>80</v>
      </c>
      <c r="AY344" s="169" t="s">
        <v>149</v>
      </c>
      <c r="BK344" s="171">
        <f>SUM(BK345:BK356)</f>
        <v>0</v>
      </c>
    </row>
    <row r="345" spans="1:65" s="2" customFormat="1" ht="16.5" customHeight="1">
      <c r="A345" s="35"/>
      <c r="B345" s="36"/>
      <c r="C345" s="174" t="s">
        <v>489</v>
      </c>
      <c r="D345" s="174" t="s">
        <v>152</v>
      </c>
      <c r="E345" s="175" t="s">
        <v>1070</v>
      </c>
      <c r="F345" s="176" t="s">
        <v>1071</v>
      </c>
      <c r="G345" s="177" t="s">
        <v>155</v>
      </c>
      <c r="H345" s="178">
        <v>7</v>
      </c>
      <c r="I345" s="179"/>
      <c r="J345" s="180">
        <f>ROUND(I345*H345,2)</f>
        <v>0</v>
      </c>
      <c r="K345" s="176" t="s">
        <v>156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82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157</v>
      </c>
      <c r="BM345" s="185" t="s">
        <v>1072</v>
      </c>
    </row>
    <row r="346" spans="1:47" s="2" customFormat="1" ht="29.25">
      <c r="A346" s="35"/>
      <c r="B346" s="36"/>
      <c r="C346" s="37"/>
      <c r="D346" s="187" t="s">
        <v>163</v>
      </c>
      <c r="E346" s="37"/>
      <c r="F346" s="188" t="s">
        <v>1073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82</v>
      </c>
    </row>
    <row r="347" spans="2:51" s="13" customFormat="1" ht="11.25">
      <c r="B347" s="192"/>
      <c r="C347" s="193"/>
      <c r="D347" s="187" t="s">
        <v>165</v>
      </c>
      <c r="E347" s="194" t="s">
        <v>19</v>
      </c>
      <c r="F347" s="195" t="s">
        <v>1074</v>
      </c>
      <c r="G347" s="193"/>
      <c r="H347" s="196">
        <v>7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165</v>
      </c>
      <c r="AU347" s="202" t="s">
        <v>82</v>
      </c>
      <c r="AV347" s="13" t="s">
        <v>82</v>
      </c>
      <c r="AW347" s="13" t="s">
        <v>34</v>
      </c>
      <c r="AX347" s="13" t="s">
        <v>72</v>
      </c>
      <c r="AY347" s="202" t="s">
        <v>149</v>
      </c>
    </row>
    <row r="348" spans="2:51" s="15" customFormat="1" ht="11.25">
      <c r="B348" s="215"/>
      <c r="C348" s="216"/>
      <c r="D348" s="187" t="s">
        <v>165</v>
      </c>
      <c r="E348" s="217" t="s">
        <v>19</v>
      </c>
      <c r="F348" s="218" t="s">
        <v>203</v>
      </c>
      <c r="G348" s="216"/>
      <c r="H348" s="219">
        <v>7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165</v>
      </c>
      <c r="AU348" s="225" t="s">
        <v>82</v>
      </c>
      <c r="AV348" s="15" t="s">
        <v>157</v>
      </c>
      <c r="AW348" s="15" t="s">
        <v>34</v>
      </c>
      <c r="AX348" s="15" t="s">
        <v>80</v>
      </c>
      <c r="AY348" s="225" t="s">
        <v>149</v>
      </c>
    </row>
    <row r="349" spans="1:65" s="2" customFormat="1" ht="16.5" customHeight="1">
      <c r="A349" s="35"/>
      <c r="B349" s="36"/>
      <c r="C349" s="174" t="s">
        <v>497</v>
      </c>
      <c r="D349" s="174" t="s">
        <v>152</v>
      </c>
      <c r="E349" s="175" t="s">
        <v>1075</v>
      </c>
      <c r="F349" s="176" t="s">
        <v>1076</v>
      </c>
      <c r="G349" s="177" t="s">
        <v>161</v>
      </c>
      <c r="H349" s="178">
        <v>2</v>
      </c>
      <c r="I349" s="179"/>
      <c r="J349" s="180">
        <f>ROUND(I349*H349,2)</f>
        <v>0</v>
      </c>
      <c r="K349" s="176" t="s">
        <v>156</v>
      </c>
      <c r="L349" s="40"/>
      <c r="M349" s="181" t="s">
        <v>19</v>
      </c>
      <c r="N349" s="182" t="s">
        <v>43</v>
      </c>
      <c r="O349" s="65"/>
      <c r="P349" s="183">
        <f>O349*H349</f>
        <v>0</v>
      </c>
      <c r="Q349" s="183">
        <v>0.02</v>
      </c>
      <c r="R349" s="183">
        <f>Q349*H349</f>
        <v>0.04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82</v>
      </c>
      <c r="AY349" s="18" t="s">
        <v>149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80</v>
      </c>
      <c r="BK349" s="186">
        <f>ROUND(I349*H349,2)</f>
        <v>0</v>
      </c>
      <c r="BL349" s="18" t="s">
        <v>157</v>
      </c>
      <c r="BM349" s="185" t="s">
        <v>1077</v>
      </c>
    </row>
    <row r="350" spans="1:47" s="2" customFormat="1" ht="29.25">
      <c r="A350" s="35"/>
      <c r="B350" s="36"/>
      <c r="C350" s="37"/>
      <c r="D350" s="187" t="s">
        <v>163</v>
      </c>
      <c r="E350" s="37"/>
      <c r="F350" s="188" t="s">
        <v>1078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82</v>
      </c>
    </row>
    <row r="351" spans="2:51" s="13" customFormat="1" ht="11.25">
      <c r="B351" s="192"/>
      <c r="C351" s="193"/>
      <c r="D351" s="187" t="s">
        <v>165</v>
      </c>
      <c r="E351" s="194" t="s">
        <v>19</v>
      </c>
      <c r="F351" s="195" t="s">
        <v>1079</v>
      </c>
      <c r="G351" s="193"/>
      <c r="H351" s="196">
        <v>2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165</v>
      </c>
      <c r="AU351" s="202" t="s">
        <v>82</v>
      </c>
      <c r="AV351" s="13" t="s">
        <v>82</v>
      </c>
      <c r="AW351" s="13" t="s">
        <v>34</v>
      </c>
      <c r="AX351" s="13" t="s">
        <v>72</v>
      </c>
      <c r="AY351" s="202" t="s">
        <v>149</v>
      </c>
    </row>
    <row r="352" spans="2:51" s="15" customFormat="1" ht="11.25">
      <c r="B352" s="215"/>
      <c r="C352" s="216"/>
      <c r="D352" s="187" t="s">
        <v>165</v>
      </c>
      <c r="E352" s="217" t="s">
        <v>19</v>
      </c>
      <c r="F352" s="218" t="s">
        <v>203</v>
      </c>
      <c r="G352" s="216"/>
      <c r="H352" s="219">
        <v>2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165</v>
      </c>
      <c r="AU352" s="225" t="s">
        <v>82</v>
      </c>
      <c r="AV352" s="15" t="s">
        <v>157</v>
      </c>
      <c r="AW352" s="15" t="s">
        <v>34</v>
      </c>
      <c r="AX352" s="15" t="s">
        <v>80</v>
      </c>
      <c r="AY352" s="225" t="s">
        <v>149</v>
      </c>
    </row>
    <row r="353" spans="1:65" s="2" customFormat="1" ht="16.5" customHeight="1">
      <c r="A353" s="35"/>
      <c r="B353" s="36"/>
      <c r="C353" s="174" t="s">
        <v>505</v>
      </c>
      <c r="D353" s="174" t="s">
        <v>152</v>
      </c>
      <c r="E353" s="175" t="s">
        <v>1080</v>
      </c>
      <c r="F353" s="176" t="s">
        <v>1081</v>
      </c>
      <c r="G353" s="177" t="s">
        <v>155</v>
      </c>
      <c r="H353" s="178">
        <v>8</v>
      </c>
      <c r="I353" s="179"/>
      <c r="J353" s="180">
        <f>ROUND(I353*H353,2)</f>
        <v>0</v>
      </c>
      <c r="K353" s="176" t="s">
        <v>156</v>
      </c>
      <c r="L353" s="40"/>
      <c r="M353" s="181" t="s">
        <v>19</v>
      </c>
      <c r="N353" s="182" t="s">
        <v>43</v>
      </c>
      <c r="O353" s="6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82</v>
      </c>
      <c r="AY353" s="18" t="s">
        <v>149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80</v>
      </c>
      <c r="BK353" s="186">
        <f>ROUND(I353*H353,2)</f>
        <v>0</v>
      </c>
      <c r="BL353" s="18" t="s">
        <v>157</v>
      </c>
      <c r="BM353" s="185" t="s">
        <v>1082</v>
      </c>
    </row>
    <row r="354" spans="1:47" s="2" customFormat="1" ht="29.25">
      <c r="A354" s="35"/>
      <c r="B354" s="36"/>
      <c r="C354" s="37"/>
      <c r="D354" s="187" t="s">
        <v>163</v>
      </c>
      <c r="E354" s="37"/>
      <c r="F354" s="188" t="s">
        <v>1078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82</v>
      </c>
    </row>
    <row r="355" spans="2:51" s="13" customFormat="1" ht="11.25">
      <c r="B355" s="192"/>
      <c r="C355" s="193"/>
      <c r="D355" s="187" t="s">
        <v>165</v>
      </c>
      <c r="E355" s="194" t="s">
        <v>19</v>
      </c>
      <c r="F355" s="195" t="s">
        <v>1083</v>
      </c>
      <c r="G355" s="193"/>
      <c r="H355" s="196">
        <v>8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165</v>
      </c>
      <c r="AU355" s="202" t="s">
        <v>82</v>
      </c>
      <c r="AV355" s="13" t="s">
        <v>82</v>
      </c>
      <c r="AW355" s="13" t="s">
        <v>34</v>
      </c>
      <c r="AX355" s="13" t="s">
        <v>72</v>
      </c>
      <c r="AY355" s="202" t="s">
        <v>149</v>
      </c>
    </row>
    <row r="356" spans="2:51" s="15" customFormat="1" ht="11.25">
      <c r="B356" s="215"/>
      <c r="C356" s="216"/>
      <c r="D356" s="187" t="s">
        <v>165</v>
      </c>
      <c r="E356" s="217" t="s">
        <v>19</v>
      </c>
      <c r="F356" s="218" t="s">
        <v>203</v>
      </c>
      <c r="G356" s="216"/>
      <c r="H356" s="219">
        <v>8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165</v>
      </c>
      <c r="AU356" s="225" t="s">
        <v>82</v>
      </c>
      <c r="AV356" s="15" t="s">
        <v>157</v>
      </c>
      <c r="AW356" s="15" t="s">
        <v>34</v>
      </c>
      <c r="AX356" s="15" t="s">
        <v>80</v>
      </c>
      <c r="AY356" s="225" t="s">
        <v>149</v>
      </c>
    </row>
    <row r="357" spans="2:63" s="12" customFormat="1" ht="22.9" customHeight="1">
      <c r="B357" s="158"/>
      <c r="C357" s="159"/>
      <c r="D357" s="160" t="s">
        <v>71</v>
      </c>
      <c r="E357" s="172" t="s">
        <v>468</v>
      </c>
      <c r="F357" s="172" t="s">
        <v>469</v>
      </c>
      <c r="G357" s="159"/>
      <c r="H357" s="159"/>
      <c r="I357" s="162"/>
      <c r="J357" s="173">
        <f>BK357</f>
        <v>0</v>
      </c>
      <c r="K357" s="159"/>
      <c r="L357" s="164"/>
      <c r="M357" s="165"/>
      <c r="N357" s="166"/>
      <c r="O357" s="166"/>
      <c r="P357" s="167">
        <f>SUM(P358:P394)</f>
        <v>0</v>
      </c>
      <c r="Q357" s="166"/>
      <c r="R357" s="167">
        <f>SUM(R358:R394)</f>
        <v>1.6920184299999999</v>
      </c>
      <c r="S357" s="166"/>
      <c r="T357" s="168">
        <f>SUM(T358:T394)</f>
        <v>0</v>
      </c>
      <c r="AR357" s="169" t="s">
        <v>82</v>
      </c>
      <c r="AT357" s="170" t="s">
        <v>71</v>
      </c>
      <c r="AU357" s="170" t="s">
        <v>80</v>
      </c>
      <c r="AY357" s="169" t="s">
        <v>149</v>
      </c>
      <c r="BK357" s="171">
        <f>SUM(BK358:BK394)</f>
        <v>0</v>
      </c>
    </row>
    <row r="358" spans="1:65" s="2" customFormat="1" ht="37.9" customHeight="1">
      <c r="A358" s="35"/>
      <c r="B358" s="36"/>
      <c r="C358" s="174" t="s">
        <v>516</v>
      </c>
      <c r="D358" s="174" t="s">
        <v>152</v>
      </c>
      <c r="E358" s="175" t="s">
        <v>1084</v>
      </c>
      <c r="F358" s="176" t="s">
        <v>1085</v>
      </c>
      <c r="G358" s="177" t="s">
        <v>170</v>
      </c>
      <c r="H358" s="178">
        <v>98.69</v>
      </c>
      <c r="I358" s="179"/>
      <c r="J358" s="180">
        <f>ROUND(I358*H358,2)</f>
        <v>0</v>
      </c>
      <c r="K358" s="176" t="s">
        <v>182</v>
      </c>
      <c r="L358" s="40"/>
      <c r="M358" s="181" t="s">
        <v>19</v>
      </c>
      <c r="N358" s="182" t="s">
        <v>43</v>
      </c>
      <c r="O358" s="65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256</v>
      </c>
      <c r="AT358" s="185" t="s">
        <v>152</v>
      </c>
      <c r="AU358" s="185" t="s">
        <v>82</v>
      </c>
      <c r="AY358" s="18" t="s">
        <v>149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8" t="s">
        <v>80</v>
      </c>
      <c r="BK358" s="186">
        <f>ROUND(I358*H358,2)</f>
        <v>0</v>
      </c>
      <c r="BL358" s="18" t="s">
        <v>256</v>
      </c>
      <c r="BM358" s="185" t="s">
        <v>1086</v>
      </c>
    </row>
    <row r="359" spans="1:47" s="2" customFormat="1" ht="11.25">
      <c r="A359" s="35"/>
      <c r="B359" s="36"/>
      <c r="C359" s="37"/>
      <c r="D359" s="203" t="s">
        <v>184</v>
      </c>
      <c r="E359" s="37"/>
      <c r="F359" s="204" t="s">
        <v>1087</v>
      </c>
      <c r="G359" s="37"/>
      <c r="H359" s="37"/>
      <c r="I359" s="189"/>
      <c r="J359" s="37"/>
      <c r="K359" s="37"/>
      <c r="L359" s="40"/>
      <c r="M359" s="190"/>
      <c r="N359" s="191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184</v>
      </c>
      <c r="AU359" s="18" t="s">
        <v>82</v>
      </c>
    </row>
    <row r="360" spans="2:51" s="13" customFormat="1" ht="11.25">
      <c r="B360" s="192"/>
      <c r="C360" s="193"/>
      <c r="D360" s="187" t="s">
        <v>165</v>
      </c>
      <c r="E360" s="194" t="s">
        <v>19</v>
      </c>
      <c r="F360" s="195" t="s">
        <v>1088</v>
      </c>
      <c r="G360" s="193"/>
      <c r="H360" s="196">
        <v>98.69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165</v>
      </c>
      <c r="AU360" s="202" t="s">
        <v>82</v>
      </c>
      <c r="AV360" s="13" t="s">
        <v>82</v>
      </c>
      <c r="AW360" s="13" t="s">
        <v>34</v>
      </c>
      <c r="AX360" s="13" t="s">
        <v>80</v>
      </c>
      <c r="AY360" s="202" t="s">
        <v>149</v>
      </c>
    </row>
    <row r="361" spans="1:65" s="2" customFormat="1" ht="16.5" customHeight="1">
      <c r="A361" s="35"/>
      <c r="B361" s="36"/>
      <c r="C361" s="229" t="s">
        <v>522</v>
      </c>
      <c r="D361" s="229" t="s">
        <v>1089</v>
      </c>
      <c r="E361" s="230" t="s">
        <v>1090</v>
      </c>
      <c r="F361" s="231" t="s">
        <v>1091</v>
      </c>
      <c r="G361" s="232" t="s">
        <v>1092</v>
      </c>
      <c r="H361" s="233">
        <v>29.607</v>
      </c>
      <c r="I361" s="234"/>
      <c r="J361" s="235">
        <f>ROUND(I361*H361,2)</f>
        <v>0</v>
      </c>
      <c r="K361" s="231" t="s">
        <v>182</v>
      </c>
      <c r="L361" s="236"/>
      <c r="M361" s="237" t="s">
        <v>19</v>
      </c>
      <c r="N361" s="238" t="s">
        <v>43</v>
      </c>
      <c r="O361" s="65"/>
      <c r="P361" s="183">
        <f>O361*H361</f>
        <v>0</v>
      </c>
      <c r="Q361" s="183">
        <v>0.001</v>
      </c>
      <c r="R361" s="183">
        <f>Q361*H361</f>
        <v>0.029607</v>
      </c>
      <c r="S361" s="183">
        <v>0</v>
      </c>
      <c r="T361" s="184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355</v>
      </c>
      <c r="AT361" s="185" t="s">
        <v>1089</v>
      </c>
      <c r="AU361" s="185" t="s">
        <v>82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256</v>
      </c>
      <c r="BM361" s="185" t="s">
        <v>1093</v>
      </c>
    </row>
    <row r="362" spans="2:51" s="13" customFormat="1" ht="11.25">
      <c r="B362" s="192"/>
      <c r="C362" s="193"/>
      <c r="D362" s="187" t="s">
        <v>165</v>
      </c>
      <c r="E362" s="193"/>
      <c r="F362" s="195" t="s">
        <v>1094</v>
      </c>
      <c r="G362" s="193"/>
      <c r="H362" s="196">
        <v>29.607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165</v>
      </c>
      <c r="AU362" s="202" t="s">
        <v>82</v>
      </c>
      <c r="AV362" s="13" t="s">
        <v>82</v>
      </c>
      <c r="AW362" s="13" t="s">
        <v>4</v>
      </c>
      <c r="AX362" s="13" t="s">
        <v>80</v>
      </c>
      <c r="AY362" s="202" t="s">
        <v>149</v>
      </c>
    </row>
    <row r="363" spans="1:65" s="2" customFormat="1" ht="37.9" customHeight="1">
      <c r="A363" s="35"/>
      <c r="B363" s="36"/>
      <c r="C363" s="174" t="s">
        <v>527</v>
      </c>
      <c r="D363" s="174" t="s">
        <v>152</v>
      </c>
      <c r="E363" s="175" t="s">
        <v>1095</v>
      </c>
      <c r="F363" s="176" t="s">
        <v>1096</v>
      </c>
      <c r="G363" s="177" t="s">
        <v>170</v>
      </c>
      <c r="H363" s="178">
        <v>2.415</v>
      </c>
      <c r="I363" s="179"/>
      <c r="J363" s="180">
        <f>ROUND(I363*H363,2)</f>
        <v>0</v>
      </c>
      <c r="K363" s="176" t="s">
        <v>182</v>
      </c>
      <c r="L363" s="40"/>
      <c r="M363" s="181" t="s">
        <v>19</v>
      </c>
      <c r="N363" s="182" t="s">
        <v>43</v>
      </c>
      <c r="O363" s="65"/>
      <c r="P363" s="183">
        <f>O363*H363</f>
        <v>0</v>
      </c>
      <c r="Q363" s="183">
        <v>0.00012</v>
      </c>
      <c r="R363" s="183">
        <f>Q363*H363</f>
        <v>0.0002898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82</v>
      </c>
      <c r="AY363" s="18" t="s">
        <v>149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80</v>
      </c>
      <c r="BK363" s="186">
        <f>ROUND(I363*H363,2)</f>
        <v>0</v>
      </c>
      <c r="BL363" s="18" t="s">
        <v>157</v>
      </c>
      <c r="BM363" s="185" t="s">
        <v>1097</v>
      </c>
    </row>
    <row r="364" spans="1:47" s="2" customFormat="1" ht="11.25">
      <c r="A364" s="35"/>
      <c r="B364" s="36"/>
      <c r="C364" s="37"/>
      <c r="D364" s="203" t="s">
        <v>184</v>
      </c>
      <c r="E364" s="37"/>
      <c r="F364" s="204" t="s">
        <v>1098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184</v>
      </c>
      <c r="AU364" s="18" t="s">
        <v>82</v>
      </c>
    </row>
    <row r="365" spans="2:51" s="13" customFormat="1" ht="11.25">
      <c r="B365" s="192"/>
      <c r="C365" s="193"/>
      <c r="D365" s="187" t="s">
        <v>165</v>
      </c>
      <c r="E365" s="194" t="s">
        <v>19</v>
      </c>
      <c r="F365" s="195" t="s">
        <v>1099</v>
      </c>
      <c r="G365" s="193"/>
      <c r="H365" s="196">
        <v>2.415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165</v>
      </c>
      <c r="AU365" s="202" t="s">
        <v>82</v>
      </c>
      <c r="AV365" s="13" t="s">
        <v>82</v>
      </c>
      <c r="AW365" s="13" t="s">
        <v>34</v>
      </c>
      <c r="AX365" s="13" t="s">
        <v>80</v>
      </c>
      <c r="AY365" s="202" t="s">
        <v>149</v>
      </c>
    </row>
    <row r="366" spans="1:65" s="2" customFormat="1" ht="16.5" customHeight="1">
      <c r="A366" s="35"/>
      <c r="B366" s="36"/>
      <c r="C366" s="229" t="s">
        <v>533</v>
      </c>
      <c r="D366" s="229" t="s">
        <v>1089</v>
      </c>
      <c r="E366" s="230" t="s">
        <v>1100</v>
      </c>
      <c r="F366" s="231" t="s">
        <v>1101</v>
      </c>
      <c r="G366" s="232" t="s">
        <v>1092</v>
      </c>
      <c r="H366" s="233">
        <v>3.623</v>
      </c>
      <c r="I366" s="234"/>
      <c r="J366" s="235">
        <f>ROUND(I366*H366,2)</f>
        <v>0</v>
      </c>
      <c r="K366" s="231" t="s">
        <v>182</v>
      </c>
      <c r="L366" s="236"/>
      <c r="M366" s="237" t="s">
        <v>19</v>
      </c>
      <c r="N366" s="238" t="s">
        <v>43</v>
      </c>
      <c r="O366" s="65"/>
      <c r="P366" s="183">
        <f>O366*H366</f>
        <v>0</v>
      </c>
      <c r="Q366" s="183">
        <v>0.00136</v>
      </c>
      <c r="R366" s="183">
        <f>Q366*H366</f>
        <v>0.004927280000000001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204</v>
      </c>
      <c r="AT366" s="185" t="s">
        <v>1089</v>
      </c>
      <c r="AU366" s="185" t="s">
        <v>82</v>
      </c>
      <c r="AY366" s="18" t="s">
        <v>149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80</v>
      </c>
      <c r="BK366" s="186">
        <f>ROUND(I366*H366,2)</f>
        <v>0</v>
      </c>
      <c r="BL366" s="18" t="s">
        <v>157</v>
      </c>
      <c r="BM366" s="185" t="s">
        <v>1102</v>
      </c>
    </row>
    <row r="367" spans="2:51" s="13" customFormat="1" ht="11.25">
      <c r="B367" s="192"/>
      <c r="C367" s="193"/>
      <c r="D367" s="187" t="s">
        <v>165</v>
      </c>
      <c r="E367" s="193"/>
      <c r="F367" s="195" t="s">
        <v>1103</v>
      </c>
      <c r="G367" s="193"/>
      <c r="H367" s="196">
        <v>3.623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165</v>
      </c>
      <c r="AU367" s="202" t="s">
        <v>82</v>
      </c>
      <c r="AV367" s="13" t="s">
        <v>82</v>
      </c>
      <c r="AW367" s="13" t="s">
        <v>4</v>
      </c>
      <c r="AX367" s="13" t="s">
        <v>80</v>
      </c>
      <c r="AY367" s="202" t="s">
        <v>149</v>
      </c>
    </row>
    <row r="368" spans="1:65" s="2" customFormat="1" ht="33" customHeight="1">
      <c r="A368" s="35"/>
      <c r="B368" s="36"/>
      <c r="C368" s="174" t="s">
        <v>540</v>
      </c>
      <c r="D368" s="174" t="s">
        <v>152</v>
      </c>
      <c r="E368" s="175" t="s">
        <v>1104</v>
      </c>
      <c r="F368" s="176" t="s">
        <v>1105</v>
      </c>
      <c r="G368" s="177" t="s">
        <v>170</v>
      </c>
      <c r="H368" s="178">
        <v>88.43</v>
      </c>
      <c r="I368" s="179"/>
      <c r="J368" s="180">
        <f>ROUND(I368*H368,2)</f>
        <v>0</v>
      </c>
      <c r="K368" s="176" t="s">
        <v>182</v>
      </c>
      <c r="L368" s="40"/>
      <c r="M368" s="181" t="s">
        <v>19</v>
      </c>
      <c r="N368" s="182" t="s">
        <v>43</v>
      </c>
      <c r="O368" s="65"/>
      <c r="P368" s="183">
        <f>O368*H368</f>
        <v>0</v>
      </c>
      <c r="Q368" s="183">
        <v>0</v>
      </c>
      <c r="R368" s="183">
        <f>Q368*H368</f>
        <v>0</v>
      </c>
      <c r="S368" s="183">
        <v>0</v>
      </c>
      <c r="T368" s="184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256</v>
      </c>
      <c r="AT368" s="185" t="s">
        <v>152</v>
      </c>
      <c r="AU368" s="185" t="s">
        <v>82</v>
      </c>
      <c r="AY368" s="18" t="s">
        <v>149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18" t="s">
        <v>80</v>
      </c>
      <c r="BK368" s="186">
        <f>ROUND(I368*H368,2)</f>
        <v>0</v>
      </c>
      <c r="BL368" s="18" t="s">
        <v>256</v>
      </c>
      <c r="BM368" s="185" t="s">
        <v>1106</v>
      </c>
    </row>
    <row r="369" spans="1:47" s="2" customFormat="1" ht="11.25">
      <c r="A369" s="35"/>
      <c r="B369" s="36"/>
      <c r="C369" s="37"/>
      <c r="D369" s="203" t="s">
        <v>184</v>
      </c>
      <c r="E369" s="37"/>
      <c r="F369" s="204" t="s">
        <v>1107</v>
      </c>
      <c r="G369" s="37"/>
      <c r="H369" s="37"/>
      <c r="I369" s="189"/>
      <c r="J369" s="37"/>
      <c r="K369" s="37"/>
      <c r="L369" s="40"/>
      <c r="M369" s="190"/>
      <c r="N369" s="191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184</v>
      </c>
      <c r="AU369" s="18" t="s">
        <v>82</v>
      </c>
    </row>
    <row r="370" spans="2:51" s="13" customFormat="1" ht="11.25">
      <c r="B370" s="192"/>
      <c r="C370" s="193"/>
      <c r="D370" s="187" t="s">
        <v>165</v>
      </c>
      <c r="E370" s="194" t="s">
        <v>19</v>
      </c>
      <c r="F370" s="195" t="s">
        <v>1108</v>
      </c>
      <c r="G370" s="193"/>
      <c r="H370" s="196">
        <v>88.43</v>
      </c>
      <c r="I370" s="197"/>
      <c r="J370" s="193"/>
      <c r="K370" s="193"/>
      <c r="L370" s="198"/>
      <c r="M370" s="199"/>
      <c r="N370" s="200"/>
      <c r="O370" s="200"/>
      <c r="P370" s="200"/>
      <c r="Q370" s="200"/>
      <c r="R370" s="200"/>
      <c r="S370" s="200"/>
      <c r="T370" s="201"/>
      <c r="AT370" s="202" t="s">
        <v>165</v>
      </c>
      <c r="AU370" s="202" t="s">
        <v>82</v>
      </c>
      <c r="AV370" s="13" t="s">
        <v>82</v>
      </c>
      <c r="AW370" s="13" t="s">
        <v>34</v>
      </c>
      <c r="AX370" s="13" t="s">
        <v>80</v>
      </c>
      <c r="AY370" s="202" t="s">
        <v>149</v>
      </c>
    </row>
    <row r="371" spans="1:65" s="2" customFormat="1" ht="49.15" customHeight="1">
      <c r="A371" s="35"/>
      <c r="B371" s="36"/>
      <c r="C371" s="229" t="s">
        <v>546</v>
      </c>
      <c r="D371" s="229" t="s">
        <v>1089</v>
      </c>
      <c r="E371" s="230" t="s">
        <v>1109</v>
      </c>
      <c r="F371" s="231" t="s">
        <v>1110</v>
      </c>
      <c r="G371" s="232" t="s">
        <v>170</v>
      </c>
      <c r="H371" s="233">
        <v>103.065</v>
      </c>
      <c r="I371" s="234"/>
      <c r="J371" s="235">
        <f>ROUND(I371*H371,2)</f>
        <v>0</v>
      </c>
      <c r="K371" s="231" t="s">
        <v>182</v>
      </c>
      <c r="L371" s="236"/>
      <c r="M371" s="237" t="s">
        <v>19</v>
      </c>
      <c r="N371" s="238" t="s">
        <v>43</v>
      </c>
      <c r="O371" s="65"/>
      <c r="P371" s="183">
        <f>O371*H371</f>
        <v>0</v>
      </c>
      <c r="Q371" s="183">
        <v>0.004</v>
      </c>
      <c r="R371" s="183">
        <f>Q371*H371</f>
        <v>0.41226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355</v>
      </c>
      <c r="AT371" s="185" t="s">
        <v>1089</v>
      </c>
      <c r="AU371" s="185" t="s">
        <v>82</v>
      </c>
      <c r="AY371" s="18" t="s">
        <v>149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8" t="s">
        <v>80</v>
      </c>
      <c r="BK371" s="186">
        <f>ROUND(I371*H371,2)</f>
        <v>0</v>
      </c>
      <c r="BL371" s="18" t="s">
        <v>256</v>
      </c>
      <c r="BM371" s="185" t="s">
        <v>1111</v>
      </c>
    </row>
    <row r="372" spans="2:51" s="13" customFormat="1" ht="11.25">
      <c r="B372" s="192"/>
      <c r="C372" s="193"/>
      <c r="D372" s="187" t="s">
        <v>165</v>
      </c>
      <c r="E372" s="193"/>
      <c r="F372" s="195" t="s">
        <v>1112</v>
      </c>
      <c r="G372" s="193"/>
      <c r="H372" s="196">
        <v>103.065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165</v>
      </c>
      <c r="AU372" s="202" t="s">
        <v>82</v>
      </c>
      <c r="AV372" s="13" t="s">
        <v>82</v>
      </c>
      <c r="AW372" s="13" t="s">
        <v>4</v>
      </c>
      <c r="AX372" s="13" t="s">
        <v>80</v>
      </c>
      <c r="AY372" s="202" t="s">
        <v>149</v>
      </c>
    </row>
    <row r="373" spans="1:65" s="2" customFormat="1" ht="24.2" customHeight="1">
      <c r="A373" s="35"/>
      <c r="B373" s="36"/>
      <c r="C373" s="174" t="s">
        <v>555</v>
      </c>
      <c r="D373" s="174" t="s">
        <v>152</v>
      </c>
      <c r="E373" s="175" t="s">
        <v>1113</v>
      </c>
      <c r="F373" s="176" t="s">
        <v>1114</v>
      </c>
      <c r="G373" s="177" t="s">
        <v>170</v>
      </c>
      <c r="H373" s="178">
        <v>88.43</v>
      </c>
      <c r="I373" s="179"/>
      <c r="J373" s="180">
        <f>ROUND(I373*H373,2)</f>
        <v>0</v>
      </c>
      <c r="K373" s="176" t="s">
        <v>182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0.00088</v>
      </c>
      <c r="R373" s="183">
        <f>Q373*H373</f>
        <v>0.07781840000000001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256</v>
      </c>
      <c r="AT373" s="185" t="s">
        <v>152</v>
      </c>
      <c r="AU373" s="185" t="s">
        <v>82</v>
      </c>
      <c r="AY373" s="18" t="s">
        <v>149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256</v>
      </c>
      <c r="BM373" s="185" t="s">
        <v>1115</v>
      </c>
    </row>
    <row r="374" spans="1:47" s="2" customFormat="1" ht="11.25">
      <c r="A374" s="35"/>
      <c r="B374" s="36"/>
      <c r="C374" s="37"/>
      <c r="D374" s="203" t="s">
        <v>184</v>
      </c>
      <c r="E374" s="37"/>
      <c r="F374" s="204" t="s">
        <v>1116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184</v>
      </c>
      <c r="AU374" s="18" t="s">
        <v>82</v>
      </c>
    </row>
    <row r="375" spans="1:47" s="2" customFormat="1" ht="19.5">
      <c r="A375" s="35"/>
      <c r="B375" s="36"/>
      <c r="C375" s="37"/>
      <c r="D375" s="187" t="s">
        <v>163</v>
      </c>
      <c r="E375" s="37"/>
      <c r="F375" s="188" t="s">
        <v>1117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82</v>
      </c>
    </row>
    <row r="376" spans="2:51" s="13" customFormat="1" ht="11.25">
      <c r="B376" s="192"/>
      <c r="C376" s="193"/>
      <c r="D376" s="187" t="s">
        <v>165</v>
      </c>
      <c r="E376" s="194" t="s">
        <v>19</v>
      </c>
      <c r="F376" s="195" t="s">
        <v>1108</v>
      </c>
      <c r="G376" s="193"/>
      <c r="H376" s="196">
        <v>88.43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165</v>
      </c>
      <c r="AU376" s="202" t="s">
        <v>82</v>
      </c>
      <c r="AV376" s="13" t="s">
        <v>82</v>
      </c>
      <c r="AW376" s="13" t="s">
        <v>34</v>
      </c>
      <c r="AX376" s="13" t="s">
        <v>80</v>
      </c>
      <c r="AY376" s="202" t="s">
        <v>149</v>
      </c>
    </row>
    <row r="377" spans="1:65" s="2" customFormat="1" ht="44.25" customHeight="1">
      <c r="A377" s="35"/>
      <c r="B377" s="36"/>
      <c r="C377" s="229" t="s">
        <v>561</v>
      </c>
      <c r="D377" s="229" t="s">
        <v>1089</v>
      </c>
      <c r="E377" s="230" t="s">
        <v>1118</v>
      </c>
      <c r="F377" s="231" t="s">
        <v>1119</v>
      </c>
      <c r="G377" s="232" t="s">
        <v>170</v>
      </c>
      <c r="H377" s="233">
        <v>103.065</v>
      </c>
      <c r="I377" s="234"/>
      <c r="J377" s="235">
        <f>ROUND(I377*H377,2)</f>
        <v>0</v>
      </c>
      <c r="K377" s="231" t="s">
        <v>182</v>
      </c>
      <c r="L377" s="236"/>
      <c r="M377" s="237" t="s">
        <v>19</v>
      </c>
      <c r="N377" s="238" t="s">
        <v>43</v>
      </c>
      <c r="O377" s="65"/>
      <c r="P377" s="183">
        <f>O377*H377</f>
        <v>0</v>
      </c>
      <c r="Q377" s="183">
        <v>0.00553</v>
      </c>
      <c r="R377" s="183">
        <f>Q377*H377</f>
        <v>0.56994945</v>
      </c>
      <c r="S377" s="183">
        <v>0</v>
      </c>
      <c r="T377" s="18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355</v>
      </c>
      <c r="AT377" s="185" t="s">
        <v>1089</v>
      </c>
      <c r="AU377" s="185" t="s">
        <v>82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256</v>
      </c>
      <c r="BM377" s="185" t="s">
        <v>1120</v>
      </c>
    </row>
    <row r="378" spans="2:51" s="13" customFormat="1" ht="11.25">
      <c r="B378" s="192"/>
      <c r="C378" s="193"/>
      <c r="D378" s="187" t="s">
        <v>165</v>
      </c>
      <c r="E378" s="193"/>
      <c r="F378" s="195" t="s">
        <v>1112</v>
      </c>
      <c r="G378" s="193"/>
      <c r="H378" s="196">
        <v>103.065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165</v>
      </c>
      <c r="AU378" s="202" t="s">
        <v>82</v>
      </c>
      <c r="AV378" s="13" t="s">
        <v>82</v>
      </c>
      <c r="AW378" s="13" t="s">
        <v>4</v>
      </c>
      <c r="AX378" s="13" t="s">
        <v>80</v>
      </c>
      <c r="AY378" s="202" t="s">
        <v>149</v>
      </c>
    </row>
    <row r="379" spans="1:65" s="2" customFormat="1" ht="24.2" customHeight="1">
      <c r="A379" s="35"/>
      <c r="B379" s="36"/>
      <c r="C379" s="174" t="s">
        <v>567</v>
      </c>
      <c r="D379" s="174" t="s">
        <v>152</v>
      </c>
      <c r="E379" s="175" t="s">
        <v>1121</v>
      </c>
      <c r="F379" s="176" t="s">
        <v>1122</v>
      </c>
      <c r="G379" s="177" t="s">
        <v>170</v>
      </c>
      <c r="H379" s="178">
        <v>98.69</v>
      </c>
      <c r="I379" s="179"/>
      <c r="J379" s="180">
        <f>ROUND(I379*H379,2)</f>
        <v>0</v>
      </c>
      <c r="K379" s="176" t="s">
        <v>182</v>
      </c>
      <c r="L379" s="40"/>
      <c r="M379" s="181" t="s">
        <v>19</v>
      </c>
      <c r="N379" s="182" t="s">
        <v>43</v>
      </c>
      <c r="O379" s="65"/>
      <c r="P379" s="183">
        <f>O379*H379</f>
        <v>0</v>
      </c>
      <c r="Q379" s="183">
        <v>0.00036</v>
      </c>
      <c r="R379" s="183">
        <f>Q379*H379</f>
        <v>0.0355284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256</v>
      </c>
      <c r="AT379" s="185" t="s">
        <v>152</v>
      </c>
      <c r="AU379" s="185" t="s">
        <v>82</v>
      </c>
      <c r="AY379" s="18" t="s">
        <v>149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80</v>
      </c>
      <c r="BK379" s="186">
        <f>ROUND(I379*H379,2)</f>
        <v>0</v>
      </c>
      <c r="BL379" s="18" t="s">
        <v>256</v>
      </c>
      <c r="BM379" s="185" t="s">
        <v>1123</v>
      </c>
    </row>
    <row r="380" spans="1:47" s="2" customFormat="1" ht="11.25">
      <c r="A380" s="35"/>
      <c r="B380" s="36"/>
      <c r="C380" s="37"/>
      <c r="D380" s="203" t="s">
        <v>184</v>
      </c>
      <c r="E380" s="37"/>
      <c r="F380" s="204" t="s">
        <v>1124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184</v>
      </c>
      <c r="AU380" s="18" t="s">
        <v>82</v>
      </c>
    </row>
    <row r="381" spans="2:51" s="13" customFormat="1" ht="11.25">
      <c r="B381" s="192"/>
      <c r="C381" s="193"/>
      <c r="D381" s="187" t="s">
        <v>165</v>
      </c>
      <c r="E381" s="194" t="s">
        <v>19</v>
      </c>
      <c r="F381" s="195" t="s">
        <v>1088</v>
      </c>
      <c r="G381" s="193"/>
      <c r="H381" s="196">
        <v>98.69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165</v>
      </c>
      <c r="AU381" s="202" t="s">
        <v>82</v>
      </c>
      <c r="AV381" s="13" t="s">
        <v>82</v>
      </c>
      <c r="AW381" s="13" t="s">
        <v>34</v>
      </c>
      <c r="AX381" s="13" t="s">
        <v>80</v>
      </c>
      <c r="AY381" s="202" t="s">
        <v>149</v>
      </c>
    </row>
    <row r="382" spans="1:65" s="2" customFormat="1" ht="55.5" customHeight="1">
      <c r="A382" s="35"/>
      <c r="B382" s="36"/>
      <c r="C382" s="229" t="s">
        <v>573</v>
      </c>
      <c r="D382" s="229" t="s">
        <v>1089</v>
      </c>
      <c r="E382" s="230" t="s">
        <v>1125</v>
      </c>
      <c r="F382" s="231" t="s">
        <v>1126</v>
      </c>
      <c r="G382" s="232" t="s">
        <v>170</v>
      </c>
      <c r="H382" s="233">
        <v>115.023</v>
      </c>
      <c r="I382" s="234"/>
      <c r="J382" s="235">
        <f>ROUND(I382*H382,2)</f>
        <v>0</v>
      </c>
      <c r="K382" s="231" t="s">
        <v>182</v>
      </c>
      <c r="L382" s="236"/>
      <c r="M382" s="237" t="s">
        <v>19</v>
      </c>
      <c r="N382" s="238" t="s">
        <v>43</v>
      </c>
      <c r="O382" s="65"/>
      <c r="P382" s="183">
        <f>O382*H382</f>
        <v>0</v>
      </c>
      <c r="Q382" s="183">
        <v>0.0047</v>
      </c>
      <c r="R382" s="183">
        <f>Q382*H382</f>
        <v>0.5406081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355</v>
      </c>
      <c r="AT382" s="185" t="s">
        <v>1089</v>
      </c>
      <c r="AU382" s="185" t="s">
        <v>82</v>
      </c>
      <c r="AY382" s="18" t="s">
        <v>149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80</v>
      </c>
      <c r="BK382" s="186">
        <f>ROUND(I382*H382,2)</f>
        <v>0</v>
      </c>
      <c r="BL382" s="18" t="s">
        <v>256</v>
      </c>
      <c r="BM382" s="185" t="s">
        <v>1127</v>
      </c>
    </row>
    <row r="383" spans="2:51" s="13" customFormat="1" ht="11.25">
      <c r="B383" s="192"/>
      <c r="C383" s="193"/>
      <c r="D383" s="187" t="s">
        <v>165</v>
      </c>
      <c r="E383" s="193"/>
      <c r="F383" s="195" t="s">
        <v>1128</v>
      </c>
      <c r="G383" s="193"/>
      <c r="H383" s="196">
        <v>115.023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165</v>
      </c>
      <c r="AU383" s="202" t="s">
        <v>82</v>
      </c>
      <c r="AV383" s="13" t="s">
        <v>82</v>
      </c>
      <c r="AW383" s="13" t="s">
        <v>4</v>
      </c>
      <c r="AX383" s="13" t="s">
        <v>80</v>
      </c>
      <c r="AY383" s="202" t="s">
        <v>149</v>
      </c>
    </row>
    <row r="384" spans="1:65" s="2" customFormat="1" ht="55.5" customHeight="1">
      <c r="A384" s="35"/>
      <c r="B384" s="36"/>
      <c r="C384" s="174" t="s">
        <v>579</v>
      </c>
      <c r="D384" s="174" t="s">
        <v>152</v>
      </c>
      <c r="E384" s="175" t="s">
        <v>1129</v>
      </c>
      <c r="F384" s="176" t="s">
        <v>1130</v>
      </c>
      <c r="G384" s="177" t="s">
        <v>155</v>
      </c>
      <c r="H384" s="178">
        <v>2</v>
      </c>
      <c r="I384" s="179"/>
      <c r="J384" s="180">
        <f>ROUND(I384*H384,2)</f>
        <v>0</v>
      </c>
      <c r="K384" s="176" t="s">
        <v>182</v>
      </c>
      <c r="L384" s="40"/>
      <c r="M384" s="181" t="s">
        <v>19</v>
      </c>
      <c r="N384" s="182" t="s">
        <v>43</v>
      </c>
      <c r="O384" s="65"/>
      <c r="P384" s="183">
        <f>O384*H384</f>
        <v>0</v>
      </c>
      <c r="Q384" s="183">
        <v>0.00108</v>
      </c>
      <c r="R384" s="183">
        <f>Q384*H384</f>
        <v>0.00216</v>
      </c>
      <c r="S384" s="183">
        <v>0</v>
      </c>
      <c r="T384" s="18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256</v>
      </c>
      <c r="AT384" s="185" t="s">
        <v>152</v>
      </c>
      <c r="AU384" s="185" t="s">
        <v>82</v>
      </c>
      <c r="AY384" s="18" t="s">
        <v>149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8" t="s">
        <v>80</v>
      </c>
      <c r="BK384" s="186">
        <f>ROUND(I384*H384,2)</f>
        <v>0</v>
      </c>
      <c r="BL384" s="18" t="s">
        <v>256</v>
      </c>
      <c r="BM384" s="185" t="s">
        <v>1131</v>
      </c>
    </row>
    <row r="385" spans="1:47" s="2" customFormat="1" ht="11.25">
      <c r="A385" s="35"/>
      <c r="B385" s="36"/>
      <c r="C385" s="37"/>
      <c r="D385" s="203" t="s">
        <v>184</v>
      </c>
      <c r="E385" s="37"/>
      <c r="F385" s="204" t="s">
        <v>1132</v>
      </c>
      <c r="G385" s="37"/>
      <c r="H385" s="37"/>
      <c r="I385" s="189"/>
      <c r="J385" s="37"/>
      <c r="K385" s="37"/>
      <c r="L385" s="40"/>
      <c r="M385" s="190"/>
      <c r="N385" s="191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184</v>
      </c>
      <c r="AU385" s="18" t="s">
        <v>82</v>
      </c>
    </row>
    <row r="386" spans="2:51" s="13" customFormat="1" ht="11.25">
      <c r="B386" s="192"/>
      <c r="C386" s="193"/>
      <c r="D386" s="187" t="s">
        <v>165</v>
      </c>
      <c r="E386" s="194" t="s">
        <v>19</v>
      </c>
      <c r="F386" s="195" t="s">
        <v>1133</v>
      </c>
      <c r="G386" s="193"/>
      <c r="H386" s="196">
        <v>2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165</v>
      </c>
      <c r="AU386" s="202" t="s">
        <v>82</v>
      </c>
      <c r="AV386" s="13" t="s">
        <v>82</v>
      </c>
      <c r="AW386" s="13" t="s">
        <v>34</v>
      </c>
      <c r="AX386" s="13" t="s">
        <v>80</v>
      </c>
      <c r="AY386" s="202" t="s">
        <v>149</v>
      </c>
    </row>
    <row r="387" spans="1:65" s="2" customFormat="1" ht="33" customHeight="1">
      <c r="A387" s="35"/>
      <c r="B387" s="36"/>
      <c r="C387" s="229" t="s">
        <v>585</v>
      </c>
      <c r="D387" s="229" t="s">
        <v>1089</v>
      </c>
      <c r="E387" s="230" t="s">
        <v>1134</v>
      </c>
      <c r="F387" s="231" t="s">
        <v>1135</v>
      </c>
      <c r="G387" s="232" t="s">
        <v>155</v>
      </c>
      <c r="H387" s="233">
        <v>2</v>
      </c>
      <c r="I387" s="234"/>
      <c r="J387" s="235">
        <f>ROUND(I387*H387,2)</f>
        <v>0</v>
      </c>
      <c r="K387" s="231" t="s">
        <v>182</v>
      </c>
      <c r="L387" s="236"/>
      <c r="M387" s="237" t="s">
        <v>19</v>
      </c>
      <c r="N387" s="238" t="s">
        <v>43</v>
      </c>
      <c r="O387" s="65"/>
      <c r="P387" s="183">
        <f>O387*H387</f>
        <v>0</v>
      </c>
      <c r="Q387" s="183">
        <v>0.0002</v>
      </c>
      <c r="R387" s="183">
        <f>Q387*H387</f>
        <v>0.0004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355</v>
      </c>
      <c r="AT387" s="185" t="s">
        <v>1089</v>
      </c>
      <c r="AU387" s="185" t="s">
        <v>82</v>
      </c>
      <c r="AY387" s="18" t="s">
        <v>149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8" t="s">
        <v>80</v>
      </c>
      <c r="BK387" s="186">
        <f>ROUND(I387*H387,2)</f>
        <v>0</v>
      </c>
      <c r="BL387" s="18" t="s">
        <v>256</v>
      </c>
      <c r="BM387" s="185" t="s">
        <v>1136</v>
      </c>
    </row>
    <row r="388" spans="1:65" s="2" customFormat="1" ht="62.65" customHeight="1">
      <c r="A388" s="35"/>
      <c r="B388" s="36"/>
      <c r="C388" s="174" t="s">
        <v>593</v>
      </c>
      <c r="D388" s="174" t="s">
        <v>152</v>
      </c>
      <c r="E388" s="175" t="s">
        <v>1137</v>
      </c>
      <c r="F388" s="176" t="s">
        <v>1138</v>
      </c>
      <c r="G388" s="177" t="s">
        <v>155</v>
      </c>
      <c r="H388" s="178">
        <v>3</v>
      </c>
      <c r="I388" s="179"/>
      <c r="J388" s="180">
        <f>ROUND(I388*H388,2)</f>
        <v>0</v>
      </c>
      <c r="K388" s="176" t="s">
        <v>182</v>
      </c>
      <c r="L388" s="40"/>
      <c r="M388" s="181" t="s">
        <v>19</v>
      </c>
      <c r="N388" s="182" t="s">
        <v>43</v>
      </c>
      <c r="O388" s="65"/>
      <c r="P388" s="183">
        <f>O388*H388</f>
        <v>0</v>
      </c>
      <c r="Q388" s="183">
        <v>0.00365</v>
      </c>
      <c r="R388" s="183">
        <f>Q388*H388</f>
        <v>0.01095</v>
      </c>
      <c r="S388" s="183">
        <v>0</v>
      </c>
      <c r="T388" s="184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256</v>
      </c>
      <c r="AT388" s="185" t="s">
        <v>152</v>
      </c>
      <c r="AU388" s="185" t="s">
        <v>82</v>
      </c>
      <c r="AY388" s="18" t="s">
        <v>149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8" t="s">
        <v>80</v>
      </c>
      <c r="BK388" s="186">
        <f>ROUND(I388*H388,2)</f>
        <v>0</v>
      </c>
      <c r="BL388" s="18" t="s">
        <v>256</v>
      </c>
      <c r="BM388" s="185" t="s">
        <v>1139</v>
      </c>
    </row>
    <row r="389" spans="1:47" s="2" customFormat="1" ht="11.25">
      <c r="A389" s="35"/>
      <c r="B389" s="36"/>
      <c r="C389" s="37"/>
      <c r="D389" s="203" t="s">
        <v>184</v>
      </c>
      <c r="E389" s="37"/>
      <c r="F389" s="204" t="s">
        <v>1140</v>
      </c>
      <c r="G389" s="37"/>
      <c r="H389" s="37"/>
      <c r="I389" s="189"/>
      <c r="J389" s="37"/>
      <c r="K389" s="37"/>
      <c r="L389" s="40"/>
      <c r="M389" s="190"/>
      <c r="N389" s="191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184</v>
      </c>
      <c r="AU389" s="18" t="s">
        <v>82</v>
      </c>
    </row>
    <row r="390" spans="2:51" s="13" customFormat="1" ht="11.25">
      <c r="B390" s="192"/>
      <c r="C390" s="193"/>
      <c r="D390" s="187" t="s">
        <v>165</v>
      </c>
      <c r="E390" s="194" t="s">
        <v>19</v>
      </c>
      <c r="F390" s="195" t="s">
        <v>1141</v>
      </c>
      <c r="G390" s="193"/>
      <c r="H390" s="196">
        <v>3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165</v>
      </c>
      <c r="AU390" s="202" t="s">
        <v>82</v>
      </c>
      <c r="AV390" s="13" t="s">
        <v>82</v>
      </c>
      <c r="AW390" s="13" t="s">
        <v>34</v>
      </c>
      <c r="AX390" s="13" t="s">
        <v>80</v>
      </c>
      <c r="AY390" s="202" t="s">
        <v>149</v>
      </c>
    </row>
    <row r="391" spans="1:65" s="2" customFormat="1" ht="55.5" customHeight="1">
      <c r="A391" s="35"/>
      <c r="B391" s="36"/>
      <c r="C391" s="229" t="s">
        <v>599</v>
      </c>
      <c r="D391" s="229" t="s">
        <v>1089</v>
      </c>
      <c r="E391" s="230" t="s">
        <v>1125</v>
      </c>
      <c r="F391" s="231" t="s">
        <v>1126</v>
      </c>
      <c r="G391" s="232" t="s">
        <v>170</v>
      </c>
      <c r="H391" s="233">
        <v>1.6</v>
      </c>
      <c r="I391" s="234"/>
      <c r="J391" s="235">
        <f>ROUND(I391*H391,2)</f>
        <v>0</v>
      </c>
      <c r="K391" s="231" t="s">
        <v>182</v>
      </c>
      <c r="L391" s="236"/>
      <c r="M391" s="237" t="s">
        <v>19</v>
      </c>
      <c r="N391" s="238" t="s">
        <v>43</v>
      </c>
      <c r="O391" s="65"/>
      <c r="P391" s="183">
        <f>O391*H391</f>
        <v>0</v>
      </c>
      <c r="Q391" s="183">
        <v>0.0047</v>
      </c>
      <c r="R391" s="183">
        <f>Q391*H391</f>
        <v>0.007520000000000001</v>
      </c>
      <c r="S391" s="183">
        <v>0</v>
      </c>
      <c r="T391" s="18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355</v>
      </c>
      <c r="AT391" s="185" t="s">
        <v>1089</v>
      </c>
      <c r="AU391" s="185" t="s">
        <v>82</v>
      </c>
      <c r="AY391" s="18" t="s">
        <v>149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8" t="s">
        <v>80</v>
      </c>
      <c r="BK391" s="186">
        <f>ROUND(I391*H391,2)</f>
        <v>0</v>
      </c>
      <c r="BL391" s="18" t="s">
        <v>256</v>
      </c>
      <c r="BM391" s="185" t="s">
        <v>1142</v>
      </c>
    </row>
    <row r="392" spans="2:51" s="13" customFormat="1" ht="11.25">
      <c r="B392" s="192"/>
      <c r="C392" s="193"/>
      <c r="D392" s="187" t="s">
        <v>165</v>
      </c>
      <c r="E392" s="194" t="s">
        <v>19</v>
      </c>
      <c r="F392" s="195" t="s">
        <v>1143</v>
      </c>
      <c r="G392" s="193"/>
      <c r="H392" s="196">
        <v>1.6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165</v>
      </c>
      <c r="AU392" s="202" t="s">
        <v>82</v>
      </c>
      <c r="AV392" s="13" t="s">
        <v>82</v>
      </c>
      <c r="AW392" s="13" t="s">
        <v>34</v>
      </c>
      <c r="AX392" s="13" t="s">
        <v>80</v>
      </c>
      <c r="AY392" s="202" t="s">
        <v>149</v>
      </c>
    </row>
    <row r="393" spans="1:65" s="2" customFormat="1" ht="44.25" customHeight="1">
      <c r="A393" s="35"/>
      <c r="B393" s="36"/>
      <c r="C393" s="174" t="s">
        <v>605</v>
      </c>
      <c r="D393" s="174" t="s">
        <v>152</v>
      </c>
      <c r="E393" s="175" t="s">
        <v>1144</v>
      </c>
      <c r="F393" s="176" t="s">
        <v>1145</v>
      </c>
      <c r="G393" s="177" t="s">
        <v>435</v>
      </c>
      <c r="H393" s="178">
        <v>1.687</v>
      </c>
      <c r="I393" s="179"/>
      <c r="J393" s="180">
        <f>ROUND(I393*H393,2)</f>
        <v>0</v>
      </c>
      <c r="K393" s="176" t="s">
        <v>182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</v>
      </c>
      <c r="T393" s="18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256</v>
      </c>
      <c r="AT393" s="185" t="s">
        <v>152</v>
      </c>
      <c r="AU393" s="185" t="s">
        <v>82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256</v>
      </c>
      <c r="BM393" s="185" t="s">
        <v>1146</v>
      </c>
    </row>
    <row r="394" spans="1:47" s="2" customFormat="1" ht="11.25">
      <c r="A394" s="35"/>
      <c r="B394" s="36"/>
      <c r="C394" s="37"/>
      <c r="D394" s="203" t="s">
        <v>184</v>
      </c>
      <c r="E394" s="37"/>
      <c r="F394" s="204" t="s">
        <v>1147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184</v>
      </c>
      <c r="AU394" s="18" t="s">
        <v>82</v>
      </c>
    </row>
    <row r="395" spans="2:63" s="12" customFormat="1" ht="22.9" customHeight="1">
      <c r="B395" s="158"/>
      <c r="C395" s="159"/>
      <c r="D395" s="160" t="s">
        <v>71</v>
      </c>
      <c r="E395" s="172" t="s">
        <v>481</v>
      </c>
      <c r="F395" s="172" t="s">
        <v>482</v>
      </c>
      <c r="G395" s="159"/>
      <c r="H395" s="159"/>
      <c r="I395" s="162"/>
      <c r="J395" s="173">
        <f>BK395</f>
        <v>0</v>
      </c>
      <c r="K395" s="159"/>
      <c r="L395" s="164"/>
      <c r="M395" s="165"/>
      <c r="N395" s="166"/>
      <c r="O395" s="166"/>
      <c r="P395" s="167">
        <f>SUM(P396:P410)</f>
        <v>0</v>
      </c>
      <c r="Q395" s="166"/>
      <c r="R395" s="167">
        <f>SUM(R396:R410)</f>
        <v>0.24814916</v>
      </c>
      <c r="S395" s="166"/>
      <c r="T395" s="168">
        <f>SUM(T396:T410)</f>
        <v>0</v>
      </c>
      <c r="AR395" s="169" t="s">
        <v>82</v>
      </c>
      <c r="AT395" s="170" t="s">
        <v>71</v>
      </c>
      <c r="AU395" s="170" t="s">
        <v>80</v>
      </c>
      <c r="AY395" s="169" t="s">
        <v>149</v>
      </c>
      <c r="BK395" s="171">
        <f>SUM(BK396:BK410)</f>
        <v>0</v>
      </c>
    </row>
    <row r="396" spans="1:65" s="2" customFormat="1" ht="44.25" customHeight="1">
      <c r="A396" s="35"/>
      <c r="B396" s="36"/>
      <c r="C396" s="174" t="s">
        <v>611</v>
      </c>
      <c r="D396" s="174" t="s">
        <v>152</v>
      </c>
      <c r="E396" s="175" t="s">
        <v>1148</v>
      </c>
      <c r="F396" s="176" t="s">
        <v>1149</v>
      </c>
      <c r="G396" s="177" t="s">
        <v>170</v>
      </c>
      <c r="H396" s="178">
        <v>8.516</v>
      </c>
      <c r="I396" s="179"/>
      <c r="J396" s="180">
        <f>ROUND(I396*H396,2)</f>
        <v>0</v>
      </c>
      <c r="K396" s="176" t="s">
        <v>182</v>
      </c>
      <c r="L396" s="40"/>
      <c r="M396" s="181" t="s">
        <v>19</v>
      </c>
      <c r="N396" s="182" t="s">
        <v>43</v>
      </c>
      <c r="O396" s="65"/>
      <c r="P396" s="183">
        <f>O396*H396</f>
        <v>0</v>
      </c>
      <c r="Q396" s="183">
        <v>0.00606</v>
      </c>
      <c r="R396" s="183">
        <f>Q396*H396</f>
        <v>0.05160696</v>
      </c>
      <c r="S396" s="183">
        <v>0</v>
      </c>
      <c r="T396" s="18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256</v>
      </c>
      <c r="AT396" s="185" t="s">
        <v>152</v>
      </c>
      <c r="AU396" s="185" t="s">
        <v>82</v>
      </c>
      <c r="AY396" s="18" t="s">
        <v>149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18" t="s">
        <v>80</v>
      </c>
      <c r="BK396" s="186">
        <f>ROUND(I396*H396,2)</f>
        <v>0</v>
      </c>
      <c r="BL396" s="18" t="s">
        <v>256</v>
      </c>
      <c r="BM396" s="185" t="s">
        <v>1150</v>
      </c>
    </row>
    <row r="397" spans="1:47" s="2" customFormat="1" ht="11.25">
      <c r="A397" s="35"/>
      <c r="B397" s="36"/>
      <c r="C397" s="37"/>
      <c r="D397" s="203" t="s">
        <v>184</v>
      </c>
      <c r="E397" s="37"/>
      <c r="F397" s="204" t="s">
        <v>1151</v>
      </c>
      <c r="G397" s="37"/>
      <c r="H397" s="37"/>
      <c r="I397" s="189"/>
      <c r="J397" s="37"/>
      <c r="K397" s="37"/>
      <c r="L397" s="40"/>
      <c r="M397" s="190"/>
      <c r="N397" s="191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184</v>
      </c>
      <c r="AU397" s="18" t="s">
        <v>82</v>
      </c>
    </row>
    <row r="398" spans="2:51" s="13" customFormat="1" ht="11.25">
      <c r="B398" s="192"/>
      <c r="C398" s="193"/>
      <c r="D398" s="187" t="s">
        <v>165</v>
      </c>
      <c r="E398" s="194" t="s">
        <v>19</v>
      </c>
      <c r="F398" s="195" t="s">
        <v>1152</v>
      </c>
      <c r="G398" s="193"/>
      <c r="H398" s="196">
        <v>8.516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165</v>
      </c>
      <c r="AU398" s="202" t="s">
        <v>82</v>
      </c>
      <c r="AV398" s="13" t="s">
        <v>82</v>
      </c>
      <c r="AW398" s="13" t="s">
        <v>34</v>
      </c>
      <c r="AX398" s="13" t="s">
        <v>80</v>
      </c>
      <c r="AY398" s="202" t="s">
        <v>149</v>
      </c>
    </row>
    <row r="399" spans="1:65" s="2" customFormat="1" ht="24.2" customHeight="1">
      <c r="A399" s="35"/>
      <c r="B399" s="36"/>
      <c r="C399" s="229" t="s">
        <v>618</v>
      </c>
      <c r="D399" s="229" t="s">
        <v>1089</v>
      </c>
      <c r="E399" s="230" t="s">
        <v>1153</v>
      </c>
      <c r="F399" s="231" t="s">
        <v>1154</v>
      </c>
      <c r="G399" s="232" t="s">
        <v>170</v>
      </c>
      <c r="H399" s="233">
        <v>8.686</v>
      </c>
      <c r="I399" s="234"/>
      <c r="J399" s="235">
        <f>ROUND(I399*H399,2)</f>
        <v>0</v>
      </c>
      <c r="K399" s="231" t="s">
        <v>182</v>
      </c>
      <c r="L399" s="236"/>
      <c r="M399" s="237" t="s">
        <v>19</v>
      </c>
      <c r="N399" s="238" t="s">
        <v>43</v>
      </c>
      <c r="O399" s="65"/>
      <c r="P399" s="183">
        <f>O399*H399</f>
        <v>0</v>
      </c>
      <c r="Q399" s="183">
        <v>0.0066</v>
      </c>
      <c r="R399" s="183">
        <f>Q399*H399</f>
        <v>0.0573276</v>
      </c>
      <c r="S399" s="183">
        <v>0</v>
      </c>
      <c r="T399" s="184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355</v>
      </c>
      <c r="AT399" s="185" t="s">
        <v>1089</v>
      </c>
      <c r="AU399" s="185" t="s">
        <v>82</v>
      </c>
      <c r="AY399" s="18" t="s">
        <v>149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18" t="s">
        <v>80</v>
      </c>
      <c r="BK399" s="186">
        <f>ROUND(I399*H399,2)</f>
        <v>0</v>
      </c>
      <c r="BL399" s="18" t="s">
        <v>256</v>
      </c>
      <c r="BM399" s="185" t="s">
        <v>1155</v>
      </c>
    </row>
    <row r="400" spans="2:51" s="13" customFormat="1" ht="11.25">
      <c r="B400" s="192"/>
      <c r="C400" s="193"/>
      <c r="D400" s="187" t="s">
        <v>165</v>
      </c>
      <c r="E400" s="193"/>
      <c r="F400" s="195" t="s">
        <v>1156</v>
      </c>
      <c r="G400" s="193"/>
      <c r="H400" s="196">
        <v>8.686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165</v>
      </c>
      <c r="AU400" s="202" t="s">
        <v>82</v>
      </c>
      <c r="AV400" s="13" t="s">
        <v>82</v>
      </c>
      <c r="AW400" s="13" t="s">
        <v>4</v>
      </c>
      <c r="AX400" s="13" t="s">
        <v>80</v>
      </c>
      <c r="AY400" s="202" t="s">
        <v>149</v>
      </c>
    </row>
    <row r="401" spans="1:65" s="2" customFormat="1" ht="37.9" customHeight="1">
      <c r="A401" s="35"/>
      <c r="B401" s="36"/>
      <c r="C401" s="174" t="s">
        <v>625</v>
      </c>
      <c r="D401" s="174" t="s">
        <v>152</v>
      </c>
      <c r="E401" s="175" t="s">
        <v>1157</v>
      </c>
      <c r="F401" s="176" t="s">
        <v>1158</v>
      </c>
      <c r="G401" s="177" t="s">
        <v>170</v>
      </c>
      <c r="H401" s="178">
        <v>73.04</v>
      </c>
      <c r="I401" s="179"/>
      <c r="J401" s="180">
        <f>ROUND(I401*H401,2)</f>
        <v>0</v>
      </c>
      <c r="K401" s="176" t="s">
        <v>182</v>
      </c>
      <c r="L401" s="40"/>
      <c r="M401" s="181" t="s">
        <v>19</v>
      </c>
      <c r="N401" s="182" t="s">
        <v>43</v>
      </c>
      <c r="O401" s="65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256</v>
      </c>
      <c r="AT401" s="185" t="s">
        <v>152</v>
      </c>
      <c r="AU401" s="185" t="s">
        <v>82</v>
      </c>
      <c r="AY401" s="18" t="s">
        <v>149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256</v>
      </c>
      <c r="BM401" s="185" t="s">
        <v>1159</v>
      </c>
    </row>
    <row r="402" spans="1:47" s="2" customFormat="1" ht="11.25">
      <c r="A402" s="35"/>
      <c r="B402" s="36"/>
      <c r="C402" s="37"/>
      <c r="D402" s="203" t="s">
        <v>184</v>
      </c>
      <c r="E402" s="37"/>
      <c r="F402" s="204" t="s">
        <v>1160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184</v>
      </c>
      <c r="AU402" s="18" t="s">
        <v>82</v>
      </c>
    </row>
    <row r="403" spans="2:51" s="13" customFormat="1" ht="11.25">
      <c r="B403" s="192"/>
      <c r="C403" s="193"/>
      <c r="D403" s="187" t="s">
        <v>165</v>
      </c>
      <c r="E403" s="194" t="s">
        <v>19</v>
      </c>
      <c r="F403" s="195" t="s">
        <v>1161</v>
      </c>
      <c r="G403" s="193"/>
      <c r="H403" s="196">
        <v>73.04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165</v>
      </c>
      <c r="AU403" s="202" t="s">
        <v>82</v>
      </c>
      <c r="AV403" s="13" t="s">
        <v>82</v>
      </c>
      <c r="AW403" s="13" t="s">
        <v>34</v>
      </c>
      <c r="AX403" s="13" t="s">
        <v>80</v>
      </c>
      <c r="AY403" s="202" t="s">
        <v>149</v>
      </c>
    </row>
    <row r="404" spans="1:65" s="2" customFormat="1" ht="24.2" customHeight="1">
      <c r="A404" s="35"/>
      <c r="B404" s="36"/>
      <c r="C404" s="229" t="s">
        <v>632</v>
      </c>
      <c r="D404" s="229" t="s">
        <v>1089</v>
      </c>
      <c r="E404" s="230" t="s">
        <v>1162</v>
      </c>
      <c r="F404" s="231" t="s">
        <v>1163</v>
      </c>
      <c r="G404" s="232" t="s">
        <v>170</v>
      </c>
      <c r="H404" s="233">
        <v>74.501</v>
      </c>
      <c r="I404" s="234"/>
      <c r="J404" s="235">
        <f>ROUND(I404*H404,2)</f>
        <v>0</v>
      </c>
      <c r="K404" s="231" t="s">
        <v>182</v>
      </c>
      <c r="L404" s="236"/>
      <c r="M404" s="237" t="s">
        <v>19</v>
      </c>
      <c r="N404" s="238" t="s">
        <v>43</v>
      </c>
      <c r="O404" s="65"/>
      <c r="P404" s="183">
        <f>O404*H404</f>
        <v>0</v>
      </c>
      <c r="Q404" s="183">
        <v>0.0018</v>
      </c>
      <c r="R404" s="183">
        <f>Q404*H404</f>
        <v>0.1341018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355</v>
      </c>
      <c r="AT404" s="185" t="s">
        <v>1089</v>
      </c>
      <c r="AU404" s="185" t="s">
        <v>82</v>
      </c>
      <c r="AY404" s="18" t="s">
        <v>149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8" t="s">
        <v>80</v>
      </c>
      <c r="BK404" s="186">
        <f>ROUND(I404*H404,2)</f>
        <v>0</v>
      </c>
      <c r="BL404" s="18" t="s">
        <v>256</v>
      </c>
      <c r="BM404" s="185" t="s">
        <v>1164</v>
      </c>
    </row>
    <row r="405" spans="2:51" s="13" customFormat="1" ht="11.25">
      <c r="B405" s="192"/>
      <c r="C405" s="193"/>
      <c r="D405" s="187" t="s">
        <v>165</v>
      </c>
      <c r="E405" s="193"/>
      <c r="F405" s="195" t="s">
        <v>1165</v>
      </c>
      <c r="G405" s="193"/>
      <c r="H405" s="196">
        <v>74.501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165</v>
      </c>
      <c r="AU405" s="202" t="s">
        <v>82</v>
      </c>
      <c r="AV405" s="13" t="s">
        <v>82</v>
      </c>
      <c r="AW405" s="13" t="s">
        <v>4</v>
      </c>
      <c r="AX405" s="13" t="s">
        <v>80</v>
      </c>
      <c r="AY405" s="202" t="s">
        <v>149</v>
      </c>
    </row>
    <row r="406" spans="1:65" s="2" customFormat="1" ht="49.15" customHeight="1">
      <c r="A406" s="35"/>
      <c r="B406" s="36"/>
      <c r="C406" s="174" t="s">
        <v>638</v>
      </c>
      <c r="D406" s="174" t="s">
        <v>152</v>
      </c>
      <c r="E406" s="175" t="s">
        <v>1166</v>
      </c>
      <c r="F406" s="176" t="s">
        <v>1167</v>
      </c>
      <c r="G406" s="177" t="s">
        <v>170</v>
      </c>
      <c r="H406" s="178">
        <v>73.04</v>
      </c>
      <c r="I406" s="179"/>
      <c r="J406" s="180">
        <f>ROUND(I406*H406,2)</f>
        <v>0</v>
      </c>
      <c r="K406" s="176" t="s">
        <v>182</v>
      </c>
      <c r="L406" s="40"/>
      <c r="M406" s="181" t="s">
        <v>19</v>
      </c>
      <c r="N406" s="182" t="s">
        <v>43</v>
      </c>
      <c r="O406" s="65"/>
      <c r="P406" s="183">
        <f>O406*H406</f>
        <v>0</v>
      </c>
      <c r="Q406" s="183">
        <v>7E-05</v>
      </c>
      <c r="R406" s="183">
        <f>Q406*H406</f>
        <v>0.0051128</v>
      </c>
      <c r="S406" s="183">
        <v>0</v>
      </c>
      <c r="T406" s="184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256</v>
      </c>
      <c r="AT406" s="185" t="s">
        <v>152</v>
      </c>
      <c r="AU406" s="185" t="s">
        <v>82</v>
      </c>
      <c r="AY406" s="18" t="s">
        <v>149</v>
      </c>
      <c r="BE406" s="186">
        <f>IF(N406="základní",J406,0)</f>
        <v>0</v>
      </c>
      <c r="BF406" s="186">
        <f>IF(N406="snížená",J406,0)</f>
        <v>0</v>
      </c>
      <c r="BG406" s="186">
        <f>IF(N406="zákl. přenesená",J406,0)</f>
        <v>0</v>
      </c>
      <c r="BH406" s="186">
        <f>IF(N406="sníž. přenesená",J406,0)</f>
        <v>0</v>
      </c>
      <c r="BI406" s="186">
        <f>IF(N406="nulová",J406,0)</f>
        <v>0</v>
      </c>
      <c r="BJ406" s="18" t="s">
        <v>80</v>
      </c>
      <c r="BK406" s="186">
        <f>ROUND(I406*H406,2)</f>
        <v>0</v>
      </c>
      <c r="BL406" s="18" t="s">
        <v>256</v>
      </c>
      <c r="BM406" s="185" t="s">
        <v>1168</v>
      </c>
    </row>
    <row r="407" spans="1:47" s="2" customFormat="1" ht="11.25">
      <c r="A407" s="35"/>
      <c r="B407" s="36"/>
      <c r="C407" s="37"/>
      <c r="D407" s="203" t="s">
        <v>184</v>
      </c>
      <c r="E407" s="37"/>
      <c r="F407" s="204" t="s">
        <v>1169</v>
      </c>
      <c r="G407" s="37"/>
      <c r="H407" s="37"/>
      <c r="I407" s="189"/>
      <c r="J407" s="37"/>
      <c r="K407" s="37"/>
      <c r="L407" s="40"/>
      <c r="M407" s="190"/>
      <c r="N407" s="191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184</v>
      </c>
      <c r="AU407" s="18" t="s">
        <v>82</v>
      </c>
    </row>
    <row r="408" spans="2:51" s="13" customFormat="1" ht="11.25">
      <c r="B408" s="192"/>
      <c r="C408" s="193"/>
      <c r="D408" s="187" t="s">
        <v>165</v>
      </c>
      <c r="E408" s="194" t="s">
        <v>19</v>
      </c>
      <c r="F408" s="195" t="s">
        <v>1161</v>
      </c>
      <c r="G408" s="193"/>
      <c r="H408" s="196">
        <v>73.04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165</v>
      </c>
      <c r="AU408" s="202" t="s">
        <v>82</v>
      </c>
      <c r="AV408" s="13" t="s">
        <v>82</v>
      </c>
      <c r="AW408" s="13" t="s">
        <v>34</v>
      </c>
      <c r="AX408" s="13" t="s">
        <v>80</v>
      </c>
      <c r="AY408" s="202" t="s">
        <v>149</v>
      </c>
    </row>
    <row r="409" spans="1:65" s="2" customFormat="1" ht="44.25" customHeight="1">
      <c r="A409" s="35"/>
      <c r="B409" s="36"/>
      <c r="C409" s="174" t="s">
        <v>648</v>
      </c>
      <c r="D409" s="174" t="s">
        <v>152</v>
      </c>
      <c r="E409" s="175" t="s">
        <v>1170</v>
      </c>
      <c r="F409" s="176" t="s">
        <v>1171</v>
      </c>
      <c r="G409" s="177" t="s">
        <v>435</v>
      </c>
      <c r="H409" s="178">
        <v>0.248</v>
      </c>
      <c r="I409" s="179"/>
      <c r="J409" s="180">
        <f>ROUND(I409*H409,2)</f>
        <v>0</v>
      </c>
      <c r="K409" s="176" t="s">
        <v>182</v>
      </c>
      <c r="L409" s="40"/>
      <c r="M409" s="181" t="s">
        <v>19</v>
      </c>
      <c r="N409" s="182" t="s">
        <v>43</v>
      </c>
      <c r="O409" s="65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256</v>
      </c>
      <c r="AT409" s="185" t="s">
        <v>152</v>
      </c>
      <c r="AU409" s="185" t="s">
        <v>82</v>
      </c>
      <c r="AY409" s="18" t="s">
        <v>149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18" t="s">
        <v>80</v>
      </c>
      <c r="BK409" s="186">
        <f>ROUND(I409*H409,2)</f>
        <v>0</v>
      </c>
      <c r="BL409" s="18" t="s">
        <v>256</v>
      </c>
      <c r="BM409" s="185" t="s">
        <v>1172</v>
      </c>
    </row>
    <row r="410" spans="1:47" s="2" customFormat="1" ht="11.25">
      <c r="A410" s="35"/>
      <c r="B410" s="36"/>
      <c r="C410" s="37"/>
      <c r="D410" s="203" t="s">
        <v>184</v>
      </c>
      <c r="E410" s="37"/>
      <c r="F410" s="204" t="s">
        <v>1173</v>
      </c>
      <c r="G410" s="37"/>
      <c r="H410" s="37"/>
      <c r="I410" s="189"/>
      <c r="J410" s="37"/>
      <c r="K410" s="37"/>
      <c r="L410" s="40"/>
      <c r="M410" s="190"/>
      <c r="N410" s="191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184</v>
      </c>
      <c r="AU410" s="18" t="s">
        <v>82</v>
      </c>
    </row>
    <row r="411" spans="2:63" s="12" customFormat="1" ht="22.9" customHeight="1">
      <c r="B411" s="158"/>
      <c r="C411" s="159"/>
      <c r="D411" s="160" t="s">
        <v>71</v>
      </c>
      <c r="E411" s="172" t="s">
        <v>1174</v>
      </c>
      <c r="F411" s="172" t="s">
        <v>1175</v>
      </c>
      <c r="G411" s="159"/>
      <c r="H411" s="159"/>
      <c r="I411" s="162"/>
      <c r="J411" s="173">
        <f>BK411</f>
        <v>0</v>
      </c>
      <c r="K411" s="159"/>
      <c r="L411" s="164"/>
      <c r="M411" s="165"/>
      <c r="N411" s="166"/>
      <c r="O411" s="166"/>
      <c r="P411" s="167">
        <f>SUM(P412:P421)</f>
        <v>0</v>
      </c>
      <c r="Q411" s="166"/>
      <c r="R411" s="167">
        <f>SUM(R412:R421)</f>
        <v>0.051505</v>
      </c>
      <c r="S411" s="166"/>
      <c r="T411" s="168">
        <f>SUM(T412:T421)</f>
        <v>0</v>
      </c>
      <c r="AR411" s="169" t="s">
        <v>82</v>
      </c>
      <c r="AT411" s="170" t="s">
        <v>71</v>
      </c>
      <c r="AU411" s="170" t="s">
        <v>80</v>
      </c>
      <c r="AY411" s="169" t="s">
        <v>149</v>
      </c>
      <c r="BK411" s="171">
        <f>SUM(BK412:BK421)</f>
        <v>0</v>
      </c>
    </row>
    <row r="412" spans="1:65" s="2" customFormat="1" ht="21.75" customHeight="1">
      <c r="A412" s="35"/>
      <c r="B412" s="36"/>
      <c r="C412" s="174" t="s">
        <v>654</v>
      </c>
      <c r="D412" s="174" t="s">
        <v>152</v>
      </c>
      <c r="E412" s="175" t="s">
        <v>1176</v>
      </c>
      <c r="F412" s="176" t="s">
        <v>1177</v>
      </c>
      <c r="G412" s="177" t="s">
        <v>247</v>
      </c>
      <c r="H412" s="178">
        <v>1.5</v>
      </c>
      <c r="I412" s="179"/>
      <c r="J412" s="180">
        <f>ROUND(I412*H412,2)</f>
        <v>0</v>
      </c>
      <c r="K412" s="176" t="s">
        <v>182</v>
      </c>
      <c r="L412" s="40"/>
      <c r="M412" s="181" t="s">
        <v>19</v>
      </c>
      <c r="N412" s="182" t="s">
        <v>43</v>
      </c>
      <c r="O412" s="65"/>
      <c r="P412" s="183">
        <f>O412*H412</f>
        <v>0</v>
      </c>
      <c r="Q412" s="183">
        <v>0.00142</v>
      </c>
      <c r="R412" s="183">
        <f>Q412*H412</f>
        <v>0.00213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256</v>
      </c>
      <c r="AT412" s="185" t="s">
        <v>152</v>
      </c>
      <c r="AU412" s="185" t="s">
        <v>82</v>
      </c>
      <c r="AY412" s="18" t="s">
        <v>149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80</v>
      </c>
      <c r="BK412" s="186">
        <f>ROUND(I412*H412,2)</f>
        <v>0</v>
      </c>
      <c r="BL412" s="18" t="s">
        <v>256</v>
      </c>
      <c r="BM412" s="185" t="s">
        <v>1178</v>
      </c>
    </row>
    <row r="413" spans="1:47" s="2" customFormat="1" ht="11.25">
      <c r="A413" s="35"/>
      <c r="B413" s="36"/>
      <c r="C413" s="37"/>
      <c r="D413" s="203" t="s">
        <v>184</v>
      </c>
      <c r="E413" s="37"/>
      <c r="F413" s="204" t="s">
        <v>1179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184</v>
      </c>
      <c r="AU413" s="18" t="s">
        <v>82</v>
      </c>
    </row>
    <row r="414" spans="2:51" s="14" customFormat="1" ht="11.25">
      <c r="B414" s="205"/>
      <c r="C414" s="206"/>
      <c r="D414" s="187" t="s">
        <v>165</v>
      </c>
      <c r="E414" s="207" t="s">
        <v>19</v>
      </c>
      <c r="F414" s="208" t="s">
        <v>193</v>
      </c>
      <c r="G414" s="206"/>
      <c r="H414" s="207" t="s">
        <v>19</v>
      </c>
      <c r="I414" s="209"/>
      <c r="J414" s="206"/>
      <c r="K414" s="206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165</v>
      </c>
      <c r="AU414" s="214" t="s">
        <v>82</v>
      </c>
      <c r="AV414" s="14" t="s">
        <v>80</v>
      </c>
      <c r="AW414" s="14" t="s">
        <v>34</v>
      </c>
      <c r="AX414" s="14" t="s">
        <v>72</v>
      </c>
      <c r="AY414" s="214" t="s">
        <v>149</v>
      </c>
    </row>
    <row r="415" spans="2:51" s="13" customFormat="1" ht="11.25">
      <c r="B415" s="192"/>
      <c r="C415" s="193"/>
      <c r="D415" s="187" t="s">
        <v>165</v>
      </c>
      <c r="E415" s="194" t="s">
        <v>19</v>
      </c>
      <c r="F415" s="195" t="s">
        <v>1180</v>
      </c>
      <c r="G415" s="193"/>
      <c r="H415" s="196">
        <v>1.5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165</v>
      </c>
      <c r="AU415" s="202" t="s">
        <v>82</v>
      </c>
      <c r="AV415" s="13" t="s">
        <v>82</v>
      </c>
      <c r="AW415" s="13" t="s">
        <v>34</v>
      </c>
      <c r="AX415" s="13" t="s">
        <v>80</v>
      </c>
      <c r="AY415" s="202" t="s">
        <v>149</v>
      </c>
    </row>
    <row r="416" spans="1:65" s="2" customFormat="1" ht="21.75" customHeight="1">
      <c r="A416" s="35"/>
      <c r="B416" s="36"/>
      <c r="C416" s="174" t="s">
        <v>660</v>
      </c>
      <c r="D416" s="174" t="s">
        <v>152</v>
      </c>
      <c r="E416" s="175" t="s">
        <v>1181</v>
      </c>
      <c r="F416" s="176" t="s">
        <v>1182</v>
      </c>
      <c r="G416" s="177" t="s">
        <v>247</v>
      </c>
      <c r="H416" s="178">
        <v>2.5</v>
      </c>
      <c r="I416" s="179"/>
      <c r="J416" s="180">
        <f>ROUND(I416*H416,2)</f>
        <v>0</v>
      </c>
      <c r="K416" s="176" t="s">
        <v>182</v>
      </c>
      <c r="L416" s="40"/>
      <c r="M416" s="181" t="s">
        <v>19</v>
      </c>
      <c r="N416" s="182" t="s">
        <v>43</v>
      </c>
      <c r="O416" s="65"/>
      <c r="P416" s="183">
        <f>O416*H416</f>
        <v>0</v>
      </c>
      <c r="Q416" s="183">
        <v>0.01975</v>
      </c>
      <c r="R416" s="183">
        <f>Q416*H416</f>
        <v>0.049375</v>
      </c>
      <c r="S416" s="183">
        <v>0</v>
      </c>
      <c r="T416" s="184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256</v>
      </c>
      <c r="AT416" s="185" t="s">
        <v>152</v>
      </c>
      <c r="AU416" s="185" t="s">
        <v>82</v>
      </c>
      <c r="AY416" s="18" t="s">
        <v>149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8" t="s">
        <v>80</v>
      </c>
      <c r="BK416" s="186">
        <f>ROUND(I416*H416,2)</f>
        <v>0</v>
      </c>
      <c r="BL416" s="18" t="s">
        <v>256</v>
      </c>
      <c r="BM416" s="185" t="s">
        <v>1183</v>
      </c>
    </row>
    <row r="417" spans="1:47" s="2" customFormat="1" ht="11.25">
      <c r="A417" s="35"/>
      <c r="B417" s="36"/>
      <c r="C417" s="37"/>
      <c r="D417" s="203" t="s">
        <v>184</v>
      </c>
      <c r="E417" s="37"/>
      <c r="F417" s="204" t="s">
        <v>1184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184</v>
      </c>
      <c r="AU417" s="18" t="s">
        <v>82</v>
      </c>
    </row>
    <row r="418" spans="2:51" s="14" customFormat="1" ht="11.25">
      <c r="B418" s="205"/>
      <c r="C418" s="206"/>
      <c r="D418" s="187" t="s">
        <v>165</v>
      </c>
      <c r="E418" s="207" t="s">
        <v>19</v>
      </c>
      <c r="F418" s="208" t="s">
        <v>193</v>
      </c>
      <c r="G418" s="206"/>
      <c r="H418" s="207" t="s">
        <v>19</v>
      </c>
      <c r="I418" s="209"/>
      <c r="J418" s="206"/>
      <c r="K418" s="206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165</v>
      </c>
      <c r="AU418" s="214" t="s">
        <v>82</v>
      </c>
      <c r="AV418" s="14" t="s">
        <v>80</v>
      </c>
      <c r="AW418" s="14" t="s">
        <v>34</v>
      </c>
      <c r="AX418" s="14" t="s">
        <v>72</v>
      </c>
      <c r="AY418" s="214" t="s">
        <v>149</v>
      </c>
    </row>
    <row r="419" spans="2:51" s="13" customFormat="1" ht="11.25">
      <c r="B419" s="192"/>
      <c r="C419" s="193"/>
      <c r="D419" s="187" t="s">
        <v>165</v>
      </c>
      <c r="E419" s="194" t="s">
        <v>19</v>
      </c>
      <c r="F419" s="195" t="s">
        <v>1185</v>
      </c>
      <c r="G419" s="193"/>
      <c r="H419" s="196">
        <v>2.5</v>
      </c>
      <c r="I419" s="197"/>
      <c r="J419" s="193"/>
      <c r="K419" s="193"/>
      <c r="L419" s="198"/>
      <c r="M419" s="199"/>
      <c r="N419" s="200"/>
      <c r="O419" s="200"/>
      <c r="P419" s="200"/>
      <c r="Q419" s="200"/>
      <c r="R419" s="200"/>
      <c r="S419" s="200"/>
      <c r="T419" s="201"/>
      <c r="AT419" s="202" t="s">
        <v>165</v>
      </c>
      <c r="AU419" s="202" t="s">
        <v>82</v>
      </c>
      <c r="AV419" s="13" t="s">
        <v>82</v>
      </c>
      <c r="AW419" s="13" t="s">
        <v>34</v>
      </c>
      <c r="AX419" s="13" t="s">
        <v>80</v>
      </c>
      <c r="AY419" s="202" t="s">
        <v>149</v>
      </c>
    </row>
    <row r="420" spans="1:65" s="2" customFormat="1" ht="49.15" customHeight="1">
      <c r="A420" s="35"/>
      <c r="B420" s="36"/>
      <c r="C420" s="174" t="s">
        <v>666</v>
      </c>
      <c r="D420" s="174" t="s">
        <v>152</v>
      </c>
      <c r="E420" s="175" t="s">
        <v>1186</v>
      </c>
      <c r="F420" s="176" t="s">
        <v>1187</v>
      </c>
      <c r="G420" s="177" t="s">
        <v>435</v>
      </c>
      <c r="H420" s="178">
        <v>0.052</v>
      </c>
      <c r="I420" s="179"/>
      <c r="J420" s="180">
        <f>ROUND(I420*H420,2)</f>
        <v>0</v>
      </c>
      <c r="K420" s="176" t="s">
        <v>182</v>
      </c>
      <c r="L420" s="40"/>
      <c r="M420" s="181" t="s">
        <v>19</v>
      </c>
      <c r="N420" s="182" t="s">
        <v>43</v>
      </c>
      <c r="O420" s="65"/>
      <c r="P420" s="183">
        <f>O420*H420</f>
        <v>0</v>
      </c>
      <c r="Q420" s="183">
        <v>0</v>
      </c>
      <c r="R420" s="183">
        <f>Q420*H420</f>
        <v>0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256</v>
      </c>
      <c r="AT420" s="185" t="s">
        <v>152</v>
      </c>
      <c r="AU420" s="185" t="s">
        <v>82</v>
      </c>
      <c r="AY420" s="18" t="s">
        <v>149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8" t="s">
        <v>80</v>
      </c>
      <c r="BK420" s="186">
        <f>ROUND(I420*H420,2)</f>
        <v>0</v>
      </c>
      <c r="BL420" s="18" t="s">
        <v>256</v>
      </c>
      <c r="BM420" s="185" t="s">
        <v>1188</v>
      </c>
    </row>
    <row r="421" spans="1:47" s="2" customFormat="1" ht="11.25">
      <c r="A421" s="35"/>
      <c r="B421" s="36"/>
      <c r="C421" s="37"/>
      <c r="D421" s="203" t="s">
        <v>184</v>
      </c>
      <c r="E421" s="37"/>
      <c r="F421" s="204" t="s">
        <v>1189</v>
      </c>
      <c r="G421" s="37"/>
      <c r="H421" s="37"/>
      <c r="I421" s="189"/>
      <c r="J421" s="37"/>
      <c r="K421" s="37"/>
      <c r="L421" s="40"/>
      <c r="M421" s="190"/>
      <c r="N421" s="191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184</v>
      </c>
      <c r="AU421" s="18" t="s">
        <v>82</v>
      </c>
    </row>
    <row r="422" spans="2:63" s="12" customFormat="1" ht="22.9" customHeight="1">
      <c r="B422" s="158"/>
      <c r="C422" s="159"/>
      <c r="D422" s="160" t="s">
        <v>71</v>
      </c>
      <c r="E422" s="172" t="s">
        <v>495</v>
      </c>
      <c r="F422" s="172" t="s">
        <v>496</v>
      </c>
      <c r="G422" s="159"/>
      <c r="H422" s="159"/>
      <c r="I422" s="162"/>
      <c r="J422" s="173">
        <f>BK422</f>
        <v>0</v>
      </c>
      <c r="K422" s="159"/>
      <c r="L422" s="164"/>
      <c r="M422" s="165"/>
      <c r="N422" s="166"/>
      <c r="O422" s="166"/>
      <c r="P422" s="167">
        <f>SUM(P423:P435)</f>
        <v>0</v>
      </c>
      <c r="Q422" s="166"/>
      <c r="R422" s="167">
        <f>SUM(R423:R435)</f>
        <v>0.37507979</v>
      </c>
      <c r="S422" s="166"/>
      <c r="T422" s="168">
        <f>SUM(T423:T435)</f>
        <v>0</v>
      </c>
      <c r="AR422" s="169" t="s">
        <v>82</v>
      </c>
      <c r="AT422" s="170" t="s">
        <v>71</v>
      </c>
      <c r="AU422" s="170" t="s">
        <v>80</v>
      </c>
      <c r="AY422" s="169" t="s">
        <v>149</v>
      </c>
      <c r="BK422" s="171">
        <f>SUM(BK423:BK435)</f>
        <v>0</v>
      </c>
    </row>
    <row r="423" spans="1:65" s="2" customFormat="1" ht="37.9" customHeight="1">
      <c r="A423" s="35"/>
      <c r="B423" s="36"/>
      <c r="C423" s="174" t="s">
        <v>674</v>
      </c>
      <c r="D423" s="174" t="s">
        <v>152</v>
      </c>
      <c r="E423" s="175" t="s">
        <v>1190</v>
      </c>
      <c r="F423" s="176" t="s">
        <v>1191</v>
      </c>
      <c r="G423" s="177" t="s">
        <v>190</v>
      </c>
      <c r="H423" s="178">
        <v>0.663</v>
      </c>
      <c r="I423" s="179"/>
      <c r="J423" s="180">
        <f>ROUND(I423*H423,2)</f>
        <v>0</v>
      </c>
      <c r="K423" s="176" t="s">
        <v>182</v>
      </c>
      <c r="L423" s="40"/>
      <c r="M423" s="181" t="s">
        <v>19</v>
      </c>
      <c r="N423" s="182" t="s">
        <v>43</v>
      </c>
      <c r="O423" s="65"/>
      <c r="P423" s="183">
        <f>O423*H423</f>
        <v>0</v>
      </c>
      <c r="Q423" s="183">
        <v>0.00189</v>
      </c>
      <c r="R423" s="183">
        <f>Q423*H423</f>
        <v>0.00125307</v>
      </c>
      <c r="S423" s="183">
        <v>0</v>
      </c>
      <c r="T423" s="184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256</v>
      </c>
      <c r="AT423" s="185" t="s">
        <v>152</v>
      </c>
      <c r="AU423" s="185" t="s">
        <v>82</v>
      </c>
      <c r="AY423" s="18" t="s">
        <v>149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18" t="s">
        <v>80</v>
      </c>
      <c r="BK423" s="186">
        <f>ROUND(I423*H423,2)</f>
        <v>0</v>
      </c>
      <c r="BL423" s="18" t="s">
        <v>256</v>
      </c>
      <c r="BM423" s="185" t="s">
        <v>1192</v>
      </c>
    </row>
    <row r="424" spans="1:47" s="2" customFormat="1" ht="11.25">
      <c r="A424" s="35"/>
      <c r="B424" s="36"/>
      <c r="C424" s="37"/>
      <c r="D424" s="203" t="s">
        <v>184</v>
      </c>
      <c r="E424" s="37"/>
      <c r="F424" s="204" t="s">
        <v>1193</v>
      </c>
      <c r="G424" s="37"/>
      <c r="H424" s="37"/>
      <c r="I424" s="189"/>
      <c r="J424" s="37"/>
      <c r="K424" s="37"/>
      <c r="L424" s="40"/>
      <c r="M424" s="190"/>
      <c r="N424" s="191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184</v>
      </c>
      <c r="AU424" s="18" t="s">
        <v>82</v>
      </c>
    </row>
    <row r="425" spans="2:51" s="13" customFormat="1" ht="11.25">
      <c r="B425" s="192"/>
      <c r="C425" s="193"/>
      <c r="D425" s="187" t="s">
        <v>165</v>
      </c>
      <c r="E425" s="194" t="s">
        <v>19</v>
      </c>
      <c r="F425" s="195" t="s">
        <v>1194</v>
      </c>
      <c r="G425" s="193"/>
      <c r="H425" s="196">
        <v>0.663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165</v>
      </c>
      <c r="AU425" s="202" t="s">
        <v>82</v>
      </c>
      <c r="AV425" s="13" t="s">
        <v>82</v>
      </c>
      <c r="AW425" s="13" t="s">
        <v>34</v>
      </c>
      <c r="AX425" s="13" t="s">
        <v>80</v>
      </c>
      <c r="AY425" s="202" t="s">
        <v>149</v>
      </c>
    </row>
    <row r="426" spans="1:65" s="2" customFormat="1" ht="49.15" customHeight="1">
      <c r="A426" s="35"/>
      <c r="B426" s="36"/>
      <c r="C426" s="174" t="s">
        <v>680</v>
      </c>
      <c r="D426" s="174" t="s">
        <v>152</v>
      </c>
      <c r="E426" s="175" t="s">
        <v>1195</v>
      </c>
      <c r="F426" s="176" t="s">
        <v>1196</v>
      </c>
      <c r="G426" s="177" t="s">
        <v>170</v>
      </c>
      <c r="H426" s="178">
        <v>3.032</v>
      </c>
      <c r="I426" s="179"/>
      <c r="J426" s="180">
        <f>ROUND(I426*H426,2)</f>
        <v>0</v>
      </c>
      <c r="K426" s="176" t="s">
        <v>182</v>
      </c>
      <c r="L426" s="40"/>
      <c r="M426" s="181" t="s">
        <v>19</v>
      </c>
      <c r="N426" s="182" t="s">
        <v>43</v>
      </c>
      <c r="O426" s="65"/>
      <c r="P426" s="183">
        <f>O426*H426</f>
        <v>0</v>
      </c>
      <c r="Q426" s="183">
        <v>0.01396</v>
      </c>
      <c r="R426" s="183">
        <f>Q426*H426</f>
        <v>0.04232672</v>
      </c>
      <c r="S426" s="183">
        <v>0</v>
      </c>
      <c r="T426" s="18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256</v>
      </c>
      <c r="AT426" s="185" t="s">
        <v>152</v>
      </c>
      <c r="AU426" s="185" t="s">
        <v>82</v>
      </c>
      <c r="AY426" s="18" t="s">
        <v>149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18" t="s">
        <v>80</v>
      </c>
      <c r="BK426" s="186">
        <f>ROUND(I426*H426,2)</f>
        <v>0</v>
      </c>
      <c r="BL426" s="18" t="s">
        <v>256</v>
      </c>
      <c r="BM426" s="185" t="s">
        <v>1197</v>
      </c>
    </row>
    <row r="427" spans="1:47" s="2" customFormat="1" ht="11.25">
      <c r="A427" s="35"/>
      <c r="B427" s="36"/>
      <c r="C427" s="37"/>
      <c r="D427" s="203" t="s">
        <v>184</v>
      </c>
      <c r="E427" s="37"/>
      <c r="F427" s="204" t="s">
        <v>1198</v>
      </c>
      <c r="G427" s="37"/>
      <c r="H427" s="37"/>
      <c r="I427" s="189"/>
      <c r="J427" s="37"/>
      <c r="K427" s="37"/>
      <c r="L427" s="40"/>
      <c r="M427" s="190"/>
      <c r="N427" s="191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184</v>
      </c>
      <c r="AU427" s="18" t="s">
        <v>82</v>
      </c>
    </row>
    <row r="428" spans="2:51" s="13" customFormat="1" ht="11.25">
      <c r="B428" s="192"/>
      <c r="C428" s="193"/>
      <c r="D428" s="187" t="s">
        <v>165</v>
      </c>
      <c r="E428" s="194" t="s">
        <v>19</v>
      </c>
      <c r="F428" s="195" t="s">
        <v>1199</v>
      </c>
      <c r="G428" s="193"/>
      <c r="H428" s="196">
        <v>3.032</v>
      </c>
      <c r="I428" s="197"/>
      <c r="J428" s="193"/>
      <c r="K428" s="193"/>
      <c r="L428" s="198"/>
      <c r="M428" s="199"/>
      <c r="N428" s="200"/>
      <c r="O428" s="200"/>
      <c r="P428" s="200"/>
      <c r="Q428" s="200"/>
      <c r="R428" s="200"/>
      <c r="S428" s="200"/>
      <c r="T428" s="201"/>
      <c r="AT428" s="202" t="s">
        <v>165</v>
      </c>
      <c r="AU428" s="202" t="s">
        <v>82</v>
      </c>
      <c r="AV428" s="13" t="s">
        <v>82</v>
      </c>
      <c r="AW428" s="13" t="s">
        <v>34</v>
      </c>
      <c r="AX428" s="13" t="s">
        <v>80</v>
      </c>
      <c r="AY428" s="202" t="s">
        <v>149</v>
      </c>
    </row>
    <row r="429" spans="1:65" s="2" customFormat="1" ht="16.5" customHeight="1">
      <c r="A429" s="35"/>
      <c r="B429" s="36"/>
      <c r="C429" s="174" t="s">
        <v>688</v>
      </c>
      <c r="D429" s="174" t="s">
        <v>152</v>
      </c>
      <c r="E429" s="175" t="s">
        <v>1200</v>
      </c>
      <c r="F429" s="176" t="s">
        <v>1201</v>
      </c>
      <c r="G429" s="177" t="s">
        <v>170</v>
      </c>
      <c r="H429" s="178">
        <v>11.05</v>
      </c>
      <c r="I429" s="179"/>
      <c r="J429" s="180">
        <f>ROUND(I429*H429,2)</f>
        <v>0</v>
      </c>
      <c r="K429" s="176" t="s">
        <v>182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256</v>
      </c>
      <c r="AT429" s="185" t="s">
        <v>152</v>
      </c>
      <c r="AU429" s="185" t="s">
        <v>82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256</v>
      </c>
      <c r="BM429" s="185" t="s">
        <v>1202</v>
      </c>
    </row>
    <row r="430" spans="1:47" s="2" customFormat="1" ht="11.25">
      <c r="A430" s="35"/>
      <c r="B430" s="36"/>
      <c r="C430" s="37"/>
      <c r="D430" s="203" t="s">
        <v>184</v>
      </c>
      <c r="E430" s="37"/>
      <c r="F430" s="204" t="s">
        <v>1203</v>
      </c>
      <c r="G430" s="37"/>
      <c r="H430" s="37"/>
      <c r="I430" s="189"/>
      <c r="J430" s="37"/>
      <c r="K430" s="37"/>
      <c r="L430" s="40"/>
      <c r="M430" s="190"/>
      <c r="N430" s="191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184</v>
      </c>
      <c r="AU430" s="18" t="s">
        <v>82</v>
      </c>
    </row>
    <row r="431" spans="2:51" s="13" customFormat="1" ht="11.25">
      <c r="B431" s="192"/>
      <c r="C431" s="193"/>
      <c r="D431" s="187" t="s">
        <v>165</v>
      </c>
      <c r="E431" s="194" t="s">
        <v>19</v>
      </c>
      <c r="F431" s="195" t="s">
        <v>502</v>
      </c>
      <c r="G431" s="193"/>
      <c r="H431" s="196">
        <v>11.05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165</v>
      </c>
      <c r="AU431" s="202" t="s">
        <v>82</v>
      </c>
      <c r="AV431" s="13" t="s">
        <v>82</v>
      </c>
      <c r="AW431" s="13" t="s">
        <v>34</v>
      </c>
      <c r="AX431" s="13" t="s">
        <v>80</v>
      </c>
      <c r="AY431" s="202" t="s">
        <v>149</v>
      </c>
    </row>
    <row r="432" spans="1:65" s="2" customFormat="1" ht="16.5" customHeight="1">
      <c r="A432" s="35"/>
      <c r="B432" s="36"/>
      <c r="C432" s="229" t="s">
        <v>695</v>
      </c>
      <c r="D432" s="229" t="s">
        <v>1089</v>
      </c>
      <c r="E432" s="230" t="s">
        <v>1204</v>
      </c>
      <c r="F432" s="231" t="s">
        <v>1205</v>
      </c>
      <c r="G432" s="232" t="s">
        <v>190</v>
      </c>
      <c r="H432" s="233">
        <v>0.663</v>
      </c>
      <c r="I432" s="234"/>
      <c r="J432" s="235">
        <f>ROUND(I432*H432,2)</f>
        <v>0</v>
      </c>
      <c r="K432" s="231" t="s">
        <v>182</v>
      </c>
      <c r="L432" s="236"/>
      <c r="M432" s="237" t="s">
        <v>19</v>
      </c>
      <c r="N432" s="238" t="s">
        <v>43</v>
      </c>
      <c r="O432" s="65"/>
      <c r="P432" s="183">
        <f>O432*H432</f>
        <v>0</v>
      </c>
      <c r="Q432" s="183">
        <v>0.5</v>
      </c>
      <c r="R432" s="183">
        <f>Q432*H432</f>
        <v>0.3315</v>
      </c>
      <c r="S432" s="183">
        <v>0</v>
      </c>
      <c r="T432" s="18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355</v>
      </c>
      <c r="AT432" s="185" t="s">
        <v>1089</v>
      </c>
      <c r="AU432" s="185" t="s">
        <v>82</v>
      </c>
      <c r="AY432" s="18" t="s">
        <v>149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8" t="s">
        <v>80</v>
      </c>
      <c r="BK432" s="186">
        <f>ROUND(I432*H432,2)</f>
        <v>0</v>
      </c>
      <c r="BL432" s="18" t="s">
        <v>256</v>
      </c>
      <c r="BM432" s="185" t="s">
        <v>1206</v>
      </c>
    </row>
    <row r="433" spans="2:51" s="13" customFormat="1" ht="11.25">
      <c r="B433" s="192"/>
      <c r="C433" s="193"/>
      <c r="D433" s="187" t="s">
        <v>165</v>
      </c>
      <c r="E433" s="194" t="s">
        <v>19</v>
      </c>
      <c r="F433" s="195" t="s">
        <v>1194</v>
      </c>
      <c r="G433" s="193"/>
      <c r="H433" s="196">
        <v>0.663</v>
      </c>
      <c r="I433" s="197"/>
      <c r="J433" s="193"/>
      <c r="K433" s="193"/>
      <c r="L433" s="198"/>
      <c r="M433" s="199"/>
      <c r="N433" s="200"/>
      <c r="O433" s="200"/>
      <c r="P433" s="200"/>
      <c r="Q433" s="200"/>
      <c r="R433" s="200"/>
      <c r="S433" s="200"/>
      <c r="T433" s="201"/>
      <c r="AT433" s="202" t="s">
        <v>165</v>
      </c>
      <c r="AU433" s="202" t="s">
        <v>82</v>
      </c>
      <c r="AV433" s="13" t="s">
        <v>82</v>
      </c>
      <c r="AW433" s="13" t="s">
        <v>34</v>
      </c>
      <c r="AX433" s="13" t="s">
        <v>80</v>
      </c>
      <c r="AY433" s="202" t="s">
        <v>149</v>
      </c>
    </row>
    <row r="434" spans="1:65" s="2" customFormat="1" ht="49.15" customHeight="1">
      <c r="A434" s="35"/>
      <c r="B434" s="36"/>
      <c r="C434" s="174" t="s">
        <v>704</v>
      </c>
      <c r="D434" s="174" t="s">
        <v>152</v>
      </c>
      <c r="E434" s="175" t="s">
        <v>1207</v>
      </c>
      <c r="F434" s="176" t="s">
        <v>1208</v>
      </c>
      <c r="G434" s="177" t="s">
        <v>435</v>
      </c>
      <c r="H434" s="178">
        <v>0.375</v>
      </c>
      <c r="I434" s="179"/>
      <c r="J434" s="180">
        <f>ROUND(I434*H434,2)</f>
        <v>0</v>
      </c>
      <c r="K434" s="176" t="s">
        <v>182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256</v>
      </c>
      <c r="AT434" s="185" t="s">
        <v>152</v>
      </c>
      <c r="AU434" s="185" t="s">
        <v>82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256</v>
      </c>
      <c r="BM434" s="185" t="s">
        <v>1209</v>
      </c>
    </row>
    <row r="435" spans="1:47" s="2" customFormat="1" ht="11.25">
      <c r="A435" s="35"/>
      <c r="B435" s="36"/>
      <c r="C435" s="37"/>
      <c r="D435" s="203" t="s">
        <v>184</v>
      </c>
      <c r="E435" s="37"/>
      <c r="F435" s="204" t="s">
        <v>1210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184</v>
      </c>
      <c r="AU435" s="18" t="s">
        <v>82</v>
      </c>
    </row>
    <row r="436" spans="2:63" s="12" customFormat="1" ht="22.9" customHeight="1">
      <c r="B436" s="158"/>
      <c r="C436" s="159"/>
      <c r="D436" s="160" t="s">
        <v>71</v>
      </c>
      <c r="E436" s="172" t="s">
        <v>503</v>
      </c>
      <c r="F436" s="172" t="s">
        <v>504</v>
      </c>
      <c r="G436" s="159"/>
      <c r="H436" s="159"/>
      <c r="I436" s="162"/>
      <c r="J436" s="173">
        <f>BK436</f>
        <v>0</v>
      </c>
      <c r="K436" s="159"/>
      <c r="L436" s="164"/>
      <c r="M436" s="165"/>
      <c r="N436" s="166"/>
      <c r="O436" s="166"/>
      <c r="P436" s="167">
        <f>SUM(P437:P594)</f>
        <v>0</v>
      </c>
      <c r="Q436" s="166"/>
      <c r="R436" s="167">
        <f>SUM(R437:R594)</f>
        <v>24.063263110000005</v>
      </c>
      <c r="S436" s="166"/>
      <c r="T436" s="168">
        <f>SUM(T437:T594)</f>
        <v>0</v>
      </c>
      <c r="AR436" s="169" t="s">
        <v>82</v>
      </c>
      <c r="AT436" s="170" t="s">
        <v>71</v>
      </c>
      <c r="AU436" s="170" t="s">
        <v>80</v>
      </c>
      <c r="AY436" s="169" t="s">
        <v>149</v>
      </c>
      <c r="BK436" s="171">
        <f>SUM(BK437:BK594)</f>
        <v>0</v>
      </c>
    </row>
    <row r="437" spans="1:65" s="2" customFormat="1" ht="62.65" customHeight="1">
      <c r="A437" s="35"/>
      <c r="B437" s="36"/>
      <c r="C437" s="174" t="s">
        <v>711</v>
      </c>
      <c r="D437" s="174" t="s">
        <v>152</v>
      </c>
      <c r="E437" s="175" t="s">
        <v>1211</v>
      </c>
      <c r="F437" s="176" t="s">
        <v>1212</v>
      </c>
      <c r="G437" s="177" t="s">
        <v>170</v>
      </c>
      <c r="H437" s="178">
        <v>172.382</v>
      </c>
      <c r="I437" s="179"/>
      <c r="J437" s="180">
        <f>ROUND(I437*H437,2)</f>
        <v>0</v>
      </c>
      <c r="K437" s="176" t="s">
        <v>182</v>
      </c>
      <c r="L437" s="40"/>
      <c r="M437" s="181" t="s">
        <v>19</v>
      </c>
      <c r="N437" s="182" t="s">
        <v>43</v>
      </c>
      <c r="O437" s="65"/>
      <c r="P437" s="183">
        <f>O437*H437</f>
        <v>0</v>
      </c>
      <c r="Q437" s="183">
        <v>0.0457</v>
      </c>
      <c r="R437" s="183">
        <f>Q437*H437</f>
        <v>7.8778574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256</v>
      </c>
      <c r="AT437" s="185" t="s">
        <v>152</v>
      </c>
      <c r="AU437" s="185" t="s">
        <v>82</v>
      </c>
      <c r="AY437" s="18" t="s">
        <v>149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256</v>
      </c>
      <c r="BM437" s="185" t="s">
        <v>1213</v>
      </c>
    </row>
    <row r="438" spans="1:47" s="2" customFormat="1" ht="11.25">
      <c r="A438" s="35"/>
      <c r="B438" s="36"/>
      <c r="C438" s="37"/>
      <c r="D438" s="203" t="s">
        <v>184</v>
      </c>
      <c r="E438" s="37"/>
      <c r="F438" s="204" t="s">
        <v>1214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184</v>
      </c>
      <c r="AU438" s="18" t="s">
        <v>82</v>
      </c>
    </row>
    <row r="439" spans="2:51" s="14" customFormat="1" ht="11.25">
      <c r="B439" s="205"/>
      <c r="C439" s="206"/>
      <c r="D439" s="187" t="s">
        <v>165</v>
      </c>
      <c r="E439" s="207" t="s">
        <v>19</v>
      </c>
      <c r="F439" s="208" t="s">
        <v>193</v>
      </c>
      <c r="G439" s="206"/>
      <c r="H439" s="207" t="s">
        <v>19</v>
      </c>
      <c r="I439" s="209"/>
      <c r="J439" s="206"/>
      <c r="K439" s="206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165</v>
      </c>
      <c r="AU439" s="214" t="s">
        <v>82</v>
      </c>
      <c r="AV439" s="14" t="s">
        <v>80</v>
      </c>
      <c r="AW439" s="14" t="s">
        <v>34</v>
      </c>
      <c r="AX439" s="14" t="s">
        <v>72</v>
      </c>
      <c r="AY439" s="214" t="s">
        <v>149</v>
      </c>
    </row>
    <row r="440" spans="2:51" s="13" customFormat="1" ht="11.25">
      <c r="B440" s="192"/>
      <c r="C440" s="193"/>
      <c r="D440" s="187" t="s">
        <v>165</v>
      </c>
      <c r="E440" s="194" t="s">
        <v>19</v>
      </c>
      <c r="F440" s="195" t="s">
        <v>1215</v>
      </c>
      <c r="G440" s="193"/>
      <c r="H440" s="196">
        <v>3.99</v>
      </c>
      <c r="I440" s="197"/>
      <c r="J440" s="193"/>
      <c r="K440" s="193"/>
      <c r="L440" s="198"/>
      <c r="M440" s="199"/>
      <c r="N440" s="200"/>
      <c r="O440" s="200"/>
      <c r="P440" s="200"/>
      <c r="Q440" s="200"/>
      <c r="R440" s="200"/>
      <c r="S440" s="200"/>
      <c r="T440" s="201"/>
      <c r="AT440" s="202" t="s">
        <v>165</v>
      </c>
      <c r="AU440" s="202" t="s">
        <v>82</v>
      </c>
      <c r="AV440" s="13" t="s">
        <v>82</v>
      </c>
      <c r="AW440" s="13" t="s">
        <v>34</v>
      </c>
      <c r="AX440" s="13" t="s">
        <v>72</v>
      </c>
      <c r="AY440" s="202" t="s">
        <v>149</v>
      </c>
    </row>
    <row r="441" spans="2:51" s="13" customFormat="1" ht="33.75">
      <c r="B441" s="192"/>
      <c r="C441" s="193"/>
      <c r="D441" s="187" t="s">
        <v>165</v>
      </c>
      <c r="E441" s="194" t="s">
        <v>19</v>
      </c>
      <c r="F441" s="195" t="s">
        <v>1216</v>
      </c>
      <c r="G441" s="193"/>
      <c r="H441" s="196">
        <v>73.448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165</v>
      </c>
      <c r="AU441" s="202" t="s">
        <v>82</v>
      </c>
      <c r="AV441" s="13" t="s">
        <v>82</v>
      </c>
      <c r="AW441" s="13" t="s">
        <v>34</v>
      </c>
      <c r="AX441" s="13" t="s">
        <v>72</v>
      </c>
      <c r="AY441" s="202" t="s">
        <v>149</v>
      </c>
    </row>
    <row r="442" spans="2:51" s="14" customFormat="1" ht="11.25">
      <c r="B442" s="205"/>
      <c r="C442" s="206"/>
      <c r="D442" s="187" t="s">
        <v>165</v>
      </c>
      <c r="E442" s="207" t="s">
        <v>19</v>
      </c>
      <c r="F442" s="208" t="s">
        <v>201</v>
      </c>
      <c r="G442" s="206"/>
      <c r="H442" s="207" t="s">
        <v>19</v>
      </c>
      <c r="I442" s="209"/>
      <c r="J442" s="206"/>
      <c r="K442" s="206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165</v>
      </c>
      <c r="AU442" s="214" t="s">
        <v>82</v>
      </c>
      <c r="AV442" s="14" t="s">
        <v>80</v>
      </c>
      <c r="AW442" s="14" t="s">
        <v>34</v>
      </c>
      <c r="AX442" s="14" t="s">
        <v>72</v>
      </c>
      <c r="AY442" s="214" t="s">
        <v>149</v>
      </c>
    </row>
    <row r="443" spans="2:51" s="13" customFormat="1" ht="22.5">
      <c r="B443" s="192"/>
      <c r="C443" s="193"/>
      <c r="D443" s="187" t="s">
        <v>165</v>
      </c>
      <c r="E443" s="194" t="s">
        <v>19</v>
      </c>
      <c r="F443" s="195" t="s">
        <v>1217</v>
      </c>
      <c r="G443" s="193"/>
      <c r="H443" s="196">
        <v>94.944</v>
      </c>
      <c r="I443" s="197"/>
      <c r="J443" s="193"/>
      <c r="K443" s="193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165</v>
      </c>
      <c r="AU443" s="202" t="s">
        <v>82</v>
      </c>
      <c r="AV443" s="13" t="s">
        <v>82</v>
      </c>
      <c r="AW443" s="13" t="s">
        <v>34</v>
      </c>
      <c r="AX443" s="13" t="s">
        <v>72</v>
      </c>
      <c r="AY443" s="202" t="s">
        <v>149</v>
      </c>
    </row>
    <row r="444" spans="2:51" s="15" customFormat="1" ht="11.25">
      <c r="B444" s="215"/>
      <c r="C444" s="216"/>
      <c r="D444" s="187" t="s">
        <v>165</v>
      </c>
      <c r="E444" s="217" t="s">
        <v>19</v>
      </c>
      <c r="F444" s="218" t="s">
        <v>203</v>
      </c>
      <c r="G444" s="216"/>
      <c r="H444" s="219">
        <v>172.382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165</v>
      </c>
      <c r="AU444" s="225" t="s">
        <v>82</v>
      </c>
      <c r="AV444" s="15" t="s">
        <v>157</v>
      </c>
      <c r="AW444" s="15" t="s">
        <v>34</v>
      </c>
      <c r="AX444" s="15" t="s">
        <v>80</v>
      </c>
      <c r="AY444" s="225" t="s">
        <v>149</v>
      </c>
    </row>
    <row r="445" spans="1:65" s="2" customFormat="1" ht="62.65" customHeight="1">
      <c r="A445" s="35"/>
      <c r="B445" s="36"/>
      <c r="C445" s="174" t="s">
        <v>719</v>
      </c>
      <c r="D445" s="174" t="s">
        <v>152</v>
      </c>
      <c r="E445" s="175" t="s">
        <v>1218</v>
      </c>
      <c r="F445" s="176" t="s">
        <v>1219</v>
      </c>
      <c r="G445" s="177" t="s">
        <v>170</v>
      </c>
      <c r="H445" s="178">
        <v>3.407</v>
      </c>
      <c r="I445" s="179"/>
      <c r="J445" s="180">
        <f>ROUND(I445*H445,2)</f>
        <v>0</v>
      </c>
      <c r="K445" s="176" t="s">
        <v>182</v>
      </c>
      <c r="L445" s="40"/>
      <c r="M445" s="181" t="s">
        <v>19</v>
      </c>
      <c r="N445" s="182" t="s">
        <v>43</v>
      </c>
      <c r="O445" s="65"/>
      <c r="P445" s="183">
        <f>O445*H445</f>
        <v>0</v>
      </c>
      <c r="Q445" s="183">
        <v>0.05341</v>
      </c>
      <c r="R445" s="183">
        <f>Q445*H445</f>
        <v>0.18196787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256</v>
      </c>
      <c r="AT445" s="185" t="s">
        <v>152</v>
      </c>
      <c r="AU445" s="185" t="s">
        <v>82</v>
      </c>
      <c r="AY445" s="18" t="s">
        <v>149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8" t="s">
        <v>80</v>
      </c>
      <c r="BK445" s="186">
        <f>ROUND(I445*H445,2)</f>
        <v>0</v>
      </c>
      <c r="BL445" s="18" t="s">
        <v>256</v>
      </c>
      <c r="BM445" s="185" t="s">
        <v>1220</v>
      </c>
    </row>
    <row r="446" spans="1:47" s="2" customFormat="1" ht="11.25">
      <c r="A446" s="35"/>
      <c r="B446" s="36"/>
      <c r="C446" s="37"/>
      <c r="D446" s="203" t="s">
        <v>184</v>
      </c>
      <c r="E446" s="37"/>
      <c r="F446" s="204" t="s">
        <v>1221</v>
      </c>
      <c r="G446" s="37"/>
      <c r="H446" s="37"/>
      <c r="I446" s="189"/>
      <c r="J446" s="37"/>
      <c r="K446" s="37"/>
      <c r="L446" s="40"/>
      <c r="M446" s="190"/>
      <c r="N446" s="191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184</v>
      </c>
      <c r="AU446" s="18" t="s">
        <v>82</v>
      </c>
    </row>
    <row r="447" spans="2:51" s="14" customFormat="1" ht="11.25">
      <c r="B447" s="205"/>
      <c r="C447" s="206"/>
      <c r="D447" s="187" t="s">
        <v>165</v>
      </c>
      <c r="E447" s="207" t="s">
        <v>19</v>
      </c>
      <c r="F447" s="208" t="s">
        <v>193</v>
      </c>
      <c r="G447" s="206"/>
      <c r="H447" s="207" t="s">
        <v>19</v>
      </c>
      <c r="I447" s="209"/>
      <c r="J447" s="206"/>
      <c r="K447" s="206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165</v>
      </c>
      <c r="AU447" s="214" t="s">
        <v>82</v>
      </c>
      <c r="AV447" s="14" t="s">
        <v>80</v>
      </c>
      <c r="AW447" s="14" t="s">
        <v>34</v>
      </c>
      <c r="AX447" s="14" t="s">
        <v>72</v>
      </c>
      <c r="AY447" s="214" t="s">
        <v>149</v>
      </c>
    </row>
    <row r="448" spans="2:51" s="13" customFormat="1" ht="11.25">
      <c r="B448" s="192"/>
      <c r="C448" s="193"/>
      <c r="D448" s="187" t="s">
        <v>165</v>
      </c>
      <c r="E448" s="194" t="s">
        <v>19</v>
      </c>
      <c r="F448" s="195" t="s">
        <v>1222</v>
      </c>
      <c r="G448" s="193"/>
      <c r="H448" s="196">
        <v>3.407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165</v>
      </c>
      <c r="AU448" s="202" t="s">
        <v>82</v>
      </c>
      <c r="AV448" s="13" t="s">
        <v>82</v>
      </c>
      <c r="AW448" s="13" t="s">
        <v>34</v>
      </c>
      <c r="AX448" s="13" t="s">
        <v>80</v>
      </c>
      <c r="AY448" s="202" t="s">
        <v>149</v>
      </c>
    </row>
    <row r="449" spans="1:65" s="2" customFormat="1" ht="62.65" customHeight="1">
      <c r="A449" s="35"/>
      <c r="B449" s="36"/>
      <c r="C449" s="174" t="s">
        <v>731</v>
      </c>
      <c r="D449" s="174" t="s">
        <v>152</v>
      </c>
      <c r="E449" s="175" t="s">
        <v>1223</v>
      </c>
      <c r="F449" s="176" t="s">
        <v>1224</v>
      </c>
      <c r="G449" s="177" t="s">
        <v>170</v>
      </c>
      <c r="H449" s="178">
        <v>6.845</v>
      </c>
      <c r="I449" s="179"/>
      <c r="J449" s="180">
        <f>ROUND(I449*H449,2)</f>
        <v>0</v>
      </c>
      <c r="K449" s="176" t="s">
        <v>182</v>
      </c>
      <c r="L449" s="40"/>
      <c r="M449" s="181" t="s">
        <v>19</v>
      </c>
      <c r="N449" s="182" t="s">
        <v>43</v>
      </c>
      <c r="O449" s="65"/>
      <c r="P449" s="183">
        <f>O449*H449</f>
        <v>0</v>
      </c>
      <c r="Q449" s="183">
        <v>0.04696</v>
      </c>
      <c r="R449" s="183">
        <f>Q449*H449</f>
        <v>0.3214412</v>
      </c>
      <c r="S449" s="183">
        <v>0</v>
      </c>
      <c r="T449" s="184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5" t="s">
        <v>256</v>
      </c>
      <c r="AT449" s="185" t="s">
        <v>152</v>
      </c>
      <c r="AU449" s="185" t="s">
        <v>82</v>
      </c>
      <c r="AY449" s="18" t="s">
        <v>149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8" t="s">
        <v>80</v>
      </c>
      <c r="BK449" s="186">
        <f>ROUND(I449*H449,2)</f>
        <v>0</v>
      </c>
      <c r="BL449" s="18" t="s">
        <v>256</v>
      </c>
      <c r="BM449" s="185" t="s">
        <v>1225</v>
      </c>
    </row>
    <row r="450" spans="1:47" s="2" customFormat="1" ht="11.25">
      <c r="A450" s="35"/>
      <c r="B450" s="36"/>
      <c r="C450" s="37"/>
      <c r="D450" s="203" t="s">
        <v>184</v>
      </c>
      <c r="E450" s="37"/>
      <c r="F450" s="204" t="s">
        <v>1226</v>
      </c>
      <c r="G450" s="37"/>
      <c r="H450" s="37"/>
      <c r="I450" s="189"/>
      <c r="J450" s="37"/>
      <c r="K450" s="37"/>
      <c r="L450" s="40"/>
      <c r="M450" s="190"/>
      <c r="N450" s="191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184</v>
      </c>
      <c r="AU450" s="18" t="s">
        <v>82</v>
      </c>
    </row>
    <row r="451" spans="2:51" s="14" customFormat="1" ht="11.25">
      <c r="B451" s="205"/>
      <c r="C451" s="206"/>
      <c r="D451" s="187" t="s">
        <v>165</v>
      </c>
      <c r="E451" s="207" t="s">
        <v>19</v>
      </c>
      <c r="F451" s="208" t="s">
        <v>201</v>
      </c>
      <c r="G451" s="206"/>
      <c r="H451" s="207" t="s">
        <v>19</v>
      </c>
      <c r="I451" s="209"/>
      <c r="J451" s="206"/>
      <c r="K451" s="206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165</v>
      </c>
      <c r="AU451" s="214" t="s">
        <v>82</v>
      </c>
      <c r="AV451" s="14" t="s">
        <v>80</v>
      </c>
      <c r="AW451" s="14" t="s">
        <v>34</v>
      </c>
      <c r="AX451" s="14" t="s">
        <v>72</v>
      </c>
      <c r="AY451" s="214" t="s">
        <v>149</v>
      </c>
    </row>
    <row r="452" spans="2:51" s="13" customFormat="1" ht="11.25">
      <c r="B452" s="192"/>
      <c r="C452" s="193"/>
      <c r="D452" s="187" t="s">
        <v>165</v>
      </c>
      <c r="E452" s="194" t="s">
        <v>19</v>
      </c>
      <c r="F452" s="195" t="s">
        <v>1227</v>
      </c>
      <c r="G452" s="193"/>
      <c r="H452" s="196">
        <v>6.845</v>
      </c>
      <c r="I452" s="197"/>
      <c r="J452" s="193"/>
      <c r="K452" s="193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165</v>
      </c>
      <c r="AU452" s="202" t="s">
        <v>82</v>
      </c>
      <c r="AV452" s="13" t="s">
        <v>82</v>
      </c>
      <c r="AW452" s="13" t="s">
        <v>34</v>
      </c>
      <c r="AX452" s="13" t="s">
        <v>80</v>
      </c>
      <c r="AY452" s="202" t="s">
        <v>149</v>
      </c>
    </row>
    <row r="453" spans="1:65" s="2" customFormat="1" ht="62.65" customHeight="1">
      <c r="A453" s="35"/>
      <c r="B453" s="36"/>
      <c r="C453" s="174" t="s">
        <v>736</v>
      </c>
      <c r="D453" s="174" t="s">
        <v>152</v>
      </c>
      <c r="E453" s="175" t="s">
        <v>1228</v>
      </c>
      <c r="F453" s="176" t="s">
        <v>1229</v>
      </c>
      <c r="G453" s="177" t="s">
        <v>170</v>
      </c>
      <c r="H453" s="178">
        <v>32.5</v>
      </c>
      <c r="I453" s="179"/>
      <c r="J453" s="180">
        <f>ROUND(I453*H453,2)</f>
        <v>0</v>
      </c>
      <c r="K453" s="176" t="s">
        <v>182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0.05984</v>
      </c>
      <c r="R453" s="183">
        <f>Q453*H453</f>
        <v>1.9447999999999999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256</v>
      </c>
      <c r="AT453" s="185" t="s">
        <v>152</v>
      </c>
      <c r="AU453" s="185" t="s">
        <v>82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256</v>
      </c>
      <c r="BM453" s="185" t="s">
        <v>1230</v>
      </c>
    </row>
    <row r="454" spans="1:47" s="2" customFormat="1" ht="11.25">
      <c r="A454" s="35"/>
      <c r="B454" s="36"/>
      <c r="C454" s="37"/>
      <c r="D454" s="203" t="s">
        <v>184</v>
      </c>
      <c r="E454" s="37"/>
      <c r="F454" s="204" t="s">
        <v>1231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184</v>
      </c>
      <c r="AU454" s="18" t="s">
        <v>82</v>
      </c>
    </row>
    <row r="455" spans="2:51" s="14" customFormat="1" ht="11.25">
      <c r="B455" s="205"/>
      <c r="C455" s="206"/>
      <c r="D455" s="187" t="s">
        <v>165</v>
      </c>
      <c r="E455" s="207" t="s">
        <v>19</v>
      </c>
      <c r="F455" s="208" t="s">
        <v>201</v>
      </c>
      <c r="G455" s="206"/>
      <c r="H455" s="207" t="s">
        <v>19</v>
      </c>
      <c r="I455" s="209"/>
      <c r="J455" s="206"/>
      <c r="K455" s="206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165</v>
      </c>
      <c r="AU455" s="214" t="s">
        <v>82</v>
      </c>
      <c r="AV455" s="14" t="s">
        <v>80</v>
      </c>
      <c r="AW455" s="14" t="s">
        <v>34</v>
      </c>
      <c r="AX455" s="14" t="s">
        <v>72</v>
      </c>
      <c r="AY455" s="214" t="s">
        <v>149</v>
      </c>
    </row>
    <row r="456" spans="2:51" s="13" customFormat="1" ht="11.25">
      <c r="B456" s="192"/>
      <c r="C456" s="193"/>
      <c r="D456" s="187" t="s">
        <v>165</v>
      </c>
      <c r="E456" s="194" t="s">
        <v>19</v>
      </c>
      <c r="F456" s="195" t="s">
        <v>1232</v>
      </c>
      <c r="G456" s="193"/>
      <c r="H456" s="196">
        <v>32.5</v>
      </c>
      <c r="I456" s="197"/>
      <c r="J456" s="193"/>
      <c r="K456" s="193"/>
      <c r="L456" s="198"/>
      <c r="M456" s="199"/>
      <c r="N456" s="200"/>
      <c r="O456" s="200"/>
      <c r="P456" s="200"/>
      <c r="Q456" s="200"/>
      <c r="R456" s="200"/>
      <c r="S456" s="200"/>
      <c r="T456" s="201"/>
      <c r="AT456" s="202" t="s">
        <v>165</v>
      </c>
      <c r="AU456" s="202" t="s">
        <v>82</v>
      </c>
      <c r="AV456" s="13" t="s">
        <v>82</v>
      </c>
      <c r="AW456" s="13" t="s">
        <v>34</v>
      </c>
      <c r="AX456" s="13" t="s">
        <v>80</v>
      </c>
      <c r="AY456" s="202" t="s">
        <v>149</v>
      </c>
    </row>
    <row r="457" spans="1:65" s="2" customFormat="1" ht="44.25" customHeight="1">
      <c r="A457" s="35"/>
      <c r="B457" s="36"/>
      <c r="C457" s="174" t="s">
        <v>742</v>
      </c>
      <c r="D457" s="174" t="s">
        <v>152</v>
      </c>
      <c r="E457" s="175" t="s">
        <v>1233</v>
      </c>
      <c r="F457" s="176" t="s">
        <v>1234</v>
      </c>
      <c r="G457" s="177" t="s">
        <v>170</v>
      </c>
      <c r="H457" s="178">
        <v>294.264</v>
      </c>
      <c r="I457" s="179"/>
      <c r="J457" s="180">
        <f>ROUND(I457*H457,2)</f>
        <v>0</v>
      </c>
      <c r="K457" s="176" t="s">
        <v>182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0.0002</v>
      </c>
      <c r="R457" s="183">
        <f>Q457*H457</f>
        <v>0.058852800000000004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256</v>
      </c>
      <c r="AT457" s="185" t="s">
        <v>152</v>
      </c>
      <c r="AU457" s="185" t="s">
        <v>82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256</v>
      </c>
      <c r="BM457" s="185" t="s">
        <v>1235</v>
      </c>
    </row>
    <row r="458" spans="1:47" s="2" customFormat="1" ht="11.25">
      <c r="A458" s="35"/>
      <c r="B458" s="36"/>
      <c r="C458" s="37"/>
      <c r="D458" s="203" t="s">
        <v>184</v>
      </c>
      <c r="E458" s="37"/>
      <c r="F458" s="204" t="s">
        <v>1236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184</v>
      </c>
      <c r="AU458" s="18" t="s">
        <v>82</v>
      </c>
    </row>
    <row r="459" spans="2:51" s="14" customFormat="1" ht="11.25">
      <c r="B459" s="205"/>
      <c r="C459" s="206"/>
      <c r="D459" s="187" t="s">
        <v>165</v>
      </c>
      <c r="E459" s="207" t="s">
        <v>19</v>
      </c>
      <c r="F459" s="208" t="s">
        <v>193</v>
      </c>
      <c r="G459" s="206"/>
      <c r="H459" s="207" t="s">
        <v>19</v>
      </c>
      <c r="I459" s="209"/>
      <c r="J459" s="206"/>
      <c r="K459" s="206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165</v>
      </c>
      <c r="AU459" s="214" t="s">
        <v>82</v>
      </c>
      <c r="AV459" s="14" t="s">
        <v>80</v>
      </c>
      <c r="AW459" s="14" t="s">
        <v>34</v>
      </c>
      <c r="AX459" s="14" t="s">
        <v>72</v>
      </c>
      <c r="AY459" s="214" t="s">
        <v>149</v>
      </c>
    </row>
    <row r="460" spans="2:51" s="13" customFormat="1" ht="11.25">
      <c r="B460" s="192"/>
      <c r="C460" s="193"/>
      <c r="D460" s="187" t="s">
        <v>165</v>
      </c>
      <c r="E460" s="194" t="s">
        <v>19</v>
      </c>
      <c r="F460" s="195" t="s">
        <v>1237</v>
      </c>
      <c r="G460" s="193"/>
      <c r="H460" s="196">
        <v>136.557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165</v>
      </c>
      <c r="AU460" s="202" t="s">
        <v>82</v>
      </c>
      <c r="AV460" s="13" t="s">
        <v>82</v>
      </c>
      <c r="AW460" s="13" t="s">
        <v>34</v>
      </c>
      <c r="AX460" s="13" t="s">
        <v>72</v>
      </c>
      <c r="AY460" s="202" t="s">
        <v>149</v>
      </c>
    </row>
    <row r="461" spans="2:51" s="14" customFormat="1" ht="11.25">
      <c r="B461" s="205"/>
      <c r="C461" s="206"/>
      <c r="D461" s="187" t="s">
        <v>165</v>
      </c>
      <c r="E461" s="207" t="s">
        <v>19</v>
      </c>
      <c r="F461" s="208" t="s">
        <v>201</v>
      </c>
      <c r="G461" s="206"/>
      <c r="H461" s="207" t="s">
        <v>19</v>
      </c>
      <c r="I461" s="209"/>
      <c r="J461" s="206"/>
      <c r="K461" s="206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165</v>
      </c>
      <c r="AU461" s="214" t="s">
        <v>82</v>
      </c>
      <c r="AV461" s="14" t="s">
        <v>80</v>
      </c>
      <c r="AW461" s="14" t="s">
        <v>34</v>
      </c>
      <c r="AX461" s="14" t="s">
        <v>72</v>
      </c>
      <c r="AY461" s="214" t="s">
        <v>149</v>
      </c>
    </row>
    <row r="462" spans="2:51" s="13" customFormat="1" ht="11.25">
      <c r="B462" s="192"/>
      <c r="C462" s="193"/>
      <c r="D462" s="187" t="s">
        <v>165</v>
      </c>
      <c r="E462" s="194" t="s">
        <v>19</v>
      </c>
      <c r="F462" s="195" t="s">
        <v>1238</v>
      </c>
      <c r="G462" s="193"/>
      <c r="H462" s="196">
        <v>157.707</v>
      </c>
      <c r="I462" s="197"/>
      <c r="J462" s="193"/>
      <c r="K462" s="193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165</v>
      </c>
      <c r="AU462" s="202" t="s">
        <v>82</v>
      </c>
      <c r="AV462" s="13" t="s">
        <v>82</v>
      </c>
      <c r="AW462" s="13" t="s">
        <v>34</v>
      </c>
      <c r="AX462" s="13" t="s">
        <v>72</v>
      </c>
      <c r="AY462" s="202" t="s">
        <v>149</v>
      </c>
    </row>
    <row r="463" spans="2:51" s="15" customFormat="1" ht="11.25">
      <c r="B463" s="215"/>
      <c r="C463" s="216"/>
      <c r="D463" s="187" t="s">
        <v>165</v>
      </c>
      <c r="E463" s="217" t="s">
        <v>19</v>
      </c>
      <c r="F463" s="218" t="s">
        <v>203</v>
      </c>
      <c r="G463" s="216"/>
      <c r="H463" s="219">
        <v>294.264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165</v>
      </c>
      <c r="AU463" s="225" t="s">
        <v>82</v>
      </c>
      <c r="AV463" s="15" t="s">
        <v>157</v>
      </c>
      <c r="AW463" s="15" t="s">
        <v>34</v>
      </c>
      <c r="AX463" s="15" t="s">
        <v>80</v>
      </c>
      <c r="AY463" s="225" t="s">
        <v>149</v>
      </c>
    </row>
    <row r="464" spans="1:65" s="2" customFormat="1" ht="55.5" customHeight="1">
      <c r="A464" s="35"/>
      <c r="B464" s="36"/>
      <c r="C464" s="174" t="s">
        <v>750</v>
      </c>
      <c r="D464" s="174" t="s">
        <v>152</v>
      </c>
      <c r="E464" s="175" t="s">
        <v>1239</v>
      </c>
      <c r="F464" s="176" t="s">
        <v>1240</v>
      </c>
      <c r="G464" s="177" t="s">
        <v>247</v>
      </c>
      <c r="H464" s="178">
        <v>58.42</v>
      </c>
      <c r="I464" s="179"/>
      <c r="J464" s="180">
        <f>ROUND(I464*H464,2)</f>
        <v>0</v>
      </c>
      <c r="K464" s="176" t="s">
        <v>182</v>
      </c>
      <c r="L464" s="40"/>
      <c r="M464" s="181" t="s">
        <v>19</v>
      </c>
      <c r="N464" s="182" t="s">
        <v>43</v>
      </c>
      <c r="O464" s="65"/>
      <c r="P464" s="183">
        <f>O464*H464</f>
        <v>0</v>
      </c>
      <c r="Q464" s="183">
        <v>0.0002</v>
      </c>
      <c r="R464" s="183">
        <f>Q464*H464</f>
        <v>0.011684000000000002</v>
      </c>
      <c r="S464" s="183">
        <v>0</v>
      </c>
      <c r="T464" s="184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256</v>
      </c>
      <c r="AT464" s="185" t="s">
        <v>152</v>
      </c>
      <c r="AU464" s="185" t="s">
        <v>82</v>
      </c>
      <c r="AY464" s="18" t="s">
        <v>149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8" t="s">
        <v>80</v>
      </c>
      <c r="BK464" s="186">
        <f>ROUND(I464*H464,2)</f>
        <v>0</v>
      </c>
      <c r="BL464" s="18" t="s">
        <v>256</v>
      </c>
      <c r="BM464" s="185" t="s">
        <v>1241</v>
      </c>
    </row>
    <row r="465" spans="1:47" s="2" customFormat="1" ht="11.25">
      <c r="A465" s="35"/>
      <c r="B465" s="36"/>
      <c r="C465" s="37"/>
      <c r="D465" s="203" t="s">
        <v>184</v>
      </c>
      <c r="E465" s="37"/>
      <c r="F465" s="204" t="s">
        <v>1242</v>
      </c>
      <c r="G465" s="37"/>
      <c r="H465" s="37"/>
      <c r="I465" s="189"/>
      <c r="J465" s="37"/>
      <c r="K465" s="37"/>
      <c r="L465" s="40"/>
      <c r="M465" s="190"/>
      <c r="N465" s="191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184</v>
      </c>
      <c r="AU465" s="18" t="s">
        <v>82</v>
      </c>
    </row>
    <row r="466" spans="2:51" s="14" customFormat="1" ht="11.25">
      <c r="B466" s="205"/>
      <c r="C466" s="206"/>
      <c r="D466" s="187" t="s">
        <v>165</v>
      </c>
      <c r="E466" s="207" t="s">
        <v>19</v>
      </c>
      <c r="F466" s="208" t="s">
        <v>193</v>
      </c>
      <c r="G466" s="206"/>
      <c r="H466" s="207" t="s">
        <v>19</v>
      </c>
      <c r="I466" s="209"/>
      <c r="J466" s="206"/>
      <c r="K466" s="206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165</v>
      </c>
      <c r="AU466" s="214" t="s">
        <v>82</v>
      </c>
      <c r="AV466" s="14" t="s">
        <v>80</v>
      </c>
      <c r="AW466" s="14" t="s">
        <v>34</v>
      </c>
      <c r="AX466" s="14" t="s">
        <v>72</v>
      </c>
      <c r="AY466" s="214" t="s">
        <v>149</v>
      </c>
    </row>
    <row r="467" spans="2:51" s="13" customFormat="1" ht="11.25">
      <c r="B467" s="192"/>
      <c r="C467" s="193"/>
      <c r="D467" s="187" t="s">
        <v>165</v>
      </c>
      <c r="E467" s="194" t="s">
        <v>19</v>
      </c>
      <c r="F467" s="195" t="s">
        <v>1243</v>
      </c>
      <c r="G467" s="193"/>
      <c r="H467" s="196">
        <v>19.5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165</v>
      </c>
      <c r="AU467" s="202" t="s">
        <v>82</v>
      </c>
      <c r="AV467" s="13" t="s">
        <v>82</v>
      </c>
      <c r="AW467" s="13" t="s">
        <v>34</v>
      </c>
      <c r="AX467" s="13" t="s">
        <v>72</v>
      </c>
      <c r="AY467" s="202" t="s">
        <v>149</v>
      </c>
    </row>
    <row r="468" spans="2:51" s="14" customFormat="1" ht="11.25">
      <c r="B468" s="205"/>
      <c r="C468" s="206"/>
      <c r="D468" s="187" t="s">
        <v>165</v>
      </c>
      <c r="E468" s="207" t="s">
        <v>19</v>
      </c>
      <c r="F468" s="208" t="s">
        <v>201</v>
      </c>
      <c r="G468" s="206"/>
      <c r="H468" s="207" t="s">
        <v>19</v>
      </c>
      <c r="I468" s="209"/>
      <c r="J468" s="206"/>
      <c r="K468" s="206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165</v>
      </c>
      <c r="AU468" s="214" t="s">
        <v>82</v>
      </c>
      <c r="AV468" s="14" t="s">
        <v>80</v>
      </c>
      <c r="AW468" s="14" t="s">
        <v>34</v>
      </c>
      <c r="AX468" s="14" t="s">
        <v>72</v>
      </c>
      <c r="AY468" s="214" t="s">
        <v>149</v>
      </c>
    </row>
    <row r="469" spans="2:51" s="13" customFormat="1" ht="11.25">
      <c r="B469" s="192"/>
      <c r="C469" s="193"/>
      <c r="D469" s="187" t="s">
        <v>165</v>
      </c>
      <c r="E469" s="194" t="s">
        <v>19</v>
      </c>
      <c r="F469" s="195" t="s">
        <v>1244</v>
      </c>
      <c r="G469" s="193"/>
      <c r="H469" s="196">
        <v>38.92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165</v>
      </c>
      <c r="AU469" s="202" t="s">
        <v>82</v>
      </c>
      <c r="AV469" s="13" t="s">
        <v>82</v>
      </c>
      <c r="AW469" s="13" t="s">
        <v>34</v>
      </c>
      <c r="AX469" s="13" t="s">
        <v>72</v>
      </c>
      <c r="AY469" s="202" t="s">
        <v>149</v>
      </c>
    </row>
    <row r="470" spans="2:51" s="15" customFormat="1" ht="11.25">
      <c r="B470" s="215"/>
      <c r="C470" s="216"/>
      <c r="D470" s="187" t="s">
        <v>165</v>
      </c>
      <c r="E470" s="217" t="s">
        <v>19</v>
      </c>
      <c r="F470" s="218" t="s">
        <v>203</v>
      </c>
      <c r="G470" s="216"/>
      <c r="H470" s="219">
        <v>58.42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165</v>
      </c>
      <c r="AU470" s="225" t="s">
        <v>82</v>
      </c>
      <c r="AV470" s="15" t="s">
        <v>157</v>
      </c>
      <c r="AW470" s="15" t="s">
        <v>34</v>
      </c>
      <c r="AX470" s="15" t="s">
        <v>80</v>
      </c>
      <c r="AY470" s="225" t="s">
        <v>149</v>
      </c>
    </row>
    <row r="471" spans="1:65" s="2" customFormat="1" ht="44.25" customHeight="1">
      <c r="A471" s="35"/>
      <c r="B471" s="36"/>
      <c r="C471" s="174" t="s">
        <v>771</v>
      </c>
      <c r="D471" s="174" t="s">
        <v>152</v>
      </c>
      <c r="E471" s="175" t="s">
        <v>1245</v>
      </c>
      <c r="F471" s="176" t="s">
        <v>1246</v>
      </c>
      <c r="G471" s="177" t="s">
        <v>247</v>
      </c>
      <c r="H471" s="178">
        <v>7.2</v>
      </c>
      <c r="I471" s="179"/>
      <c r="J471" s="180">
        <f>ROUND(I471*H471,2)</f>
        <v>0</v>
      </c>
      <c r="K471" s="176" t="s">
        <v>182</v>
      </c>
      <c r="L471" s="40"/>
      <c r="M471" s="181" t="s">
        <v>19</v>
      </c>
      <c r="N471" s="182" t="s">
        <v>43</v>
      </c>
      <c r="O471" s="65"/>
      <c r="P471" s="183">
        <f>O471*H471</f>
        <v>0</v>
      </c>
      <c r="Q471" s="183">
        <v>0.00519</v>
      </c>
      <c r="R471" s="183">
        <f>Q471*H471</f>
        <v>0.037368000000000005</v>
      </c>
      <c r="S471" s="183">
        <v>0</v>
      </c>
      <c r="T471" s="18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256</v>
      </c>
      <c r="AT471" s="185" t="s">
        <v>152</v>
      </c>
      <c r="AU471" s="185" t="s">
        <v>82</v>
      </c>
      <c r="AY471" s="18" t="s">
        <v>149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18" t="s">
        <v>80</v>
      </c>
      <c r="BK471" s="186">
        <f>ROUND(I471*H471,2)</f>
        <v>0</v>
      </c>
      <c r="BL471" s="18" t="s">
        <v>256</v>
      </c>
      <c r="BM471" s="185" t="s">
        <v>1247</v>
      </c>
    </row>
    <row r="472" spans="1:47" s="2" customFormat="1" ht="11.25">
      <c r="A472" s="35"/>
      <c r="B472" s="36"/>
      <c r="C472" s="37"/>
      <c r="D472" s="203" t="s">
        <v>184</v>
      </c>
      <c r="E472" s="37"/>
      <c r="F472" s="204" t="s">
        <v>1248</v>
      </c>
      <c r="G472" s="37"/>
      <c r="H472" s="37"/>
      <c r="I472" s="189"/>
      <c r="J472" s="37"/>
      <c r="K472" s="37"/>
      <c r="L472" s="40"/>
      <c r="M472" s="190"/>
      <c r="N472" s="191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184</v>
      </c>
      <c r="AU472" s="18" t="s">
        <v>82</v>
      </c>
    </row>
    <row r="473" spans="2:51" s="14" customFormat="1" ht="11.25">
      <c r="B473" s="205"/>
      <c r="C473" s="206"/>
      <c r="D473" s="187" t="s">
        <v>165</v>
      </c>
      <c r="E473" s="207" t="s">
        <v>19</v>
      </c>
      <c r="F473" s="208" t="s">
        <v>193</v>
      </c>
      <c r="G473" s="206"/>
      <c r="H473" s="207" t="s">
        <v>19</v>
      </c>
      <c r="I473" s="209"/>
      <c r="J473" s="206"/>
      <c r="K473" s="206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165</v>
      </c>
      <c r="AU473" s="214" t="s">
        <v>82</v>
      </c>
      <c r="AV473" s="14" t="s">
        <v>80</v>
      </c>
      <c r="AW473" s="14" t="s">
        <v>34</v>
      </c>
      <c r="AX473" s="14" t="s">
        <v>72</v>
      </c>
      <c r="AY473" s="214" t="s">
        <v>149</v>
      </c>
    </row>
    <row r="474" spans="2:51" s="13" customFormat="1" ht="11.25">
      <c r="B474" s="192"/>
      <c r="C474" s="193"/>
      <c r="D474" s="187" t="s">
        <v>165</v>
      </c>
      <c r="E474" s="194" t="s">
        <v>19</v>
      </c>
      <c r="F474" s="195" t="s">
        <v>1249</v>
      </c>
      <c r="G474" s="193"/>
      <c r="H474" s="196">
        <v>7.2</v>
      </c>
      <c r="I474" s="197"/>
      <c r="J474" s="193"/>
      <c r="K474" s="193"/>
      <c r="L474" s="198"/>
      <c r="M474" s="199"/>
      <c r="N474" s="200"/>
      <c r="O474" s="200"/>
      <c r="P474" s="200"/>
      <c r="Q474" s="200"/>
      <c r="R474" s="200"/>
      <c r="S474" s="200"/>
      <c r="T474" s="201"/>
      <c r="AT474" s="202" t="s">
        <v>165</v>
      </c>
      <c r="AU474" s="202" t="s">
        <v>82</v>
      </c>
      <c r="AV474" s="13" t="s">
        <v>82</v>
      </c>
      <c r="AW474" s="13" t="s">
        <v>34</v>
      </c>
      <c r="AX474" s="13" t="s">
        <v>80</v>
      </c>
      <c r="AY474" s="202" t="s">
        <v>149</v>
      </c>
    </row>
    <row r="475" spans="1:65" s="2" customFormat="1" ht="89.25" customHeight="1">
      <c r="A475" s="35"/>
      <c r="B475" s="36"/>
      <c r="C475" s="174" t="s">
        <v>1250</v>
      </c>
      <c r="D475" s="174" t="s">
        <v>152</v>
      </c>
      <c r="E475" s="175" t="s">
        <v>1251</v>
      </c>
      <c r="F475" s="176" t="s">
        <v>1252</v>
      </c>
      <c r="G475" s="177" t="s">
        <v>170</v>
      </c>
      <c r="H475" s="178">
        <v>46.629</v>
      </c>
      <c r="I475" s="179"/>
      <c r="J475" s="180">
        <f>ROUND(I475*H475,2)</f>
        <v>0</v>
      </c>
      <c r="K475" s="176" t="s">
        <v>182</v>
      </c>
      <c r="L475" s="40"/>
      <c r="M475" s="181" t="s">
        <v>19</v>
      </c>
      <c r="N475" s="182" t="s">
        <v>43</v>
      </c>
      <c r="O475" s="65"/>
      <c r="P475" s="183">
        <f>O475*H475</f>
        <v>0</v>
      </c>
      <c r="Q475" s="183">
        <v>0.05631</v>
      </c>
      <c r="R475" s="183">
        <f>Q475*H475</f>
        <v>2.62567899</v>
      </c>
      <c r="S475" s="183">
        <v>0</v>
      </c>
      <c r="T475" s="184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5" t="s">
        <v>256</v>
      </c>
      <c r="AT475" s="185" t="s">
        <v>152</v>
      </c>
      <c r="AU475" s="185" t="s">
        <v>82</v>
      </c>
      <c r="AY475" s="18" t="s">
        <v>149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18" t="s">
        <v>80</v>
      </c>
      <c r="BK475" s="186">
        <f>ROUND(I475*H475,2)</f>
        <v>0</v>
      </c>
      <c r="BL475" s="18" t="s">
        <v>256</v>
      </c>
      <c r="BM475" s="185" t="s">
        <v>1253</v>
      </c>
    </row>
    <row r="476" spans="1:47" s="2" customFormat="1" ht="11.25">
      <c r="A476" s="35"/>
      <c r="B476" s="36"/>
      <c r="C476" s="37"/>
      <c r="D476" s="203" t="s">
        <v>184</v>
      </c>
      <c r="E476" s="37"/>
      <c r="F476" s="204" t="s">
        <v>1254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184</v>
      </c>
      <c r="AU476" s="18" t="s">
        <v>82</v>
      </c>
    </row>
    <row r="477" spans="1:47" s="2" customFormat="1" ht="29.25">
      <c r="A477" s="35"/>
      <c r="B477" s="36"/>
      <c r="C477" s="37"/>
      <c r="D477" s="187" t="s">
        <v>163</v>
      </c>
      <c r="E477" s="37"/>
      <c r="F477" s="188" t="s">
        <v>1255</v>
      </c>
      <c r="G477" s="37"/>
      <c r="H477" s="37"/>
      <c r="I477" s="189"/>
      <c r="J477" s="37"/>
      <c r="K477" s="37"/>
      <c r="L477" s="40"/>
      <c r="M477" s="190"/>
      <c r="N477" s="191"/>
      <c r="O477" s="65"/>
      <c r="P477" s="65"/>
      <c r="Q477" s="65"/>
      <c r="R477" s="65"/>
      <c r="S477" s="65"/>
      <c r="T477" s="66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163</v>
      </c>
      <c r="AU477" s="18" t="s">
        <v>82</v>
      </c>
    </row>
    <row r="478" spans="2:51" s="14" customFormat="1" ht="11.25">
      <c r="B478" s="205"/>
      <c r="C478" s="206"/>
      <c r="D478" s="187" t="s">
        <v>165</v>
      </c>
      <c r="E478" s="207" t="s">
        <v>19</v>
      </c>
      <c r="F478" s="208" t="s">
        <v>193</v>
      </c>
      <c r="G478" s="206"/>
      <c r="H478" s="207" t="s">
        <v>19</v>
      </c>
      <c r="I478" s="209"/>
      <c r="J478" s="206"/>
      <c r="K478" s="206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165</v>
      </c>
      <c r="AU478" s="214" t="s">
        <v>82</v>
      </c>
      <c r="AV478" s="14" t="s">
        <v>80</v>
      </c>
      <c r="AW478" s="14" t="s">
        <v>34</v>
      </c>
      <c r="AX478" s="14" t="s">
        <v>72</v>
      </c>
      <c r="AY478" s="214" t="s">
        <v>149</v>
      </c>
    </row>
    <row r="479" spans="2:51" s="13" customFormat="1" ht="11.25">
      <c r="B479" s="192"/>
      <c r="C479" s="193"/>
      <c r="D479" s="187" t="s">
        <v>165</v>
      </c>
      <c r="E479" s="194" t="s">
        <v>19</v>
      </c>
      <c r="F479" s="195" t="s">
        <v>510</v>
      </c>
      <c r="G479" s="193"/>
      <c r="H479" s="196">
        <v>3.995</v>
      </c>
      <c r="I479" s="197"/>
      <c r="J479" s="193"/>
      <c r="K479" s="193"/>
      <c r="L479" s="198"/>
      <c r="M479" s="199"/>
      <c r="N479" s="200"/>
      <c r="O479" s="200"/>
      <c r="P479" s="200"/>
      <c r="Q479" s="200"/>
      <c r="R479" s="200"/>
      <c r="S479" s="200"/>
      <c r="T479" s="201"/>
      <c r="AT479" s="202" t="s">
        <v>165</v>
      </c>
      <c r="AU479" s="202" t="s">
        <v>82</v>
      </c>
      <c r="AV479" s="13" t="s">
        <v>82</v>
      </c>
      <c r="AW479" s="13" t="s">
        <v>34</v>
      </c>
      <c r="AX479" s="13" t="s">
        <v>72</v>
      </c>
      <c r="AY479" s="202" t="s">
        <v>149</v>
      </c>
    </row>
    <row r="480" spans="2:51" s="14" customFormat="1" ht="11.25">
      <c r="B480" s="205"/>
      <c r="C480" s="206"/>
      <c r="D480" s="187" t="s">
        <v>165</v>
      </c>
      <c r="E480" s="207" t="s">
        <v>19</v>
      </c>
      <c r="F480" s="208" t="s">
        <v>201</v>
      </c>
      <c r="G480" s="206"/>
      <c r="H480" s="207" t="s">
        <v>19</v>
      </c>
      <c r="I480" s="209"/>
      <c r="J480" s="206"/>
      <c r="K480" s="206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165</v>
      </c>
      <c r="AU480" s="214" t="s">
        <v>82</v>
      </c>
      <c r="AV480" s="14" t="s">
        <v>80</v>
      </c>
      <c r="AW480" s="14" t="s">
        <v>34</v>
      </c>
      <c r="AX480" s="14" t="s">
        <v>72</v>
      </c>
      <c r="AY480" s="214" t="s">
        <v>149</v>
      </c>
    </row>
    <row r="481" spans="2:51" s="13" customFormat="1" ht="11.25">
      <c r="B481" s="192"/>
      <c r="C481" s="193"/>
      <c r="D481" s="187" t="s">
        <v>165</v>
      </c>
      <c r="E481" s="194" t="s">
        <v>19</v>
      </c>
      <c r="F481" s="195" t="s">
        <v>511</v>
      </c>
      <c r="G481" s="193"/>
      <c r="H481" s="196">
        <v>34.82</v>
      </c>
      <c r="I481" s="197"/>
      <c r="J481" s="193"/>
      <c r="K481" s="193"/>
      <c r="L481" s="198"/>
      <c r="M481" s="199"/>
      <c r="N481" s="200"/>
      <c r="O481" s="200"/>
      <c r="P481" s="200"/>
      <c r="Q481" s="200"/>
      <c r="R481" s="200"/>
      <c r="S481" s="200"/>
      <c r="T481" s="201"/>
      <c r="AT481" s="202" t="s">
        <v>165</v>
      </c>
      <c r="AU481" s="202" t="s">
        <v>82</v>
      </c>
      <c r="AV481" s="13" t="s">
        <v>82</v>
      </c>
      <c r="AW481" s="13" t="s">
        <v>34</v>
      </c>
      <c r="AX481" s="13" t="s">
        <v>72</v>
      </c>
      <c r="AY481" s="202" t="s">
        <v>149</v>
      </c>
    </row>
    <row r="482" spans="2:51" s="14" customFormat="1" ht="11.25">
      <c r="B482" s="205"/>
      <c r="C482" s="206"/>
      <c r="D482" s="187" t="s">
        <v>165</v>
      </c>
      <c r="E482" s="207" t="s">
        <v>19</v>
      </c>
      <c r="F482" s="208" t="s">
        <v>512</v>
      </c>
      <c r="G482" s="206"/>
      <c r="H482" s="207" t="s">
        <v>19</v>
      </c>
      <c r="I482" s="209"/>
      <c r="J482" s="206"/>
      <c r="K482" s="206"/>
      <c r="L482" s="210"/>
      <c r="M482" s="211"/>
      <c r="N482" s="212"/>
      <c r="O482" s="212"/>
      <c r="P482" s="212"/>
      <c r="Q482" s="212"/>
      <c r="R482" s="212"/>
      <c r="S482" s="212"/>
      <c r="T482" s="213"/>
      <c r="AT482" s="214" t="s">
        <v>165</v>
      </c>
      <c r="AU482" s="214" t="s">
        <v>82</v>
      </c>
      <c r="AV482" s="14" t="s">
        <v>80</v>
      </c>
      <c r="AW482" s="14" t="s">
        <v>34</v>
      </c>
      <c r="AX482" s="14" t="s">
        <v>72</v>
      </c>
      <c r="AY482" s="214" t="s">
        <v>149</v>
      </c>
    </row>
    <row r="483" spans="2:51" s="13" customFormat="1" ht="11.25">
      <c r="B483" s="192"/>
      <c r="C483" s="193"/>
      <c r="D483" s="187" t="s">
        <v>165</v>
      </c>
      <c r="E483" s="194" t="s">
        <v>19</v>
      </c>
      <c r="F483" s="195" t="s">
        <v>513</v>
      </c>
      <c r="G483" s="193"/>
      <c r="H483" s="196">
        <v>7.814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165</v>
      </c>
      <c r="AU483" s="202" t="s">
        <v>82</v>
      </c>
      <c r="AV483" s="13" t="s">
        <v>82</v>
      </c>
      <c r="AW483" s="13" t="s">
        <v>34</v>
      </c>
      <c r="AX483" s="13" t="s">
        <v>72</v>
      </c>
      <c r="AY483" s="202" t="s">
        <v>149</v>
      </c>
    </row>
    <row r="484" spans="2:51" s="15" customFormat="1" ht="11.25">
      <c r="B484" s="215"/>
      <c r="C484" s="216"/>
      <c r="D484" s="187" t="s">
        <v>165</v>
      </c>
      <c r="E484" s="217" t="s">
        <v>19</v>
      </c>
      <c r="F484" s="218" t="s">
        <v>203</v>
      </c>
      <c r="G484" s="216"/>
      <c r="H484" s="219">
        <v>46.629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165</v>
      </c>
      <c r="AU484" s="225" t="s">
        <v>82</v>
      </c>
      <c r="AV484" s="15" t="s">
        <v>157</v>
      </c>
      <c r="AW484" s="15" t="s">
        <v>34</v>
      </c>
      <c r="AX484" s="15" t="s">
        <v>80</v>
      </c>
      <c r="AY484" s="225" t="s">
        <v>149</v>
      </c>
    </row>
    <row r="485" spans="1:65" s="2" customFormat="1" ht="90" customHeight="1">
      <c r="A485" s="35"/>
      <c r="B485" s="36"/>
      <c r="C485" s="174" t="s">
        <v>1256</v>
      </c>
      <c r="D485" s="174" t="s">
        <v>152</v>
      </c>
      <c r="E485" s="175" t="s">
        <v>1257</v>
      </c>
      <c r="F485" s="176" t="s">
        <v>1258</v>
      </c>
      <c r="G485" s="177" t="s">
        <v>170</v>
      </c>
      <c r="H485" s="178">
        <v>88.325</v>
      </c>
      <c r="I485" s="179"/>
      <c r="J485" s="180">
        <f>ROUND(I485*H485,2)</f>
        <v>0</v>
      </c>
      <c r="K485" s="176" t="s">
        <v>182</v>
      </c>
      <c r="L485" s="40"/>
      <c r="M485" s="181" t="s">
        <v>19</v>
      </c>
      <c r="N485" s="182" t="s">
        <v>43</v>
      </c>
      <c r="O485" s="65"/>
      <c r="P485" s="183">
        <f>O485*H485</f>
        <v>0</v>
      </c>
      <c r="Q485" s="183">
        <v>0.05856</v>
      </c>
      <c r="R485" s="183">
        <f>Q485*H485</f>
        <v>5.172312000000001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256</v>
      </c>
      <c r="AT485" s="185" t="s">
        <v>152</v>
      </c>
      <c r="AU485" s="185" t="s">
        <v>82</v>
      </c>
      <c r="AY485" s="18" t="s">
        <v>149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80</v>
      </c>
      <c r="BK485" s="186">
        <f>ROUND(I485*H485,2)</f>
        <v>0</v>
      </c>
      <c r="BL485" s="18" t="s">
        <v>256</v>
      </c>
      <c r="BM485" s="185" t="s">
        <v>1259</v>
      </c>
    </row>
    <row r="486" spans="1:47" s="2" customFormat="1" ht="11.25">
      <c r="A486" s="35"/>
      <c r="B486" s="36"/>
      <c r="C486" s="37"/>
      <c r="D486" s="203" t="s">
        <v>184</v>
      </c>
      <c r="E486" s="37"/>
      <c r="F486" s="204" t="s">
        <v>1260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184</v>
      </c>
      <c r="AU486" s="18" t="s">
        <v>82</v>
      </c>
    </row>
    <row r="487" spans="2:51" s="14" customFormat="1" ht="11.25">
      <c r="B487" s="205"/>
      <c r="C487" s="206"/>
      <c r="D487" s="187" t="s">
        <v>165</v>
      </c>
      <c r="E487" s="207" t="s">
        <v>19</v>
      </c>
      <c r="F487" s="208" t="s">
        <v>193</v>
      </c>
      <c r="G487" s="206"/>
      <c r="H487" s="207" t="s">
        <v>19</v>
      </c>
      <c r="I487" s="209"/>
      <c r="J487" s="206"/>
      <c r="K487" s="206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165</v>
      </c>
      <c r="AU487" s="214" t="s">
        <v>82</v>
      </c>
      <c r="AV487" s="14" t="s">
        <v>80</v>
      </c>
      <c r="AW487" s="14" t="s">
        <v>34</v>
      </c>
      <c r="AX487" s="14" t="s">
        <v>72</v>
      </c>
      <c r="AY487" s="214" t="s">
        <v>149</v>
      </c>
    </row>
    <row r="488" spans="2:51" s="13" customFormat="1" ht="11.25">
      <c r="B488" s="192"/>
      <c r="C488" s="193"/>
      <c r="D488" s="187" t="s">
        <v>165</v>
      </c>
      <c r="E488" s="194" t="s">
        <v>19</v>
      </c>
      <c r="F488" s="195" t="s">
        <v>1261</v>
      </c>
      <c r="G488" s="193"/>
      <c r="H488" s="196">
        <v>55.825</v>
      </c>
      <c r="I488" s="197"/>
      <c r="J488" s="193"/>
      <c r="K488" s="193"/>
      <c r="L488" s="198"/>
      <c r="M488" s="199"/>
      <c r="N488" s="200"/>
      <c r="O488" s="200"/>
      <c r="P488" s="200"/>
      <c r="Q488" s="200"/>
      <c r="R488" s="200"/>
      <c r="S488" s="200"/>
      <c r="T488" s="201"/>
      <c r="AT488" s="202" t="s">
        <v>165</v>
      </c>
      <c r="AU488" s="202" t="s">
        <v>82</v>
      </c>
      <c r="AV488" s="13" t="s">
        <v>82</v>
      </c>
      <c r="AW488" s="13" t="s">
        <v>34</v>
      </c>
      <c r="AX488" s="13" t="s">
        <v>72</v>
      </c>
      <c r="AY488" s="202" t="s">
        <v>149</v>
      </c>
    </row>
    <row r="489" spans="2:51" s="14" customFormat="1" ht="11.25">
      <c r="B489" s="205"/>
      <c r="C489" s="206"/>
      <c r="D489" s="187" t="s">
        <v>165</v>
      </c>
      <c r="E489" s="207" t="s">
        <v>19</v>
      </c>
      <c r="F489" s="208" t="s">
        <v>201</v>
      </c>
      <c r="G489" s="206"/>
      <c r="H489" s="207" t="s">
        <v>19</v>
      </c>
      <c r="I489" s="209"/>
      <c r="J489" s="206"/>
      <c r="K489" s="206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165</v>
      </c>
      <c r="AU489" s="214" t="s">
        <v>82</v>
      </c>
      <c r="AV489" s="14" t="s">
        <v>80</v>
      </c>
      <c r="AW489" s="14" t="s">
        <v>34</v>
      </c>
      <c r="AX489" s="14" t="s">
        <v>72</v>
      </c>
      <c r="AY489" s="214" t="s">
        <v>149</v>
      </c>
    </row>
    <row r="490" spans="2:51" s="13" customFormat="1" ht="11.25">
      <c r="B490" s="192"/>
      <c r="C490" s="193"/>
      <c r="D490" s="187" t="s">
        <v>165</v>
      </c>
      <c r="E490" s="194" t="s">
        <v>19</v>
      </c>
      <c r="F490" s="195" t="s">
        <v>1232</v>
      </c>
      <c r="G490" s="193"/>
      <c r="H490" s="196">
        <v>32.5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165</v>
      </c>
      <c r="AU490" s="202" t="s">
        <v>82</v>
      </c>
      <c r="AV490" s="13" t="s">
        <v>82</v>
      </c>
      <c r="AW490" s="13" t="s">
        <v>34</v>
      </c>
      <c r="AX490" s="13" t="s">
        <v>72</v>
      </c>
      <c r="AY490" s="202" t="s">
        <v>149</v>
      </c>
    </row>
    <row r="491" spans="2:51" s="15" customFormat="1" ht="11.25">
      <c r="B491" s="215"/>
      <c r="C491" s="216"/>
      <c r="D491" s="187" t="s">
        <v>165</v>
      </c>
      <c r="E491" s="217" t="s">
        <v>19</v>
      </c>
      <c r="F491" s="218" t="s">
        <v>203</v>
      </c>
      <c r="G491" s="216"/>
      <c r="H491" s="219">
        <v>88.325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165</v>
      </c>
      <c r="AU491" s="225" t="s">
        <v>82</v>
      </c>
      <c r="AV491" s="15" t="s">
        <v>157</v>
      </c>
      <c r="AW491" s="15" t="s">
        <v>34</v>
      </c>
      <c r="AX491" s="15" t="s">
        <v>80</v>
      </c>
      <c r="AY491" s="225" t="s">
        <v>149</v>
      </c>
    </row>
    <row r="492" spans="1:65" s="2" customFormat="1" ht="62.65" customHeight="1">
      <c r="A492" s="35"/>
      <c r="B492" s="36"/>
      <c r="C492" s="174" t="s">
        <v>1262</v>
      </c>
      <c r="D492" s="174" t="s">
        <v>152</v>
      </c>
      <c r="E492" s="175" t="s">
        <v>1263</v>
      </c>
      <c r="F492" s="176" t="s">
        <v>1264</v>
      </c>
      <c r="G492" s="177" t="s">
        <v>170</v>
      </c>
      <c r="H492" s="178">
        <v>100.736</v>
      </c>
      <c r="I492" s="179"/>
      <c r="J492" s="180">
        <f>ROUND(I492*H492,2)</f>
        <v>0</v>
      </c>
      <c r="K492" s="176" t="s">
        <v>182</v>
      </c>
      <c r="L492" s="40"/>
      <c r="M492" s="181" t="s">
        <v>19</v>
      </c>
      <c r="N492" s="182" t="s">
        <v>43</v>
      </c>
      <c r="O492" s="65"/>
      <c r="P492" s="183">
        <f>O492*H492</f>
        <v>0</v>
      </c>
      <c r="Q492" s="183">
        <v>0.02963</v>
      </c>
      <c r="R492" s="183">
        <f>Q492*H492</f>
        <v>2.9848076800000003</v>
      </c>
      <c r="S492" s="183">
        <v>0</v>
      </c>
      <c r="T492" s="184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256</v>
      </c>
      <c r="AT492" s="185" t="s">
        <v>152</v>
      </c>
      <c r="AU492" s="185" t="s">
        <v>82</v>
      </c>
      <c r="AY492" s="18" t="s">
        <v>149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8" t="s">
        <v>80</v>
      </c>
      <c r="BK492" s="186">
        <f>ROUND(I492*H492,2)</f>
        <v>0</v>
      </c>
      <c r="BL492" s="18" t="s">
        <v>256</v>
      </c>
      <c r="BM492" s="185" t="s">
        <v>1265</v>
      </c>
    </row>
    <row r="493" spans="1:47" s="2" customFormat="1" ht="11.25">
      <c r="A493" s="35"/>
      <c r="B493" s="36"/>
      <c r="C493" s="37"/>
      <c r="D493" s="203" t="s">
        <v>184</v>
      </c>
      <c r="E493" s="37"/>
      <c r="F493" s="204" t="s">
        <v>1266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184</v>
      </c>
      <c r="AU493" s="18" t="s">
        <v>82</v>
      </c>
    </row>
    <row r="494" spans="2:51" s="14" customFormat="1" ht="11.25">
      <c r="B494" s="205"/>
      <c r="C494" s="206"/>
      <c r="D494" s="187" t="s">
        <v>165</v>
      </c>
      <c r="E494" s="207" t="s">
        <v>19</v>
      </c>
      <c r="F494" s="208" t="s">
        <v>193</v>
      </c>
      <c r="G494" s="206"/>
      <c r="H494" s="207" t="s">
        <v>19</v>
      </c>
      <c r="I494" s="209"/>
      <c r="J494" s="206"/>
      <c r="K494" s="206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165</v>
      </c>
      <c r="AU494" s="214" t="s">
        <v>82</v>
      </c>
      <c r="AV494" s="14" t="s">
        <v>80</v>
      </c>
      <c r="AW494" s="14" t="s">
        <v>34</v>
      </c>
      <c r="AX494" s="14" t="s">
        <v>72</v>
      </c>
      <c r="AY494" s="214" t="s">
        <v>149</v>
      </c>
    </row>
    <row r="495" spans="2:51" s="13" customFormat="1" ht="11.25">
      <c r="B495" s="192"/>
      <c r="C495" s="193"/>
      <c r="D495" s="187" t="s">
        <v>165</v>
      </c>
      <c r="E495" s="194" t="s">
        <v>19</v>
      </c>
      <c r="F495" s="195" t="s">
        <v>1267</v>
      </c>
      <c r="G495" s="193"/>
      <c r="H495" s="196">
        <v>12.588</v>
      </c>
      <c r="I495" s="197"/>
      <c r="J495" s="193"/>
      <c r="K495" s="193"/>
      <c r="L495" s="198"/>
      <c r="M495" s="199"/>
      <c r="N495" s="200"/>
      <c r="O495" s="200"/>
      <c r="P495" s="200"/>
      <c r="Q495" s="200"/>
      <c r="R495" s="200"/>
      <c r="S495" s="200"/>
      <c r="T495" s="201"/>
      <c r="AT495" s="202" t="s">
        <v>165</v>
      </c>
      <c r="AU495" s="202" t="s">
        <v>82</v>
      </c>
      <c r="AV495" s="13" t="s">
        <v>82</v>
      </c>
      <c r="AW495" s="13" t="s">
        <v>34</v>
      </c>
      <c r="AX495" s="13" t="s">
        <v>72</v>
      </c>
      <c r="AY495" s="202" t="s">
        <v>149</v>
      </c>
    </row>
    <row r="496" spans="2:51" s="14" customFormat="1" ht="11.25">
      <c r="B496" s="205"/>
      <c r="C496" s="206"/>
      <c r="D496" s="187" t="s">
        <v>165</v>
      </c>
      <c r="E496" s="207" t="s">
        <v>19</v>
      </c>
      <c r="F496" s="208" t="s">
        <v>201</v>
      </c>
      <c r="G496" s="206"/>
      <c r="H496" s="207" t="s">
        <v>19</v>
      </c>
      <c r="I496" s="209"/>
      <c r="J496" s="206"/>
      <c r="K496" s="206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165</v>
      </c>
      <c r="AU496" s="214" t="s">
        <v>82</v>
      </c>
      <c r="AV496" s="14" t="s">
        <v>80</v>
      </c>
      <c r="AW496" s="14" t="s">
        <v>34</v>
      </c>
      <c r="AX496" s="14" t="s">
        <v>72</v>
      </c>
      <c r="AY496" s="214" t="s">
        <v>149</v>
      </c>
    </row>
    <row r="497" spans="2:51" s="13" customFormat="1" ht="45">
      <c r="B497" s="192"/>
      <c r="C497" s="193"/>
      <c r="D497" s="187" t="s">
        <v>165</v>
      </c>
      <c r="E497" s="194" t="s">
        <v>19</v>
      </c>
      <c r="F497" s="195" t="s">
        <v>1268</v>
      </c>
      <c r="G497" s="193"/>
      <c r="H497" s="196">
        <v>72.336</v>
      </c>
      <c r="I497" s="197"/>
      <c r="J497" s="193"/>
      <c r="K497" s="193"/>
      <c r="L497" s="198"/>
      <c r="M497" s="199"/>
      <c r="N497" s="200"/>
      <c r="O497" s="200"/>
      <c r="P497" s="200"/>
      <c r="Q497" s="200"/>
      <c r="R497" s="200"/>
      <c r="S497" s="200"/>
      <c r="T497" s="201"/>
      <c r="AT497" s="202" t="s">
        <v>165</v>
      </c>
      <c r="AU497" s="202" t="s">
        <v>82</v>
      </c>
      <c r="AV497" s="13" t="s">
        <v>82</v>
      </c>
      <c r="AW497" s="13" t="s">
        <v>34</v>
      </c>
      <c r="AX497" s="13" t="s">
        <v>72</v>
      </c>
      <c r="AY497" s="202" t="s">
        <v>149</v>
      </c>
    </row>
    <row r="498" spans="2:51" s="13" customFormat="1" ht="11.25">
      <c r="B498" s="192"/>
      <c r="C498" s="193"/>
      <c r="D498" s="187" t="s">
        <v>165</v>
      </c>
      <c r="E498" s="194" t="s">
        <v>19</v>
      </c>
      <c r="F498" s="195" t="s">
        <v>1269</v>
      </c>
      <c r="G498" s="193"/>
      <c r="H498" s="196">
        <v>15.812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165</v>
      </c>
      <c r="AU498" s="202" t="s">
        <v>82</v>
      </c>
      <c r="AV498" s="13" t="s">
        <v>82</v>
      </c>
      <c r="AW498" s="13" t="s">
        <v>34</v>
      </c>
      <c r="AX498" s="13" t="s">
        <v>72</v>
      </c>
      <c r="AY498" s="202" t="s">
        <v>149</v>
      </c>
    </row>
    <row r="499" spans="2:51" s="15" customFormat="1" ht="11.25">
      <c r="B499" s="215"/>
      <c r="C499" s="216"/>
      <c r="D499" s="187" t="s">
        <v>165</v>
      </c>
      <c r="E499" s="217" t="s">
        <v>19</v>
      </c>
      <c r="F499" s="218" t="s">
        <v>203</v>
      </c>
      <c r="G499" s="216"/>
      <c r="H499" s="219">
        <v>100.736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165</v>
      </c>
      <c r="AU499" s="225" t="s">
        <v>82</v>
      </c>
      <c r="AV499" s="15" t="s">
        <v>157</v>
      </c>
      <c r="AW499" s="15" t="s">
        <v>34</v>
      </c>
      <c r="AX499" s="15" t="s">
        <v>80</v>
      </c>
      <c r="AY499" s="225" t="s">
        <v>149</v>
      </c>
    </row>
    <row r="500" spans="1:65" s="2" customFormat="1" ht="44.25" customHeight="1">
      <c r="A500" s="35"/>
      <c r="B500" s="36"/>
      <c r="C500" s="174" t="s">
        <v>1270</v>
      </c>
      <c r="D500" s="174" t="s">
        <v>152</v>
      </c>
      <c r="E500" s="175" t="s">
        <v>1271</v>
      </c>
      <c r="F500" s="176" t="s">
        <v>1272</v>
      </c>
      <c r="G500" s="177" t="s">
        <v>170</v>
      </c>
      <c r="H500" s="178">
        <v>128.349</v>
      </c>
      <c r="I500" s="179"/>
      <c r="J500" s="180">
        <f>ROUND(I500*H500,2)</f>
        <v>0</v>
      </c>
      <c r="K500" s="176" t="s">
        <v>182</v>
      </c>
      <c r="L500" s="40"/>
      <c r="M500" s="181" t="s">
        <v>19</v>
      </c>
      <c r="N500" s="182" t="s">
        <v>43</v>
      </c>
      <c r="O500" s="65"/>
      <c r="P500" s="183">
        <f>O500*H500</f>
        <v>0</v>
      </c>
      <c r="Q500" s="183">
        <v>0.0001</v>
      </c>
      <c r="R500" s="183">
        <f>Q500*H500</f>
        <v>0.0128349</v>
      </c>
      <c r="S500" s="183">
        <v>0</v>
      </c>
      <c r="T500" s="184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85" t="s">
        <v>256</v>
      </c>
      <c r="AT500" s="185" t="s">
        <v>152</v>
      </c>
      <c r="AU500" s="185" t="s">
        <v>82</v>
      </c>
      <c r="AY500" s="18" t="s">
        <v>149</v>
      </c>
      <c r="BE500" s="186">
        <f>IF(N500="základní",J500,0)</f>
        <v>0</v>
      </c>
      <c r="BF500" s="186">
        <f>IF(N500="snížená",J500,0)</f>
        <v>0</v>
      </c>
      <c r="BG500" s="186">
        <f>IF(N500="zákl. přenesená",J500,0)</f>
        <v>0</v>
      </c>
      <c r="BH500" s="186">
        <f>IF(N500="sníž. přenesená",J500,0)</f>
        <v>0</v>
      </c>
      <c r="BI500" s="186">
        <f>IF(N500="nulová",J500,0)</f>
        <v>0</v>
      </c>
      <c r="BJ500" s="18" t="s">
        <v>80</v>
      </c>
      <c r="BK500" s="186">
        <f>ROUND(I500*H500,2)</f>
        <v>0</v>
      </c>
      <c r="BL500" s="18" t="s">
        <v>256</v>
      </c>
      <c r="BM500" s="185" t="s">
        <v>1273</v>
      </c>
    </row>
    <row r="501" spans="1:47" s="2" customFormat="1" ht="11.25">
      <c r="A501" s="35"/>
      <c r="B501" s="36"/>
      <c r="C501" s="37"/>
      <c r="D501" s="203" t="s">
        <v>184</v>
      </c>
      <c r="E501" s="37"/>
      <c r="F501" s="204" t="s">
        <v>1274</v>
      </c>
      <c r="G501" s="37"/>
      <c r="H501" s="37"/>
      <c r="I501" s="189"/>
      <c r="J501" s="37"/>
      <c r="K501" s="37"/>
      <c r="L501" s="40"/>
      <c r="M501" s="190"/>
      <c r="N501" s="191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184</v>
      </c>
      <c r="AU501" s="18" t="s">
        <v>82</v>
      </c>
    </row>
    <row r="502" spans="2:51" s="14" customFormat="1" ht="11.25">
      <c r="B502" s="205"/>
      <c r="C502" s="206"/>
      <c r="D502" s="187" t="s">
        <v>165</v>
      </c>
      <c r="E502" s="207" t="s">
        <v>19</v>
      </c>
      <c r="F502" s="208" t="s">
        <v>755</v>
      </c>
      <c r="G502" s="206"/>
      <c r="H502" s="207" t="s">
        <v>19</v>
      </c>
      <c r="I502" s="209"/>
      <c r="J502" s="206"/>
      <c r="K502" s="206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165</v>
      </c>
      <c r="AU502" s="214" t="s">
        <v>82</v>
      </c>
      <c r="AV502" s="14" t="s">
        <v>80</v>
      </c>
      <c r="AW502" s="14" t="s">
        <v>34</v>
      </c>
      <c r="AX502" s="14" t="s">
        <v>72</v>
      </c>
      <c r="AY502" s="214" t="s">
        <v>149</v>
      </c>
    </row>
    <row r="503" spans="2:51" s="13" customFormat="1" ht="11.25">
      <c r="B503" s="192"/>
      <c r="C503" s="193"/>
      <c r="D503" s="187" t="s">
        <v>165</v>
      </c>
      <c r="E503" s="194" t="s">
        <v>19</v>
      </c>
      <c r="F503" s="195" t="s">
        <v>1275</v>
      </c>
      <c r="G503" s="193"/>
      <c r="H503" s="196">
        <v>25.166</v>
      </c>
      <c r="I503" s="197"/>
      <c r="J503" s="193"/>
      <c r="K503" s="193"/>
      <c r="L503" s="198"/>
      <c r="M503" s="199"/>
      <c r="N503" s="200"/>
      <c r="O503" s="200"/>
      <c r="P503" s="200"/>
      <c r="Q503" s="200"/>
      <c r="R503" s="200"/>
      <c r="S503" s="200"/>
      <c r="T503" s="201"/>
      <c r="AT503" s="202" t="s">
        <v>165</v>
      </c>
      <c r="AU503" s="202" t="s">
        <v>82</v>
      </c>
      <c r="AV503" s="13" t="s">
        <v>82</v>
      </c>
      <c r="AW503" s="13" t="s">
        <v>34</v>
      </c>
      <c r="AX503" s="13" t="s">
        <v>72</v>
      </c>
      <c r="AY503" s="202" t="s">
        <v>149</v>
      </c>
    </row>
    <row r="504" spans="2:51" s="14" customFormat="1" ht="11.25">
      <c r="B504" s="205"/>
      <c r="C504" s="206"/>
      <c r="D504" s="187" t="s">
        <v>165</v>
      </c>
      <c r="E504" s="207" t="s">
        <v>19</v>
      </c>
      <c r="F504" s="208" t="s">
        <v>193</v>
      </c>
      <c r="G504" s="206"/>
      <c r="H504" s="207" t="s">
        <v>19</v>
      </c>
      <c r="I504" s="209"/>
      <c r="J504" s="206"/>
      <c r="K504" s="206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165</v>
      </c>
      <c r="AU504" s="214" t="s">
        <v>82</v>
      </c>
      <c r="AV504" s="14" t="s">
        <v>80</v>
      </c>
      <c r="AW504" s="14" t="s">
        <v>34</v>
      </c>
      <c r="AX504" s="14" t="s">
        <v>72</v>
      </c>
      <c r="AY504" s="214" t="s">
        <v>149</v>
      </c>
    </row>
    <row r="505" spans="2:51" s="13" customFormat="1" ht="22.5">
      <c r="B505" s="192"/>
      <c r="C505" s="193"/>
      <c r="D505" s="187" t="s">
        <v>165</v>
      </c>
      <c r="E505" s="194" t="s">
        <v>19</v>
      </c>
      <c r="F505" s="195" t="s">
        <v>1276</v>
      </c>
      <c r="G505" s="193"/>
      <c r="H505" s="196">
        <v>31.597</v>
      </c>
      <c r="I505" s="197"/>
      <c r="J505" s="193"/>
      <c r="K505" s="193"/>
      <c r="L505" s="198"/>
      <c r="M505" s="199"/>
      <c r="N505" s="200"/>
      <c r="O505" s="200"/>
      <c r="P505" s="200"/>
      <c r="Q505" s="200"/>
      <c r="R505" s="200"/>
      <c r="S505" s="200"/>
      <c r="T505" s="201"/>
      <c r="AT505" s="202" t="s">
        <v>165</v>
      </c>
      <c r="AU505" s="202" t="s">
        <v>82</v>
      </c>
      <c r="AV505" s="13" t="s">
        <v>82</v>
      </c>
      <c r="AW505" s="13" t="s">
        <v>34</v>
      </c>
      <c r="AX505" s="13" t="s">
        <v>72</v>
      </c>
      <c r="AY505" s="202" t="s">
        <v>149</v>
      </c>
    </row>
    <row r="506" spans="2:51" s="14" customFormat="1" ht="11.25">
      <c r="B506" s="205"/>
      <c r="C506" s="206"/>
      <c r="D506" s="187" t="s">
        <v>165</v>
      </c>
      <c r="E506" s="207" t="s">
        <v>19</v>
      </c>
      <c r="F506" s="208" t="s">
        <v>201</v>
      </c>
      <c r="G506" s="206"/>
      <c r="H506" s="207" t="s">
        <v>19</v>
      </c>
      <c r="I506" s="209"/>
      <c r="J506" s="206"/>
      <c r="K506" s="206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165</v>
      </c>
      <c r="AU506" s="214" t="s">
        <v>82</v>
      </c>
      <c r="AV506" s="14" t="s">
        <v>80</v>
      </c>
      <c r="AW506" s="14" t="s">
        <v>34</v>
      </c>
      <c r="AX506" s="14" t="s">
        <v>72</v>
      </c>
      <c r="AY506" s="214" t="s">
        <v>149</v>
      </c>
    </row>
    <row r="507" spans="2:51" s="13" customFormat="1" ht="33.75">
      <c r="B507" s="192"/>
      <c r="C507" s="193"/>
      <c r="D507" s="187" t="s">
        <v>165</v>
      </c>
      <c r="E507" s="194" t="s">
        <v>19</v>
      </c>
      <c r="F507" s="195" t="s">
        <v>1277</v>
      </c>
      <c r="G507" s="193"/>
      <c r="H507" s="196">
        <v>55.774</v>
      </c>
      <c r="I507" s="197"/>
      <c r="J507" s="193"/>
      <c r="K507" s="193"/>
      <c r="L507" s="198"/>
      <c r="M507" s="199"/>
      <c r="N507" s="200"/>
      <c r="O507" s="200"/>
      <c r="P507" s="200"/>
      <c r="Q507" s="200"/>
      <c r="R507" s="200"/>
      <c r="S507" s="200"/>
      <c r="T507" s="201"/>
      <c r="AT507" s="202" t="s">
        <v>165</v>
      </c>
      <c r="AU507" s="202" t="s">
        <v>82</v>
      </c>
      <c r="AV507" s="13" t="s">
        <v>82</v>
      </c>
      <c r="AW507" s="13" t="s">
        <v>34</v>
      </c>
      <c r="AX507" s="13" t="s">
        <v>72</v>
      </c>
      <c r="AY507" s="202" t="s">
        <v>149</v>
      </c>
    </row>
    <row r="508" spans="2:51" s="13" customFormat="1" ht="11.25">
      <c r="B508" s="192"/>
      <c r="C508" s="193"/>
      <c r="D508" s="187" t="s">
        <v>165</v>
      </c>
      <c r="E508" s="194" t="s">
        <v>19</v>
      </c>
      <c r="F508" s="195" t="s">
        <v>1269</v>
      </c>
      <c r="G508" s="193"/>
      <c r="H508" s="196">
        <v>15.812</v>
      </c>
      <c r="I508" s="197"/>
      <c r="J508" s="193"/>
      <c r="K508" s="193"/>
      <c r="L508" s="198"/>
      <c r="M508" s="199"/>
      <c r="N508" s="200"/>
      <c r="O508" s="200"/>
      <c r="P508" s="200"/>
      <c r="Q508" s="200"/>
      <c r="R508" s="200"/>
      <c r="S508" s="200"/>
      <c r="T508" s="201"/>
      <c r="AT508" s="202" t="s">
        <v>165</v>
      </c>
      <c r="AU508" s="202" t="s">
        <v>82</v>
      </c>
      <c r="AV508" s="13" t="s">
        <v>82</v>
      </c>
      <c r="AW508" s="13" t="s">
        <v>34</v>
      </c>
      <c r="AX508" s="13" t="s">
        <v>72</v>
      </c>
      <c r="AY508" s="202" t="s">
        <v>149</v>
      </c>
    </row>
    <row r="509" spans="2:51" s="15" customFormat="1" ht="11.25">
      <c r="B509" s="215"/>
      <c r="C509" s="216"/>
      <c r="D509" s="187" t="s">
        <v>165</v>
      </c>
      <c r="E509" s="217" t="s">
        <v>19</v>
      </c>
      <c r="F509" s="218" t="s">
        <v>203</v>
      </c>
      <c r="G509" s="216"/>
      <c r="H509" s="219">
        <v>128.349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165</v>
      </c>
      <c r="AU509" s="225" t="s">
        <v>82</v>
      </c>
      <c r="AV509" s="15" t="s">
        <v>157</v>
      </c>
      <c r="AW509" s="15" t="s">
        <v>34</v>
      </c>
      <c r="AX509" s="15" t="s">
        <v>80</v>
      </c>
      <c r="AY509" s="225" t="s">
        <v>149</v>
      </c>
    </row>
    <row r="510" spans="1:65" s="2" customFormat="1" ht="55.5" customHeight="1">
      <c r="A510" s="35"/>
      <c r="B510" s="36"/>
      <c r="C510" s="174" t="s">
        <v>1278</v>
      </c>
      <c r="D510" s="174" t="s">
        <v>152</v>
      </c>
      <c r="E510" s="175" t="s">
        <v>1279</v>
      </c>
      <c r="F510" s="176" t="s">
        <v>1280</v>
      </c>
      <c r="G510" s="177" t="s">
        <v>170</v>
      </c>
      <c r="H510" s="178">
        <v>25.166</v>
      </c>
      <c r="I510" s="179"/>
      <c r="J510" s="180">
        <f>ROUND(I510*H510,2)</f>
        <v>0</v>
      </c>
      <c r="K510" s="176" t="s">
        <v>182</v>
      </c>
      <c r="L510" s="40"/>
      <c r="M510" s="181" t="s">
        <v>19</v>
      </c>
      <c r="N510" s="182" t="s">
        <v>43</v>
      </c>
      <c r="O510" s="65"/>
      <c r="P510" s="183">
        <f>O510*H510</f>
        <v>0</v>
      </c>
      <c r="Q510" s="183">
        <v>0.03171</v>
      </c>
      <c r="R510" s="183">
        <f>Q510*H510</f>
        <v>0.7980138600000001</v>
      </c>
      <c r="S510" s="183">
        <v>0</v>
      </c>
      <c r="T510" s="18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5" t="s">
        <v>256</v>
      </c>
      <c r="AT510" s="185" t="s">
        <v>152</v>
      </c>
      <c r="AU510" s="185" t="s">
        <v>82</v>
      </c>
      <c r="AY510" s="18" t="s">
        <v>149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8" t="s">
        <v>80</v>
      </c>
      <c r="BK510" s="186">
        <f>ROUND(I510*H510,2)</f>
        <v>0</v>
      </c>
      <c r="BL510" s="18" t="s">
        <v>256</v>
      </c>
      <c r="BM510" s="185" t="s">
        <v>1281</v>
      </c>
    </row>
    <row r="511" spans="1:47" s="2" customFormat="1" ht="11.25">
      <c r="A511" s="35"/>
      <c r="B511" s="36"/>
      <c r="C511" s="37"/>
      <c r="D511" s="203" t="s">
        <v>184</v>
      </c>
      <c r="E511" s="37"/>
      <c r="F511" s="204" t="s">
        <v>1282</v>
      </c>
      <c r="G511" s="37"/>
      <c r="H511" s="37"/>
      <c r="I511" s="189"/>
      <c r="J511" s="37"/>
      <c r="K511" s="37"/>
      <c r="L511" s="40"/>
      <c r="M511" s="190"/>
      <c r="N511" s="191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184</v>
      </c>
      <c r="AU511" s="18" t="s">
        <v>82</v>
      </c>
    </row>
    <row r="512" spans="2:51" s="14" customFormat="1" ht="11.25">
      <c r="B512" s="205"/>
      <c r="C512" s="206"/>
      <c r="D512" s="187" t="s">
        <v>165</v>
      </c>
      <c r="E512" s="207" t="s">
        <v>19</v>
      </c>
      <c r="F512" s="208" t="s">
        <v>755</v>
      </c>
      <c r="G512" s="206"/>
      <c r="H512" s="207" t="s">
        <v>19</v>
      </c>
      <c r="I512" s="209"/>
      <c r="J512" s="206"/>
      <c r="K512" s="206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165</v>
      </c>
      <c r="AU512" s="214" t="s">
        <v>82</v>
      </c>
      <c r="AV512" s="14" t="s">
        <v>80</v>
      </c>
      <c r="AW512" s="14" t="s">
        <v>34</v>
      </c>
      <c r="AX512" s="14" t="s">
        <v>72</v>
      </c>
      <c r="AY512" s="214" t="s">
        <v>149</v>
      </c>
    </row>
    <row r="513" spans="2:51" s="13" customFormat="1" ht="11.25">
      <c r="B513" s="192"/>
      <c r="C513" s="193"/>
      <c r="D513" s="187" t="s">
        <v>165</v>
      </c>
      <c r="E513" s="194" t="s">
        <v>19</v>
      </c>
      <c r="F513" s="195" t="s">
        <v>1275</v>
      </c>
      <c r="G513" s="193"/>
      <c r="H513" s="196">
        <v>25.166</v>
      </c>
      <c r="I513" s="197"/>
      <c r="J513" s="193"/>
      <c r="K513" s="193"/>
      <c r="L513" s="198"/>
      <c r="M513" s="199"/>
      <c r="N513" s="200"/>
      <c r="O513" s="200"/>
      <c r="P513" s="200"/>
      <c r="Q513" s="200"/>
      <c r="R513" s="200"/>
      <c r="S513" s="200"/>
      <c r="T513" s="201"/>
      <c r="AT513" s="202" t="s">
        <v>165</v>
      </c>
      <c r="AU513" s="202" t="s">
        <v>82</v>
      </c>
      <c r="AV513" s="13" t="s">
        <v>82</v>
      </c>
      <c r="AW513" s="13" t="s">
        <v>34</v>
      </c>
      <c r="AX513" s="13" t="s">
        <v>80</v>
      </c>
      <c r="AY513" s="202" t="s">
        <v>149</v>
      </c>
    </row>
    <row r="514" spans="1:65" s="2" customFormat="1" ht="78" customHeight="1">
      <c r="A514" s="35"/>
      <c r="B514" s="36"/>
      <c r="C514" s="174" t="s">
        <v>1283</v>
      </c>
      <c r="D514" s="174" t="s">
        <v>152</v>
      </c>
      <c r="E514" s="175" t="s">
        <v>1284</v>
      </c>
      <c r="F514" s="176" t="s">
        <v>1285</v>
      </c>
      <c r="G514" s="177" t="s">
        <v>170</v>
      </c>
      <c r="H514" s="178">
        <v>16.632</v>
      </c>
      <c r="I514" s="179"/>
      <c r="J514" s="180">
        <f>ROUND(I514*H514,2)</f>
        <v>0</v>
      </c>
      <c r="K514" s="176" t="s">
        <v>182</v>
      </c>
      <c r="L514" s="40"/>
      <c r="M514" s="181" t="s">
        <v>19</v>
      </c>
      <c r="N514" s="182" t="s">
        <v>43</v>
      </c>
      <c r="O514" s="65"/>
      <c r="P514" s="183">
        <f>O514*H514</f>
        <v>0</v>
      </c>
      <c r="Q514" s="183">
        <v>0.05562</v>
      </c>
      <c r="R514" s="183">
        <f>Q514*H514</f>
        <v>0.9250718400000001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256</v>
      </c>
      <c r="AT514" s="185" t="s">
        <v>152</v>
      </c>
      <c r="AU514" s="185" t="s">
        <v>82</v>
      </c>
      <c r="AY514" s="18" t="s">
        <v>149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80</v>
      </c>
      <c r="BK514" s="186">
        <f>ROUND(I514*H514,2)</f>
        <v>0</v>
      </c>
      <c r="BL514" s="18" t="s">
        <v>256</v>
      </c>
      <c r="BM514" s="185" t="s">
        <v>1286</v>
      </c>
    </row>
    <row r="515" spans="1:47" s="2" customFormat="1" ht="11.25">
      <c r="A515" s="35"/>
      <c r="B515" s="36"/>
      <c r="C515" s="37"/>
      <c r="D515" s="203" t="s">
        <v>184</v>
      </c>
      <c r="E515" s="37"/>
      <c r="F515" s="204" t="s">
        <v>1287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184</v>
      </c>
      <c r="AU515" s="18" t="s">
        <v>82</v>
      </c>
    </row>
    <row r="516" spans="2:51" s="14" customFormat="1" ht="11.25">
      <c r="B516" s="205"/>
      <c r="C516" s="206"/>
      <c r="D516" s="187" t="s">
        <v>165</v>
      </c>
      <c r="E516" s="207" t="s">
        <v>19</v>
      </c>
      <c r="F516" s="208" t="s">
        <v>193</v>
      </c>
      <c r="G516" s="206"/>
      <c r="H516" s="207" t="s">
        <v>19</v>
      </c>
      <c r="I516" s="209"/>
      <c r="J516" s="206"/>
      <c r="K516" s="206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165</v>
      </c>
      <c r="AU516" s="214" t="s">
        <v>82</v>
      </c>
      <c r="AV516" s="14" t="s">
        <v>80</v>
      </c>
      <c r="AW516" s="14" t="s">
        <v>34</v>
      </c>
      <c r="AX516" s="14" t="s">
        <v>72</v>
      </c>
      <c r="AY516" s="214" t="s">
        <v>149</v>
      </c>
    </row>
    <row r="517" spans="2:51" s="13" customFormat="1" ht="11.25">
      <c r="B517" s="192"/>
      <c r="C517" s="193"/>
      <c r="D517" s="187" t="s">
        <v>165</v>
      </c>
      <c r="E517" s="194" t="s">
        <v>19</v>
      </c>
      <c r="F517" s="195" t="s">
        <v>1288</v>
      </c>
      <c r="G517" s="193"/>
      <c r="H517" s="196">
        <v>16.632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165</v>
      </c>
      <c r="AU517" s="202" t="s">
        <v>82</v>
      </c>
      <c r="AV517" s="13" t="s">
        <v>82</v>
      </c>
      <c r="AW517" s="13" t="s">
        <v>34</v>
      </c>
      <c r="AX517" s="13" t="s">
        <v>80</v>
      </c>
      <c r="AY517" s="202" t="s">
        <v>149</v>
      </c>
    </row>
    <row r="518" spans="1:65" s="2" customFormat="1" ht="49.15" customHeight="1">
      <c r="A518" s="35"/>
      <c r="B518" s="36"/>
      <c r="C518" s="174" t="s">
        <v>1289</v>
      </c>
      <c r="D518" s="174" t="s">
        <v>152</v>
      </c>
      <c r="E518" s="175" t="s">
        <v>1290</v>
      </c>
      <c r="F518" s="176" t="s">
        <v>1291</v>
      </c>
      <c r="G518" s="177" t="s">
        <v>170</v>
      </c>
      <c r="H518" s="178">
        <v>21.223</v>
      </c>
      <c r="I518" s="179"/>
      <c r="J518" s="180">
        <f>ROUND(I518*H518,2)</f>
        <v>0</v>
      </c>
      <c r="K518" s="176" t="s">
        <v>182</v>
      </c>
      <c r="L518" s="40"/>
      <c r="M518" s="181" t="s">
        <v>19</v>
      </c>
      <c r="N518" s="182" t="s">
        <v>43</v>
      </c>
      <c r="O518" s="65"/>
      <c r="P518" s="183">
        <f>O518*H518</f>
        <v>0</v>
      </c>
      <c r="Q518" s="183">
        <v>0.01614</v>
      </c>
      <c r="R518" s="183">
        <f>Q518*H518</f>
        <v>0.34253922000000003</v>
      </c>
      <c r="S518" s="183">
        <v>0</v>
      </c>
      <c r="T518" s="18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5" t="s">
        <v>256</v>
      </c>
      <c r="AT518" s="185" t="s">
        <v>152</v>
      </c>
      <c r="AU518" s="185" t="s">
        <v>82</v>
      </c>
      <c r="AY518" s="18" t="s">
        <v>149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18" t="s">
        <v>80</v>
      </c>
      <c r="BK518" s="186">
        <f>ROUND(I518*H518,2)</f>
        <v>0</v>
      </c>
      <c r="BL518" s="18" t="s">
        <v>256</v>
      </c>
      <c r="BM518" s="185" t="s">
        <v>1292</v>
      </c>
    </row>
    <row r="519" spans="1:47" s="2" customFormat="1" ht="11.25">
      <c r="A519" s="35"/>
      <c r="B519" s="36"/>
      <c r="C519" s="37"/>
      <c r="D519" s="203" t="s">
        <v>184</v>
      </c>
      <c r="E519" s="37"/>
      <c r="F519" s="204" t="s">
        <v>1293</v>
      </c>
      <c r="G519" s="37"/>
      <c r="H519" s="37"/>
      <c r="I519" s="189"/>
      <c r="J519" s="37"/>
      <c r="K519" s="37"/>
      <c r="L519" s="40"/>
      <c r="M519" s="190"/>
      <c r="N519" s="191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184</v>
      </c>
      <c r="AU519" s="18" t="s">
        <v>82</v>
      </c>
    </row>
    <row r="520" spans="2:51" s="14" customFormat="1" ht="11.25">
      <c r="B520" s="205"/>
      <c r="C520" s="206"/>
      <c r="D520" s="187" t="s">
        <v>165</v>
      </c>
      <c r="E520" s="207" t="s">
        <v>19</v>
      </c>
      <c r="F520" s="208" t="s">
        <v>193</v>
      </c>
      <c r="G520" s="206"/>
      <c r="H520" s="207" t="s">
        <v>19</v>
      </c>
      <c r="I520" s="209"/>
      <c r="J520" s="206"/>
      <c r="K520" s="206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165</v>
      </c>
      <c r="AU520" s="214" t="s">
        <v>82</v>
      </c>
      <c r="AV520" s="14" t="s">
        <v>80</v>
      </c>
      <c r="AW520" s="14" t="s">
        <v>34</v>
      </c>
      <c r="AX520" s="14" t="s">
        <v>72</v>
      </c>
      <c r="AY520" s="214" t="s">
        <v>149</v>
      </c>
    </row>
    <row r="521" spans="2:51" s="13" customFormat="1" ht="11.25">
      <c r="B521" s="192"/>
      <c r="C521" s="193"/>
      <c r="D521" s="187" t="s">
        <v>165</v>
      </c>
      <c r="E521" s="194" t="s">
        <v>19</v>
      </c>
      <c r="F521" s="195" t="s">
        <v>1294</v>
      </c>
      <c r="G521" s="193"/>
      <c r="H521" s="196">
        <v>5.823</v>
      </c>
      <c r="I521" s="197"/>
      <c r="J521" s="193"/>
      <c r="K521" s="193"/>
      <c r="L521" s="198"/>
      <c r="M521" s="199"/>
      <c r="N521" s="200"/>
      <c r="O521" s="200"/>
      <c r="P521" s="200"/>
      <c r="Q521" s="200"/>
      <c r="R521" s="200"/>
      <c r="S521" s="200"/>
      <c r="T521" s="201"/>
      <c r="AT521" s="202" t="s">
        <v>165</v>
      </c>
      <c r="AU521" s="202" t="s">
        <v>82</v>
      </c>
      <c r="AV521" s="13" t="s">
        <v>82</v>
      </c>
      <c r="AW521" s="13" t="s">
        <v>34</v>
      </c>
      <c r="AX521" s="13" t="s">
        <v>72</v>
      </c>
      <c r="AY521" s="202" t="s">
        <v>149</v>
      </c>
    </row>
    <row r="522" spans="2:51" s="14" customFormat="1" ht="11.25">
      <c r="B522" s="205"/>
      <c r="C522" s="206"/>
      <c r="D522" s="187" t="s">
        <v>165</v>
      </c>
      <c r="E522" s="207" t="s">
        <v>19</v>
      </c>
      <c r="F522" s="208" t="s">
        <v>201</v>
      </c>
      <c r="G522" s="206"/>
      <c r="H522" s="207" t="s">
        <v>19</v>
      </c>
      <c r="I522" s="209"/>
      <c r="J522" s="206"/>
      <c r="K522" s="206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165</v>
      </c>
      <c r="AU522" s="214" t="s">
        <v>82</v>
      </c>
      <c r="AV522" s="14" t="s">
        <v>80</v>
      </c>
      <c r="AW522" s="14" t="s">
        <v>34</v>
      </c>
      <c r="AX522" s="14" t="s">
        <v>72</v>
      </c>
      <c r="AY522" s="214" t="s">
        <v>149</v>
      </c>
    </row>
    <row r="523" spans="2:51" s="13" customFormat="1" ht="11.25">
      <c r="B523" s="192"/>
      <c r="C523" s="193"/>
      <c r="D523" s="187" t="s">
        <v>165</v>
      </c>
      <c r="E523" s="194" t="s">
        <v>19</v>
      </c>
      <c r="F523" s="195" t="s">
        <v>1295</v>
      </c>
      <c r="G523" s="193"/>
      <c r="H523" s="196">
        <v>15.4</v>
      </c>
      <c r="I523" s="197"/>
      <c r="J523" s="193"/>
      <c r="K523" s="193"/>
      <c r="L523" s="198"/>
      <c r="M523" s="199"/>
      <c r="N523" s="200"/>
      <c r="O523" s="200"/>
      <c r="P523" s="200"/>
      <c r="Q523" s="200"/>
      <c r="R523" s="200"/>
      <c r="S523" s="200"/>
      <c r="T523" s="201"/>
      <c r="AT523" s="202" t="s">
        <v>165</v>
      </c>
      <c r="AU523" s="202" t="s">
        <v>82</v>
      </c>
      <c r="AV523" s="13" t="s">
        <v>82</v>
      </c>
      <c r="AW523" s="13" t="s">
        <v>34</v>
      </c>
      <c r="AX523" s="13" t="s">
        <v>72</v>
      </c>
      <c r="AY523" s="202" t="s">
        <v>149</v>
      </c>
    </row>
    <row r="524" spans="2:51" s="15" customFormat="1" ht="11.25">
      <c r="B524" s="215"/>
      <c r="C524" s="216"/>
      <c r="D524" s="187" t="s">
        <v>165</v>
      </c>
      <c r="E524" s="217" t="s">
        <v>19</v>
      </c>
      <c r="F524" s="218" t="s">
        <v>203</v>
      </c>
      <c r="G524" s="216"/>
      <c r="H524" s="219">
        <v>21.223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165</v>
      </c>
      <c r="AU524" s="225" t="s">
        <v>82</v>
      </c>
      <c r="AV524" s="15" t="s">
        <v>157</v>
      </c>
      <c r="AW524" s="15" t="s">
        <v>34</v>
      </c>
      <c r="AX524" s="15" t="s">
        <v>80</v>
      </c>
      <c r="AY524" s="225" t="s">
        <v>149</v>
      </c>
    </row>
    <row r="525" spans="1:65" s="2" customFormat="1" ht="37.9" customHeight="1">
      <c r="A525" s="35"/>
      <c r="B525" s="36"/>
      <c r="C525" s="174" t="s">
        <v>1296</v>
      </c>
      <c r="D525" s="174" t="s">
        <v>152</v>
      </c>
      <c r="E525" s="175" t="s">
        <v>1297</v>
      </c>
      <c r="F525" s="176" t="s">
        <v>1298</v>
      </c>
      <c r="G525" s="177" t="s">
        <v>170</v>
      </c>
      <c r="H525" s="178">
        <v>21.223</v>
      </c>
      <c r="I525" s="179"/>
      <c r="J525" s="180">
        <f>ROUND(I525*H525,2)</f>
        <v>0</v>
      </c>
      <c r="K525" s="176" t="s">
        <v>182</v>
      </c>
      <c r="L525" s="40"/>
      <c r="M525" s="181" t="s">
        <v>19</v>
      </c>
      <c r="N525" s="182" t="s">
        <v>43</v>
      </c>
      <c r="O525" s="65"/>
      <c r="P525" s="183">
        <f>O525*H525</f>
        <v>0</v>
      </c>
      <c r="Q525" s="183">
        <v>0.0001</v>
      </c>
      <c r="R525" s="183">
        <f>Q525*H525</f>
        <v>0.0021223</v>
      </c>
      <c r="S525" s="183">
        <v>0</v>
      </c>
      <c r="T525" s="184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5" t="s">
        <v>256</v>
      </c>
      <c r="AT525" s="185" t="s">
        <v>152</v>
      </c>
      <c r="AU525" s="185" t="s">
        <v>82</v>
      </c>
      <c r="AY525" s="18" t="s">
        <v>149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18" t="s">
        <v>80</v>
      </c>
      <c r="BK525" s="186">
        <f>ROUND(I525*H525,2)</f>
        <v>0</v>
      </c>
      <c r="BL525" s="18" t="s">
        <v>256</v>
      </c>
      <c r="BM525" s="185" t="s">
        <v>1299</v>
      </c>
    </row>
    <row r="526" spans="1:47" s="2" customFormat="1" ht="11.25">
      <c r="A526" s="35"/>
      <c r="B526" s="36"/>
      <c r="C526" s="37"/>
      <c r="D526" s="203" t="s">
        <v>184</v>
      </c>
      <c r="E526" s="37"/>
      <c r="F526" s="204" t="s">
        <v>1300</v>
      </c>
      <c r="G526" s="37"/>
      <c r="H526" s="37"/>
      <c r="I526" s="189"/>
      <c r="J526" s="37"/>
      <c r="K526" s="37"/>
      <c r="L526" s="40"/>
      <c r="M526" s="190"/>
      <c r="N526" s="191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184</v>
      </c>
      <c r="AU526" s="18" t="s">
        <v>82</v>
      </c>
    </row>
    <row r="527" spans="2:51" s="14" customFormat="1" ht="11.25">
      <c r="B527" s="205"/>
      <c r="C527" s="206"/>
      <c r="D527" s="187" t="s">
        <v>165</v>
      </c>
      <c r="E527" s="207" t="s">
        <v>19</v>
      </c>
      <c r="F527" s="208" t="s">
        <v>193</v>
      </c>
      <c r="G527" s="206"/>
      <c r="H527" s="207" t="s">
        <v>19</v>
      </c>
      <c r="I527" s="209"/>
      <c r="J527" s="206"/>
      <c r="K527" s="206"/>
      <c r="L527" s="210"/>
      <c r="M527" s="211"/>
      <c r="N527" s="212"/>
      <c r="O527" s="212"/>
      <c r="P527" s="212"/>
      <c r="Q527" s="212"/>
      <c r="R527" s="212"/>
      <c r="S527" s="212"/>
      <c r="T527" s="213"/>
      <c r="AT527" s="214" t="s">
        <v>165</v>
      </c>
      <c r="AU527" s="214" t="s">
        <v>82</v>
      </c>
      <c r="AV527" s="14" t="s">
        <v>80</v>
      </c>
      <c r="AW527" s="14" t="s">
        <v>34</v>
      </c>
      <c r="AX527" s="14" t="s">
        <v>72</v>
      </c>
      <c r="AY527" s="214" t="s">
        <v>149</v>
      </c>
    </row>
    <row r="528" spans="2:51" s="13" customFormat="1" ht="11.25">
      <c r="B528" s="192"/>
      <c r="C528" s="193"/>
      <c r="D528" s="187" t="s">
        <v>165</v>
      </c>
      <c r="E528" s="194" t="s">
        <v>19</v>
      </c>
      <c r="F528" s="195" t="s">
        <v>1294</v>
      </c>
      <c r="G528" s="193"/>
      <c r="H528" s="196">
        <v>5.823</v>
      </c>
      <c r="I528" s="197"/>
      <c r="J528" s="193"/>
      <c r="K528" s="193"/>
      <c r="L528" s="198"/>
      <c r="M528" s="199"/>
      <c r="N528" s="200"/>
      <c r="O528" s="200"/>
      <c r="P528" s="200"/>
      <c r="Q528" s="200"/>
      <c r="R528" s="200"/>
      <c r="S528" s="200"/>
      <c r="T528" s="201"/>
      <c r="AT528" s="202" t="s">
        <v>165</v>
      </c>
      <c r="AU528" s="202" t="s">
        <v>82</v>
      </c>
      <c r="AV528" s="13" t="s">
        <v>82</v>
      </c>
      <c r="AW528" s="13" t="s">
        <v>34</v>
      </c>
      <c r="AX528" s="13" t="s">
        <v>72</v>
      </c>
      <c r="AY528" s="202" t="s">
        <v>149</v>
      </c>
    </row>
    <row r="529" spans="2:51" s="14" customFormat="1" ht="11.25">
      <c r="B529" s="205"/>
      <c r="C529" s="206"/>
      <c r="D529" s="187" t="s">
        <v>165</v>
      </c>
      <c r="E529" s="207" t="s">
        <v>19</v>
      </c>
      <c r="F529" s="208" t="s">
        <v>201</v>
      </c>
      <c r="G529" s="206"/>
      <c r="H529" s="207" t="s">
        <v>19</v>
      </c>
      <c r="I529" s="209"/>
      <c r="J529" s="206"/>
      <c r="K529" s="206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165</v>
      </c>
      <c r="AU529" s="214" t="s">
        <v>82</v>
      </c>
      <c r="AV529" s="14" t="s">
        <v>80</v>
      </c>
      <c r="AW529" s="14" t="s">
        <v>34</v>
      </c>
      <c r="AX529" s="14" t="s">
        <v>72</v>
      </c>
      <c r="AY529" s="214" t="s">
        <v>149</v>
      </c>
    </row>
    <row r="530" spans="2:51" s="13" customFormat="1" ht="11.25">
      <c r="B530" s="192"/>
      <c r="C530" s="193"/>
      <c r="D530" s="187" t="s">
        <v>165</v>
      </c>
      <c r="E530" s="194" t="s">
        <v>19</v>
      </c>
      <c r="F530" s="195" t="s">
        <v>1295</v>
      </c>
      <c r="G530" s="193"/>
      <c r="H530" s="196">
        <v>15.4</v>
      </c>
      <c r="I530" s="197"/>
      <c r="J530" s="193"/>
      <c r="K530" s="193"/>
      <c r="L530" s="198"/>
      <c r="M530" s="199"/>
      <c r="N530" s="200"/>
      <c r="O530" s="200"/>
      <c r="P530" s="200"/>
      <c r="Q530" s="200"/>
      <c r="R530" s="200"/>
      <c r="S530" s="200"/>
      <c r="T530" s="201"/>
      <c r="AT530" s="202" t="s">
        <v>165</v>
      </c>
      <c r="AU530" s="202" t="s">
        <v>82</v>
      </c>
      <c r="AV530" s="13" t="s">
        <v>82</v>
      </c>
      <c r="AW530" s="13" t="s">
        <v>34</v>
      </c>
      <c r="AX530" s="13" t="s">
        <v>72</v>
      </c>
      <c r="AY530" s="202" t="s">
        <v>149</v>
      </c>
    </row>
    <row r="531" spans="2:51" s="15" customFormat="1" ht="11.25">
      <c r="B531" s="215"/>
      <c r="C531" s="216"/>
      <c r="D531" s="187" t="s">
        <v>165</v>
      </c>
      <c r="E531" s="217" t="s">
        <v>19</v>
      </c>
      <c r="F531" s="218" t="s">
        <v>203</v>
      </c>
      <c r="G531" s="216"/>
      <c r="H531" s="219">
        <v>21.223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165</v>
      </c>
      <c r="AU531" s="225" t="s">
        <v>82</v>
      </c>
      <c r="AV531" s="15" t="s">
        <v>157</v>
      </c>
      <c r="AW531" s="15" t="s">
        <v>34</v>
      </c>
      <c r="AX531" s="15" t="s">
        <v>80</v>
      </c>
      <c r="AY531" s="225" t="s">
        <v>149</v>
      </c>
    </row>
    <row r="532" spans="1:65" s="2" customFormat="1" ht="24.2" customHeight="1">
      <c r="A532" s="35"/>
      <c r="B532" s="36"/>
      <c r="C532" s="174" t="s">
        <v>1301</v>
      </c>
      <c r="D532" s="174" t="s">
        <v>152</v>
      </c>
      <c r="E532" s="175" t="s">
        <v>1302</v>
      </c>
      <c r="F532" s="176" t="s">
        <v>1303</v>
      </c>
      <c r="G532" s="177" t="s">
        <v>170</v>
      </c>
      <c r="H532" s="178">
        <v>12.798</v>
      </c>
      <c r="I532" s="179"/>
      <c r="J532" s="180">
        <f>ROUND(I532*H532,2)</f>
        <v>0</v>
      </c>
      <c r="K532" s="176" t="s">
        <v>182</v>
      </c>
      <c r="L532" s="40"/>
      <c r="M532" s="181" t="s">
        <v>19</v>
      </c>
      <c r="N532" s="182" t="s">
        <v>43</v>
      </c>
      <c r="O532" s="65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256</v>
      </c>
      <c r="AT532" s="185" t="s">
        <v>152</v>
      </c>
      <c r="AU532" s="185" t="s">
        <v>82</v>
      </c>
      <c r="AY532" s="18" t="s">
        <v>149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8" t="s">
        <v>80</v>
      </c>
      <c r="BK532" s="186">
        <f>ROUND(I532*H532,2)</f>
        <v>0</v>
      </c>
      <c r="BL532" s="18" t="s">
        <v>256</v>
      </c>
      <c r="BM532" s="185" t="s">
        <v>1304</v>
      </c>
    </row>
    <row r="533" spans="1:47" s="2" customFormat="1" ht="11.25">
      <c r="A533" s="35"/>
      <c r="B533" s="36"/>
      <c r="C533" s="37"/>
      <c r="D533" s="203" t="s">
        <v>184</v>
      </c>
      <c r="E533" s="37"/>
      <c r="F533" s="204" t="s">
        <v>1305</v>
      </c>
      <c r="G533" s="37"/>
      <c r="H533" s="37"/>
      <c r="I533" s="189"/>
      <c r="J533" s="37"/>
      <c r="K533" s="37"/>
      <c r="L533" s="40"/>
      <c r="M533" s="190"/>
      <c r="N533" s="191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184</v>
      </c>
      <c r="AU533" s="18" t="s">
        <v>82</v>
      </c>
    </row>
    <row r="534" spans="2:51" s="14" customFormat="1" ht="11.25">
      <c r="B534" s="205"/>
      <c r="C534" s="206"/>
      <c r="D534" s="187" t="s">
        <v>165</v>
      </c>
      <c r="E534" s="207" t="s">
        <v>19</v>
      </c>
      <c r="F534" s="208" t="s">
        <v>193</v>
      </c>
      <c r="G534" s="206"/>
      <c r="H534" s="207" t="s">
        <v>19</v>
      </c>
      <c r="I534" s="209"/>
      <c r="J534" s="206"/>
      <c r="K534" s="206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165</v>
      </c>
      <c r="AU534" s="214" t="s">
        <v>82</v>
      </c>
      <c r="AV534" s="14" t="s">
        <v>80</v>
      </c>
      <c r="AW534" s="14" t="s">
        <v>34</v>
      </c>
      <c r="AX534" s="14" t="s">
        <v>72</v>
      </c>
      <c r="AY534" s="214" t="s">
        <v>149</v>
      </c>
    </row>
    <row r="535" spans="2:51" s="13" customFormat="1" ht="11.25">
      <c r="B535" s="192"/>
      <c r="C535" s="193"/>
      <c r="D535" s="187" t="s">
        <v>165</v>
      </c>
      <c r="E535" s="194" t="s">
        <v>19</v>
      </c>
      <c r="F535" s="195" t="s">
        <v>1294</v>
      </c>
      <c r="G535" s="193"/>
      <c r="H535" s="196">
        <v>5.823</v>
      </c>
      <c r="I535" s="197"/>
      <c r="J535" s="193"/>
      <c r="K535" s="193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165</v>
      </c>
      <c r="AU535" s="202" t="s">
        <v>82</v>
      </c>
      <c r="AV535" s="13" t="s">
        <v>82</v>
      </c>
      <c r="AW535" s="13" t="s">
        <v>34</v>
      </c>
      <c r="AX535" s="13" t="s">
        <v>72</v>
      </c>
      <c r="AY535" s="202" t="s">
        <v>149</v>
      </c>
    </row>
    <row r="536" spans="2:51" s="14" customFormat="1" ht="11.25">
      <c r="B536" s="205"/>
      <c r="C536" s="206"/>
      <c r="D536" s="187" t="s">
        <v>165</v>
      </c>
      <c r="E536" s="207" t="s">
        <v>19</v>
      </c>
      <c r="F536" s="208" t="s">
        <v>201</v>
      </c>
      <c r="G536" s="206"/>
      <c r="H536" s="207" t="s">
        <v>19</v>
      </c>
      <c r="I536" s="209"/>
      <c r="J536" s="206"/>
      <c r="K536" s="206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165</v>
      </c>
      <c r="AU536" s="214" t="s">
        <v>82</v>
      </c>
      <c r="AV536" s="14" t="s">
        <v>80</v>
      </c>
      <c r="AW536" s="14" t="s">
        <v>34</v>
      </c>
      <c r="AX536" s="14" t="s">
        <v>72</v>
      </c>
      <c r="AY536" s="214" t="s">
        <v>149</v>
      </c>
    </row>
    <row r="537" spans="2:51" s="13" customFormat="1" ht="11.25">
      <c r="B537" s="192"/>
      <c r="C537" s="193"/>
      <c r="D537" s="187" t="s">
        <v>165</v>
      </c>
      <c r="E537" s="194" t="s">
        <v>19</v>
      </c>
      <c r="F537" s="195" t="s">
        <v>1306</v>
      </c>
      <c r="G537" s="193"/>
      <c r="H537" s="196">
        <v>6.975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165</v>
      </c>
      <c r="AU537" s="202" t="s">
        <v>82</v>
      </c>
      <c r="AV537" s="13" t="s">
        <v>82</v>
      </c>
      <c r="AW537" s="13" t="s">
        <v>34</v>
      </c>
      <c r="AX537" s="13" t="s">
        <v>72</v>
      </c>
      <c r="AY537" s="202" t="s">
        <v>149</v>
      </c>
    </row>
    <row r="538" spans="2:51" s="15" customFormat="1" ht="11.25">
      <c r="B538" s="215"/>
      <c r="C538" s="216"/>
      <c r="D538" s="187" t="s">
        <v>165</v>
      </c>
      <c r="E538" s="217" t="s">
        <v>19</v>
      </c>
      <c r="F538" s="218" t="s">
        <v>203</v>
      </c>
      <c r="G538" s="216"/>
      <c r="H538" s="219">
        <v>12.798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165</v>
      </c>
      <c r="AU538" s="225" t="s">
        <v>82</v>
      </c>
      <c r="AV538" s="15" t="s">
        <v>157</v>
      </c>
      <c r="AW538" s="15" t="s">
        <v>34</v>
      </c>
      <c r="AX538" s="15" t="s">
        <v>80</v>
      </c>
      <c r="AY538" s="225" t="s">
        <v>149</v>
      </c>
    </row>
    <row r="539" spans="1:65" s="2" customFormat="1" ht="24.2" customHeight="1">
      <c r="A539" s="35"/>
      <c r="B539" s="36"/>
      <c r="C539" s="174" t="s">
        <v>1307</v>
      </c>
      <c r="D539" s="174" t="s">
        <v>152</v>
      </c>
      <c r="E539" s="175" t="s">
        <v>1308</v>
      </c>
      <c r="F539" s="176" t="s">
        <v>1309</v>
      </c>
      <c r="G539" s="177" t="s">
        <v>170</v>
      </c>
      <c r="H539" s="178">
        <v>21.223</v>
      </c>
      <c r="I539" s="179"/>
      <c r="J539" s="180">
        <f>ROUND(I539*H539,2)</f>
        <v>0</v>
      </c>
      <c r="K539" s="176" t="s">
        <v>182</v>
      </c>
      <c r="L539" s="40"/>
      <c r="M539" s="181" t="s">
        <v>19</v>
      </c>
      <c r="N539" s="182" t="s">
        <v>43</v>
      </c>
      <c r="O539" s="65"/>
      <c r="P539" s="183">
        <f>O539*H539</f>
        <v>0</v>
      </c>
      <c r="Q539" s="183">
        <v>0.00015</v>
      </c>
      <c r="R539" s="183">
        <f>Q539*H539</f>
        <v>0.0031834499999999996</v>
      </c>
      <c r="S539" s="183">
        <v>0</v>
      </c>
      <c r="T539" s="184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5" t="s">
        <v>256</v>
      </c>
      <c r="AT539" s="185" t="s">
        <v>152</v>
      </c>
      <c r="AU539" s="185" t="s">
        <v>82</v>
      </c>
      <c r="AY539" s="18" t="s">
        <v>149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18" t="s">
        <v>80</v>
      </c>
      <c r="BK539" s="186">
        <f>ROUND(I539*H539,2)</f>
        <v>0</v>
      </c>
      <c r="BL539" s="18" t="s">
        <v>256</v>
      </c>
      <c r="BM539" s="185" t="s">
        <v>1310</v>
      </c>
    </row>
    <row r="540" spans="1:47" s="2" customFormat="1" ht="11.25">
      <c r="A540" s="35"/>
      <c r="B540" s="36"/>
      <c r="C540" s="37"/>
      <c r="D540" s="203" t="s">
        <v>184</v>
      </c>
      <c r="E540" s="37"/>
      <c r="F540" s="204" t="s">
        <v>1311</v>
      </c>
      <c r="G540" s="37"/>
      <c r="H540" s="37"/>
      <c r="I540" s="189"/>
      <c r="J540" s="37"/>
      <c r="K540" s="37"/>
      <c r="L540" s="40"/>
      <c r="M540" s="190"/>
      <c r="N540" s="191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184</v>
      </c>
      <c r="AU540" s="18" t="s">
        <v>82</v>
      </c>
    </row>
    <row r="541" spans="2:51" s="14" customFormat="1" ht="11.25">
      <c r="B541" s="205"/>
      <c r="C541" s="206"/>
      <c r="D541" s="187" t="s">
        <v>165</v>
      </c>
      <c r="E541" s="207" t="s">
        <v>19</v>
      </c>
      <c r="F541" s="208" t="s">
        <v>193</v>
      </c>
      <c r="G541" s="206"/>
      <c r="H541" s="207" t="s">
        <v>19</v>
      </c>
      <c r="I541" s="209"/>
      <c r="J541" s="206"/>
      <c r="K541" s="206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165</v>
      </c>
      <c r="AU541" s="214" t="s">
        <v>82</v>
      </c>
      <c r="AV541" s="14" t="s">
        <v>80</v>
      </c>
      <c r="AW541" s="14" t="s">
        <v>34</v>
      </c>
      <c r="AX541" s="14" t="s">
        <v>72</v>
      </c>
      <c r="AY541" s="214" t="s">
        <v>149</v>
      </c>
    </row>
    <row r="542" spans="2:51" s="13" customFormat="1" ht="11.25">
      <c r="B542" s="192"/>
      <c r="C542" s="193"/>
      <c r="D542" s="187" t="s">
        <v>165</v>
      </c>
      <c r="E542" s="194" t="s">
        <v>19</v>
      </c>
      <c r="F542" s="195" t="s">
        <v>1294</v>
      </c>
      <c r="G542" s="193"/>
      <c r="H542" s="196">
        <v>5.823</v>
      </c>
      <c r="I542" s="197"/>
      <c r="J542" s="193"/>
      <c r="K542" s="193"/>
      <c r="L542" s="198"/>
      <c r="M542" s="199"/>
      <c r="N542" s="200"/>
      <c r="O542" s="200"/>
      <c r="P542" s="200"/>
      <c r="Q542" s="200"/>
      <c r="R542" s="200"/>
      <c r="S542" s="200"/>
      <c r="T542" s="201"/>
      <c r="AT542" s="202" t="s">
        <v>165</v>
      </c>
      <c r="AU542" s="202" t="s">
        <v>82</v>
      </c>
      <c r="AV542" s="13" t="s">
        <v>82</v>
      </c>
      <c r="AW542" s="13" t="s">
        <v>34</v>
      </c>
      <c r="AX542" s="13" t="s">
        <v>72</v>
      </c>
      <c r="AY542" s="202" t="s">
        <v>149</v>
      </c>
    </row>
    <row r="543" spans="2:51" s="14" customFormat="1" ht="11.25">
      <c r="B543" s="205"/>
      <c r="C543" s="206"/>
      <c r="D543" s="187" t="s">
        <v>165</v>
      </c>
      <c r="E543" s="207" t="s">
        <v>19</v>
      </c>
      <c r="F543" s="208" t="s">
        <v>201</v>
      </c>
      <c r="G543" s="206"/>
      <c r="H543" s="207" t="s">
        <v>19</v>
      </c>
      <c r="I543" s="209"/>
      <c r="J543" s="206"/>
      <c r="K543" s="206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165</v>
      </c>
      <c r="AU543" s="214" t="s">
        <v>82</v>
      </c>
      <c r="AV543" s="14" t="s">
        <v>80</v>
      </c>
      <c r="AW543" s="14" t="s">
        <v>34</v>
      </c>
      <c r="AX543" s="14" t="s">
        <v>72</v>
      </c>
      <c r="AY543" s="214" t="s">
        <v>149</v>
      </c>
    </row>
    <row r="544" spans="2:51" s="13" customFormat="1" ht="11.25">
      <c r="B544" s="192"/>
      <c r="C544" s="193"/>
      <c r="D544" s="187" t="s">
        <v>165</v>
      </c>
      <c r="E544" s="194" t="s">
        <v>19</v>
      </c>
      <c r="F544" s="195" t="s">
        <v>1295</v>
      </c>
      <c r="G544" s="193"/>
      <c r="H544" s="196">
        <v>15.4</v>
      </c>
      <c r="I544" s="197"/>
      <c r="J544" s="193"/>
      <c r="K544" s="193"/>
      <c r="L544" s="198"/>
      <c r="M544" s="199"/>
      <c r="N544" s="200"/>
      <c r="O544" s="200"/>
      <c r="P544" s="200"/>
      <c r="Q544" s="200"/>
      <c r="R544" s="200"/>
      <c r="S544" s="200"/>
      <c r="T544" s="201"/>
      <c r="AT544" s="202" t="s">
        <v>165</v>
      </c>
      <c r="AU544" s="202" t="s">
        <v>82</v>
      </c>
      <c r="AV544" s="13" t="s">
        <v>82</v>
      </c>
      <c r="AW544" s="13" t="s">
        <v>34</v>
      </c>
      <c r="AX544" s="13" t="s">
        <v>72</v>
      </c>
      <c r="AY544" s="202" t="s">
        <v>149</v>
      </c>
    </row>
    <row r="545" spans="2:51" s="15" customFormat="1" ht="11.25">
      <c r="B545" s="215"/>
      <c r="C545" s="216"/>
      <c r="D545" s="187" t="s">
        <v>165</v>
      </c>
      <c r="E545" s="217" t="s">
        <v>19</v>
      </c>
      <c r="F545" s="218" t="s">
        <v>203</v>
      </c>
      <c r="G545" s="216"/>
      <c r="H545" s="219">
        <v>21.223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165</v>
      </c>
      <c r="AU545" s="225" t="s">
        <v>82</v>
      </c>
      <c r="AV545" s="15" t="s">
        <v>157</v>
      </c>
      <c r="AW545" s="15" t="s">
        <v>34</v>
      </c>
      <c r="AX545" s="15" t="s">
        <v>80</v>
      </c>
      <c r="AY545" s="225" t="s">
        <v>149</v>
      </c>
    </row>
    <row r="546" spans="1:65" s="2" customFormat="1" ht="21.75" customHeight="1">
      <c r="A546" s="35"/>
      <c r="B546" s="36"/>
      <c r="C546" s="174" t="s">
        <v>1312</v>
      </c>
      <c r="D546" s="174" t="s">
        <v>152</v>
      </c>
      <c r="E546" s="175" t="s">
        <v>1313</v>
      </c>
      <c r="F546" s="176" t="s">
        <v>1314</v>
      </c>
      <c r="G546" s="177" t="s">
        <v>170</v>
      </c>
      <c r="H546" s="178">
        <v>30</v>
      </c>
      <c r="I546" s="179"/>
      <c r="J546" s="180">
        <f>ROUND(I546*H546,2)</f>
        <v>0</v>
      </c>
      <c r="K546" s="176" t="s">
        <v>182</v>
      </c>
      <c r="L546" s="40"/>
      <c r="M546" s="181" t="s">
        <v>19</v>
      </c>
      <c r="N546" s="182" t="s">
        <v>43</v>
      </c>
      <c r="O546" s="65"/>
      <c r="P546" s="183">
        <f>O546*H546</f>
        <v>0</v>
      </c>
      <c r="Q546" s="183">
        <v>0</v>
      </c>
      <c r="R546" s="183">
        <f>Q546*H546</f>
        <v>0</v>
      </c>
      <c r="S546" s="183">
        <v>0</v>
      </c>
      <c r="T546" s="184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5" t="s">
        <v>256</v>
      </c>
      <c r="AT546" s="185" t="s">
        <v>152</v>
      </c>
      <c r="AU546" s="185" t="s">
        <v>82</v>
      </c>
      <c r="AY546" s="18" t="s">
        <v>149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18" t="s">
        <v>80</v>
      </c>
      <c r="BK546" s="186">
        <f>ROUND(I546*H546,2)</f>
        <v>0</v>
      </c>
      <c r="BL546" s="18" t="s">
        <v>256</v>
      </c>
      <c r="BM546" s="185" t="s">
        <v>1315</v>
      </c>
    </row>
    <row r="547" spans="1:47" s="2" customFormat="1" ht="11.25">
      <c r="A547" s="35"/>
      <c r="B547" s="36"/>
      <c r="C547" s="37"/>
      <c r="D547" s="203" t="s">
        <v>184</v>
      </c>
      <c r="E547" s="37"/>
      <c r="F547" s="204" t="s">
        <v>1316</v>
      </c>
      <c r="G547" s="37"/>
      <c r="H547" s="37"/>
      <c r="I547" s="189"/>
      <c r="J547" s="37"/>
      <c r="K547" s="37"/>
      <c r="L547" s="40"/>
      <c r="M547" s="190"/>
      <c r="N547" s="191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184</v>
      </c>
      <c r="AU547" s="18" t="s">
        <v>82</v>
      </c>
    </row>
    <row r="548" spans="2:51" s="13" customFormat="1" ht="11.25">
      <c r="B548" s="192"/>
      <c r="C548" s="193"/>
      <c r="D548" s="187" t="s">
        <v>165</v>
      </c>
      <c r="E548" s="194" t="s">
        <v>19</v>
      </c>
      <c r="F548" s="195" t="s">
        <v>1317</v>
      </c>
      <c r="G548" s="193"/>
      <c r="H548" s="196">
        <v>30</v>
      </c>
      <c r="I548" s="197"/>
      <c r="J548" s="193"/>
      <c r="K548" s="193"/>
      <c r="L548" s="198"/>
      <c r="M548" s="199"/>
      <c r="N548" s="200"/>
      <c r="O548" s="200"/>
      <c r="P548" s="200"/>
      <c r="Q548" s="200"/>
      <c r="R548" s="200"/>
      <c r="S548" s="200"/>
      <c r="T548" s="201"/>
      <c r="AT548" s="202" t="s">
        <v>165</v>
      </c>
      <c r="AU548" s="202" t="s">
        <v>82</v>
      </c>
      <c r="AV548" s="13" t="s">
        <v>82</v>
      </c>
      <c r="AW548" s="13" t="s">
        <v>34</v>
      </c>
      <c r="AX548" s="13" t="s">
        <v>80</v>
      </c>
      <c r="AY548" s="202" t="s">
        <v>149</v>
      </c>
    </row>
    <row r="549" spans="1:65" s="2" customFormat="1" ht="24.2" customHeight="1">
      <c r="A549" s="35"/>
      <c r="B549" s="36"/>
      <c r="C549" s="229" t="s">
        <v>1318</v>
      </c>
      <c r="D549" s="229" t="s">
        <v>1089</v>
      </c>
      <c r="E549" s="230" t="s">
        <v>1319</v>
      </c>
      <c r="F549" s="231" t="s">
        <v>1320</v>
      </c>
      <c r="G549" s="232" t="s">
        <v>170</v>
      </c>
      <c r="H549" s="233">
        <v>31.5</v>
      </c>
      <c r="I549" s="234"/>
      <c r="J549" s="235">
        <f>ROUND(I549*H549,2)</f>
        <v>0</v>
      </c>
      <c r="K549" s="231" t="s">
        <v>156</v>
      </c>
      <c r="L549" s="236"/>
      <c r="M549" s="237" t="s">
        <v>19</v>
      </c>
      <c r="N549" s="238" t="s">
        <v>43</v>
      </c>
      <c r="O549" s="65"/>
      <c r="P549" s="183">
        <f>O549*H549</f>
        <v>0</v>
      </c>
      <c r="Q549" s="183">
        <v>0.008</v>
      </c>
      <c r="R549" s="183">
        <f>Q549*H549</f>
        <v>0.252</v>
      </c>
      <c r="S549" s="183">
        <v>0</v>
      </c>
      <c r="T549" s="18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85" t="s">
        <v>355</v>
      </c>
      <c r="AT549" s="185" t="s">
        <v>1089</v>
      </c>
      <c r="AU549" s="185" t="s">
        <v>82</v>
      </c>
      <c r="AY549" s="18" t="s">
        <v>149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18" t="s">
        <v>80</v>
      </c>
      <c r="BK549" s="186">
        <f>ROUND(I549*H549,2)</f>
        <v>0</v>
      </c>
      <c r="BL549" s="18" t="s">
        <v>256</v>
      </c>
      <c r="BM549" s="185" t="s">
        <v>1321</v>
      </c>
    </row>
    <row r="550" spans="1:47" s="2" customFormat="1" ht="19.5">
      <c r="A550" s="35"/>
      <c r="B550" s="36"/>
      <c r="C550" s="37"/>
      <c r="D550" s="187" t="s">
        <v>163</v>
      </c>
      <c r="E550" s="37"/>
      <c r="F550" s="188" t="s">
        <v>1322</v>
      </c>
      <c r="G550" s="37"/>
      <c r="H550" s="37"/>
      <c r="I550" s="189"/>
      <c r="J550" s="37"/>
      <c r="K550" s="37"/>
      <c r="L550" s="40"/>
      <c r="M550" s="190"/>
      <c r="N550" s="191"/>
      <c r="O550" s="65"/>
      <c r="P550" s="65"/>
      <c r="Q550" s="65"/>
      <c r="R550" s="65"/>
      <c r="S550" s="65"/>
      <c r="T550" s="66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8" t="s">
        <v>163</v>
      </c>
      <c r="AU550" s="18" t="s">
        <v>82</v>
      </c>
    </row>
    <row r="551" spans="2:51" s="13" customFormat="1" ht="11.25">
      <c r="B551" s="192"/>
      <c r="C551" s="193"/>
      <c r="D551" s="187" t="s">
        <v>165</v>
      </c>
      <c r="E551" s="193"/>
      <c r="F551" s="195" t="s">
        <v>1323</v>
      </c>
      <c r="G551" s="193"/>
      <c r="H551" s="196">
        <v>31.5</v>
      </c>
      <c r="I551" s="197"/>
      <c r="J551" s="193"/>
      <c r="K551" s="193"/>
      <c r="L551" s="198"/>
      <c r="M551" s="199"/>
      <c r="N551" s="200"/>
      <c r="O551" s="200"/>
      <c r="P551" s="200"/>
      <c r="Q551" s="200"/>
      <c r="R551" s="200"/>
      <c r="S551" s="200"/>
      <c r="T551" s="201"/>
      <c r="AT551" s="202" t="s">
        <v>165</v>
      </c>
      <c r="AU551" s="202" t="s">
        <v>82</v>
      </c>
      <c r="AV551" s="13" t="s">
        <v>82</v>
      </c>
      <c r="AW551" s="13" t="s">
        <v>4</v>
      </c>
      <c r="AX551" s="13" t="s">
        <v>80</v>
      </c>
      <c r="AY551" s="202" t="s">
        <v>149</v>
      </c>
    </row>
    <row r="552" spans="1:65" s="2" customFormat="1" ht="24.2" customHeight="1">
      <c r="A552" s="35"/>
      <c r="B552" s="36"/>
      <c r="C552" s="174" t="s">
        <v>1324</v>
      </c>
      <c r="D552" s="174" t="s">
        <v>152</v>
      </c>
      <c r="E552" s="175" t="s">
        <v>1325</v>
      </c>
      <c r="F552" s="176" t="s">
        <v>1326</v>
      </c>
      <c r="G552" s="177" t="s">
        <v>170</v>
      </c>
      <c r="H552" s="178">
        <v>5.605</v>
      </c>
      <c r="I552" s="179"/>
      <c r="J552" s="180">
        <f>ROUND(I552*H552,2)</f>
        <v>0</v>
      </c>
      <c r="K552" s="176" t="s">
        <v>182</v>
      </c>
      <c r="L552" s="40"/>
      <c r="M552" s="181" t="s">
        <v>19</v>
      </c>
      <c r="N552" s="182" t="s">
        <v>43</v>
      </c>
      <c r="O552" s="65"/>
      <c r="P552" s="183">
        <f>O552*H552</f>
        <v>0</v>
      </c>
      <c r="Q552" s="183">
        <v>0.00072</v>
      </c>
      <c r="R552" s="183">
        <f>Q552*H552</f>
        <v>0.0040356</v>
      </c>
      <c r="S552" s="183">
        <v>0</v>
      </c>
      <c r="T552" s="18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5" t="s">
        <v>256</v>
      </c>
      <c r="AT552" s="185" t="s">
        <v>152</v>
      </c>
      <c r="AU552" s="185" t="s">
        <v>82</v>
      </c>
      <c r="AY552" s="18" t="s">
        <v>149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8" t="s">
        <v>80</v>
      </c>
      <c r="BK552" s="186">
        <f>ROUND(I552*H552,2)</f>
        <v>0</v>
      </c>
      <c r="BL552" s="18" t="s">
        <v>256</v>
      </c>
      <c r="BM552" s="185" t="s">
        <v>1327</v>
      </c>
    </row>
    <row r="553" spans="1:47" s="2" customFormat="1" ht="11.25">
      <c r="A553" s="35"/>
      <c r="B553" s="36"/>
      <c r="C553" s="37"/>
      <c r="D553" s="203" t="s">
        <v>184</v>
      </c>
      <c r="E553" s="37"/>
      <c r="F553" s="204" t="s">
        <v>1328</v>
      </c>
      <c r="G553" s="37"/>
      <c r="H553" s="37"/>
      <c r="I553" s="189"/>
      <c r="J553" s="37"/>
      <c r="K553" s="37"/>
      <c r="L553" s="40"/>
      <c r="M553" s="190"/>
      <c r="N553" s="191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184</v>
      </c>
      <c r="AU553" s="18" t="s">
        <v>82</v>
      </c>
    </row>
    <row r="554" spans="2:51" s="14" customFormat="1" ht="11.25">
      <c r="B554" s="205"/>
      <c r="C554" s="206"/>
      <c r="D554" s="187" t="s">
        <v>165</v>
      </c>
      <c r="E554" s="207" t="s">
        <v>19</v>
      </c>
      <c r="F554" s="208" t="s">
        <v>193</v>
      </c>
      <c r="G554" s="206"/>
      <c r="H554" s="207" t="s">
        <v>19</v>
      </c>
      <c r="I554" s="209"/>
      <c r="J554" s="206"/>
      <c r="K554" s="206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165</v>
      </c>
      <c r="AU554" s="214" t="s">
        <v>82</v>
      </c>
      <c r="AV554" s="14" t="s">
        <v>80</v>
      </c>
      <c r="AW554" s="14" t="s">
        <v>34</v>
      </c>
      <c r="AX554" s="14" t="s">
        <v>72</v>
      </c>
      <c r="AY554" s="214" t="s">
        <v>149</v>
      </c>
    </row>
    <row r="555" spans="2:51" s="13" customFormat="1" ht="11.25">
      <c r="B555" s="192"/>
      <c r="C555" s="193"/>
      <c r="D555" s="187" t="s">
        <v>165</v>
      </c>
      <c r="E555" s="194" t="s">
        <v>19</v>
      </c>
      <c r="F555" s="195" t="s">
        <v>1329</v>
      </c>
      <c r="G555" s="193"/>
      <c r="H555" s="196">
        <v>5.605</v>
      </c>
      <c r="I555" s="197"/>
      <c r="J555" s="193"/>
      <c r="K555" s="193"/>
      <c r="L555" s="198"/>
      <c r="M555" s="199"/>
      <c r="N555" s="200"/>
      <c r="O555" s="200"/>
      <c r="P555" s="200"/>
      <c r="Q555" s="200"/>
      <c r="R555" s="200"/>
      <c r="S555" s="200"/>
      <c r="T555" s="201"/>
      <c r="AT555" s="202" t="s">
        <v>165</v>
      </c>
      <c r="AU555" s="202" t="s">
        <v>82</v>
      </c>
      <c r="AV555" s="13" t="s">
        <v>82</v>
      </c>
      <c r="AW555" s="13" t="s">
        <v>34</v>
      </c>
      <c r="AX555" s="13" t="s">
        <v>80</v>
      </c>
      <c r="AY555" s="202" t="s">
        <v>149</v>
      </c>
    </row>
    <row r="556" spans="1:65" s="2" customFormat="1" ht="16.5" customHeight="1">
      <c r="A556" s="35"/>
      <c r="B556" s="36"/>
      <c r="C556" s="229" t="s">
        <v>1330</v>
      </c>
      <c r="D556" s="229" t="s">
        <v>1089</v>
      </c>
      <c r="E556" s="230" t="s">
        <v>1331</v>
      </c>
      <c r="F556" s="231" t="s">
        <v>1332</v>
      </c>
      <c r="G556" s="232" t="s">
        <v>170</v>
      </c>
      <c r="H556" s="233">
        <v>5.885</v>
      </c>
      <c r="I556" s="234"/>
      <c r="J556" s="235">
        <f>ROUND(I556*H556,2)</f>
        <v>0</v>
      </c>
      <c r="K556" s="231" t="s">
        <v>182</v>
      </c>
      <c r="L556" s="236"/>
      <c r="M556" s="237" t="s">
        <v>19</v>
      </c>
      <c r="N556" s="238" t="s">
        <v>43</v>
      </c>
      <c r="O556" s="65"/>
      <c r="P556" s="183">
        <f>O556*H556</f>
        <v>0</v>
      </c>
      <c r="Q556" s="183">
        <v>0.0112</v>
      </c>
      <c r="R556" s="183">
        <f>Q556*H556</f>
        <v>0.065912</v>
      </c>
      <c r="S556" s="183">
        <v>0</v>
      </c>
      <c r="T556" s="184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85" t="s">
        <v>355</v>
      </c>
      <c r="AT556" s="185" t="s">
        <v>1089</v>
      </c>
      <c r="AU556" s="185" t="s">
        <v>82</v>
      </c>
      <c r="AY556" s="18" t="s">
        <v>149</v>
      </c>
      <c r="BE556" s="186">
        <f>IF(N556="základní",J556,0)</f>
        <v>0</v>
      </c>
      <c r="BF556" s="186">
        <f>IF(N556="snížená",J556,0)</f>
        <v>0</v>
      </c>
      <c r="BG556" s="186">
        <f>IF(N556="zákl. přenesená",J556,0)</f>
        <v>0</v>
      </c>
      <c r="BH556" s="186">
        <f>IF(N556="sníž. přenesená",J556,0)</f>
        <v>0</v>
      </c>
      <c r="BI556" s="186">
        <f>IF(N556="nulová",J556,0)</f>
        <v>0</v>
      </c>
      <c r="BJ556" s="18" t="s">
        <v>80</v>
      </c>
      <c r="BK556" s="186">
        <f>ROUND(I556*H556,2)</f>
        <v>0</v>
      </c>
      <c r="BL556" s="18" t="s">
        <v>256</v>
      </c>
      <c r="BM556" s="185" t="s">
        <v>1333</v>
      </c>
    </row>
    <row r="557" spans="2:51" s="13" customFormat="1" ht="11.25">
      <c r="B557" s="192"/>
      <c r="C557" s="193"/>
      <c r="D557" s="187" t="s">
        <v>165</v>
      </c>
      <c r="E557" s="193"/>
      <c r="F557" s="195" t="s">
        <v>1334</v>
      </c>
      <c r="G557" s="193"/>
      <c r="H557" s="196">
        <v>5.885</v>
      </c>
      <c r="I557" s="197"/>
      <c r="J557" s="193"/>
      <c r="K557" s="193"/>
      <c r="L557" s="198"/>
      <c r="M557" s="199"/>
      <c r="N557" s="200"/>
      <c r="O557" s="200"/>
      <c r="P557" s="200"/>
      <c r="Q557" s="200"/>
      <c r="R557" s="200"/>
      <c r="S557" s="200"/>
      <c r="T557" s="201"/>
      <c r="AT557" s="202" t="s">
        <v>165</v>
      </c>
      <c r="AU557" s="202" t="s">
        <v>82</v>
      </c>
      <c r="AV557" s="13" t="s">
        <v>82</v>
      </c>
      <c r="AW557" s="13" t="s">
        <v>4</v>
      </c>
      <c r="AX557" s="13" t="s">
        <v>80</v>
      </c>
      <c r="AY557" s="202" t="s">
        <v>149</v>
      </c>
    </row>
    <row r="558" spans="1:65" s="2" customFormat="1" ht="37.9" customHeight="1">
      <c r="A558" s="35"/>
      <c r="B558" s="36"/>
      <c r="C558" s="174" t="s">
        <v>1335</v>
      </c>
      <c r="D558" s="174" t="s">
        <v>152</v>
      </c>
      <c r="E558" s="175" t="s">
        <v>1336</v>
      </c>
      <c r="F558" s="176" t="s">
        <v>1337</v>
      </c>
      <c r="G558" s="177" t="s">
        <v>155</v>
      </c>
      <c r="H558" s="178">
        <v>1</v>
      </c>
      <c r="I558" s="179"/>
      <c r="J558" s="180">
        <f>ROUND(I558*H558,2)</f>
        <v>0</v>
      </c>
      <c r="K558" s="176" t="s">
        <v>182</v>
      </c>
      <c r="L558" s="40"/>
      <c r="M558" s="181" t="s">
        <v>19</v>
      </c>
      <c r="N558" s="182" t="s">
        <v>43</v>
      </c>
      <c r="O558" s="65"/>
      <c r="P558" s="183">
        <f>O558*H558</f>
        <v>0</v>
      </c>
      <c r="Q558" s="183">
        <v>3E-05</v>
      </c>
      <c r="R558" s="183">
        <f>Q558*H558</f>
        <v>3E-05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256</v>
      </c>
      <c r="AT558" s="185" t="s">
        <v>152</v>
      </c>
      <c r="AU558" s="185" t="s">
        <v>82</v>
      </c>
      <c r="AY558" s="18" t="s">
        <v>149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8" t="s">
        <v>80</v>
      </c>
      <c r="BK558" s="186">
        <f>ROUND(I558*H558,2)</f>
        <v>0</v>
      </c>
      <c r="BL558" s="18" t="s">
        <v>256</v>
      </c>
      <c r="BM558" s="185" t="s">
        <v>1338</v>
      </c>
    </row>
    <row r="559" spans="1:47" s="2" customFormat="1" ht="11.25">
      <c r="A559" s="35"/>
      <c r="B559" s="36"/>
      <c r="C559" s="37"/>
      <c r="D559" s="203" t="s">
        <v>184</v>
      </c>
      <c r="E559" s="37"/>
      <c r="F559" s="204" t="s">
        <v>1339</v>
      </c>
      <c r="G559" s="37"/>
      <c r="H559" s="37"/>
      <c r="I559" s="189"/>
      <c r="J559" s="37"/>
      <c r="K559" s="37"/>
      <c r="L559" s="40"/>
      <c r="M559" s="190"/>
      <c r="N559" s="191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184</v>
      </c>
      <c r="AU559" s="18" t="s">
        <v>82</v>
      </c>
    </row>
    <row r="560" spans="2:51" s="13" customFormat="1" ht="11.25">
      <c r="B560" s="192"/>
      <c r="C560" s="193"/>
      <c r="D560" s="187" t="s">
        <v>165</v>
      </c>
      <c r="E560" s="194" t="s">
        <v>19</v>
      </c>
      <c r="F560" s="195" t="s">
        <v>1340</v>
      </c>
      <c r="G560" s="193"/>
      <c r="H560" s="196">
        <v>1</v>
      </c>
      <c r="I560" s="197"/>
      <c r="J560" s="193"/>
      <c r="K560" s="193"/>
      <c r="L560" s="198"/>
      <c r="M560" s="199"/>
      <c r="N560" s="200"/>
      <c r="O560" s="200"/>
      <c r="P560" s="200"/>
      <c r="Q560" s="200"/>
      <c r="R560" s="200"/>
      <c r="S560" s="200"/>
      <c r="T560" s="201"/>
      <c r="AT560" s="202" t="s">
        <v>165</v>
      </c>
      <c r="AU560" s="202" t="s">
        <v>82</v>
      </c>
      <c r="AV560" s="13" t="s">
        <v>82</v>
      </c>
      <c r="AW560" s="13" t="s">
        <v>34</v>
      </c>
      <c r="AX560" s="13" t="s">
        <v>80</v>
      </c>
      <c r="AY560" s="202" t="s">
        <v>149</v>
      </c>
    </row>
    <row r="561" spans="1:65" s="2" customFormat="1" ht="24.2" customHeight="1">
      <c r="A561" s="35"/>
      <c r="B561" s="36"/>
      <c r="C561" s="229" t="s">
        <v>1341</v>
      </c>
      <c r="D561" s="229" t="s">
        <v>1089</v>
      </c>
      <c r="E561" s="230" t="s">
        <v>1342</v>
      </c>
      <c r="F561" s="231" t="s">
        <v>1343</v>
      </c>
      <c r="G561" s="232" t="s">
        <v>155</v>
      </c>
      <c r="H561" s="233">
        <v>1</v>
      </c>
      <c r="I561" s="234"/>
      <c r="J561" s="235">
        <f>ROUND(I561*H561,2)</f>
        <v>0</v>
      </c>
      <c r="K561" s="231" t="s">
        <v>182</v>
      </c>
      <c r="L561" s="236"/>
      <c r="M561" s="237" t="s">
        <v>19</v>
      </c>
      <c r="N561" s="238" t="s">
        <v>43</v>
      </c>
      <c r="O561" s="65"/>
      <c r="P561" s="183">
        <f>O561*H561</f>
        <v>0</v>
      </c>
      <c r="Q561" s="183">
        <v>0.0042</v>
      </c>
      <c r="R561" s="183">
        <f>Q561*H561</f>
        <v>0.0042</v>
      </c>
      <c r="S561" s="183">
        <v>0</v>
      </c>
      <c r="T561" s="184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5" t="s">
        <v>355</v>
      </c>
      <c r="AT561" s="185" t="s">
        <v>1089</v>
      </c>
      <c r="AU561" s="185" t="s">
        <v>82</v>
      </c>
      <c r="AY561" s="18" t="s">
        <v>149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18" t="s">
        <v>80</v>
      </c>
      <c r="BK561" s="186">
        <f>ROUND(I561*H561,2)</f>
        <v>0</v>
      </c>
      <c r="BL561" s="18" t="s">
        <v>256</v>
      </c>
      <c r="BM561" s="185" t="s">
        <v>1344</v>
      </c>
    </row>
    <row r="562" spans="1:47" s="2" customFormat="1" ht="19.5">
      <c r="A562" s="35"/>
      <c r="B562" s="36"/>
      <c r="C562" s="37"/>
      <c r="D562" s="187" t="s">
        <v>163</v>
      </c>
      <c r="E562" s="37"/>
      <c r="F562" s="188" t="s">
        <v>1345</v>
      </c>
      <c r="G562" s="37"/>
      <c r="H562" s="37"/>
      <c r="I562" s="189"/>
      <c r="J562" s="37"/>
      <c r="K562" s="37"/>
      <c r="L562" s="40"/>
      <c r="M562" s="190"/>
      <c r="N562" s="191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163</v>
      </c>
      <c r="AU562" s="18" t="s">
        <v>82</v>
      </c>
    </row>
    <row r="563" spans="1:65" s="2" customFormat="1" ht="37.9" customHeight="1">
      <c r="A563" s="35"/>
      <c r="B563" s="36"/>
      <c r="C563" s="174" t="s">
        <v>1346</v>
      </c>
      <c r="D563" s="174" t="s">
        <v>152</v>
      </c>
      <c r="E563" s="175" t="s">
        <v>1347</v>
      </c>
      <c r="F563" s="176" t="s">
        <v>1348</v>
      </c>
      <c r="G563" s="177" t="s">
        <v>155</v>
      </c>
      <c r="H563" s="178">
        <v>3</v>
      </c>
      <c r="I563" s="179"/>
      <c r="J563" s="180">
        <f>ROUND(I563*H563,2)</f>
        <v>0</v>
      </c>
      <c r="K563" s="176" t="s">
        <v>182</v>
      </c>
      <c r="L563" s="40"/>
      <c r="M563" s="181" t="s">
        <v>19</v>
      </c>
      <c r="N563" s="182" t="s">
        <v>43</v>
      </c>
      <c r="O563" s="65"/>
      <c r="P563" s="183">
        <f>O563*H563</f>
        <v>0</v>
      </c>
      <c r="Q563" s="183">
        <v>0.00088</v>
      </c>
      <c r="R563" s="183">
        <f>Q563*H563</f>
        <v>0.00264</v>
      </c>
      <c r="S563" s="183">
        <v>0</v>
      </c>
      <c r="T563" s="184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85" t="s">
        <v>256</v>
      </c>
      <c r="AT563" s="185" t="s">
        <v>152</v>
      </c>
      <c r="AU563" s="185" t="s">
        <v>82</v>
      </c>
      <c r="AY563" s="18" t="s">
        <v>149</v>
      </c>
      <c r="BE563" s="186">
        <f>IF(N563="základní",J563,0)</f>
        <v>0</v>
      </c>
      <c r="BF563" s="186">
        <f>IF(N563="snížená",J563,0)</f>
        <v>0</v>
      </c>
      <c r="BG563" s="186">
        <f>IF(N563="zákl. přenesená",J563,0)</f>
        <v>0</v>
      </c>
      <c r="BH563" s="186">
        <f>IF(N563="sníž. přenesená",J563,0)</f>
        <v>0</v>
      </c>
      <c r="BI563" s="186">
        <f>IF(N563="nulová",J563,0)</f>
        <v>0</v>
      </c>
      <c r="BJ563" s="18" t="s">
        <v>80</v>
      </c>
      <c r="BK563" s="186">
        <f>ROUND(I563*H563,2)</f>
        <v>0</v>
      </c>
      <c r="BL563" s="18" t="s">
        <v>256</v>
      </c>
      <c r="BM563" s="185" t="s">
        <v>1349</v>
      </c>
    </row>
    <row r="564" spans="1:47" s="2" customFormat="1" ht="11.25">
      <c r="A564" s="35"/>
      <c r="B564" s="36"/>
      <c r="C564" s="37"/>
      <c r="D564" s="203" t="s">
        <v>184</v>
      </c>
      <c r="E564" s="37"/>
      <c r="F564" s="204" t="s">
        <v>1350</v>
      </c>
      <c r="G564" s="37"/>
      <c r="H564" s="37"/>
      <c r="I564" s="189"/>
      <c r="J564" s="37"/>
      <c r="K564" s="37"/>
      <c r="L564" s="40"/>
      <c r="M564" s="190"/>
      <c r="N564" s="191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8" t="s">
        <v>184</v>
      </c>
      <c r="AU564" s="18" t="s">
        <v>82</v>
      </c>
    </row>
    <row r="565" spans="2:51" s="13" customFormat="1" ht="11.25">
      <c r="B565" s="192"/>
      <c r="C565" s="193"/>
      <c r="D565" s="187" t="s">
        <v>165</v>
      </c>
      <c r="E565" s="194" t="s">
        <v>19</v>
      </c>
      <c r="F565" s="195" t="s">
        <v>296</v>
      </c>
      <c r="G565" s="193"/>
      <c r="H565" s="196">
        <v>1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165</v>
      </c>
      <c r="AU565" s="202" t="s">
        <v>82</v>
      </c>
      <c r="AV565" s="13" t="s">
        <v>82</v>
      </c>
      <c r="AW565" s="13" t="s">
        <v>34</v>
      </c>
      <c r="AX565" s="13" t="s">
        <v>72</v>
      </c>
      <c r="AY565" s="202" t="s">
        <v>149</v>
      </c>
    </row>
    <row r="566" spans="2:51" s="13" customFormat="1" ht="11.25">
      <c r="B566" s="192"/>
      <c r="C566" s="193"/>
      <c r="D566" s="187" t="s">
        <v>165</v>
      </c>
      <c r="E566" s="194" t="s">
        <v>19</v>
      </c>
      <c r="F566" s="195" t="s">
        <v>1351</v>
      </c>
      <c r="G566" s="193"/>
      <c r="H566" s="196">
        <v>1</v>
      </c>
      <c r="I566" s="197"/>
      <c r="J566" s="193"/>
      <c r="K566" s="193"/>
      <c r="L566" s="198"/>
      <c r="M566" s="199"/>
      <c r="N566" s="200"/>
      <c r="O566" s="200"/>
      <c r="P566" s="200"/>
      <c r="Q566" s="200"/>
      <c r="R566" s="200"/>
      <c r="S566" s="200"/>
      <c r="T566" s="201"/>
      <c r="AT566" s="202" t="s">
        <v>165</v>
      </c>
      <c r="AU566" s="202" t="s">
        <v>82</v>
      </c>
      <c r="AV566" s="13" t="s">
        <v>82</v>
      </c>
      <c r="AW566" s="13" t="s">
        <v>34</v>
      </c>
      <c r="AX566" s="13" t="s">
        <v>72</v>
      </c>
      <c r="AY566" s="202" t="s">
        <v>149</v>
      </c>
    </row>
    <row r="567" spans="2:51" s="13" customFormat="1" ht="11.25">
      <c r="B567" s="192"/>
      <c r="C567" s="193"/>
      <c r="D567" s="187" t="s">
        <v>165</v>
      </c>
      <c r="E567" s="194" t="s">
        <v>19</v>
      </c>
      <c r="F567" s="195" t="s">
        <v>521</v>
      </c>
      <c r="G567" s="193"/>
      <c r="H567" s="196">
        <v>1</v>
      </c>
      <c r="I567" s="197"/>
      <c r="J567" s="193"/>
      <c r="K567" s="193"/>
      <c r="L567" s="198"/>
      <c r="M567" s="199"/>
      <c r="N567" s="200"/>
      <c r="O567" s="200"/>
      <c r="P567" s="200"/>
      <c r="Q567" s="200"/>
      <c r="R567" s="200"/>
      <c r="S567" s="200"/>
      <c r="T567" s="201"/>
      <c r="AT567" s="202" t="s">
        <v>165</v>
      </c>
      <c r="AU567" s="202" t="s">
        <v>82</v>
      </c>
      <c r="AV567" s="13" t="s">
        <v>82</v>
      </c>
      <c r="AW567" s="13" t="s">
        <v>34</v>
      </c>
      <c r="AX567" s="13" t="s">
        <v>72</v>
      </c>
      <c r="AY567" s="202" t="s">
        <v>149</v>
      </c>
    </row>
    <row r="568" spans="2:51" s="15" customFormat="1" ht="11.25">
      <c r="B568" s="215"/>
      <c r="C568" s="216"/>
      <c r="D568" s="187" t="s">
        <v>165</v>
      </c>
      <c r="E568" s="217" t="s">
        <v>19</v>
      </c>
      <c r="F568" s="218" t="s">
        <v>203</v>
      </c>
      <c r="G568" s="216"/>
      <c r="H568" s="219">
        <v>3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165</v>
      </c>
      <c r="AU568" s="225" t="s">
        <v>82</v>
      </c>
      <c r="AV568" s="15" t="s">
        <v>157</v>
      </c>
      <c r="AW568" s="15" t="s">
        <v>34</v>
      </c>
      <c r="AX568" s="15" t="s">
        <v>80</v>
      </c>
      <c r="AY568" s="225" t="s">
        <v>149</v>
      </c>
    </row>
    <row r="569" spans="1:65" s="2" customFormat="1" ht="24.2" customHeight="1">
      <c r="A569" s="35"/>
      <c r="B569" s="36"/>
      <c r="C569" s="229" t="s">
        <v>1352</v>
      </c>
      <c r="D569" s="229" t="s">
        <v>1089</v>
      </c>
      <c r="E569" s="230" t="s">
        <v>1353</v>
      </c>
      <c r="F569" s="231" t="s">
        <v>1354</v>
      </c>
      <c r="G569" s="232" t="s">
        <v>155</v>
      </c>
      <c r="H569" s="233">
        <v>3</v>
      </c>
      <c r="I569" s="234"/>
      <c r="J569" s="235">
        <f>ROUND(I569*H569,2)</f>
        <v>0</v>
      </c>
      <c r="K569" s="231" t="s">
        <v>182</v>
      </c>
      <c r="L569" s="236"/>
      <c r="M569" s="237" t="s">
        <v>19</v>
      </c>
      <c r="N569" s="238" t="s">
        <v>43</v>
      </c>
      <c r="O569" s="65"/>
      <c r="P569" s="183">
        <f>O569*H569</f>
        <v>0</v>
      </c>
      <c r="Q569" s="183">
        <v>0.0118</v>
      </c>
      <c r="R569" s="183">
        <f>Q569*H569</f>
        <v>0.0354</v>
      </c>
      <c r="S569" s="183">
        <v>0</v>
      </c>
      <c r="T569" s="184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5" t="s">
        <v>355</v>
      </c>
      <c r="AT569" s="185" t="s">
        <v>1089</v>
      </c>
      <c r="AU569" s="185" t="s">
        <v>82</v>
      </c>
      <c r="AY569" s="18" t="s">
        <v>149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18" t="s">
        <v>80</v>
      </c>
      <c r="BK569" s="186">
        <f>ROUND(I569*H569,2)</f>
        <v>0</v>
      </c>
      <c r="BL569" s="18" t="s">
        <v>256</v>
      </c>
      <c r="BM569" s="185" t="s">
        <v>1355</v>
      </c>
    </row>
    <row r="570" spans="1:47" s="2" customFormat="1" ht="19.5">
      <c r="A570" s="35"/>
      <c r="B570" s="36"/>
      <c r="C570" s="37"/>
      <c r="D570" s="187" t="s">
        <v>163</v>
      </c>
      <c r="E570" s="37"/>
      <c r="F570" s="188" t="s">
        <v>1356</v>
      </c>
      <c r="G570" s="37"/>
      <c r="H570" s="37"/>
      <c r="I570" s="189"/>
      <c r="J570" s="37"/>
      <c r="K570" s="37"/>
      <c r="L570" s="40"/>
      <c r="M570" s="190"/>
      <c r="N570" s="191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163</v>
      </c>
      <c r="AU570" s="18" t="s">
        <v>82</v>
      </c>
    </row>
    <row r="571" spans="1:65" s="2" customFormat="1" ht="37.9" customHeight="1">
      <c r="A571" s="35"/>
      <c r="B571" s="36"/>
      <c r="C571" s="174" t="s">
        <v>1357</v>
      </c>
      <c r="D571" s="174" t="s">
        <v>152</v>
      </c>
      <c r="E571" s="175" t="s">
        <v>1358</v>
      </c>
      <c r="F571" s="176" t="s">
        <v>1359</v>
      </c>
      <c r="G571" s="177" t="s">
        <v>155</v>
      </c>
      <c r="H571" s="178">
        <v>1</v>
      </c>
      <c r="I571" s="179"/>
      <c r="J571" s="180">
        <f>ROUND(I571*H571,2)</f>
        <v>0</v>
      </c>
      <c r="K571" s="176" t="s">
        <v>182</v>
      </c>
      <c r="L571" s="40"/>
      <c r="M571" s="181" t="s">
        <v>19</v>
      </c>
      <c r="N571" s="182" t="s">
        <v>43</v>
      </c>
      <c r="O571" s="65"/>
      <c r="P571" s="183">
        <f>O571*H571</f>
        <v>0</v>
      </c>
      <c r="Q571" s="183">
        <v>0.00189</v>
      </c>
      <c r="R571" s="183">
        <f>Q571*H571</f>
        <v>0.00189</v>
      </c>
      <c r="S571" s="183">
        <v>0</v>
      </c>
      <c r="T571" s="184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5" t="s">
        <v>256</v>
      </c>
      <c r="AT571" s="185" t="s">
        <v>152</v>
      </c>
      <c r="AU571" s="185" t="s">
        <v>82</v>
      </c>
      <c r="AY571" s="18" t="s">
        <v>149</v>
      </c>
      <c r="BE571" s="186">
        <f>IF(N571="základní",J571,0)</f>
        <v>0</v>
      </c>
      <c r="BF571" s="186">
        <f>IF(N571="snížená",J571,0)</f>
        <v>0</v>
      </c>
      <c r="BG571" s="186">
        <f>IF(N571="zákl. přenesená",J571,0)</f>
        <v>0</v>
      </c>
      <c r="BH571" s="186">
        <f>IF(N571="sníž. přenesená",J571,0)</f>
        <v>0</v>
      </c>
      <c r="BI571" s="186">
        <f>IF(N571="nulová",J571,0)</f>
        <v>0</v>
      </c>
      <c r="BJ571" s="18" t="s">
        <v>80</v>
      </c>
      <c r="BK571" s="186">
        <f>ROUND(I571*H571,2)</f>
        <v>0</v>
      </c>
      <c r="BL571" s="18" t="s">
        <v>256</v>
      </c>
      <c r="BM571" s="185" t="s">
        <v>1360</v>
      </c>
    </row>
    <row r="572" spans="1:47" s="2" customFormat="1" ht="11.25">
      <c r="A572" s="35"/>
      <c r="B572" s="36"/>
      <c r="C572" s="37"/>
      <c r="D572" s="203" t="s">
        <v>184</v>
      </c>
      <c r="E572" s="37"/>
      <c r="F572" s="204" t="s">
        <v>1361</v>
      </c>
      <c r="G572" s="37"/>
      <c r="H572" s="37"/>
      <c r="I572" s="189"/>
      <c r="J572" s="37"/>
      <c r="K572" s="37"/>
      <c r="L572" s="40"/>
      <c r="M572" s="190"/>
      <c r="N572" s="191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184</v>
      </c>
      <c r="AU572" s="18" t="s">
        <v>82</v>
      </c>
    </row>
    <row r="573" spans="2:51" s="13" customFormat="1" ht="11.25">
      <c r="B573" s="192"/>
      <c r="C573" s="193"/>
      <c r="D573" s="187" t="s">
        <v>165</v>
      </c>
      <c r="E573" s="194" t="s">
        <v>19</v>
      </c>
      <c r="F573" s="195" t="s">
        <v>1362</v>
      </c>
      <c r="G573" s="193"/>
      <c r="H573" s="196">
        <v>1</v>
      </c>
      <c r="I573" s="197"/>
      <c r="J573" s="193"/>
      <c r="K573" s="193"/>
      <c r="L573" s="198"/>
      <c r="M573" s="199"/>
      <c r="N573" s="200"/>
      <c r="O573" s="200"/>
      <c r="P573" s="200"/>
      <c r="Q573" s="200"/>
      <c r="R573" s="200"/>
      <c r="S573" s="200"/>
      <c r="T573" s="201"/>
      <c r="AT573" s="202" t="s">
        <v>165</v>
      </c>
      <c r="AU573" s="202" t="s">
        <v>82</v>
      </c>
      <c r="AV573" s="13" t="s">
        <v>82</v>
      </c>
      <c r="AW573" s="13" t="s">
        <v>34</v>
      </c>
      <c r="AX573" s="13" t="s">
        <v>80</v>
      </c>
      <c r="AY573" s="202" t="s">
        <v>149</v>
      </c>
    </row>
    <row r="574" spans="1:65" s="2" customFormat="1" ht="24.2" customHeight="1">
      <c r="A574" s="35"/>
      <c r="B574" s="36"/>
      <c r="C574" s="229" t="s">
        <v>1363</v>
      </c>
      <c r="D574" s="229" t="s">
        <v>1089</v>
      </c>
      <c r="E574" s="230" t="s">
        <v>1364</v>
      </c>
      <c r="F574" s="231" t="s">
        <v>1365</v>
      </c>
      <c r="G574" s="232" t="s">
        <v>155</v>
      </c>
      <c r="H574" s="233">
        <v>1</v>
      </c>
      <c r="I574" s="234"/>
      <c r="J574" s="235">
        <f>ROUND(I574*H574,2)</f>
        <v>0</v>
      </c>
      <c r="K574" s="231" t="s">
        <v>156</v>
      </c>
      <c r="L574" s="236"/>
      <c r="M574" s="237" t="s">
        <v>19</v>
      </c>
      <c r="N574" s="238" t="s">
        <v>43</v>
      </c>
      <c r="O574" s="65"/>
      <c r="P574" s="183">
        <f>O574*H574</f>
        <v>0</v>
      </c>
      <c r="Q574" s="183">
        <v>0.006</v>
      </c>
      <c r="R574" s="183">
        <f>Q574*H574</f>
        <v>0.006</v>
      </c>
      <c r="S574" s="183">
        <v>0</v>
      </c>
      <c r="T574" s="184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5" t="s">
        <v>355</v>
      </c>
      <c r="AT574" s="185" t="s">
        <v>1089</v>
      </c>
      <c r="AU574" s="185" t="s">
        <v>82</v>
      </c>
      <c r="AY574" s="18" t="s">
        <v>149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18" t="s">
        <v>80</v>
      </c>
      <c r="BK574" s="186">
        <f>ROUND(I574*H574,2)</f>
        <v>0</v>
      </c>
      <c r="BL574" s="18" t="s">
        <v>256</v>
      </c>
      <c r="BM574" s="185" t="s">
        <v>1366</v>
      </c>
    </row>
    <row r="575" spans="1:47" s="2" customFormat="1" ht="19.5">
      <c r="A575" s="35"/>
      <c r="B575" s="36"/>
      <c r="C575" s="37"/>
      <c r="D575" s="187" t="s">
        <v>163</v>
      </c>
      <c r="E575" s="37"/>
      <c r="F575" s="188" t="s">
        <v>1367</v>
      </c>
      <c r="G575" s="37"/>
      <c r="H575" s="37"/>
      <c r="I575" s="189"/>
      <c r="J575" s="37"/>
      <c r="K575" s="37"/>
      <c r="L575" s="40"/>
      <c r="M575" s="190"/>
      <c r="N575" s="191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8" t="s">
        <v>163</v>
      </c>
      <c r="AU575" s="18" t="s">
        <v>82</v>
      </c>
    </row>
    <row r="576" spans="1:65" s="2" customFormat="1" ht="33" customHeight="1">
      <c r="A576" s="35"/>
      <c r="B576" s="36"/>
      <c r="C576" s="174" t="s">
        <v>1368</v>
      </c>
      <c r="D576" s="174" t="s">
        <v>152</v>
      </c>
      <c r="E576" s="175" t="s">
        <v>1369</v>
      </c>
      <c r="F576" s="176" t="s">
        <v>1370</v>
      </c>
      <c r="G576" s="177" t="s">
        <v>155</v>
      </c>
      <c r="H576" s="178">
        <v>2</v>
      </c>
      <c r="I576" s="179"/>
      <c r="J576" s="180">
        <f>ROUND(I576*H576,2)</f>
        <v>0</v>
      </c>
      <c r="K576" s="176" t="s">
        <v>182</v>
      </c>
      <c r="L576" s="40"/>
      <c r="M576" s="181" t="s">
        <v>19</v>
      </c>
      <c r="N576" s="182" t="s">
        <v>43</v>
      </c>
      <c r="O576" s="65"/>
      <c r="P576" s="183">
        <f>O576*H576</f>
        <v>0</v>
      </c>
      <c r="Q576" s="183">
        <v>0.00022</v>
      </c>
      <c r="R576" s="183">
        <f>Q576*H576</f>
        <v>0.00044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256</v>
      </c>
      <c r="AT576" s="185" t="s">
        <v>152</v>
      </c>
      <c r="AU576" s="185" t="s">
        <v>82</v>
      </c>
      <c r="AY576" s="18" t="s">
        <v>149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256</v>
      </c>
      <c r="BM576" s="185" t="s">
        <v>1371</v>
      </c>
    </row>
    <row r="577" spans="1:47" s="2" customFormat="1" ht="11.25">
      <c r="A577" s="35"/>
      <c r="B577" s="36"/>
      <c r="C577" s="37"/>
      <c r="D577" s="203" t="s">
        <v>184</v>
      </c>
      <c r="E577" s="37"/>
      <c r="F577" s="204" t="s">
        <v>1372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184</v>
      </c>
      <c r="AU577" s="18" t="s">
        <v>82</v>
      </c>
    </row>
    <row r="578" spans="1:47" s="2" customFormat="1" ht="19.5">
      <c r="A578" s="35"/>
      <c r="B578" s="36"/>
      <c r="C578" s="37"/>
      <c r="D578" s="187" t="s">
        <v>163</v>
      </c>
      <c r="E578" s="37"/>
      <c r="F578" s="188" t="s">
        <v>1373</v>
      </c>
      <c r="G578" s="37"/>
      <c r="H578" s="37"/>
      <c r="I578" s="189"/>
      <c r="J578" s="37"/>
      <c r="K578" s="37"/>
      <c r="L578" s="40"/>
      <c r="M578" s="190"/>
      <c r="N578" s="191"/>
      <c r="O578" s="65"/>
      <c r="P578" s="65"/>
      <c r="Q578" s="65"/>
      <c r="R578" s="65"/>
      <c r="S578" s="65"/>
      <c r="T578" s="66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8" t="s">
        <v>163</v>
      </c>
      <c r="AU578" s="18" t="s">
        <v>82</v>
      </c>
    </row>
    <row r="579" spans="2:51" s="13" customFormat="1" ht="11.25">
      <c r="B579" s="192"/>
      <c r="C579" s="193"/>
      <c r="D579" s="187" t="s">
        <v>165</v>
      </c>
      <c r="E579" s="194" t="s">
        <v>19</v>
      </c>
      <c r="F579" s="195" t="s">
        <v>1374</v>
      </c>
      <c r="G579" s="193"/>
      <c r="H579" s="196">
        <v>1</v>
      </c>
      <c r="I579" s="197"/>
      <c r="J579" s="193"/>
      <c r="K579" s="193"/>
      <c r="L579" s="198"/>
      <c r="M579" s="199"/>
      <c r="N579" s="200"/>
      <c r="O579" s="200"/>
      <c r="P579" s="200"/>
      <c r="Q579" s="200"/>
      <c r="R579" s="200"/>
      <c r="S579" s="200"/>
      <c r="T579" s="201"/>
      <c r="AT579" s="202" t="s">
        <v>165</v>
      </c>
      <c r="AU579" s="202" t="s">
        <v>82</v>
      </c>
      <c r="AV579" s="13" t="s">
        <v>82</v>
      </c>
      <c r="AW579" s="13" t="s">
        <v>34</v>
      </c>
      <c r="AX579" s="13" t="s">
        <v>72</v>
      </c>
      <c r="AY579" s="202" t="s">
        <v>149</v>
      </c>
    </row>
    <row r="580" spans="2:51" s="13" customFormat="1" ht="11.25">
      <c r="B580" s="192"/>
      <c r="C580" s="193"/>
      <c r="D580" s="187" t="s">
        <v>165</v>
      </c>
      <c r="E580" s="194" t="s">
        <v>19</v>
      </c>
      <c r="F580" s="195" t="s">
        <v>1375</v>
      </c>
      <c r="G580" s="193"/>
      <c r="H580" s="196">
        <v>1</v>
      </c>
      <c r="I580" s="197"/>
      <c r="J580" s="193"/>
      <c r="K580" s="193"/>
      <c r="L580" s="198"/>
      <c r="M580" s="199"/>
      <c r="N580" s="200"/>
      <c r="O580" s="200"/>
      <c r="P580" s="200"/>
      <c r="Q580" s="200"/>
      <c r="R580" s="200"/>
      <c r="S580" s="200"/>
      <c r="T580" s="201"/>
      <c r="AT580" s="202" t="s">
        <v>165</v>
      </c>
      <c r="AU580" s="202" t="s">
        <v>82</v>
      </c>
      <c r="AV580" s="13" t="s">
        <v>82</v>
      </c>
      <c r="AW580" s="13" t="s">
        <v>34</v>
      </c>
      <c r="AX580" s="13" t="s">
        <v>72</v>
      </c>
      <c r="AY580" s="202" t="s">
        <v>149</v>
      </c>
    </row>
    <row r="581" spans="2:51" s="15" customFormat="1" ht="11.25">
      <c r="B581" s="215"/>
      <c r="C581" s="216"/>
      <c r="D581" s="187" t="s">
        <v>165</v>
      </c>
      <c r="E581" s="217" t="s">
        <v>19</v>
      </c>
      <c r="F581" s="218" t="s">
        <v>203</v>
      </c>
      <c r="G581" s="216"/>
      <c r="H581" s="219">
        <v>2</v>
      </c>
      <c r="I581" s="220"/>
      <c r="J581" s="216"/>
      <c r="K581" s="216"/>
      <c r="L581" s="221"/>
      <c r="M581" s="222"/>
      <c r="N581" s="223"/>
      <c r="O581" s="223"/>
      <c r="P581" s="223"/>
      <c r="Q581" s="223"/>
      <c r="R581" s="223"/>
      <c r="S581" s="223"/>
      <c r="T581" s="224"/>
      <c r="AT581" s="225" t="s">
        <v>165</v>
      </c>
      <c r="AU581" s="225" t="s">
        <v>82</v>
      </c>
      <c r="AV581" s="15" t="s">
        <v>157</v>
      </c>
      <c r="AW581" s="15" t="s">
        <v>34</v>
      </c>
      <c r="AX581" s="15" t="s">
        <v>80</v>
      </c>
      <c r="AY581" s="225" t="s">
        <v>149</v>
      </c>
    </row>
    <row r="582" spans="1:65" s="2" customFormat="1" ht="33" customHeight="1">
      <c r="A582" s="35"/>
      <c r="B582" s="36"/>
      <c r="C582" s="229" t="s">
        <v>1376</v>
      </c>
      <c r="D582" s="229" t="s">
        <v>1089</v>
      </c>
      <c r="E582" s="230" t="s">
        <v>1377</v>
      </c>
      <c r="F582" s="231" t="s">
        <v>1378</v>
      </c>
      <c r="G582" s="232" t="s">
        <v>155</v>
      </c>
      <c r="H582" s="233">
        <v>2</v>
      </c>
      <c r="I582" s="234"/>
      <c r="J582" s="235">
        <f>ROUND(I582*H582,2)</f>
        <v>0</v>
      </c>
      <c r="K582" s="231" t="s">
        <v>182</v>
      </c>
      <c r="L582" s="236"/>
      <c r="M582" s="237" t="s">
        <v>19</v>
      </c>
      <c r="N582" s="238" t="s">
        <v>43</v>
      </c>
      <c r="O582" s="65"/>
      <c r="P582" s="183">
        <f>O582*H582</f>
        <v>0</v>
      </c>
      <c r="Q582" s="183">
        <v>0.01553</v>
      </c>
      <c r="R582" s="183">
        <f>Q582*H582</f>
        <v>0.03106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355</v>
      </c>
      <c r="AT582" s="185" t="s">
        <v>1089</v>
      </c>
      <c r="AU582" s="185" t="s">
        <v>82</v>
      </c>
      <c r="AY582" s="18" t="s">
        <v>149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8" t="s">
        <v>80</v>
      </c>
      <c r="BK582" s="186">
        <f>ROUND(I582*H582,2)</f>
        <v>0</v>
      </c>
      <c r="BL582" s="18" t="s">
        <v>256</v>
      </c>
      <c r="BM582" s="185" t="s">
        <v>1379</v>
      </c>
    </row>
    <row r="583" spans="1:65" s="2" customFormat="1" ht="37.9" customHeight="1">
      <c r="A583" s="35"/>
      <c r="B583" s="36"/>
      <c r="C583" s="174" t="s">
        <v>1380</v>
      </c>
      <c r="D583" s="174" t="s">
        <v>152</v>
      </c>
      <c r="E583" s="175" t="s">
        <v>1381</v>
      </c>
      <c r="F583" s="176" t="s">
        <v>1382</v>
      </c>
      <c r="G583" s="177" t="s">
        <v>155</v>
      </c>
      <c r="H583" s="178">
        <v>16</v>
      </c>
      <c r="I583" s="179"/>
      <c r="J583" s="180">
        <f>ROUND(I583*H583,2)</f>
        <v>0</v>
      </c>
      <c r="K583" s="176" t="s">
        <v>182</v>
      </c>
      <c r="L583" s="40"/>
      <c r="M583" s="181" t="s">
        <v>19</v>
      </c>
      <c r="N583" s="182" t="s">
        <v>43</v>
      </c>
      <c r="O583" s="65"/>
      <c r="P583" s="183">
        <f>O583*H583</f>
        <v>0</v>
      </c>
      <c r="Q583" s="183">
        <v>0.01805</v>
      </c>
      <c r="R583" s="183">
        <f>Q583*H583</f>
        <v>0.2888</v>
      </c>
      <c r="S583" s="183">
        <v>0</v>
      </c>
      <c r="T583" s="184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5" t="s">
        <v>256</v>
      </c>
      <c r="AT583" s="185" t="s">
        <v>152</v>
      </c>
      <c r="AU583" s="185" t="s">
        <v>82</v>
      </c>
      <c r="AY583" s="18" t="s">
        <v>149</v>
      </c>
      <c r="BE583" s="186">
        <f>IF(N583="základní",J583,0)</f>
        <v>0</v>
      </c>
      <c r="BF583" s="186">
        <f>IF(N583="snížená",J583,0)</f>
        <v>0</v>
      </c>
      <c r="BG583" s="186">
        <f>IF(N583="zákl. přenesená",J583,0)</f>
        <v>0</v>
      </c>
      <c r="BH583" s="186">
        <f>IF(N583="sníž. přenesená",J583,0)</f>
        <v>0</v>
      </c>
      <c r="BI583" s="186">
        <f>IF(N583="nulová",J583,0)</f>
        <v>0</v>
      </c>
      <c r="BJ583" s="18" t="s">
        <v>80</v>
      </c>
      <c r="BK583" s="186">
        <f>ROUND(I583*H583,2)</f>
        <v>0</v>
      </c>
      <c r="BL583" s="18" t="s">
        <v>256</v>
      </c>
      <c r="BM583" s="185" t="s">
        <v>1383</v>
      </c>
    </row>
    <row r="584" spans="1:47" s="2" customFormat="1" ht="11.25">
      <c r="A584" s="35"/>
      <c r="B584" s="36"/>
      <c r="C584" s="37"/>
      <c r="D584" s="203" t="s">
        <v>184</v>
      </c>
      <c r="E584" s="37"/>
      <c r="F584" s="204" t="s">
        <v>1384</v>
      </c>
      <c r="G584" s="37"/>
      <c r="H584" s="37"/>
      <c r="I584" s="189"/>
      <c r="J584" s="37"/>
      <c r="K584" s="37"/>
      <c r="L584" s="40"/>
      <c r="M584" s="190"/>
      <c r="N584" s="191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184</v>
      </c>
      <c r="AU584" s="18" t="s">
        <v>82</v>
      </c>
    </row>
    <row r="585" spans="2:51" s="13" customFormat="1" ht="11.25">
      <c r="B585" s="192"/>
      <c r="C585" s="193"/>
      <c r="D585" s="187" t="s">
        <v>165</v>
      </c>
      <c r="E585" s="194" t="s">
        <v>19</v>
      </c>
      <c r="F585" s="195" t="s">
        <v>1385</v>
      </c>
      <c r="G585" s="193"/>
      <c r="H585" s="196">
        <v>8</v>
      </c>
      <c r="I585" s="197"/>
      <c r="J585" s="193"/>
      <c r="K585" s="193"/>
      <c r="L585" s="198"/>
      <c r="M585" s="199"/>
      <c r="N585" s="200"/>
      <c r="O585" s="200"/>
      <c r="P585" s="200"/>
      <c r="Q585" s="200"/>
      <c r="R585" s="200"/>
      <c r="S585" s="200"/>
      <c r="T585" s="201"/>
      <c r="AT585" s="202" t="s">
        <v>165</v>
      </c>
      <c r="AU585" s="202" t="s">
        <v>82</v>
      </c>
      <c r="AV585" s="13" t="s">
        <v>82</v>
      </c>
      <c r="AW585" s="13" t="s">
        <v>34</v>
      </c>
      <c r="AX585" s="13" t="s">
        <v>72</v>
      </c>
      <c r="AY585" s="202" t="s">
        <v>149</v>
      </c>
    </row>
    <row r="586" spans="2:51" s="13" customFormat="1" ht="11.25">
      <c r="B586" s="192"/>
      <c r="C586" s="193"/>
      <c r="D586" s="187" t="s">
        <v>165</v>
      </c>
      <c r="E586" s="194" t="s">
        <v>19</v>
      </c>
      <c r="F586" s="195" t="s">
        <v>1386</v>
      </c>
      <c r="G586" s="193"/>
      <c r="H586" s="196">
        <v>8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165</v>
      </c>
      <c r="AU586" s="202" t="s">
        <v>82</v>
      </c>
      <c r="AV586" s="13" t="s">
        <v>82</v>
      </c>
      <c r="AW586" s="13" t="s">
        <v>34</v>
      </c>
      <c r="AX586" s="13" t="s">
        <v>72</v>
      </c>
      <c r="AY586" s="202" t="s">
        <v>149</v>
      </c>
    </row>
    <row r="587" spans="2:51" s="15" customFormat="1" ht="11.25">
      <c r="B587" s="215"/>
      <c r="C587" s="216"/>
      <c r="D587" s="187" t="s">
        <v>165</v>
      </c>
      <c r="E587" s="217" t="s">
        <v>19</v>
      </c>
      <c r="F587" s="218" t="s">
        <v>203</v>
      </c>
      <c r="G587" s="216"/>
      <c r="H587" s="219">
        <v>16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165</v>
      </c>
      <c r="AU587" s="225" t="s">
        <v>82</v>
      </c>
      <c r="AV587" s="15" t="s">
        <v>157</v>
      </c>
      <c r="AW587" s="15" t="s">
        <v>34</v>
      </c>
      <c r="AX587" s="15" t="s">
        <v>80</v>
      </c>
      <c r="AY587" s="225" t="s">
        <v>149</v>
      </c>
    </row>
    <row r="588" spans="1:65" s="2" customFormat="1" ht="37.9" customHeight="1">
      <c r="A588" s="35"/>
      <c r="B588" s="36"/>
      <c r="C588" s="174" t="s">
        <v>1387</v>
      </c>
      <c r="D588" s="174" t="s">
        <v>152</v>
      </c>
      <c r="E588" s="175" t="s">
        <v>1388</v>
      </c>
      <c r="F588" s="176" t="s">
        <v>1389</v>
      </c>
      <c r="G588" s="177" t="s">
        <v>155</v>
      </c>
      <c r="H588" s="178">
        <v>3</v>
      </c>
      <c r="I588" s="179"/>
      <c r="J588" s="180">
        <f>ROUND(I588*H588,2)</f>
        <v>0</v>
      </c>
      <c r="K588" s="176" t="s">
        <v>182</v>
      </c>
      <c r="L588" s="40"/>
      <c r="M588" s="181" t="s">
        <v>19</v>
      </c>
      <c r="N588" s="182" t="s">
        <v>43</v>
      </c>
      <c r="O588" s="65"/>
      <c r="P588" s="183">
        <f>O588*H588</f>
        <v>0</v>
      </c>
      <c r="Q588" s="183">
        <v>0.02344</v>
      </c>
      <c r="R588" s="183">
        <f>Q588*H588</f>
        <v>0.07032</v>
      </c>
      <c r="S588" s="183">
        <v>0</v>
      </c>
      <c r="T588" s="184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5" t="s">
        <v>256</v>
      </c>
      <c r="AT588" s="185" t="s">
        <v>152</v>
      </c>
      <c r="AU588" s="185" t="s">
        <v>82</v>
      </c>
      <c r="AY588" s="18" t="s">
        <v>149</v>
      </c>
      <c r="BE588" s="186">
        <f>IF(N588="základní",J588,0)</f>
        <v>0</v>
      </c>
      <c r="BF588" s="186">
        <f>IF(N588="snížená",J588,0)</f>
        <v>0</v>
      </c>
      <c r="BG588" s="186">
        <f>IF(N588="zákl. přenesená",J588,0)</f>
        <v>0</v>
      </c>
      <c r="BH588" s="186">
        <f>IF(N588="sníž. přenesená",J588,0)</f>
        <v>0</v>
      </c>
      <c r="BI588" s="186">
        <f>IF(N588="nulová",J588,0)</f>
        <v>0</v>
      </c>
      <c r="BJ588" s="18" t="s">
        <v>80</v>
      </c>
      <c r="BK588" s="186">
        <f>ROUND(I588*H588,2)</f>
        <v>0</v>
      </c>
      <c r="BL588" s="18" t="s">
        <v>256</v>
      </c>
      <c r="BM588" s="185" t="s">
        <v>1390</v>
      </c>
    </row>
    <row r="589" spans="1:47" s="2" customFormat="1" ht="11.25">
      <c r="A589" s="35"/>
      <c r="B589" s="36"/>
      <c r="C589" s="37"/>
      <c r="D589" s="203" t="s">
        <v>184</v>
      </c>
      <c r="E589" s="37"/>
      <c r="F589" s="204" t="s">
        <v>1391</v>
      </c>
      <c r="G589" s="37"/>
      <c r="H589" s="37"/>
      <c r="I589" s="189"/>
      <c r="J589" s="37"/>
      <c r="K589" s="37"/>
      <c r="L589" s="40"/>
      <c r="M589" s="190"/>
      <c r="N589" s="191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184</v>
      </c>
      <c r="AU589" s="18" t="s">
        <v>82</v>
      </c>
    </row>
    <row r="590" spans="2:51" s="13" customFormat="1" ht="11.25">
      <c r="B590" s="192"/>
      <c r="C590" s="193"/>
      <c r="D590" s="187" t="s">
        <v>165</v>
      </c>
      <c r="E590" s="194" t="s">
        <v>19</v>
      </c>
      <c r="F590" s="195" t="s">
        <v>1392</v>
      </c>
      <c r="G590" s="193"/>
      <c r="H590" s="196">
        <v>2</v>
      </c>
      <c r="I590" s="197"/>
      <c r="J590" s="193"/>
      <c r="K590" s="193"/>
      <c r="L590" s="198"/>
      <c r="M590" s="199"/>
      <c r="N590" s="200"/>
      <c r="O590" s="200"/>
      <c r="P590" s="200"/>
      <c r="Q590" s="200"/>
      <c r="R590" s="200"/>
      <c r="S590" s="200"/>
      <c r="T590" s="201"/>
      <c r="AT590" s="202" t="s">
        <v>165</v>
      </c>
      <c r="AU590" s="202" t="s">
        <v>82</v>
      </c>
      <c r="AV590" s="13" t="s">
        <v>82</v>
      </c>
      <c r="AW590" s="13" t="s">
        <v>34</v>
      </c>
      <c r="AX590" s="13" t="s">
        <v>72</v>
      </c>
      <c r="AY590" s="202" t="s">
        <v>149</v>
      </c>
    </row>
    <row r="591" spans="2:51" s="13" customFormat="1" ht="11.25">
      <c r="B591" s="192"/>
      <c r="C591" s="193"/>
      <c r="D591" s="187" t="s">
        <v>165</v>
      </c>
      <c r="E591" s="194" t="s">
        <v>19</v>
      </c>
      <c r="F591" s="195" t="s">
        <v>1375</v>
      </c>
      <c r="G591" s="193"/>
      <c r="H591" s="196">
        <v>1</v>
      </c>
      <c r="I591" s="197"/>
      <c r="J591" s="193"/>
      <c r="K591" s="193"/>
      <c r="L591" s="198"/>
      <c r="M591" s="199"/>
      <c r="N591" s="200"/>
      <c r="O591" s="200"/>
      <c r="P591" s="200"/>
      <c r="Q591" s="200"/>
      <c r="R591" s="200"/>
      <c r="S591" s="200"/>
      <c r="T591" s="201"/>
      <c r="AT591" s="202" t="s">
        <v>165</v>
      </c>
      <c r="AU591" s="202" t="s">
        <v>82</v>
      </c>
      <c r="AV591" s="13" t="s">
        <v>82</v>
      </c>
      <c r="AW591" s="13" t="s">
        <v>34</v>
      </c>
      <c r="AX591" s="13" t="s">
        <v>72</v>
      </c>
      <c r="AY591" s="202" t="s">
        <v>149</v>
      </c>
    </row>
    <row r="592" spans="2:51" s="15" customFormat="1" ht="11.25">
      <c r="B592" s="215"/>
      <c r="C592" s="216"/>
      <c r="D592" s="187" t="s">
        <v>165</v>
      </c>
      <c r="E592" s="217" t="s">
        <v>19</v>
      </c>
      <c r="F592" s="218" t="s">
        <v>203</v>
      </c>
      <c r="G592" s="216"/>
      <c r="H592" s="219">
        <v>3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165</v>
      </c>
      <c r="AU592" s="225" t="s">
        <v>82</v>
      </c>
      <c r="AV592" s="15" t="s">
        <v>157</v>
      </c>
      <c r="AW592" s="15" t="s">
        <v>34</v>
      </c>
      <c r="AX592" s="15" t="s">
        <v>80</v>
      </c>
      <c r="AY592" s="225" t="s">
        <v>149</v>
      </c>
    </row>
    <row r="593" spans="1:65" s="2" customFormat="1" ht="66.75" customHeight="1">
      <c r="A593" s="35"/>
      <c r="B593" s="36"/>
      <c r="C593" s="174" t="s">
        <v>1393</v>
      </c>
      <c r="D593" s="174" t="s">
        <v>152</v>
      </c>
      <c r="E593" s="175" t="s">
        <v>1394</v>
      </c>
      <c r="F593" s="176" t="s">
        <v>1395</v>
      </c>
      <c r="G593" s="177" t="s">
        <v>435</v>
      </c>
      <c r="H593" s="178">
        <v>24.063</v>
      </c>
      <c r="I593" s="179"/>
      <c r="J593" s="180">
        <f>ROUND(I593*H593,2)</f>
        <v>0</v>
      </c>
      <c r="K593" s="176" t="s">
        <v>182</v>
      </c>
      <c r="L593" s="40"/>
      <c r="M593" s="181" t="s">
        <v>19</v>
      </c>
      <c r="N593" s="182" t="s">
        <v>43</v>
      </c>
      <c r="O593" s="65"/>
      <c r="P593" s="183">
        <f>O593*H593</f>
        <v>0</v>
      </c>
      <c r="Q593" s="183">
        <v>0</v>
      </c>
      <c r="R593" s="183">
        <f>Q593*H593</f>
        <v>0</v>
      </c>
      <c r="S593" s="183">
        <v>0</v>
      </c>
      <c r="T593" s="184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5" t="s">
        <v>256</v>
      </c>
      <c r="AT593" s="185" t="s">
        <v>152</v>
      </c>
      <c r="AU593" s="185" t="s">
        <v>82</v>
      </c>
      <c r="AY593" s="18" t="s">
        <v>149</v>
      </c>
      <c r="BE593" s="186">
        <f>IF(N593="základní",J593,0)</f>
        <v>0</v>
      </c>
      <c r="BF593" s="186">
        <f>IF(N593="snížená",J593,0)</f>
        <v>0</v>
      </c>
      <c r="BG593" s="186">
        <f>IF(N593="zákl. přenesená",J593,0)</f>
        <v>0</v>
      </c>
      <c r="BH593" s="186">
        <f>IF(N593="sníž. přenesená",J593,0)</f>
        <v>0</v>
      </c>
      <c r="BI593" s="186">
        <f>IF(N593="nulová",J593,0)</f>
        <v>0</v>
      </c>
      <c r="BJ593" s="18" t="s">
        <v>80</v>
      </c>
      <c r="BK593" s="186">
        <f>ROUND(I593*H593,2)</f>
        <v>0</v>
      </c>
      <c r="BL593" s="18" t="s">
        <v>256</v>
      </c>
      <c r="BM593" s="185" t="s">
        <v>1396</v>
      </c>
    </row>
    <row r="594" spans="1:47" s="2" customFormat="1" ht="11.25">
      <c r="A594" s="35"/>
      <c r="B594" s="36"/>
      <c r="C594" s="37"/>
      <c r="D594" s="203" t="s">
        <v>184</v>
      </c>
      <c r="E594" s="37"/>
      <c r="F594" s="204" t="s">
        <v>1397</v>
      </c>
      <c r="G594" s="37"/>
      <c r="H594" s="37"/>
      <c r="I594" s="189"/>
      <c r="J594" s="37"/>
      <c r="K594" s="37"/>
      <c r="L594" s="40"/>
      <c r="M594" s="190"/>
      <c r="N594" s="191"/>
      <c r="O594" s="65"/>
      <c r="P594" s="65"/>
      <c r="Q594" s="65"/>
      <c r="R594" s="65"/>
      <c r="S594" s="65"/>
      <c r="T594" s="66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184</v>
      </c>
      <c r="AU594" s="18" t="s">
        <v>82</v>
      </c>
    </row>
    <row r="595" spans="2:63" s="12" customFormat="1" ht="22.9" customHeight="1">
      <c r="B595" s="158"/>
      <c r="C595" s="159"/>
      <c r="D595" s="160" t="s">
        <v>71</v>
      </c>
      <c r="E595" s="172" t="s">
        <v>553</v>
      </c>
      <c r="F595" s="172" t="s">
        <v>554</v>
      </c>
      <c r="G595" s="159"/>
      <c r="H595" s="159"/>
      <c r="I595" s="162"/>
      <c r="J595" s="173">
        <f>BK595</f>
        <v>0</v>
      </c>
      <c r="K595" s="159"/>
      <c r="L595" s="164"/>
      <c r="M595" s="165"/>
      <c r="N595" s="166"/>
      <c r="O595" s="166"/>
      <c r="P595" s="167">
        <f>SUM(P596:P630)</f>
        <v>0</v>
      </c>
      <c r="Q595" s="166"/>
      <c r="R595" s="167">
        <f>SUM(R596:R630)</f>
        <v>0.15383647</v>
      </c>
      <c r="S595" s="166"/>
      <c r="T595" s="168">
        <f>SUM(T596:T630)</f>
        <v>0</v>
      </c>
      <c r="AR595" s="169" t="s">
        <v>82</v>
      </c>
      <c r="AT595" s="170" t="s">
        <v>71</v>
      </c>
      <c r="AU595" s="170" t="s">
        <v>80</v>
      </c>
      <c r="AY595" s="169" t="s">
        <v>149</v>
      </c>
      <c r="BK595" s="171">
        <f>SUM(BK596:BK630)</f>
        <v>0</v>
      </c>
    </row>
    <row r="596" spans="1:65" s="2" customFormat="1" ht="24.2" customHeight="1">
      <c r="A596" s="35"/>
      <c r="B596" s="36"/>
      <c r="C596" s="174" t="s">
        <v>1398</v>
      </c>
      <c r="D596" s="174" t="s">
        <v>152</v>
      </c>
      <c r="E596" s="175" t="s">
        <v>1399</v>
      </c>
      <c r="F596" s="176" t="s">
        <v>1400</v>
      </c>
      <c r="G596" s="177" t="s">
        <v>247</v>
      </c>
      <c r="H596" s="178">
        <v>1.22</v>
      </c>
      <c r="I596" s="179"/>
      <c r="J596" s="180">
        <f>ROUND(I596*H596,2)</f>
        <v>0</v>
      </c>
      <c r="K596" s="176" t="s">
        <v>156</v>
      </c>
      <c r="L596" s="40"/>
      <c r="M596" s="181" t="s">
        <v>19</v>
      </c>
      <c r="N596" s="182" t="s">
        <v>43</v>
      </c>
      <c r="O596" s="65"/>
      <c r="P596" s="183">
        <f>O596*H596</f>
        <v>0</v>
      </c>
      <c r="Q596" s="183">
        <v>0</v>
      </c>
      <c r="R596" s="183">
        <f>Q596*H596</f>
        <v>0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256</v>
      </c>
      <c r="AT596" s="185" t="s">
        <v>152</v>
      </c>
      <c r="AU596" s="185" t="s">
        <v>82</v>
      </c>
      <c r="AY596" s="18" t="s">
        <v>149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80</v>
      </c>
      <c r="BK596" s="186">
        <f>ROUND(I596*H596,2)</f>
        <v>0</v>
      </c>
      <c r="BL596" s="18" t="s">
        <v>256</v>
      </c>
      <c r="BM596" s="185" t="s">
        <v>1401</v>
      </c>
    </row>
    <row r="597" spans="1:47" s="2" customFormat="1" ht="29.25">
      <c r="A597" s="35"/>
      <c r="B597" s="36"/>
      <c r="C597" s="37"/>
      <c r="D597" s="187" t="s">
        <v>163</v>
      </c>
      <c r="E597" s="37"/>
      <c r="F597" s="188" t="s">
        <v>1402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163</v>
      </c>
      <c r="AU597" s="18" t="s">
        <v>82</v>
      </c>
    </row>
    <row r="598" spans="1:65" s="2" customFormat="1" ht="33" customHeight="1">
      <c r="A598" s="35"/>
      <c r="B598" s="36"/>
      <c r="C598" s="174" t="s">
        <v>1403</v>
      </c>
      <c r="D598" s="174" t="s">
        <v>152</v>
      </c>
      <c r="E598" s="175" t="s">
        <v>1404</v>
      </c>
      <c r="F598" s="176" t="s">
        <v>1405</v>
      </c>
      <c r="G598" s="177" t="s">
        <v>247</v>
      </c>
      <c r="H598" s="178">
        <v>9.03</v>
      </c>
      <c r="I598" s="179"/>
      <c r="J598" s="180">
        <f>ROUND(I598*H598,2)</f>
        <v>0</v>
      </c>
      <c r="K598" s="176" t="s">
        <v>182</v>
      </c>
      <c r="L598" s="40"/>
      <c r="M598" s="181" t="s">
        <v>19</v>
      </c>
      <c r="N598" s="182" t="s">
        <v>43</v>
      </c>
      <c r="O598" s="65"/>
      <c r="P598" s="183">
        <f>O598*H598</f>
        <v>0</v>
      </c>
      <c r="Q598" s="183">
        <v>0.0015</v>
      </c>
      <c r="R598" s="183">
        <f>Q598*H598</f>
        <v>0.013545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256</v>
      </c>
      <c r="AT598" s="185" t="s">
        <v>152</v>
      </c>
      <c r="AU598" s="185" t="s">
        <v>82</v>
      </c>
      <c r="AY598" s="18" t="s">
        <v>149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256</v>
      </c>
      <c r="BM598" s="185" t="s">
        <v>1406</v>
      </c>
    </row>
    <row r="599" spans="1:47" s="2" customFormat="1" ht="11.25">
      <c r="A599" s="35"/>
      <c r="B599" s="36"/>
      <c r="C599" s="37"/>
      <c r="D599" s="203" t="s">
        <v>184</v>
      </c>
      <c r="E599" s="37"/>
      <c r="F599" s="204" t="s">
        <v>1407</v>
      </c>
      <c r="G599" s="37"/>
      <c r="H599" s="37"/>
      <c r="I599" s="189"/>
      <c r="J599" s="37"/>
      <c r="K599" s="37"/>
      <c r="L599" s="40"/>
      <c r="M599" s="190"/>
      <c r="N599" s="191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184</v>
      </c>
      <c r="AU599" s="18" t="s">
        <v>82</v>
      </c>
    </row>
    <row r="600" spans="1:47" s="2" customFormat="1" ht="29.25">
      <c r="A600" s="35"/>
      <c r="B600" s="36"/>
      <c r="C600" s="37"/>
      <c r="D600" s="187" t="s">
        <v>163</v>
      </c>
      <c r="E600" s="37"/>
      <c r="F600" s="188" t="s">
        <v>1408</v>
      </c>
      <c r="G600" s="37"/>
      <c r="H600" s="37"/>
      <c r="I600" s="189"/>
      <c r="J600" s="37"/>
      <c r="K600" s="37"/>
      <c r="L600" s="40"/>
      <c r="M600" s="190"/>
      <c r="N600" s="191"/>
      <c r="O600" s="65"/>
      <c r="P600" s="65"/>
      <c r="Q600" s="65"/>
      <c r="R600" s="65"/>
      <c r="S600" s="65"/>
      <c r="T600" s="66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T600" s="18" t="s">
        <v>163</v>
      </c>
      <c r="AU600" s="18" t="s">
        <v>82</v>
      </c>
    </row>
    <row r="601" spans="1:65" s="2" customFormat="1" ht="33" customHeight="1">
      <c r="A601" s="35"/>
      <c r="B601" s="36"/>
      <c r="C601" s="174" t="s">
        <v>1409</v>
      </c>
      <c r="D601" s="174" t="s">
        <v>152</v>
      </c>
      <c r="E601" s="175" t="s">
        <v>1410</v>
      </c>
      <c r="F601" s="176" t="s">
        <v>1411</v>
      </c>
      <c r="G601" s="177" t="s">
        <v>247</v>
      </c>
      <c r="H601" s="178">
        <v>1.37</v>
      </c>
      <c r="I601" s="179"/>
      <c r="J601" s="180">
        <f>ROUND(I601*H601,2)</f>
        <v>0</v>
      </c>
      <c r="K601" s="176" t="s">
        <v>182</v>
      </c>
      <c r="L601" s="40"/>
      <c r="M601" s="181" t="s">
        <v>19</v>
      </c>
      <c r="N601" s="182" t="s">
        <v>43</v>
      </c>
      <c r="O601" s="65"/>
      <c r="P601" s="183">
        <f>O601*H601</f>
        <v>0</v>
      </c>
      <c r="Q601" s="183">
        <v>0.00196</v>
      </c>
      <c r="R601" s="183">
        <f>Q601*H601</f>
        <v>0.0026852</v>
      </c>
      <c r="S601" s="183">
        <v>0</v>
      </c>
      <c r="T601" s="184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5" t="s">
        <v>256</v>
      </c>
      <c r="AT601" s="185" t="s">
        <v>152</v>
      </c>
      <c r="AU601" s="185" t="s">
        <v>82</v>
      </c>
      <c r="AY601" s="18" t="s">
        <v>149</v>
      </c>
      <c r="BE601" s="186">
        <f>IF(N601="základní",J601,0)</f>
        <v>0</v>
      </c>
      <c r="BF601" s="186">
        <f>IF(N601="snížená",J601,0)</f>
        <v>0</v>
      </c>
      <c r="BG601" s="186">
        <f>IF(N601="zákl. přenesená",J601,0)</f>
        <v>0</v>
      </c>
      <c r="BH601" s="186">
        <f>IF(N601="sníž. přenesená",J601,0)</f>
        <v>0</v>
      </c>
      <c r="BI601" s="186">
        <f>IF(N601="nulová",J601,0)</f>
        <v>0</v>
      </c>
      <c r="BJ601" s="18" t="s">
        <v>80</v>
      </c>
      <c r="BK601" s="186">
        <f>ROUND(I601*H601,2)</f>
        <v>0</v>
      </c>
      <c r="BL601" s="18" t="s">
        <v>256</v>
      </c>
      <c r="BM601" s="185" t="s">
        <v>1412</v>
      </c>
    </row>
    <row r="602" spans="1:47" s="2" customFormat="1" ht="11.25">
      <c r="A602" s="35"/>
      <c r="B602" s="36"/>
      <c r="C602" s="37"/>
      <c r="D602" s="203" t="s">
        <v>184</v>
      </c>
      <c r="E602" s="37"/>
      <c r="F602" s="204" t="s">
        <v>1413</v>
      </c>
      <c r="G602" s="37"/>
      <c r="H602" s="37"/>
      <c r="I602" s="189"/>
      <c r="J602" s="37"/>
      <c r="K602" s="37"/>
      <c r="L602" s="40"/>
      <c r="M602" s="190"/>
      <c r="N602" s="191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184</v>
      </c>
      <c r="AU602" s="18" t="s">
        <v>82</v>
      </c>
    </row>
    <row r="603" spans="1:47" s="2" customFormat="1" ht="29.25">
      <c r="A603" s="35"/>
      <c r="B603" s="36"/>
      <c r="C603" s="37"/>
      <c r="D603" s="187" t="s">
        <v>163</v>
      </c>
      <c r="E603" s="37"/>
      <c r="F603" s="188" t="s">
        <v>1414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163</v>
      </c>
      <c r="AU603" s="18" t="s">
        <v>82</v>
      </c>
    </row>
    <row r="604" spans="1:65" s="2" customFormat="1" ht="33" customHeight="1">
      <c r="A604" s="35"/>
      <c r="B604" s="36"/>
      <c r="C604" s="174" t="s">
        <v>1415</v>
      </c>
      <c r="D604" s="174" t="s">
        <v>152</v>
      </c>
      <c r="E604" s="175" t="s">
        <v>1416</v>
      </c>
      <c r="F604" s="176" t="s">
        <v>1417</v>
      </c>
      <c r="G604" s="177" t="s">
        <v>247</v>
      </c>
      <c r="H604" s="178">
        <v>1.85</v>
      </c>
      <c r="I604" s="179"/>
      <c r="J604" s="180">
        <f>ROUND(I604*H604,2)</f>
        <v>0</v>
      </c>
      <c r="K604" s="176" t="s">
        <v>182</v>
      </c>
      <c r="L604" s="40"/>
      <c r="M604" s="181" t="s">
        <v>19</v>
      </c>
      <c r="N604" s="182" t="s">
        <v>43</v>
      </c>
      <c r="O604" s="65"/>
      <c r="P604" s="183">
        <f>O604*H604</f>
        <v>0</v>
      </c>
      <c r="Q604" s="183">
        <v>0.00119</v>
      </c>
      <c r="R604" s="183">
        <f>Q604*H604</f>
        <v>0.0022015000000000003</v>
      </c>
      <c r="S604" s="183">
        <v>0</v>
      </c>
      <c r="T604" s="184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5" t="s">
        <v>256</v>
      </c>
      <c r="AT604" s="185" t="s">
        <v>152</v>
      </c>
      <c r="AU604" s="185" t="s">
        <v>82</v>
      </c>
      <c r="AY604" s="18" t="s">
        <v>149</v>
      </c>
      <c r="BE604" s="186">
        <f>IF(N604="základní",J604,0)</f>
        <v>0</v>
      </c>
      <c r="BF604" s="186">
        <f>IF(N604="snížená",J604,0)</f>
        <v>0</v>
      </c>
      <c r="BG604" s="186">
        <f>IF(N604="zákl. přenesená",J604,0)</f>
        <v>0</v>
      </c>
      <c r="BH604" s="186">
        <f>IF(N604="sníž. přenesená",J604,0)</f>
        <v>0</v>
      </c>
      <c r="BI604" s="186">
        <f>IF(N604="nulová",J604,0)</f>
        <v>0</v>
      </c>
      <c r="BJ604" s="18" t="s">
        <v>80</v>
      </c>
      <c r="BK604" s="186">
        <f>ROUND(I604*H604,2)</f>
        <v>0</v>
      </c>
      <c r="BL604" s="18" t="s">
        <v>256</v>
      </c>
      <c r="BM604" s="185" t="s">
        <v>1418</v>
      </c>
    </row>
    <row r="605" spans="1:47" s="2" customFormat="1" ht="11.25">
      <c r="A605" s="35"/>
      <c r="B605" s="36"/>
      <c r="C605" s="37"/>
      <c r="D605" s="203" t="s">
        <v>184</v>
      </c>
      <c r="E605" s="37"/>
      <c r="F605" s="204" t="s">
        <v>1419</v>
      </c>
      <c r="G605" s="37"/>
      <c r="H605" s="37"/>
      <c r="I605" s="189"/>
      <c r="J605" s="37"/>
      <c r="K605" s="37"/>
      <c r="L605" s="40"/>
      <c r="M605" s="190"/>
      <c r="N605" s="191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184</v>
      </c>
      <c r="AU605" s="18" t="s">
        <v>82</v>
      </c>
    </row>
    <row r="606" spans="1:47" s="2" customFormat="1" ht="29.25">
      <c r="A606" s="35"/>
      <c r="B606" s="36"/>
      <c r="C606" s="37"/>
      <c r="D606" s="187" t="s">
        <v>163</v>
      </c>
      <c r="E606" s="37"/>
      <c r="F606" s="188" t="s">
        <v>1420</v>
      </c>
      <c r="G606" s="37"/>
      <c r="H606" s="37"/>
      <c r="I606" s="189"/>
      <c r="J606" s="37"/>
      <c r="K606" s="37"/>
      <c r="L606" s="40"/>
      <c r="M606" s="190"/>
      <c r="N606" s="191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163</v>
      </c>
      <c r="AU606" s="18" t="s">
        <v>82</v>
      </c>
    </row>
    <row r="607" spans="1:65" s="2" customFormat="1" ht="24.2" customHeight="1">
      <c r="A607" s="35"/>
      <c r="B607" s="36"/>
      <c r="C607" s="174" t="s">
        <v>1421</v>
      </c>
      <c r="D607" s="174" t="s">
        <v>152</v>
      </c>
      <c r="E607" s="175" t="s">
        <v>1422</v>
      </c>
      <c r="F607" s="176" t="s">
        <v>1423</v>
      </c>
      <c r="G607" s="177" t="s">
        <v>247</v>
      </c>
      <c r="H607" s="178">
        <v>20.86</v>
      </c>
      <c r="I607" s="179"/>
      <c r="J607" s="180">
        <f>ROUND(I607*H607,2)</f>
        <v>0</v>
      </c>
      <c r="K607" s="176" t="s">
        <v>156</v>
      </c>
      <c r="L607" s="40"/>
      <c r="M607" s="181" t="s">
        <v>19</v>
      </c>
      <c r="N607" s="182" t="s">
        <v>43</v>
      </c>
      <c r="O607" s="65"/>
      <c r="P607" s="183">
        <f>O607*H607</f>
        <v>0</v>
      </c>
      <c r="Q607" s="183">
        <v>0.00147</v>
      </c>
      <c r="R607" s="183">
        <f>Q607*H607</f>
        <v>0.0306642</v>
      </c>
      <c r="S607" s="183">
        <v>0</v>
      </c>
      <c r="T607" s="184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185" t="s">
        <v>256</v>
      </c>
      <c r="AT607" s="185" t="s">
        <v>152</v>
      </c>
      <c r="AU607" s="185" t="s">
        <v>82</v>
      </c>
      <c r="AY607" s="18" t="s">
        <v>149</v>
      </c>
      <c r="BE607" s="186">
        <f>IF(N607="základní",J607,0)</f>
        <v>0</v>
      </c>
      <c r="BF607" s="186">
        <f>IF(N607="snížená",J607,0)</f>
        <v>0</v>
      </c>
      <c r="BG607" s="186">
        <f>IF(N607="zákl. přenesená",J607,0)</f>
        <v>0</v>
      </c>
      <c r="BH607" s="186">
        <f>IF(N607="sníž. přenesená",J607,0)</f>
        <v>0</v>
      </c>
      <c r="BI607" s="186">
        <f>IF(N607="nulová",J607,0)</f>
        <v>0</v>
      </c>
      <c r="BJ607" s="18" t="s">
        <v>80</v>
      </c>
      <c r="BK607" s="186">
        <f>ROUND(I607*H607,2)</f>
        <v>0</v>
      </c>
      <c r="BL607" s="18" t="s">
        <v>256</v>
      </c>
      <c r="BM607" s="185" t="s">
        <v>1424</v>
      </c>
    </row>
    <row r="608" spans="1:47" s="2" customFormat="1" ht="29.25">
      <c r="A608" s="35"/>
      <c r="B608" s="36"/>
      <c r="C608" s="37"/>
      <c r="D608" s="187" t="s">
        <v>163</v>
      </c>
      <c r="E608" s="37"/>
      <c r="F608" s="188" t="s">
        <v>1425</v>
      </c>
      <c r="G608" s="37"/>
      <c r="H608" s="37"/>
      <c r="I608" s="189"/>
      <c r="J608" s="37"/>
      <c r="K608" s="37"/>
      <c r="L608" s="40"/>
      <c r="M608" s="190"/>
      <c r="N608" s="191"/>
      <c r="O608" s="65"/>
      <c r="P608" s="65"/>
      <c r="Q608" s="65"/>
      <c r="R608" s="65"/>
      <c r="S608" s="65"/>
      <c r="T608" s="66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T608" s="18" t="s">
        <v>163</v>
      </c>
      <c r="AU608" s="18" t="s">
        <v>82</v>
      </c>
    </row>
    <row r="609" spans="1:65" s="2" customFormat="1" ht="24.2" customHeight="1">
      <c r="A609" s="35"/>
      <c r="B609" s="36"/>
      <c r="C609" s="174" t="s">
        <v>1426</v>
      </c>
      <c r="D609" s="174" t="s">
        <v>152</v>
      </c>
      <c r="E609" s="175" t="s">
        <v>1427</v>
      </c>
      <c r="F609" s="176" t="s">
        <v>1428</v>
      </c>
      <c r="G609" s="177" t="s">
        <v>247</v>
      </c>
      <c r="H609" s="178">
        <v>8.11</v>
      </c>
      <c r="I609" s="179"/>
      <c r="J609" s="180">
        <f>ROUND(I609*H609,2)</f>
        <v>0</v>
      </c>
      <c r="K609" s="176" t="s">
        <v>156</v>
      </c>
      <c r="L609" s="40"/>
      <c r="M609" s="181" t="s">
        <v>19</v>
      </c>
      <c r="N609" s="182" t="s">
        <v>43</v>
      </c>
      <c r="O609" s="65"/>
      <c r="P609" s="183">
        <f>O609*H609</f>
        <v>0</v>
      </c>
      <c r="Q609" s="183">
        <v>0.00278</v>
      </c>
      <c r="R609" s="183">
        <f>Q609*H609</f>
        <v>0.022545799999999998</v>
      </c>
      <c r="S609" s="183">
        <v>0</v>
      </c>
      <c r="T609" s="184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5" t="s">
        <v>256</v>
      </c>
      <c r="AT609" s="185" t="s">
        <v>152</v>
      </c>
      <c r="AU609" s="185" t="s">
        <v>82</v>
      </c>
      <c r="AY609" s="18" t="s">
        <v>149</v>
      </c>
      <c r="BE609" s="186">
        <f>IF(N609="základní",J609,0)</f>
        <v>0</v>
      </c>
      <c r="BF609" s="186">
        <f>IF(N609="snížená",J609,0)</f>
        <v>0</v>
      </c>
      <c r="BG609" s="186">
        <f>IF(N609="zákl. přenesená",J609,0)</f>
        <v>0</v>
      </c>
      <c r="BH609" s="186">
        <f>IF(N609="sníž. přenesená",J609,0)</f>
        <v>0</v>
      </c>
      <c r="BI609" s="186">
        <f>IF(N609="nulová",J609,0)</f>
        <v>0</v>
      </c>
      <c r="BJ609" s="18" t="s">
        <v>80</v>
      </c>
      <c r="BK609" s="186">
        <f>ROUND(I609*H609,2)</f>
        <v>0</v>
      </c>
      <c r="BL609" s="18" t="s">
        <v>256</v>
      </c>
      <c r="BM609" s="185" t="s">
        <v>1429</v>
      </c>
    </row>
    <row r="610" spans="1:47" s="2" customFormat="1" ht="29.25">
      <c r="A610" s="35"/>
      <c r="B610" s="36"/>
      <c r="C610" s="37"/>
      <c r="D610" s="187" t="s">
        <v>163</v>
      </c>
      <c r="E610" s="37"/>
      <c r="F610" s="188" t="s">
        <v>1430</v>
      </c>
      <c r="G610" s="37"/>
      <c r="H610" s="37"/>
      <c r="I610" s="189"/>
      <c r="J610" s="37"/>
      <c r="K610" s="37"/>
      <c r="L610" s="40"/>
      <c r="M610" s="190"/>
      <c r="N610" s="191"/>
      <c r="O610" s="65"/>
      <c r="P610" s="65"/>
      <c r="Q610" s="65"/>
      <c r="R610" s="65"/>
      <c r="S610" s="65"/>
      <c r="T610" s="66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T610" s="18" t="s">
        <v>163</v>
      </c>
      <c r="AU610" s="18" t="s">
        <v>82</v>
      </c>
    </row>
    <row r="611" spans="1:65" s="2" customFormat="1" ht="21.75" customHeight="1">
      <c r="A611" s="35"/>
      <c r="B611" s="36"/>
      <c r="C611" s="174" t="s">
        <v>1431</v>
      </c>
      <c r="D611" s="174" t="s">
        <v>152</v>
      </c>
      <c r="E611" s="175" t="s">
        <v>1432</v>
      </c>
      <c r="F611" s="176" t="s">
        <v>1433</v>
      </c>
      <c r="G611" s="177" t="s">
        <v>247</v>
      </c>
      <c r="H611" s="178">
        <v>8.11</v>
      </c>
      <c r="I611" s="179"/>
      <c r="J611" s="180">
        <f>ROUND(I611*H611,2)</f>
        <v>0</v>
      </c>
      <c r="K611" s="176" t="s">
        <v>156</v>
      </c>
      <c r="L611" s="40"/>
      <c r="M611" s="181" t="s">
        <v>19</v>
      </c>
      <c r="N611" s="182" t="s">
        <v>43</v>
      </c>
      <c r="O611" s="65"/>
      <c r="P611" s="183">
        <f>O611*H611</f>
        <v>0</v>
      </c>
      <c r="Q611" s="183">
        <v>0.00084</v>
      </c>
      <c r="R611" s="183">
        <f>Q611*H611</f>
        <v>0.0068124</v>
      </c>
      <c r="S611" s="183">
        <v>0</v>
      </c>
      <c r="T611" s="184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85" t="s">
        <v>256</v>
      </c>
      <c r="AT611" s="185" t="s">
        <v>152</v>
      </c>
      <c r="AU611" s="185" t="s">
        <v>82</v>
      </c>
      <c r="AY611" s="18" t="s">
        <v>149</v>
      </c>
      <c r="BE611" s="186">
        <f>IF(N611="základní",J611,0)</f>
        <v>0</v>
      </c>
      <c r="BF611" s="186">
        <f>IF(N611="snížená",J611,0)</f>
        <v>0</v>
      </c>
      <c r="BG611" s="186">
        <f>IF(N611="zákl. přenesená",J611,0)</f>
        <v>0</v>
      </c>
      <c r="BH611" s="186">
        <f>IF(N611="sníž. přenesená",J611,0)</f>
        <v>0</v>
      </c>
      <c r="BI611" s="186">
        <f>IF(N611="nulová",J611,0)</f>
        <v>0</v>
      </c>
      <c r="BJ611" s="18" t="s">
        <v>80</v>
      </c>
      <c r="BK611" s="186">
        <f>ROUND(I611*H611,2)</f>
        <v>0</v>
      </c>
      <c r="BL611" s="18" t="s">
        <v>256</v>
      </c>
      <c r="BM611" s="185" t="s">
        <v>1434</v>
      </c>
    </row>
    <row r="612" spans="1:47" s="2" customFormat="1" ht="29.25">
      <c r="A612" s="35"/>
      <c r="B612" s="36"/>
      <c r="C612" s="37"/>
      <c r="D612" s="187" t="s">
        <v>163</v>
      </c>
      <c r="E612" s="37"/>
      <c r="F612" s="188" t="s">
        <v>1430</v>
      </c>
      <c r="G612" s="37"/>
      <c r="H612" s="37"/>
      <c r="I612" s="189"/>
      <c r="J612" s="37"/>
      <c r="K612" s="37"/>
      <c r="L612" s="40"/>
      <c r="M612" s="190"/>
      <c r="N612" s="191"/>
      <c r="O612" s="65"/>
      <c r="P612" s="65"/>
      <c r="Q612" s="65"/>
      <c r="R612" s="65"/>
      <c r="S612" s="65"/>
      <c r="T612" s="66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163</v>
      </c>
      <c r="AU612" s="18" t="s">
        <v>82</v>
      </c>
    </row>
    <row r="613" spans="1:65" s="2" customFormat="1" ht="37.9" customHeight="1">
      <c r="A613" s="35"/>
      <c r="B613" s="36"/>
      <c r="C613" s="174" t="s">
        <v>1435</v>
      </c>
      <c r="D613" s="174" t="s">
        <v>152</v>
      </c>
      <c r="E613" s="175" t="s">
        <v>1436</v>
      </c>
      <c r="F613" s="176" t="s">
        <v>1437</v>
      </c>
      <c r="G613" s="177" t="s">
        <v>247</v>
      </c>
      <c r="H613" s="178">
        <v>9.42</v>
      </c>
      <c r="I613" s="179"/>
      <c r="J613" s="180">
        <f>ROUND(I613*H613,2)</f>
        <v>0</v>
      </c>
      <c r="K613" s="176" t="s">
        <v>182</v>
      </c>
      <c r="L613" s="40"/>
      <c r="M613" s="181" t="s">
        <v>19</v>
      </c>
      <c r="N613" s="182" t="s">
        <v>43</v>
      </c>
      <c r="O613" s="65"/>
      <c r="P613" s="183">
        <f>O613*H613</f>
        <v>0</v>
      </c>
      <c r="Q613" s="183">
        <v>0.00278</v>
      </c>
      <c r="R613" s="183">
        <f>Q613*H613</f>
        <v>0.0261876</v>
      </c>
      <c r="S613" s="183">
        <v>0</v>
      </c>
      <c r="T613" s="184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5" t="s">
        <v>256</v>
      </c>
      <c r="AT613" s="185" t="s">
        <v>152</v>
      </c>
      <c r="AU613" s="185" t="s">
        <v>82</v>
      </c>
      <c r="AY613" s="18" t="s">
        <v>149</v>
      </c>
      <c r="BE613" s="186">
        <f>IF(N613="základní",J613,0)</f>
        <v>0</v>
      </c>
      <c r="BF613" s="186">
        <f>IF(N613="snížená",J613,0)</f>
        <v>0</v>
      </c>
      <c r="BG613" s="186">
        <f>IF(N613="zákl. přenesená",J613,0)</f>
        <v>0</v>
      </c>
      <c r="BH613" s="186">
        <f>IF(N613="sníž. přenesená",J613,0)</f>
        <v>0</v>
      </c>
      <c r="BI613" s="186">
        <f>IF(N613="nulová",J613,0)</f>
        <v>0</v>
      </c>
      <c r="BJ613" s="18" t="s">
        <v>80</v>
      </c>
      <c r="BK613" s="186">
        <f>ROUND(I613*H613,2)</f>
        <v>0</v>
      </c>
      <c r="BL613" s="18" t="s">
        <v>256</v>
      </c>
      <c r="BM613" s="185" t="s">
        <v>1438</v>
      </c>
    </row>
    <row r="614" spans="1:47" s="2" customFormat="1" ht="11.25">
      <c r="A614" s="35"/>
      <c r="B614" s="36"/>
      <c r="C614" s="37"/>
      <c r="D614" s="203" t="s">
        <v>184</v>
      </c>
      <c r="E614" s="37"/>
      <c r="F614" s="204" t="s">
        <v>1439</v>
      </c>
      <c r="G614" s="37"/>
      <c r="H614" s="37"/>
      <c r="I614" s="189"/>
      <c r="J614" s="37"/>
      <c r="K614" s="37"/>
      <c r="L614" s="40"/>
      <c r="M614" s="190"/>
      <c r="N614" s="191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184</v>
      </c>
      <c r="AU614" s="18" t="s">
        <v>82</v>
      </c>
    </row>
    <row r="615" spans="1:47" s="2" customFormat="1" ht="29.25">
      <c r="A615" s="35"/>
      <c r="B615" s="36"/>
      <c r="C615" s="37"/>
      <c r="D615" s="187" t="s">
        <v>163</v>
      </c>
      <c r="E615" s="37"/>
      <c r="F615" s="188" t="s">
        <v>1440</v>
      </c>
      <c r="G615" s="37"/>
      <c r="H615" s="37"/>
      <c r="I615" s="189"/>
      <c r="J615" s="37"/>
      <c r="K615" s="37"/>
      <c r="L615" s="40"/>
      <c r="M615" s="190"/>
      <c r="N615" s="191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163</v>
      </c>
      <c r="AU615" s="18" t="s">
        <v>82</v>
      </c>
    </row>
    <row r="616" spans="1:65" s="2" customFormat="1" ht="24.2" customHeight="1">
      <c r="A616" s="35"/>
      <c r="B616" s="36"/>
      <c r="C616" s="174" t="s">
        <v>1441</v>
      </c>
      <c r="D616" s="174" t="s">
        <v>152</v>
      </c>
      <c r="E616" s="175" t="s">
        <v>1442</v>
      </c>
      <c r="F616" s="176" t="s">
        <v>1443</v>
      </c>
      <c r="G616" s="177" t="s">
        <v>170</v>
      </c>
      <c r="H616" s="178">
        <v>3.621</v>
      </c>
      <c r="I616" s="179"/>
      <c r="J616" s="180">
        <f>ROUND(I616*H616,2)</f>
        <v>0</v>
      </c>
      <c r="K616" s="176" t="s">
        <v>182</v>
      </c>
      <c r="L616" s="40"/>
      <c r="M616" s="181" t="s">
        <v>19</v>
      </c>
      <c r="N616" s="182" t="s">
        <v>43</v>
      </c>
      <c r="O616" s="65"/>
      <c r="P616" s="183">
        <f>O616*H616</f>
        <v>0</v>
      </c>
      <c r="Q616" s="183">
        <v>0.00637</v>
      </c>
      <c r="R616" s="183">
        <f>Q616*H616</f>
        <v>0.02306577</v>
      </c>
      <c r="S616" s="183">
        <v>0</v>
      </c>
      <c r="T616" s="184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256</v>
      </c>
      <c r="AT616" s="185" t="s">
        <v>152</v>
      </c>
      <c r="AU616" s="185" t="s">
        <v>82</v>
      </c>
      <c r="AY616" s="18" t="s">
        <v>149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80</v>
      </c>
      <c r="BK616" s="186">
        <f>ROUND(I616*H616,2)</f>
        <v>0</v>
      </c>
      <c r="BL616" s="18" t="s">
        <v>256</v>
      </c>
      <c r="BM616" s="185" t="s">
        <v>1444</v>
      </c>
    </row>
    <row r="617" spans="1:47" s="2" customFormat="1" ht="11.25">
      <c r="A617" s="35"/>
      <c r="B617" s="36"/>
      <c r="C617" s="37"/>
      <c r="D617" s="203" t="s">
        <v>184</v>
      </c>
      <c r="E617" s="37"/>
      <c r="F617" s="204" t="s">
        <v>1445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184</v>
      </c>
      <c r="AU617" s="18" t="s">
        <v>82</v>
      </c>
    </row>
    <row r="618" spans="1:47" s="2" customFormat="1" ht="29.25">
      <c r="A618" s="35"/>
      <c r="B618" s="36"/>
      <c r="C618" s="37"/>
      <c r="D618" s="187" t="s">
        <v>163</v>
      </c>
      <c r="E618" s="37"/>
      <c r="F618" s="188" t="s">
        <v>1446</v>
      </c>
      <c r="G618" s="37"/>
      <c r="H618" s="37"/>
      <c r="I618" s="189"/>
      <c r="J618" s="37"/>
      <c r="K618" s="37"/>
      <c r="L618" s="40"/>
      <c r="M618" s="190"/>
      <c r="N618" s="191"/>
      <c r="O618" s="65"/>
      <c r="P618" s="65"/>
      <c r="Q618" s="65"/>
      <c r="R618" s="65"/>
      <c r="S618" s="65"/>
      <c r="T618" s="66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18" t="s">
        <v>163</v>
      </c>
      <c r="AU618" s="18" t="s">
        <v>82</v>
      </c>
    </row>
    <row r="619" spans="2:51" s="13" customFormat="1" ht="11.25">
      <c r="B619" s="192"/>
      <c r="C619" s="193"/>
      <c r="D619" s="187" t="s">
        <v>165</v>
      </c>
      <c r="E619" s="194" t="s">
        <v>19</v>
      </c>
      <c r="F619" s="195" t="s">
        <v>1447</v>
      </c>
      <c r="G619" s="193"/>
      <c r="H619" s="196">
        <v>3.621</v>
      </c>
      <c r="I619" s="197"/>
      <c r="J619" s="193"/>
      <c r="K619" s="193"/>
      <c r="L619" s="198"/>
      <c r="M619" s="199"/>
      <c r="N619" s="200"/>
      <c r="O619" s="200"/>
      <c r="P619" s="200"/>
      <c r="Q619" s="200"/>
      <c r="R619" s="200"/>
      <c r="S619" s="200"/>
      <c r="T619" s="201"/>
      <c r="AT619" s="202" t="s">
        <v>165</v>
      </c>
      <c r="AU619" s="202" t="s">
        <v>82</v>
      </c>
      <c r="AV619" s="13" t="s">
        <v>82</v>
      </c>
      <c r="AW619" s="13" t="s">
        <v>34</v>
      </c>
      <c r="AX619" s="13" t="s">
        <v>80</v>
      </c>
      <c r="AY619" s="202" t="s">
        <v>149</v>
      </c>
    </row>
    <row r="620" spans="1:65" s="2" customFormat="1" ht="49.15" customHeight="1">
      <c r="A620" s="35"/>
      <c r="B620" s="36"/>
      <c r="C620" s="174" t="s">
        <v>1448</v>
      </c>
      <c r="D620" s="174" t="s">
        <v>152</v>
      </c>
      <c r="E620" s="175" t="s">
        <v>1449</v>
      </c>
      <c r="F620" s="176" t="s">
        <v>1450</v>
      </c>
      <c r="G620" s="177" t="s">
        <v>155</v>
      </c>
      <c r="H620" s="178">
        <v>2</v>
      </c>
      <c r="I620" s="179"/>
      <c r="J620" s="180">
        <f>ROUND(I620*H620,2)</f>
        <v>0</v>
      </c>
      <c r="K620" s="176" t="s">
        <v>182</v>
      </c>
      <c r="L620" s="40"/>
      <c r="M620" s="181" t="s">
        <v>19</v>
      </c>
      <c r="N620" s="182" t="s">
        <v>43</v>
      </c>
      <c r="O620" s="65"/>
      <c r="P620" s="183">
        <f>O620*H620</f>
        <v>0</v>
      </c>
      <c r="Q620" s="183">
        <v>0.00278</v>
      </c>
      <c r="R620" s="183">
        <f>Q620*H620</f>
        <v>0.00556</v>
      </c>
      <c r="S620" s="183">
        <v>0</v>
      </c>
      <c r="T620" s="184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5" t="s">
        <v>256</v>
      </c>
      <c r="AT620" s="185" t="s">
        <v>152</v>
      </c>
      <c r="AU620" s="185" t="s">
        <v>82</v>
      </c>
      <c r="AY620" s="18" t="s">
        <v>149</v>
      </c>
      <c r="BE620" s="186">
        <f>IF(N620="základní",J620,0)</f>
        <v>0</v>
      </c>
      <c r="BF620" s="186">
        <f>IF(N620="snížená",J620,0)</f>
        <v>0</v>
      </c>
      <c r="BG620" s="186">
        <f>IF(N620="zákl. přenesená",J620,0)</f>
        <v>0</v>
      </c>
      <c r="BH620" s="186">
        <f>IF(N620="sníž. přenesená",J620,0)</f>
        <v>0</v>
      </c>
      <c r="BI620" s="186">
        <f>IF(N620="nulová",J620,0)</f>
        <v>0</v>
      </c>
      <c r="BJ620" s="18" t="s">
        <v>80</v>
      </c>
      <c r="BK620" s="186">
        <f>ROUND(I620*H620,2)</f>
        <v>0</v>
      </c>
      <c r="BL620" s="18" t="s">
        <v>256</v>
      </c>
      <c r="BM620" s="185" t="s">
        <v>1451</v>
      </c>
    </row>
    <row r="621" spans="1:47" s="2" customFormat="1" ht="11.25">
      <c r="A621" s="35"/>
      <c r="B621" s="36"/>
      <c r="C621" s="37"/>
      <c r="D621" s="203" t="s">
        <v>184</v>
      </c>
      <c r="E621" s="37"/>
      <c r="F621" s="204" t="s">
        <v>1452</v>
      </c>
      <c r="G621" s="37"/>
      <c r="H621" s="37"/>
      <c r="I621" s="189"/>
      <c r="J621" s="37"/>
      <c r="K621" s="37"/>
      <c r="L621" s="40"/>
      <c r="M621" s="190"/>
      <c r="N621" s="191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184</v>
      </c>
      <c r="AU621" s="18" t="s">
        <v>82</v>
      </c>
    </row>
    <row r="622" spans="1:47" s="2" customFormat="1" ht="29.25">
      <c r="A622" s="35"/>
      <c r="B622" s="36"/>
      <c r="C622" s="37"/>
      <c r="D622" s="187" t="s">
        <v>163</v>
      </c>
      <c r="E622" s="37"/>
      <c r="F622" s="188" t="s">
        <v>1453</v>
      </c>
      <c r="G622" s="37"/>
      <c r="H622" s="37"/>
      <c r="I622" s="189"/>
      <c r="J622" s="37"/>
      <c r="K622" s="37"/>
      <c r="L622" s="40"/>
      <c r="M622" s="190"/>
      <c r="N622" s="191"/>
      <c r="O622" s="65"/>
      <c r="P622" s="65"/>
      <c r="Q622" s="65"/>
      <c r="R622" s="65"/>
      <c r="S622" s="65"/>
      <c r="T622" s="66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163</v>
      </c>
      <c r="AU622" s="18" t="s">
        <v>82</v>
      </c>
    </row>
    <row r="623" spans="1:65" s="2" customFormat="1" ht="16.5" customHeight="1">
      <c r="A623" s="35"/>
      <c r="B623" s="36"/>
      <c r="C623" s="174" t="s">
        <v>1454</v>
      </c>
      <c r="D623" s="174" t="s">
        <v>152</v>
      </c>
      <c r="E623" s="175" t="s">
        <v>1455</v>
      </c>
      <c r="F623" s="176" t="s">
        <v>1456</v>
      </c>
      <c r="G623" s="177" t="s">
        <v>247</v>
      </c>
      <c r="H623" s="178">
        <v>9.2</v>
      </c>
      <c r="I623" s="179"/>
      <c r="J623" s="180">
        <f>ROUND(I623*H623,2)</f>
        <v>0</v>
      </c>
      <c r="K623" s="176" t="s">
        <v>182</v>
      </c>
      <c r="L623" s="40"/>
      <c r="M623" s="181" t="s">
        <v>19</v>
      </c>
      <c r="N623" s="182" t="s">
        <v>43</v>
      </c>
      <c r="O623" s="65"/>
      <c r="P623" s="183">
        <f>O623*H623</f>
        <v>0</v>
      </c>
      <c r="Q623" s="183">
        <v>0</v>
      </c>
      <c r="R623" s="183">
        <f>Q623*H623</f>
        <v>0</v>
      </c>
      <c r="S623" s="183">
        <v>0</v>
      </c>
      <c r="T623" s="184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85" t="s">
        <v>157</v>
      </c>
      <c r="AT623" s="185" t="s">
        <v>152</v>
      </c>
      <c r="AU623" s="185" t="s">
        <v>82</v>
      </c>
      <c r="AY623" s="18" t="s">
        <v>149</v>
      </c>
      <c r="BE623" s="186">
        <f>IF(N623="základní",J623,0)</f>
        <v>0</v>
      </c>
      <c r="BF623" s="186">
        <f>IF(N623="snížená",J623,0)</f>
        <v>0</v>
      </c>
      <c r="BG623" s="186">
        <f>IF(N623="zákl. přenesená",J623,0)</f>
        <v>0</v>
      </c>
      <c r="BH623" s="186">
        <f>IF(N623="sníž. přenesená",J623,0)</f>
        <v>0</v>
      </c>
      <c r="BI623" s="186">
        <f>IF(N623="nulová",J623,0)</f>
        <v>0</v>
      </c>
      <c r="BJ623" s="18" t="s">
        <v>80</v>
      </c>
      <c r="BK623" s="186">
        <f>ROUND(I623*H623,2)</f>
        <v>0</v>
      </c>
      <c r="BL623" s="18" t="s">
        <v>157</v>
      </c>
      <c r="BM623" s="185" t="s">
        <v>1457</v>
      </c>
    </row>
    <row r="624" spans="1:47" s="2" customFormat="1" ht="11.25">
      <c r="A624" s="35"/>
      <c r="B624" s="36"/>
      <c r="C624" s="37"/>
      <c r="D624" s="203" t="s">
        <v>184</v>
      </c>
      <c r="E624" s="37"/>
      <c r="F624" s="204" t="s">
        <v>1458</v>
      </c>
      <c r="G624" s="37"/>
      <c r="H624" s="37"/>
      <c r="I624" s="189"/>
      <c r="J624" s="37"/>
      <c r="K624" s="37"/>
      <c r="L624" s="40"/>
      <c r="M624" s="190"/>
      <c r="N624" s="191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184</v>
      </c>
      <c r="AU624" s="18" t="s">
        <v>82</v>
      </c>
    </row>
    <row r="625" spans="2:51" s="13" customFormat="1" ht="22.5">
      <c r="B625" s="192"/>
      <c r="C625" s="193"/>
      <c r="D625" s="187" t="s">
        <v>165</v>
      </c>
      <c r="E625" s="194" t="s">
        <v>19</v>
      </c>
      <c r="F625" s="195" t="s">
        <v>1459</v>
      </c>
      <c r="G625" s="193"/>
      <c r="H625" s="196">
        <v>9.2</v>
      </c>
      <c r="I625" s="197"/>
      <c r="J625" s="193"/>
      <c r="K625" s="193"/>
      <c r="L625" s="198"/>
      <c r="M625" s="199"/>
      <c r="N625" s="200"/>
      <c r="O625" s="200"/>
      <c r="P625" s="200"/>
      <c r="Q625" s="200"/>
      <c r="R625" s="200"/>
      <c r="S625" s="200"/>
      <c r="T625" s="201"/>
      <c r="AT625" s="202" t="s">
        <v>165</v>
      </c>
      <c r="AU625" s="202" t="s">
        <v>82</v>
      </c>
      <c r="AV625" s="13" t="s">
        <v>82</v>
      </c>
      <c r="AW625" s="13" t="s">
        <v>34</v>
      </c>
      <c r="AX625" s="13" t="s">
        <v>80</v>
      </c>
      <c r="AY625" s="202" t="s">
        <v>149</v>
      </c>
    </row>
    <row r="626" spans="1:65" s="2" customFormat="1" ht="24.2" customHeight="1">
      <c r="A626" s="35"/>
      <c r="B626" s="36"/>
      <c r="C626" s="174" t="s">
        <v>1460</v>
      </c>
      <c r="D626" s="174" t="s">
        <v>152</v>
      </c>
      <c r="E626" s="175" t="s">
        <v>1461</v>
      </c>
      <c r="F626" s="176" t="s">
        <v>1462</v>
      </c>
      <c r="G626" s="177" t="s">
        <v>247</v>
      </c>
      <c r="H626" s="178">
        <v>6.7</v>
      </c>
      <c r="I626" s="179"/>
      <c r="J626" s="180">
        <f>ROUND(I626*H626,2)</f>
        <v>0</v>
      </c>
      <c r="K626" s="176" t="s">
        <v>182</v>
      </c>
      <c r="L626" s="40"/>
      <c r="M626" s="181" t="s">
        <v>19</v>
      </c>
      <c r="N626" s="182" t="s">
        <v>43</v>
      </c>
      <c r="O626" s="65"/>
      <c r="P626" s="183">
        <f>O626*H626</f>
        <v>0</v>
      </c>
      <c r="Q626" s="183">
        <v>0.00307</v>
      </c>
      <c r="R626" s="183">
        <f>Q626*H626</f>
        <v>0.020569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256</v>
      </c>
      <c r="AT626" s="185" t="s">
        <v>152</v>
      </c>
      <c r="AU626" s="185" t="s">
        <v>82</v>
      </c>
      <c r="AY626" s="18" t="s">
        <v>149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8" t="s">
        <v>80</v>
      </c>
      <c r="BK626" s="186">
        <f>ROUND(I626*H626,2)</f>
        <v>0</v>
      </c>
      <c r="BL626" s="18" t="s">
        <v>256</v>
      </c>
      <c r="BM626" s="185" t="s">
        <v>1463</v>
      </c>
    </row>
    <row r="627" spans="1:47" s="2" customFormat="1" ht="11.25">
      <c r="A627" s="35"/>
      <c r="B627" s="36"/>
      <c r="C627" s="37"/>
      <c r="D627" s="203" t="s">
        <v>184</v>
      </c>
      <c r="E627" s="37"/>
      <c r="F627" s="204" t="s">
        <v>1464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184</v>
      </c>
      <c r="AU627" s="18" t="s">
        <v>82</v>
      </c>
    </row>
    <row r="628" spans="1:47" s="2" customFormat="1" ht="29.25">
      <c r="A628" s="35"/>
      <c r="B628" s="36"/>
      <c r="C628" s="37"/>
      <c r="D628" s="187" t="s">
        <v>163</v>
      </c>
      <c r="E628" s="37"/>
      <c r="F628" s="188" t="s">
        <v>1465</v>
      </c>
      <c r="G628" s="37"/>
      <c r="H628" s="37"/>
      <c r="I628" s="189"/>
      <c r="J628" s="37"/>
      <c r="K628" s="37"/>
      <c r="L628" s="40"/>
      <c r="M628" s="190"/>
      <c r="N628" s="191"/>
      <c r="O628" s="65"/>
      <c r="P628" s="65"/>
      <c r="Q628" s="65"/>
      <c r="R628" s="65"/>
      <c r="S628" s="65"/>
      <c r="T628" s="66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T628" s="18" t="s">
        <v>163</v>
      </c>
      <c r="AU628" s="18" t="s">
        <v>82</v>
      </c>
    </row>
    <row r="629" spans="1:65" s="2" customFormat="1" ht="49.15" customHeight="1">
      <c r="A629" s="35"/>
      <c r="B629" s="36"/>
      <c r="C629" s="174" t="s">
        <v>1466</v>
      </c>
      <c r="D629" s="174" t="s">
        <v>152</v>
      </c>
      <c r="E629" s="175" t="s">
        <v>1467</v>
      </c>
      <c r="F629" s="176" t="s">
        <v>1468</v>
      </c>
      <c r="G629" s="177" t="s">
        <v>435</v>
      </c>
      <c r="H629" s="178">
        <v>0.154</v>
      </c>
      <c r="I629" s="179"/>
      <c r="J629" s="180">
        <f>ROUND(I629*H629,2)</f>
        <v>0</v>
      </c>
      <c r="K629" s="176" t="s">
        <v>182</v>
      </c>
      <c r="L629" s="40"/>
      <c r="M629" s="181" t="s">
        <v>19</v>
      </c>
      <c r="N629" s="182" t="s">
        <v>43</v>
      </c>
      <c r="O629" s="65"/>
      <c r="P629" s="183">
        <f>O629*H629</f>
        <v>0</v>
      </c>
      <c r="Q629" s="183">
        <v>0</v>
      </c>
      <c r="R629" s="183">
        <f>Q629*H629</f>
        <v>0</v>
      </c>
      <c r="S629" s="183">
        <v>0</v>
      </c>
      <c r="T629" s="184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5" t="s">
        <v>256</v>
      </c>
      <c r="AT629" s="185" t="s">
        <v>152</v>
      </c>
      <c r="AU629" s="185" t="s">
        <v>82</v>
      </c>
      <c r="AY629" s="18" t="s">
        <v>149</v>
      </c>
      <c r="BE629" s="186">
        <f>IF(N629="základní",J629,0)</f>
        <v>0</v>
      </c>
      <c r="BF629" s="186">
        <f>IF(N629="snížená",J629,0)</f>
        <v>0</v>
      </c>
      <c r="BG629" s="186">
        <f>IF(N629="zákl. přenesená",J629,0)</f>
        <v>0</v>
      </c>
      <c r="BH629" s="186">
        <f>IF(N629="sníž. přenesená",J629,0)</f>
        <v>0</v>
      </c>
      <c r="BI629" s="186">
        <f>IF(N629="nulová",J629,0)</f>
        <v>0</v>
      </c>
      <c r="BJ629" s="18" t="s">
        <v>80</v>
      </c>
      <c r="BK629" s="186">
        <f>ROUND(I629*H629,2)</f>
        <v>0</v>
      </c>
      <c r="BL629" s="18" t="s">
        <v>256</v>
      </c>
      <c r="BM629" s="185" t="s">
        <v>1469</v>
      </c>
    </row>
    <row r="630" spans="1:47" s="2" customFormat="1" ht="11.25">
      <c r="A630" s="35"/>
      <c r="B630" s="36"/>
      <c r="C630" s="37"/>
      <c r="D630" s="203" t="s">
        <v>184</v>
      </c>
      <c r="E630" s="37"/>
      <c r="F630" s="204" t="s">
        <v>1470</v>
      </c>
      <c r="G630" s="37"/>
      <c r="H630" s="37"/>
      <c r="I630" s="189"/>
      <c r="J630" s="37"/>
      <c r="K630" s="37"/>
      <c r="L630" s="40"/>
      <c r="M630" s="190"/>
      <c r="N630" s="191"/>
      <c r="O630" s="65"/>
      <c r="P630" s="65"/>
      <c r="Q630" s="65"/>
      <c r="R630" s="65"/>
      <c r="S630" s="65"/>
      <c r="T630" s="66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184</v>
      </c>
      <c r="AU630" s="18" t="s">
        <v>82</v>
      </c>
    </row>
    <row r="631" spans="2:63" s="12" customFormat="1" ht="22.9" customHeight="1">
      <c r="B631" s="158"/>
      <c r="C631" s="159"/>
      <c r="D631" s="160" t="s">
        <v>71</v>
      </c>
      <c r="E631" s="172" t="s">
        <v>591</v>
      </c>
      <c r="F631" s="172" t="s">
        <v>592</v>
      </c>
      <c r="G631" s="159"/>
      <c r="H631" s="159"/>
      <c r="I631" s="162"/>
      <c r="J631" s="173">
        <f>BK631</f>
        <v>0</v>
      </c>
      <c r="K631" s="159"/>
      <c r="L631" s="164"/>
      <c r="M631" s="165"/>
      <c r="N631" s="166"/>
      <c r="O631" s="166"/>
      <c r="P631" s="167">
        <f>SUM(P632:P674)</f>
        <v>0</v>
      </c>
      <c r="Q631" s="166"/>
      <c r="R631" s="167">
        <f>SUM(R632:R674)</f>
        <v>0.14993066</v>
      </c>
      <c r="S631" s="166"/>
      <c r="T631" s="168">
        <f>SUM(T632:T674)</f>
        <v>0</v>
      </c>
      <c r="AR631" s="169" t="s">
        <v>82</v>
      </c>
      <c r="AT631" s="170" t="s">
        <v>71</v>
      </c>
      <c r="AU631" s="170" t="s">
        <v>80</v>
      </c>
      <c r="AY631" s="169" t="s">
        <v>149</v>
      </c>
      <c r="BK631" s="171">
        <f>SUM(BK632:BK674)</f>
        <v>0</v>
      </c>
    </row>
    <row r="632" spans="1:65" s="2" customFormat="1" ht="33" customHeight="1">
      <c r="A632" s="35"/>
      <c r="B632" s="36"/>
      <c r="C632" s="174" t="s">
        <v>1471</v>
      </c>
      <c r="D632" s="174" t="s">
        <v>152</v>
      </c>
      <c r="E632" s="175" t="s">
        <v>1472</v>
      </c>
      <c r="F632" s="176" t="s">
        <v>1473</v>
      </c>
      <c r="G632" s="177" t="s">
        <v>170</v>
      </c>
      <c r="H632" s="178">
        <v>8.541</v>
      </c>
      <c r="I632" s="179"/>
      <c r="J632" s="180">
        <f>ROUND(I632*H632,2)</f>
        <v>0</v>
      </c>
      <c r="K632" s="176" t="s">
        <v>182</v>
      </c>
      <c r="L632" s="40"/>
      <c r="M632" s="181" t="s">
        <v>19</v>
      </c>
      <c r="N632" s="182" t="s">
        <v>43</v>
      </c>
      <c r="O632" s="65"/>
      <c r="P632" s="183">
        <f>O632*H632</f>
        <v>0</v>
      </c>
      <c r="Q632" s="183">
        <v>0.00026</v>
      </c>
      <c r="R632" s="183">
        <f>Q632*H632</f>
        <v>0.0022206599999999997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256</v>
      </c>
      <c r="AT632" s="185" t="s">
        <v>152</v>
      </c>
      <c r="AU632" s="185" t="s">
        <v>82</v>
      </c>
      <c r="AY632" s="18" t="s">
        <v>149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80</v>
      </c>
      <c r="BK632" s="186">
        <f>ROUND(I632*H632,2)</f>
        <v>0</v>
      </c>
      <c r="BL632" s="18" t="s">
        <v>256</v>
      </c>
      <c r="BM632" s="185" t="s">
        <v>1474</v>
      </c>
    </row>
    <row r="633" spans="1:47" s="2" customFormat="1" ht="11.25">
      <c r="A633" s="35"/>
      <c r="B633" s="36"/>
      <c r="C633" s="37"/>
      <c r="D633" s="203" t="s">
        <v>184</v>
      </c>
      <c r="E633" s="37"/>
      <c r="F633" s="204" t="s">
        <v>1475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184</v>
      </c>
      <c r="AU633" s="18" t="s">
        <v>82</v>
      </c>
    </row>
    <row r="634" spans="2:51" s="14" customFormat="1" ht="11.25">
      <c r="B634" s="205"/>
      <c r="C634" s="206"/>
      <c r="D634" s="187" t="s">
        <v>165</v>
      </c>
      <c r="E634" s="207" t="s">
        <v>19</v>
      </c>
      <c r="F634" s="208" t="s">
        <v>1476</v>
      </c>
      <c r="G634" s="206"/>
      <c r="H634" s="207" t="s">
        <v>19</v>
      </c>
      <c r="I634" s="209"/>
      <c r="J634" s="206"/>
      <c r="K634" s="206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165</v>
      </c>
      <c r="AU634" s="214" t="s">
        <v>82</v>
      </c>
      <c r="AV634" s="14" t="s">
        <v>80</v>
      </c>
      <c r="AW634" s="14" t="s">
        <v>34</v>
      </c>
      <c r="AX634" s="14" t="s">
        <v>72</v>
      </c>
      <c r="AY634" s="214" t="s">
        <v>149</v>
      </c>
    </row>
    <row r="635" spans="2:51" s="13" customFormat="1" ht="11.25">
      <c r="B635" s="192"/>
      <c r="C635" s="193"/>
      <c r="D635" s="187" t="s">
        <v>165</v>
      </c>
      <c r="E635" s="194" t="s">
        <v>19</v>
      </c>
      <c r="F635" s="195" t="s">
        <v>1477</v>
      </c>
      <c r="G635" s="193"/>
      <c r="H635" s="196">
        <v>5.433</v>
      </c>
      <c r="I635" s="197"/>
      <c r="J635" s="193"/>
      <c r="K635" s="193"/>
      <c r="L635" s="198"/>
      <c r="M635" s="199"/>
      <c r="N635" s="200"/>
      <c r="O635" s="200"/>
      <c r="P635" s="200"/>
      <c r="Q635" s="200"/>
      <c r="R635" s="200"/>
      <c r="S635" s="200"/>
      <c r="T635" s="201"/>
      <c r="AT635" s="202" t="s">
        <v>165</v>
      </c>
      <c r="AU635" s="202" t="s">
        <v>82</v>
      </c>
      <c r="AV635" s="13" t="s">
        <v>82</v>
      </c>
      <c r="AW635" s="13" t="s">
        <v>34</v>
      </c>
      <c r="AX635" s="13" t="s">
        <v>72</v>
      </c>
      <c r="AY635" s="202" t="s">
        <v>149</v>
      </c>
    </row>
    <row r="636" spans="2:51" s="14" customFormat="1" ht="11.25">
      <c r="B636" s="205"/>
      <c r="C636" s="206"/>
      <c r="D636" s="187" t="s">
        <v>165</v>
      </c>
      <c r="E636" s="207" t="s">
        <v>19</v>
      </c>
      <c r="F636" s="208" t="s">
        <v>201</v>
      </c>
      <c r="G636" s="206"/>
      <c r="H636" s="207" t="s">
        <v>19</v>
      </c>
      <c r="I636" s="209"/>
      <c r="J636" s="206"/>
      <c r="K636" s="206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165</v>
      </c>
      <c r="AU636" s="214" t="s">
        <v>82</v>
      </c>
      <c r="AV636" s="14" t="s">
        <v>80</v>
      </c>
      <c r="AW636" s="14" t="s">
        <v>34</v>
      </c>
      <c r="AX636" s="14" t="s">
        <v>72</v>
      </c>
      <c r="AY636" s="214" t="s">
        <v>149</v>
      </c>
    </row>
    <row r="637" spans="2:51" s="13" customFormat="1" ht="11.25">
      <c r="B637" s="192"/>
      <c r="C637" s="193"/>
      <c r="D637" s="187" t="s">
        <v>165</v>
      </c>
      <c r="E637" s="194" t="s">
        <v>19</v>
      </c>
      <c r="F637" s="195" t="s">
        <v>1478</v>
      </c>
      <c r="G637" s="193"/>
      <c r="H637" s="196">
        <v>3.108</v>
      </c>
      <c r="I637" s="197"/>
      <c r="J637" s="193"/>
      <c r="K637" s="193"/>
      <c r="L637" s="198"/>
      <c r="M637" s="199"/>
      <c r="N637" s="200"/>
      <c r="O637" s="200"/>
      <c r="P637" s="200"/>
      <c r="Q637" s="200"/>
      <c r="R637" s="200"/>
      <c r="S637" s="200"/>
      <c r="T637" s="201"/>
      <c r="AT637" s="202" t="s">
        <v>165</v>
      </c>
      <c r="AU637" s="202" t="s">
        <v>82</v>
      </c>
      <c r="AV637" s="13" t="s">
        <v>82</v>
      </c>
      <c r="AW637" s="13" t="s">
        <v>34</v>
      </c>
      <c r="AX637" s="13" t="s">
        <v>72</v>
      </c>
      <c r="AY637" s="202" t="s">
        <v>149</v>
      </c>
    </row>
    <row r="638" spans="2:51" s="15" customFormat="1" ht="11.25">
      <c r="B638" s="215"/>
      <c r="C638" s="216"/>
      <c r="D638" s="187" t="s">
        <v>165</v>
      </c>
      <c r="E638" s="217" t="s">
        <v>19</v>
      </c>
      <c r="F638" s="218" t="s">
        <v>203</v>
      </c>
      <c r="G638" s="216"/>
      <c r="H638" s="219">
        <v>8.541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165</v>
      </c>
      <c r="AU638" s="225" t="s">
        <v>82</v>
      </c>
      <c r="AV638" s="15" t="s">
        <v>157</v>
      </c>
      <c r="AW638" s="15" t="s">
        <v>34</v>
      </c>
      <c r="AX638" s="15" t="s">
        <v>80</v>
      </c>
      <c r="AY638" s="225" t="s">
        <v>149</v>
      </c>
    </row>
    <row r="639" spans="1:65" s="2" customFormat="1" ht="37.9" customHeight="1">
      <c r="A639" s="35"/>
      <c r="B639" s="36"/>
      <c r="C639" s="174" t="s">
        <v>1479</v>
      </c>
      <c r="D639" s="174" t="s">
        <v>152</v>
      </c>
      <c r="E639" s="175" t="s">
        <v>1480</v>
      </c>
      <c r="F639" s="176" t="s">
        <v>1481</v>
      </c>
      <c r="G639" s="177" t="s">
        <v>155</v>
      </c>
      <c r="H639" s="178">
        <v>2</v>
      </c>
      <c r="I639" s="179"/>
      <c r="J639" s="180">
        <f>ROUND(I639*H639,2)</f>
        <v>0</v>
      </c>
      <c r="K639" s="176" t="s">
        <v>182</v>
      </c>
      <c r="L639" s="40"/>
      <c r="M639" s="181" t="s">
        <v>19</v>
      </c>
      <c r="N639" s="182" t="s">
        <v>43</v>
      </c>
      <c r="O639" s="65"/>
      <c r="P639" s="183">
        <f>O639*H639</f>
        <v>0</v>
      </c>
      <c r="Q639" s="183">
        <v>0</v>
      </c>
      <c r="R639" s="183">
        <f>Q639*H639</f>
        <v>0</v>
      </c>
      <c r="S639" s="183">
        <v>0</v>
      </c>
      <c r="T639" s="184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85" t="s">
        <v>256</v>
      </c>
      <c r="AT639" s="185" t="s">
        <v>152</v>
      </c>
      <c r="AU639" s="185" t="s">
        <v>82</v>
      </c>
      <c r="AY639" s="18" t="s">
        <v>149</v>
      </c>
      <c r="BE639" s="186">
        <f>IF(N639="základní",J639,0)</f>
        <v>0</v>
      </c>
      <c r="BF639" s="186">
        <f>IF(N639="snížená",J639,0)</f>
        <v>0</v>
      </c>
      <c r="BG639" s="186">
        <f>IF(N639="zákl. přenesená",J639,0)</f>
        <v>0</v>
      </c>
      <c r="BH639" s="186">
        <f>IF(N639="sníž. přenesená",J639,0)</f>
        <v>0</v>
      </c>
      <c r="BI639" s="186">
        <f>IF(N639="nulová",J639,0)</f>
        <v>0</v>
      </c>
      <c r="BJ639" s="18" t="s">
        <v>80</v>
      </c>
      <c r="BK639" s="186">
        <f>ROUND(I639*H639,2)</f>
        <v>0</v>
      </c>
      <c r="BL639" s="18" t="s">
        <v>256</v>
      </c>
      <c r="BM639" s="185" t="s">
        <v>1482</v>
      </c>
    </row>
    <row r="640" spans="1:47" s="2" customFormat="1" ht="11.25">
      <c r="A640" s="35"/>
      <c r="B640" s="36"/>
      <c r="C640" s="37"/>
      <c r="D640" s="203" t="s">
        <v>184</v>
      </c>
      <c r="E640" s="37"/>
      <c r="F640" s="204" t="s">
        <v>1483</v>
      </c>
      <c r="G640" s="37"/>
      <c r="H640" s="37"/>
      <c r="I640" s="189"/>
      <c r="J640" s="37"/>
      <c r="K640" s="37"/>
      <c r="L640" s="40"/>
      <c r="M640" s="190"/>
      <c r="N640" s="191"/>
      <c r="O640" s="65"/>
      <c r="P640" s="65"/>
      <c r="Q640" s="65"/>
      <c r="R640" s="65"/>
      <c r="S640" s="65"/>
      <c r="T640" s="66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T640" s="18" t="s">
        <v>184</v>
      </c>
      <c r="AU640" s="18" t="s">
        <v>82</v>
      </c>
    </row>
    <row r="641" spans="1:47" s="2" customFormat="1" ht="19.5">
      <c r="A641" s="35"/>
      <c r="B641" s="36"/>
      <c r="C641" s="37"/>
      <c r="D641" s="187" t="s">
        <v>163</v>
      </c>
      <c r="E641" s="37"/>
      <c r="F641" s="188" t="s">
        <v>1373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163</v>
      </c>
      <c r="AU641" s="18" t="s">
        <v>82</v>
      </c>
    </row>
    <row r="642" spans="2:51" s="13" customFormat="1" ht="11.25">
      <c r="B642" s="192"/>
      <c r="C642" s="193"/>
      <c r="D642" s="187" t="s">
        <v>165</v>
      </c>
      <c r="E642" s="194" t="s">
        <v>19</v>
      </c>
      <c r="F642" s="195" t="s">
        <v>1375</v>
      </c>
      <c r="G642" s="193"/>
      <c r="H642" s="196">
        <v>1</v>
      </c>
      <c r="I642" s="197"/>
      <c r="J642" s="193"/>
      <c r="K642" s="193"/>
      <c r="L642" s="198"/>
      <c r="M642" s="199"/>
      <c r="N642" s="200"/>
      <c r="O642" s="200"/>
      <c r="P642" s="200"/>
      <c r="Q642" s="200"/>
      <c r="R642" s="200"/>
      <c r="S642" s="200"/>
      <c r="T642" s="201"/>
      <c r="AT642" s="202" t="s">
        <v>165</v>
      </c>
      <c r="AU642" s="202" t="s">
        <v>82</v>
      </c>
      <c r="AV642" s="13" t="s">
        <v>82</v>
      </c>
      <c r="AW642" s="13" t="s">
        <v>34</v>
      </c>
      <c r="AX642" s="13" t="s">
        <v>72</v>
      </c>
      <c r="AY642" s="202" t="s">
        <v>149</v>
      </c>
    </row>
    <row r="643" spans="2:51" s="13" customFormat="1" ht="11.25">
      <c r="B643" s="192"/>
      <c r="C643" s="193"/>
      <c r="D643" s="187" t="s">
        <v>165</v>
      </c>
      <c r="E643" s="194" t="s">
        <v>19</v>
      </c>
      <c r="F643" s="195" t="s">
        <v>1374</v>
      </c>
      <c r="G643" s="193"/>
      <c r="H643" s="196">
        <v>1</v>
      </c>
      <c r="I643" s="197"/>
      <c r="J643" s="193"/>
      <c r="K643" s="193"/>
      <c r="L643" s="198"/>
      <c r="M643" s="199"/>
      <c r="N643" s="200"/>
      <c r="O643" s="200"/>
      <c r="P643" s="200"/>
      <c r="Q643" s="200"/>
      <c r="R643" s="200"/>
      <c r="S643" s="200"/>
      <c r="T643" s="201"/>
      <c r="AT643" s="202" t="s">
        <v>165</v>
      </c>
      <c r="AU643" s="202" t="s">
        <v>82</v>
      </c>
      <c r="AV643" s="13" t="s">
        <v>82</v>
      </c>
      <c r="AW643" s="13" t="s">
        <v>34</v>
      </c>
      <c r="AX643" s="13" t="s">
        <v>72</v>
      </c>
      <c r="AY643" s="202" t="s">
        <v>149</v>
      </c>
    </row>
    <row r="644" spans="2:51" s="15" customFormat="1" ht="11.25">
      <c r="B644" s="215"/>
      <c r="C644" s="216"/>
      <c r="D644" s="187" t="s">
        <v>165</v>
      </c>
      <c r="E644" s="217" t="s">
        <v>19</v>
      </c>
      <c r="F644" s="218" t="s">
        <v>203</v>
      </c>
      <c r="G644" s="216"/>
      <c r="H644" s="219">
        <v>2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165</v>
      </c>
      <c r="AU644" s="225" t="s">
        <v>82</v>
      </c>
      <c r="AV644" s="15" t="s">
        <v>157</v>
      </c>
      <c r="AW644" s="15" t="s">
        <v>34</v>
      </c>
      <c r="AX644" s="15" t="s">
        <v>80</v>
      </c>
      <c r="AY644" s="225" t="s">
        <v>149</v>
      </c>
    </row>
    <row r="645" spans="1:65" s="2" customFormat="1" ht="37.9" customHeight="1">
      <c r="A645" s="35"/>
      <c r="B645" s="36"/>
      <c r="C645" s="229" t="s">
        <v>1484</v>
      </c>
      <c r="D645" s="229" t="s">
        <v>1089</v>
      </c>
      <c r="E645" s="230" t="s">
        <v>1485</v>
      </c>
      <c r="F645" s="231" t="s">
        <v>1486</v>
      </c>
      <c r="G645" s="232" t="s">
        <v>155</v>
      </c>
      <c r="H645" s="233">
        <v>2</v>
      </c>
      <c r="I645" s="234"/>
      <c r="J645" s="235">
        <f>ROUND(I645*H645,2)</f>
        <v>0</v>
      </c>
      <c r="K645" s="231" t="s">
        <v>182</v>
      </c>
      <c r="L645" s="236"/>
      <c r="M645" s="237" t="s">
        <v>19</v>
      </c>
      <c r="N645" s="238" t="s">
        <v>43</v>
      </c>
      <c r="O645" s="65"/>
      <c r="P645" s="183">
        <f>O645*H645</f>
        <v>0</v>
      </c>
      <c r="Q645" s="183">
        <v>0.0708</v>
      </c>
      <c r="R645" s="183">
        <f>Q645*H645</f>
        <v>0.1416</v>
      </c>
      <c r="S645" s="183">
        <v>0</v>
      </c>
      <c r="T645" s="184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355</v>
      </c>
      <c r="AT645" s="185" t="s">
        <v>1089</v>
      </c>
      <c r="AU645" s="185" t="s">
        <v>82</v>
      </c>
      <c r="AY645" s="18" t="s">
        <v>149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80</v>
      </c>
      <c r="BK645" s="186">
        <f>ROUND(I645*H645,2)</f>
        <v>0</v>
      </c>
      <c r="BL645" s="18" t="s">
        <v>256</v>
      </c>
      <c r="BM645" s="185" t="s">
        <v>1487</v>
      </c>
    </row>
    <row r="646" spans="1:65" s="2" customFormat="1" ht="37.9" customHeight="1">
      <c r="A646" s="35"/>
      <c r="B646" s="36"/>
      <c r="C646" s="174" t="s">
        <v>1488</v>
      </c>
      <c r="D646" s="174" t="s">
        <v>152</v>
      </c>
      <c r="E646" s="175" t="s">
        <v>1489</v>
      </c>
      <c r="F646" s="176" t="s">
        <v>1490</v>
      </c>
      <c r="G646" s="177" t="s">
        <v>155</v>
      </c>
      <c r="H646" s="178">
        <v>2</v>
      </c>
      <c r="I646" s="179"/>
      <c r="J646" s="180">
        <f>ROUND(I646*H646,2)</f>
        <v>0</v>
      </c>
      <c r="K646" s="176" t="s">
        <v>182</v>
      </c>
      <c r="L646" s="40"/>
      <c r="M646" s="181" t="s">
        <v>19</v>
      </c>
      <c r="N646" s="182" t="s">
        <v>43</v>
      </c>
      <c r="O646" s="65"/>
      <c r="P646" s="183">
        <f>O646*H646</f>
        <v>0</v>
      </c>
      <c r="Q646" s="183">
        <v>0</v>
      </c>
      <c r="R646" s="183">
        <f>Q646*H646</f>
        <v>0</v>
      </c>
      <c r="S646" s="183">
        <v>0</v>
      </c>
      <c r="T646" s="184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5" t="s">
        <v>256</v>
      </c>
      <c r="AT646" s="185" t="s">
        <v>152</v>
      </c>
      <c r="AU646" s="185" t="s">
        <v>82</v>
      </c>
      <c r="AY646" s="18" t="s">
        <v>149</v>
      </c>
      <c r="BE646" s="186">
        <f>IF(N646="základní",J646,0)</f>
        <v>0</v>
      </c>
      <c r="BF646" s="186">
        <f>IF(N646="snížená",J646,0)</f>
        <v>0</v>
      </c>
      <c r="BG646" s="186">
        <f>IF(N646="zákl. přenesená",J646,0)</f>
        <v>0</v>
      </c>
      <c r="BH646" s="186">
        <f>IF(N646="sníž. přenesená",J646,0)</f>
        <v>0</v>
      </c>
      <c r="BI646" s="186">
        <f>IF(N646="nulová",J646,0)</f>
        <v>0</v>
      </c>
      <c r="BJ646" s="18" t="s">
        <v>80</v>
      </c>
      <c r="BK646" s="186">
        <f>ROUND(I646*H646,2)</f>
        <v>0</v>
      </c>
      <c r="BL646" s="18" t="s">
        <v>256</v>
      </c>
      <c r="BM646" s="185" t="s">
        <v>1491</v>
      </c>
    </row>
    <row r="647" spans="1:47" s="2" customFormat="1" ht="11.25">
      <c r="A647" s="35"/>
      <c r="B647" s="36"/>
      <c r="C647" s="37"/>
      <c r="D647" s="203" t="s">
        <v>184</v>
      </c>
      <c r="E647" s="37"/>
      <c r="F647" s="204" t="s">
        <v>1492</v>
      </c>
      <c r="G647" s="37"/>
      <c r="H647" s="37"/>
      <c r="I647" s="189"/>
      <c r="J647" s="37"/>
      <c r="K647" s="37"/>
      <c r="L647" s="40"/>
      <c r="M647" s="190"/>
      <c r="N647" s="191"/>
      <c r="O647" s="65"/>
      <c r="P647" s="65"/>
      <c r="Q647" s="65"/>
      <c r="R647" s="65"/>
      <c r="S647" s="65"/>
      <c r="T647" s="66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184</v>
      </c>
      <c r="AU647" s="18" t="s">
        <v>82</v>
      </c>
    </row>
    <row r="648" spans="1:47" s="2" customFormat="1" ht="19.5">
      <c r="A648" s="35"/>
      <c r="B648" s="36"/>
      <c r="C648" s="37"/>
      <c r="D648" s="187" t="s">
        <v>163</v>
      </c>
      <c r="E648" s="37"/>
      <c r="F648" s="188" t="s">
        <v>1493</v>
      </c>
      <c r="G648" s="37"/>
      <c r="H648" s="37"/>
      <c r="I648" s="189"/>
      <c r="J648" s="37"/>
      <c r="K648" s="37"/>
      <c r="L648" s="40"/>
      <c r="M648" s="190"/>
      <c r="N648" s="191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163</v>
      </c>
      <c r="AU648" s="18" t="s">
        <v>82</v>
      </c>
    </row>
    <row r="649" spans="2:51" s="14" customFormat="1" ht="11.25">
      <c r="B649" s="205"/>
      <c r="C649" s="206"/>
      <c r="D649" s="187" t="s">
        <v>165</v>
      </c>
      <c r="E649" s="207" t="s">
        <v>19</v>
      </c>
      <c r="F649" s="208" t="s">
        <v>201</v>
      </c>
      <c r="G649" s="206"/>
      <c r="H649" s="207" t="s">
        <v>19</v>
      </c>
      <c r="I649" s="209"/>
      <c r="J649" s="206"/>
      <c r="K649" s="206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165</v>
      </c>
      <c r="AU649" s="214" t="s">
        <v>82</v>
      </c>
      <c r="AV649" s="14" t="s">
        <v>80</v>
      </c>
      <c r="AW649" s="14" t="s">
        <v>34</v>
      </c>
      <c r="AX649" s="14" t="s">
        <v>72</v>
      </c>
      <c r="AY649" s="214" t="s">
        <v>149</v>
      </c>
    </row>
    <row r="650" spans="2:51" s="13" customFormat="1" ht="11.25">
      <c r="B650" s="192"/>
      <c r="C650" s="193"/>
      <c r="D650" s="187" t="s">
        <v>165</v>
      </c>
      <c r="E650" s="194" t="s">
        <v>19</v>
      </c>
      <c r="F650" s="195" t="s">
        <v>1494</v>
      </c>
      <c r="G650" s="193"/>
      <c r="H650" s="196">
        <v>2</v>
      </c>
      <c r="I650" s="197"/>
      <c r="J650" s="193"/>
      <c r="K650" s="193"/>
      <c r="L650" s="198"/>
      <c r="M650" s="199"/>
      <c r="N650" s="200"/>
      <c r="O650" s="200"/>
      <c r="P650" s="200"/>
      <c r="Q650" s="200"/>
      <c r="R650" s="200"/>
      <c r="S650" s="200"/>
      <c r="T650" s="201"/>
      <c r="AT650" s="202" t="s">
        <v>165</v>
      </c>
      <c r="AU650" s="202" t="s">
        <v>82</v>
      </c>
      <c r="AV650" s="13" t="s">
        <v>82</v>
      </c>
      <c r="AW650" s="13" t="s">
        <v>34</v>
      </c>
      <c r="AX650" s="13" t="s">
        <v>80</v>
      </c>
      <c r="AY650" s="202" t="s">
        <v>149</v>
      </c>
    </row>
    <row r="651" spans="1:65" s="2" customFormat="1" ht="37.9" customHeight="1">
      <c r="A651" s="35"/>
      <c r="B651" s="36"/>
      <c r="C651" s="174" t="s">
        <v>1495</v>
      </c>
      <c r="D651" s="174" t="s">
        <v>152</v>
      </c>
      <c r="E651" s="175" t="s">
        <v>1496</v>
      </c>
      <c r="F651" s="176" t="s">
        <v>1497</v>
      </c>
      <c r="G651" s="177" t="s">
        <v>155</v>
      </c>
      <c r="H651" s="178">
        <v>1</v>
      </c>
      <c r="I651" s="179"/>
      <c r="J651" s="180">
        <f>ROUND(I651*H651,2)</f>
        <v>0</v>
      </c>
      <c r="K651" s="176" t="s">
        <v>182</v>
      </c>
      <c r="L651" s="40"/>
      <c r="M651" s="181" t="s">
        <v>19</v>
      </c>
      <c r="N651" s="182" t="s">
        <v>43</v>
      </c>
      <c r="O651" s="65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256</v>
      </c>
      <c r="AT651" s="185" t="s">
        <v>152</v>
      </c>
      <c r="AU651" s="185" t="s">
        <v>82</v>
      </c>
      <c r="AY651" s="18" t="s">
        <v>149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8" t="s">
        <v>80</v>
      </c>
      <c r="BK651" s="186">
        <f>ROUND(I651*H651,2)</f>
        <v>0</v>
      </c>
      <c r="BL651" s="18" t="s">
        <v>256</v>
      </c>
      <c r="BM651" s="185" t="s">
        <v>1498</v>
      </c>
    </row>
    <row r="652" spans="1:47" s="2" customFormat="1" ht="11.25">
      <c r="A652" s="35"/>
      <c r="B652" s="36"/>
      <c r="C652" s="37"/>
      <c r="D652" s="203" t="s">
        <v>184</v>
      </c>
      <c r="E652" s="37"/>
      <c r="F652" s="204" t="s">
        <v>1499</v>
      </c>
      <c r="G652" s="37"/>
      <c r="H652" s="37"/>
      <c r="I652" s="189"/>
      <c r="J652" s="37"/>
      <c r="K652" s="37"/>
      <c r="L652" s="40"/>
      <c r="M652" s="190"/>
      <c r="N652" s="191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184</v>
      </c>
      <c r="AU652" s="18" t="s">
        <v>82</v>
      </c>
    </row>
    <row r="653" spans="1:47" s="2" customFormat="1" ht="19.5">
      <c r="A653" s="35"/>
      <c r="B653" s="36"/>
      <c r="C653" s="37"/>
      <c r="D653" s="187" t="s">
        <v>163</v>
      </c>
      <c r="E653" s="37"/>
      <c r="F653" s="188" t="s">
        <v>1493</v>
      </c>
      <c r="G653" s="37"/>
      <c r="H653" s="37"/>
      <c r="I653" s="189"/>
      <c r="J653" s="37"/>
      <c r="K653" s="37"/>
      <c r="L653" s="40"/>
      <c r="M653" s="190"/>
      <c r="N653" s="191"/>
      <c r="O653" s="65"/>
      <c r="P653" s="65"/>
      <c r="Q653" s="65"/>
      <c r="R653" s="65"/>
      <c r="S653" s="65"/>
      <c r="T653" s="66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T653" s="18" t="s">
        <v>163</v>
      </c>
      <c r="AU653" s="18" t="s">
        <v>82</v>
      </c>
    </row>
    <row r="654" spans="2:51" s="14" customFormat="1" ht="11.25">
      <c r="B654" s="205"/>
      <c r="C654" s="206"/>
      <c r="D654" s="187" t="s">
        <v>165</v>
      </c>
      <c r="E654" s="207" t="s">
        <v>19</v>
      </c>
      <c r="F654" s="208" t="s">
        <v>201</v>
      </c>
      <c r="G654" s="206"/>
      <c r="H654" s="207" t="s">
        <v>19</v>
      </c>
      <c r="I654" s="209"/>
      <c r="J654" s="206"/>
      <c r="K654" s="206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165</v>
      </c>
      <c r="AU654" s="214" t="s">
        <v>82</v>
      </c>
      <c r="AV654" s="14" t="s">
        <v>80</v>
      </c>
      <c r="AW654" s="14" t="s">
        <v>34</v>
      </c>
      <c r="AX654" s="14" t="s">
        <v>72</v>
      </c>
      <c r="AY654" s="214" t="s">
        <v>149</v>
      </c>
    </row>
    <row r="655" spans="2:51" s="13" customFormat="1" ht="11.25">
      <c r="B655" s="192"/>
      <c r="C655" s="193"/>
      <c r="D655" s="187" t="s">
        <v>165</v>
      </c>
      <c r="E655" s="194" t="s">
        <v>19</v>
      </c>
      <c r="F655" s="195" t="s">
        <v>1500</v>
      </c>
      <c r="G655" s="193"/>
      <c r="H655" s="196">
        <v>1</v>
      </c>
      <c r="I655" s="197"/>
      <c r="J655" s="193"/>
      <c r="K655" s="193"/>
      <c r="L655" s="198"/>
      <c r="M655" s="199"/>
      <c r="N655" s="200"/>
      <c r="O655" s="200"/>
      <c r="P655" s="200"/>
      <c r="Q655" s="200"/>
      <c r="R655" s="200"/>
      <c r="S655" s="200"/>
      <c r="T655" s="201"/>
      <c r="AT655" s="202" t="s">
        <v>165</v>
      </c>
      <c r="AU655" s="202" t="s">
        <v>82</v>
      </c>
      <c r="AV655" s="13" t="s">
        <v>82</v>
      </c>
      <c r="AW655" s="13" t="s">
        <v>34</v>
      </c>
      <c r="AX655" s="13" t="s">
        <v>80</v>
      </c>
      <c r="AY655" s="202" t="s">
        <v>149</v>
      </c>
    </row>
    <row r="656" spans="1:65" s="2" customFormat="1" ht="24.2" customHeight="1">
      <c r="A656" s="35"/>
      <c r="B656" s="36"/>
      <c r="C656" s="174" t="s">
        <v>1501</v>
      </c>
      <c r="D656" s="174" t="s">
        <v>152</v>
      </c>
      <c r="E656" s="175" t="s">
        <v>1502</v>
      </c>
      <c r="F656" s="176" t="s">
        <v>1503</v>
      </c>
      <c r="G656" s="177" t="s">
        <v>155</v>
      </c>
      <c r="H656" s="178">
        <v>2</v>
      </c>
      <c r="I656" s="179"/>
      <c r="J656" s="180">
        <f>ROUND(I656*H656,2)</f>
        <v>0</v>
      </c>
      <c r="K656" s="176" t="s">
        <v>182</v>
      </c>
      <c r="L656" s="40"/>
      <c r="M656" s="181" t="s">
        <v>19</v>
      </c>
      <c r="N656" s="182" t="s">
        <v>43</v>
      </c>
      <c r="O656" s="65"/>
      <c r="P656" s="183">
        <f>O656*H656</f>
        <v>0</v>
      </c>
      <c r="Q656" s="183">
        <v>0</v>
      </c>
      <c r="R656" s="183">
        <f>Q656*H656</f>
        <v>0</v>
      </c>
      <c r="S656" s="183">
        <v>0</v>
      </c>
      <c r="T656" s="184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5" t="s">
        <v>256</v>
      </c>
      <c r="AT656" s="185" t="s">
        <v>152</v>
      </c>
      <c r="AU656" s="185" t="s">
        <v>82</v>
      </c>
      <c r="AY656" s="18" t="s">
        <v>149</v>
      </c>
      <c r="BE656" s="186">
        <f>IF(N656="základní",J656,0)</f>
        <v>0</v>
      </c>
      <c r="BF656" s="186">
        <f>IF(N656="snížená",J656,0)</f>
        <v>0</v>
      </c>
      <c r="BG656" s="186">
        <f>IF(N656="zákl. přenesená",J656,0)</f>
        <v>0</v>
      </c>
      <c r="BH656" s="186">
        <f>IF(N656="sníž. přenesená",J656,0)</f>
        <v>0</v>
      </c>
      <c r="BI656" s="186">
        <f>IF(N656="nulová",J656,0)</f>
        <v>0</v>
      </c>
      <c r="BJ656" s="18" t="s">
        <v>80</v>
      </c>
      <c r="BK656" s="186">
        <f>ROUND(I656*H656,2)</f>
        <v>0</v>
      </c>
      <c r="BL656" s="18" t="s">
        <v>256</v>
      </c>
      <c r="BM656" s="185" t="s">
        <v>1504</v>
      </c>
    </row>
    <row r="657" spans="1:47" s="2" customFormat="1" ht="11.25">
      <c r="A657" s="35"/>
      <c r="B657" s="36"/>
      <c r="C657" s="37"/>
      <c r="D657" s="203" t="s">
        <v>184</v>
      </c>
      <c r="E657" s="37"/>
      <c r="F657" s="204" t="s">
        <v>1505</v>
      </c>
      <c r="G657" s="37"/>
      <c r="H657" s="37"/>
      <c r="I657" s="189"/>
      <c r="J657" s="37"/>
      <c r="K657" s="37"/>
      <c r="L657" s="40"/>
      <c r="M657" s="190"/>
      <c r="N657" s="191"/>
      <c r="O657" s="65"/>
      <c r="P657" s="65"/>
      <c r="Q657" s="65"/>
      <c r="R657" s="65"/>
      <c r="S657" s="65"/>
      <c r="T657" s="66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T657" s="18" t="s">
        <v>184</v>
      </c>
      <c r="AU657" s="18" t="s">
        <v>82</v>
      </c>
    </row>
    <row r="658" spans="1:47" s="2" customFormat="1" ht="19.5">
      <c r="A658" s="35"/>
      <c r="B658" s="36"/>
      <c r="C658" s="37"/>
      <c r="D658" s="187" t="s">
        <v>163</v>
      </c>
      <c r="E658" s="37"/>
      <c r="F658" s="188" t="s">
        <v>1373</v>
      </c>
      <c r="G658" s="37"/>
      <c r="H658" s="37"/>
      <c r="I658" s="189"/>
      <c r="J658" s="37"/>
      <c r="K658" s="37"/>
      <c r="L658" s="40"/>
      <c r="M658" s="190"/>
      <c r="N658" s="191"/>
      <c r="O658" s="65"/>
      <c r="P658" s="65"/>
      <c r="Q658" s="65"/>
      <c r="R658" s="65"/>
      <c r="S658" s="65"/>
      <c r="T658" s="66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T658" s="18" t="s">
        <v>163</v>
      </c>
      <c r="AU658" s="18" t="s">
        <v>82</v>
      </c>
    </row>
    <row r="659" spans="2:51" s="13" customFormat="1" ht="11.25">
      <c r="B659" s="192"/>
      <c r="C659" s="193"/>
      <c r="D659" s="187" t="s">
        <v>165</v>
      </c>
      <c r="E659" s="194" t="s">
        <v>19</v>
      </c>
      <c r="F659" s="195" t="s">
        <v>1375</v>
      </c>
      <c r="G659" s="193"/>
      <c r="H659" s="196">
        <v>1</v>
      </c>
      <c r="I659" s="197"/>
      <c r="J659" s="193"/>
      <c r="K659" s="193"/>
      <c r="L659" s="198"/>
      <c r="M659" s="199"/>
      <c r="N659" s="200"/>
      <c r="O659" s="200"/>
      <c r="P659" s="200"/>
      <c r="Q659" s="200"/>
      <c r="R659" s="200"/>
      <c r="S659" s="200"/>
      <c r="T659" s="201"/>
      <c r="AT659" s="202" t="s">
        <v>165</v>
      </c>
      <c r="AU659" s="202" t="s">
        <v>82</v>
      </c>
      <c r="AV659" s="13" t="s">
        <v>82</v>
      </c>
      <c r="AW659" s="13" t="s">
        <v>34</v>
      </c>
      <c r="AX659" s="13" t="s">
        <v>72</v>
      </c>
      <c r="AY659" s="202" t="s">
        <v>149</v>
      </c>
    </row>
    <row r="660" spans="2:51" s="13" customFormat="1" ht="11.25">
      <c r="B660" s="192"/>
      <c r="C660" s="193"/>
      <c r="D660" s="187" t="s">
        <v>165</v>
      </c>
      <c r="E660" s="194" t="s">
        <v>19</v>
      </c>
      <c r="F660" s="195" t="s">
        <v>1374</v>
      </c>
      <c r="G660" s="193"/>
      <c r="H660" s="196">
        <v>1</v>
      </c>
      <c r="I660" s="197"/>
      <c r="J660" s="193"/>
      <c r="K660" s="193"/>
      <c r="L660" s="198"/>
      <c r="M660" s="199"/>
      <c r="N660" s="200"/>
      <c r="O660" s="200"/>
      <c r="P660" s="200"/>
      <c r="Q660" s="200"/>
      <c r="R660" s="200"/>
      <c r="S660" s="200"/>
      <c r="T660" s="201"/>
      <c r="AT660" s="202" t="s">
        <v>165</v>
      </c>
      <c r="AU660" s="202" t="s">
        <v>82</v>
      </c>
      <c r="AV660" s="13" t="s">
        <v>82</v>
      </c>
      <c r="AW660" s="13" t="s">
        <v>34</v>
      </c>
      <c r="AX660" s="13" t="s">
        <v>72</v>
      </c>
      <c r="AY660" s="202" t="s">
        <v>149</v>
      </c>
    </row>
    <row r="661" spans="2:51" s="15" customFormat="1" ht="11.25">
      <c r="B661" s="215"/>
      <c r="C661" s="216"/>
      <c r="D661" s="187" t="s">
        <v>165</v>
      </c>
      <c r="E661" s="217" t="s">
        <v>19</v>
      </c>
      <c r="F661" s="218" t="s">
        <v>203</v>
      </c>
      <c r="G661" s="216"/>
      <c r="H661" s="219">
        <v>2</v>
      </c>
      <c r="I661" s="220"/>
      <c r="J661" s="216"/>
      <c r="K661" s="216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165</v>
      </c>
      <c r="AU661" s="225" t="s">
        <v>82</v>
      </c>
      <c r="AV661" s="15" t="s">
        <v>157</v>
      </c>
      <c r="AW661" s="15" t="s">
        <v>34</v>
      </c>
      <c r="AX661" s="15" t="s">
        <v>80</v>
      </c>
      <c r="AY661" s="225" t="s">
        <v>149</v>
      </c>
    </row>
    <row r="662" spans="1:65" s="2" customFormat="1" ht="16.5" customHeight="1">
      <c r="A662" s="35"/>
      <c r="B662" s="36"/>
      <c r="C662" s="229" t="s">
        <v>1506</v>
      </c>
      <c r="D662" s="229" t="s">
        <v>1089</v>
      </c>
      <c r="E662" s="230" t="s">
        <v>1507</v>
      </c>
      <c r="F662" s="231" t="s">
        <v>1508</v>
      </c>
      <c r="G662" s="232" t="s">
        <v>155</v>
      </c>
      <c r="H662" s="233">
        <v>2</v>
      </c>
      <c r="I662" s="234"/>
      <c r="J662" s="235">
        <f>ROUND(I662*H662,2)</f>
        <v>0</v>
      </c>
      <c r="K662" s="231" t="s">
        <v>182</v>
      </c>
      <c r="L662" s="236"/>
      <c r="M662" s="237" t="s">
        <v>19</v>
      </c>
      <c r="N662" s="238" t="s">
        <v>43</v>
      </c>
      <c r="O662" s="65"/>
      <c r="P662" s="183">
        <f>O662*H662</f>
        <v>0</v>
      </c>
      <c r="Q662" s="183">
        <v>0.00015</v>
      </c>
      <c r="R662" s="183">
        <f>Q662*H662</f>
        <v>0.0003</v>
      </c>
      <c r="S662" s="183">
        <v>0</v>
      </c>
      <c r="T662" s="184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5" t="s">
        <v>355</v>
      </c>
      <c r="AT662" s="185" t="s">
        <v>1089</v>
      </c>
      <c r="AU662" s="185" t="s">
        <v>82</v>
      </c>
      <c r="AY662" s="18" t="s">
        <v>149</v>
      </c>
      <c r="BE662" s="186">
        <f>IF(N662="základní",J662,0)</f>
        <v>0</v>
      </c>
      <c r="BF662" s="186">
        <f>IF(N662="snížená",J662,0)</f>
        <v>0</v>
      </c>
      <c r="BG662" s="186">
        <f>IF(N662="zákl. přenesená",J662,0)</f>
        <v>0</v>
      </c>
      <c r="BH662" s="186">
        <f>IF(N662="sníž. přenesená",J662,0)</f>
        <v>0</v>
      </c>
      <c r="BI662" s="186">
        <f>IF(N662="nulová",J662,0)</f>
        <v>0</v>
      </c>
      <c r="BJ662" s="18" t="s">
        <v>80</v>
      </c>
      <c r="BK662" s="186">
        <f>ROUND(I662*H662,2)</f>
        <v>0</v>
      </c>
      <c r="BL662" s="18" t="s">
        <v>256</v>
      </c>
      <c r="BM662" s="185" t="s">
        <v>1509</v>
      </c>
    </row>
    <row r="663" spans="1:65" s="2" customFormat="1" ht="24.2" customHeight="1">
      <c r="A663" s="35"/>
      <c r="B663" s="36"/>
      <c r="C663" s="174" t="s">
        <v>1510</v>
      </c>
      <c r="D663" s="174" t="s">
        <v>152</v>
      </c>
      <c r="E663" s="175" t="s">
        <v>1511</v>
      </c>
      <c r="F663" s="176" t="s">
        <v>1512</v>
      </c>
      <c r="G663" s="177" t="s">
        <v>155</v>
      </c>
      <c r="H663" s="178">
        <v>2</v>
      </c>
      <c r="I663" s="179"/>
      <c r="J663" s="180">
        <f>ROUND(I663*H663,2)</f>
        <v>0</v>
      </c>
      <c r="K663" s="176" t="s">
        <v>182</v>
      </c>
      <c r="L663" s="40"/>
      <c r="M663" s="181" t="s">
        <v>19</v>
      </c>
      <c r="N663" s="182" t="s">
        <v>43</v>
      </c>
      <c r="O663" s="65"/>
      <c r="P663" s="183">
        <f>O663*H663</f>
        <v>0</v>
      </c>
      <c r="Q663" s="183">
        <v>0</v>
      </c>
      <c r="R663" s="183">
        <f>Q663*H663</f>
        <v>0</v>
      </c>
      <c r="S663" s="183">
        <v>0</v>
      </c>
      <c r="T663" s="184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256</v>
      </c>
      <c r="AT663" s="185" t="s">
        <v>152</v>
      </c>
      <c r="AU663" s="185" t="s">
        <v>82</v>
      </c>
      <c r="AY663" s="18" t="s">
        <v>149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18" t="s">
        <v>80</v>
      </c>
      <c r="BK663" s="186">
        <f>ROUND(I663*H663,2)</f>
        <v>0</v>
      </c>
      <c r="BL663" s="18" t="s">
        <v>256</v>
      </c>
      <c r="BM663" s="185" t="s">
        <v>1513</v>
      </c>
    </row>
    <row r="664" spans="1:47" s="2" customFormat="1" ht="11.25">
      <c r="A664" s="35"/>
      <c r="B664" s="36"/>
      <c r="C664" s="37"/>
      <c r="D664" s="203" t="s">
        <v>184</v>
      </c>
      <c r="E664" s="37"/>
      <c r="F664" s="204" t="s">
        <v>1514</v>
      </c>
      <c r="G664" s="37"/>
      <c r="H664" s="37"/>
      <c r="I664" s="189"/>
      <c r="J664" s="37"/>
      <c r="K664" s="37"/>
      <c r="L664" s="40"/>
      <c r="M664" s="190"/>
      <c r="N664" s="191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184</v>
      </c>
      <c r="AU664" s="18" t="s">
        <v>82</v>
      </c>
    </row>
    <row r="665" spans="1:47" s="2" customFormat="1" ht="19.5">
      <c r="A665" s="35"/>
      <c r="B665" s="36"/>
      <c r="C665" s="37"/>
      <c r="D665" s="187" t="s">
        <v>163</v>
      </c>
      <c r="E665" s="37"/>
      <c r="F665" s="188" t="s">
        <v>1373</v>
      </c>
      <c r="G665" s="37"/>
      <c r="H665" s="37"/>
      <c r="I665" s="189"/>
      <c r="J665" s="37"/>
      <c r="K665" s="37"/>
      <c r="L665" s="40"/>
      <c r="M665" s="190"/>
      <c r="N665" s="191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8" t="s">
        <v>163</v>
      </c>
      <c r="AU665" s="18" t="s">
        <v>82</v>
      </c>
    </row>
    <row r="666" spans="2:51" s="13" customFormat="1" ht="11.25">
      <c r="B666" s="192"/>
      <c r="C666" s="193"/>
      <c r="D666" s="187" t="s">
        <v>165</v>
      </c>
      <c r="E666" s="194" t="s">
        <v>19</v>
      </c>
      <c r="F666" s="195" t="s">
        <v>1375</v>
      </c>
      <c r="G666" s="193"/>
      <c r="H666" s="196">
        <v>1</v>
      </c>
      <c r="I666" s="197"/>
      <c r="J666" s="193"/>
      <c r="K666" s="193"/>
      <c r="L666" s="198"/>
      <c r="M666" s="199"/>
      <c r="N666" s="200"/>
      <c r="O666" s="200"/>
      <c r="P666" s="200"/>
      <c r="Q666" s="200"/>
      <c r="R666" s="200"/>
      <c r="S666" s="200"/>
      <c r="T666" s="201"/>
      <c r="AT666" s="202" t="s">
        <v>165</v>
      </c>
      <c r="AU666" s="202" t="s">
        <v>82</v>
      </c>
      <c r="AV666" s="13" t="s">
        <v>82</v>
      </c>
      <c r="AW666" s="13" t="s">
        <v>34</v>
      </c>
      <c r="AX666" s="13" t="s">
        <v>72</v>
      </c>
      <c r="AY666" s="202" t="s">
        <v>149</v>
      </c>
    </row>
    <row r="667" spans="2:51" s="13" customFormat="1" ht="11.25">
      <c r="B667" s="192"/>
      <c r="C667" s="193"/>
      <c r="D667" s="187" t="s">
        <v>165</v>
      </c>
      <c r="E667" s="194" t="s">
        <v>19</v>
      </c>
      <c r="F667" s="195" t="s">
        <v>1374</v>
      </c>
      <c r="G667" s="193"/>
      <c r="H667" s="196">
        <v>1</v>
      </c>
      <c r="I667" s="197"/>
      <c r="J667" s="193"/>
      <c r="K667" s="193"/>
      <c r="L667" s="198"/>
      <c r="M667" s="199"/>
      <c r="N667" s="200"/>
      <c r="O667" s="200"/>
      <c r="P667" s="200"/>
      <c r="Q667" s="200"/>
      <c r="R667" s="200"/>
      <c r="S667" s="200"/>
      <c r="T667" s="201"/>
      <c r="AT667" s="202" t="s">
        <v>165</v>
      </c>
      <c r="AU667" s="202" t="s">
        <v>82</v>
      </c>
      <c r="AV667" s="13" t="s">
        <v>82</v>
      </c>
      <c r="AW667" s="13" t="s">
        <v>34</v>
      </c>
      <c r="AX667" s="13" t="s">
        <v>72</v>
      </c>
      <c r="AY667" s="202" t="s">
        <v>149</v>
      </c>
    </row>
    <row r="668" spans="2:51" s="15" customFormat="1" ht="11.25">
      <c r="B668" s="215"/>
      <c r="C668" s="216"/>
      <c r="D668" s="187" t="s">
        <v>165</v>
      </c>
      <c r="E668" s="217" t="s">
        <v>19</v>
      </c>
      <c r="F668" s="218" t="s">
        <v>203</v>
      </c>
      <c r="G668" s="216"/>
      <c r="H668" s="219">
        <v>2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165</v>
      </c>
      <c r="AU668" s="225" t="s">
        <v>82</v>
      </c>
      <c r="AV668" s="15" t="s">
        <v>157</v>
      </c>
      <c r="AW668" s="15" t="s">
        <v>34</v>
      </c>
      <c r="AX668" s="15" t="s">
        <v>80</v>
      </c>
      <c r="AY668" s="225" t="s">
        <v>149</v>
      </c>
    </row>
    <row r="669" spans="1:65" s="2" customFormat="1" ht="16.5" customHeight="1">
      <c r="A669" s="35"/>
      <c r="B669" s="36"/>
      <c r="C669" s="229" t="s">
        <v>1515</v>
      </c>
      <c r="D669" s="229" t="s">
        <v>1089</v>
      </c>
      <c r="E669" s="230" t="s">
        <v>1516</v>
      </c>
      <c r="F669" s="231" t="s">
        <v>1517</v>
      </c>
      <c r="G669" s="232" t="s">
        <v>155</v>
      </c>
      <c r="H669" s="233">
        <v>2</v>
      </c>
      <c r="I669" s="234"/>
      <c r="J669" s="235">
        <f>ROUND(I669*H669,2)</f>
        <v>0</v>
      </c>
      <c r="K669" s="231" t="s">
        <v>182</v>
      </c>
      <c r="L669" s="236"/>
      <c r="M669" s="237" t="s">
        <v>19</v>
      </c>
      <c r="N669" s="238" t="s">
        <v>43</v>
      </c>
      <c r="O669" s="65"/>
      <c r="P669" s="183">
        <f>O669*H669</f>
        <v>0</v>
      </c>
      <c r="Q669" s="183">
        <v>0.0022</v>
      </c>
      <c r="R669" s="183">
        <f>Q669*H669</f>
        <v>0.0044</v>
      </c>
      <c r="S669" s="183">
        <v>0</v>
      </c>
      <c r="T669" s="184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355</v>
      </c>
      <c r="AT669" s="185" t="s">
        <v>1089</v>
      </c>
      <c r="AU669" s="185" t="s">
        <v>82</v>
      </c>
      <c r="AY669" s="18" t="s">
        <v>149</v>
      </c>
      <c r="BE669" s="186">
        <f>IF(N669="základní",J669,0)</f>
        <v>0</v>
      </c>
      <c r="BF669" s="186">
        <f>IF(N669="snížená",J669,0)</f>
        <v>0</v>
      </c>
      <c r="BG669" s="186">
        <f>IF(N669="zákl. přenesená",J669,0)</f>
        <v>0</v>
      </c>
      <c r="BH669" s="186">
        <f>IF(N669="sníž. přenesená",J669,0)</f>
        <v>0</v>
      </c>
      <c r="BI669" s="186">
        <f>IF(N669="nulová",J669,0)</f>
        <v>0</v>
      </c>
      <c r="BJ669" s="18" t="s">
        <v>80</v>
      </c>
      <c r="BK669" s="186">
        <f>ROUND(I669*H669,2)</f>
        <v>0</v>
      </c>
      <c r="BL669" s="18" t="s">
        <v>256</v>
      </c>
      <c r="BM669" s="185" t="s">
        <v>1518</v>
      </c>
    </row>
    <row r="670" spans="1:65" s="2" customFormat="1" ht="37.9" customHeight="1">
      <c r="A670" s="35"/>
      <c r="B670" s="36"/>
      <c r="C670" s="174" t="s">
        <v>1519</v>
      </c>
      <c r="D670" s="174" t="s">
        <v>152</v>
      </c>
      <c r="E670" s="175" t="s">
        <v>1520</v>
      </c>
      <c r="F670" s="176" t="s">
        <v>1521</v>
      </c>
      <c r="G670" s="177" t="s">
        <v>155</v>
      </c>
      <c r="H670" s="178">
        <v>3</v>
      </c>
      <c r="I670" s="179"/>
      <c r="J670" s="180">
        <f>ROUND(I670*H670,2)</f>
        <v>0</v>
      </c>
      <c r="K670" s="176" t="s">
        <v>182</v>
      </c>
      <c r="L670" s="40"/>
      <c r="M670" s="181" t="s">
        <v>19</v>
      </c>
      <c r="N670" s="182" t="s">
        <v>43</v>
      </c>
      <c r="O670" s="65"/>
      <c r="P670" s="183">
        <f>O670*H670</f>
        <v>0</v>
      </c>
      <c r="Q670" s="183">
        <v>0.00047</v>
      </c>
      <c r="R670" s="183">
        <f>Q670*H670</f>
        <v>0.00141</v>
      </c>
      <c r="S670" s="183">
        <v>0</v>
      </c>
      <c r="T670" s="184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85" t="s">
        <v>256</v>
      </c>
      <c r="AT670" s="185" t="s">
        <v>152</v>
      </c>
      <c r="AU670" s="185" t="s">
        <v>82</v>
      </c>
      <c r="AY670" s="18" t="s">
        <v>149</v>
      </c>
      <c r="BE670" s="186">
        <f>IF(N670="základní",J670,0)</f>
        <v>0</v>
      </c>
      <c r="BF670" s="186">
        <f>IF(N670="snížená",J670,0)</f>
        <v>0</v>
      </c>
      <c r="BG670" s="186">
        <f>IF(N670="zákl. přenesená",J670,0)</f>
        <v>0</v>
      </c>
      <c r="BH670" s="186">
        <f>IF(N670="sníž. přenesená",J670,0)</f>
        <v>0</v>
      </c>
      <c r="BI670" s="186">
        <f>IF(N670="nulová",J670,0)</f>
        <v>0</v>
      </c>
      <c r="BJ670" s="18" t="s">
        <v>80</v>
      </c>
      <c r="BK670" s="186">
        <f>ROUND(I670*H670,2)</f>
        <v>0</v>
      </c>
      <c r="BL670" s="18" t="s">
        <v>256</v>
      </c>
      <c r="BM670" s="185" t="s">
        <v>1522</v>
      </c>
    </row>
    <row r="671" spans="1:47" s="2" customFormat="1" ht="11.25">
      <c r="A671" s="35"/>
      <c r="B671" s="36"/>
      <c r="C671" s="37"/>
      <c r="D671" s="203" t="s">
        <v>184</v>
      </c>
      <c r="E671" s="37"/>
      <c r="F671" s="204" t="s">
        <v>1523</v>
      </c>
      <c r="G671" s="37"/>
      <c r="H671" s="37"/>
      <c r="I671" s="189"/>
      <c r="J671" s="37"/>
      <c r="K671" s="37"/>
      <c r="L671" s="40"/>
      <c r="M671" s="190"/>
      <c r="N671" s="191"/>
      <c r="O671" s="65"/>
      <c r="P671" s="65"/>
      <c r="Q671" s="65"/>
      <c r="R671" s="65"/>
      <c r="S671" s="65"/>
      <c r="T671" s="66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184</v>
      </c>
      <c r="AU671" s="18" t="s">
        <v>82</v>
      </c>
    </row>
    <row r="672" spans="2:51" s="13" customFormat="1" ht="11.25">
      <c r="B672" s="192"/>
      <c r="C672" s="193"/>
      <c r="D672" s="187" t="s">
        <v>165</v>
      </c>
      <c r="E672" s="194" t="s">
        <v>19</v>
      </c>
      <c r="F672" s="195" t="s">
        <v>1524</v>
      </c>
      <c r="G672" s="193"/>
      <c r="H672" s="196">
        <v>3</v>
      </c>
      <c r="I672" s="197"/>
      <c r="J672" s="193"/>
      <c r="K672" s="193"/>
      <c r="L672" s="198"/>
      <c r="M672" s="199"/>
      <c r="N672" s="200"/>
      <c r="O672" s="200"/>
      <c r="P672" s="200"/>
      <c r="Q672" s="200"/>
      <c r="R672" s="200"/>
      <c r="S672" s="200"/>
      <c r="T672" s="201"/>
      <c r="AT672" s="202" t="s">
        <v>165</v>
      </c>
      <c r="AU672" s="202" t="s">
        <v>82</v>
      </c>
      <c r="AV672" s="13" t="s">
        <v>82</v>
      </c>
      <c r="AW672" s="13" t="s">
        <v>34</v>
      </c>
      <c r="AX672" s="13" t="s">
        <v>80</v>
      </c>
      <c r="AY672" s="202" t="s">
        <v>149</v>
      </c>
    </row>
    <row r="673" spans="1:65" s="2" customFormat="1" ht="49.15" customHeight="1">
      <c r="A673" s="35"/>
      <c r="B673" s="36"/>
      <c r="C673" s="174" t="s">
        <v>1525</v>
      </c>
      <c r="D673" s="174" t="s">
        <v>152</v>
      </c>
      <c r="E673" s="175" t="s">
        <v>1526</v>
      </c>
      <c r="F673" s="176" t="s">
        <v>1527</v>
      </c>
      <c r="G673" s="177" t="s">
        <v>435</v>
      </c>
      <c r="H673" s="178">
        <v>0.15</v>
      </c>
      <c r="I673" s="179"/>
      <c r="J673" s="180">
        <f>ROUND(I673*H673,2)</f>
        <v>0</v>
      </c>
      <c r="K673" s="176" t="s">
        <v>182</v>
      </c>
      <c r="L673" s="40"/>
      <c r="M673" s="181" t="s">
        <v>19</v>
      </c>
      <c r="N673" s="182" t="s">
        <v>43</v>
      </c>
      <c r="O673" s="65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5" t="s">
        <v>256</v>
      </c>
      <c r="AT673" s="185" t="s">
        <v>152</v>
      </c>
      <c r="AU673" s="185" t="s">
        <v>82</v>
      </c>
      <c r="AY673" s="18" t="s">
        <v>149</v>
      </c>
      <c r="BE673" s="186">
        <f>IF(N673="základní",J673,0)</f>
        <v>0</v>
      </c>
      <c r="BF673" s="186">
        <f>IF(N673="snížená",J673,0)</f>
        <v>0</v>
      </c>
      <c r="BG673" s="186">
        <f>IF(N673="zákl. přenesená",J673,0)</f>
        <v>0</v>
      </c>
      <c r="BH673" s="186">
        <f>IF(N673="sníž. přenesená",J673,0)</f>
        <v>0</v>
      </c>
      <c r="BI673" s="186">
        <f>IF(N673="nulová",J673,0)</f>
        <v>0</v>
      </c>
      <c r="BJ673" s="18" t="s">
        <v>80</v>
      </c>
      <c r="BK673" s="186">
        <f>ROUND(I673*H673,2)</f>
        <v>0</v>
      </c>
      <c r="BL673" s="18" t="s">
        <v>256</v>
      </c>
      <c r="BM673" s="185" t="s">
        <v>1528</v>
      </c>
    </row>
    <row r="674" spans="1:47" s="2" customFormat="1" ht="11.25">
      <c r="A674" s="35"/>
      <c r="B674" s="36"/>
      <c r="C674" s="37"/>
      <c r="D674" s="203" t="s">
        <v>184</v>
      </c>
      <c r="E674" s="37"/>
      <c r="F674" s="204" t="s">
        <v>1529</v>
      </c>
      <c r="G674" s="37"/>
      <c r="H674" s="37"/>
      <c r="I674" s="189"/>
      <c r="J674" s="37"/>
      <c r="K674" s="37"/>
      <c r="L674" s="40"/>
      <c r="M674" s="190"/>
      <c r="N674" s="191"/>
      <c r="O674" s="65"/>
      <c r="P674" s="65"/>
      <c r="Q674" s="65"/>
      <c r="R674" s="65"/>
      <c r="S674" s="65"/>
      <c r="T674" s="66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184</v>
      </c>
      <c r="AU674" s="18" t="s">
        <v>82</v>
      </c>
    </row>
    <row r="675" spans="2:63" s="12" customFormat="1" ht="22.9" customHeight="1">
      <c r="B675" s="158"/>
      <c r="C675" s="159"/>
      <c r="D675" s="160" t="s">
        <v>71</v>
      </c>
      <c r="E675" s="172" t="s">
        <v>672</v>
      </c>
      <c r="F675" s="172" t="s">
        <v>673</v>
      </c>
      <c r="G675" s="159"/>
      <c r="H675" s="159"/>
      <c r="I675" s="162"/>
      <c r="J675" s="173">
        <f>BK675</f>
        <v>0</v>
      </c>
      <c r="K675" s="159"/>
      <c r="L675" s="164"/>
      <c r="M675" s="165"/>
      <c r="N675" s="166"/>
      <c r="O675" s="166"/>
      <c r="P675" s="167">
        <f>SUM(P676:P691)</f>
        <v>0</v>
      </c>
      <c r="Q675" s="166"/>
      <c r="R675" s="167">
        <f>SUM(R676:R691)</f>
        <v>1.7429999999999999</v>
      </c>
      <c r="S675" s="166"/>
      <c r="T675" s="168">
        <f>SUM(T676:T691)</f>
        <v>0</v>
      </c>
      <c r="AR675" s="169" t="s">
        <v>82</v>
      </c>
      <c r="AT675" s="170" t="s">
        <v>71</v>
      </c>
      <c r="AU675" s="170" t="s">
        <v>80</v>
      </c>
      <c r="AY675" s="169" t="s">
        <v>149</v>
      </c>
      <c r="BK675" s="171">
        <f>SUM(BK676:BK691)</f>
        <v>0</v>
      </c>
    </row>
    <row r="676" spans="1:65" s="2" customFormat="1" ht="16.5" customHeight="1">
      <c r="A676" s="35"/>
      <c r="B676" s="36"/>
      <c r="C676" s="174" t="s">
        <v>1530</v>
      </c>
      <c r="D676" s="174" t="s">
        <v>152</v>
      </c>
      <c r="E676" s="175" t="s">
        <v>1531</v>
      </c>
      <c r="F676" s="176" t="s">
        <v>1532</v>
      </c>
      <c r="G676" s="177" t="s">
        <v>247</v>
      </c>
      <c r="H676" s="178">
        <v>12.2</v>
      </c>
      <c r="I676" s="179"/>
      <c r="J676" s="180">
        <f>ROUND(I676*H676,2)</f>
        <v>0</v>
      </c>
      <c r="K676" s="176" t="s">
        <v>156</v>
      </c>
      <c r="L676" s="40"/>
      <c r="M676" s="181" t="s">
        <v>19</v>
      </c>
      <c r="N676" s="182" t="s">
        <v>43</v>
      </c>
      <c r="O676" s="65"/>
      <c r="P676" s="183">
        <f>O676*H676</f>
        <v>0</v>
      </c>
      <c r="Q676" s="183">
        <v>0</v>
      </c>
      <c r="R676" s="183">
        <f>Q676*H676</f>
        <v>0</v>
      </c>
      <c r="S676" s="183">
        <v>0</v>
      </c>
      <c r="T676" s="184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5" t="s">
        <v>256</v>
      </c>
      <c r="AT676" s="185" t="s">
        <v>152</v>
      </c>
      <c r="AU676" s="185" t="s">
        <v>82</v>
      </c>
      <c r="AY676" s="18" t="s">
        <v>149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18" t="s">
        <v>80</v>
      </c>
      <c r="BK676" s="186">
        <f>ROUND(I676*H676,2)</f>
        <v>0</v>
      </c>
      <c r="BL676" s="18" t="s">
        <v>256</v>
      </c>
      <c r="BM676" s="185" t="s">
        <v>1533</v>
      </c>
    </row>
    <row r="677" spans="1:47" s="2" customFormat="1" ht="29.25">
      <c r="A677" s="35"/>
      <c r="B677" s="36"/>
      <c r="C677" s="37"/>
      <c r="D677" s="187" t="s">
        <v>163</v>
      </c>
      <c r="E677" s="37"/>
      <c r="F677" s="188" t="s">
        <v>1534</v>
      </c>
      <c r="G677" s="37"/>
      <c r="H677" s="37"/>
      <c r="I677" s="189"/>
      <c r="J677" s="37"/>
      <c r="K677" s="37"/>
      <c r="L677" s="40"/>
      <c r="M677" s="190"/>
      <c r="N677" s="191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163</v>
      </c>
      <c r="AU677" s="18" t="s">
        <v>82</v>
      </c>
    </row>
    <row r="678" spans="1:65" s="2" customFormat="1" ht="16.5" customHeight="1">
      <c r="A678" s="35"/>
      <c r="B678" s="36"/>
      <c r="C678" s="174" t="s">
        <v>1535</v>
      </c>
      <c r="D678" s="174" t="s">
        <v>152</v>
      </c>
      <c r="E678" s="175" t="s">
        <v>1536</v>
      </c>
      <c r="F678" s="176" t="s">
        <v>1537</v>
      </c>
      <c r="G678" s="177" t="s">
        <v>155</v>
      </c>
      <c r="H678" s="178">
        <v>13</v>
      </c>
      <c r="I678" s="179"/>
      <c r="J678" s="180">
        <f>ROUND(I678*H678,2)</f>
        <v>0</v>
      </c>
      <c r="K678" s="176" t="s">
        <v>156</v>
      </c>
      <c r="L678" s="40"/>
      <c r="M678" s="181" t="s">
        <v>19</v>
      </c>
      <c r="N678" s="182" t="s">
        <v>43</v>
      </c>
      <c r="O678" s="65"/>
      <c r="P678" s="183">
        <f>O678*H678</f>
        <v>0</v>
      </c>
      <c r="Q678" s="183">
        <v>0.045</v>
      </c>
      <c r="R678" s="183">
        <f>Q678*H678</f>
        <v>0.585</v>
      </c>
      <c r="S678" s="183">
        <v>0</v>
      </c>
      <c r="T678" s="18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256</v>
      </c>
      <c r="AT678" s="185" t="s">
        <v>152</v>
      </c>
      <c r="AU678" s="185" t="s">
        <v>82</v>
      </c>
      <c r="AY678" s="18" t="s">
        <v>149</v>
      </c>
      <c r="BE678" s="186">
        <f>IF(N678="základní",J678,0)</f>
        <v>0</v>
      </c>
      <c r="BF678" s="186">
        <f>IF(N678="snížená",J678,0)</f>
        <v>0</v>
      </c>
      <c r="BG678" s="186">
        <f>IF(N678="zákl. přenesená",J678,0)</f>
        <v>0</v>
      </c>
      <c r="BH678" s="186">
        <f>IF(N678="sníž. přenesená",J678,0)</f>
        <v>0</v>
      </c>
      <c r="BI678" s="186">
        <f>IF(N678="nulová",J678,0)</f>
        <v>0</v>
      </c>
      <c r="BJ678" s="18" t="s">
        <v>80</v>
      </c>
      <c r="BK678" s="186">
        <f>ROUND(I678*H678,2)</f>
        <v>0</v>
      </c>
      <c r="BL678" s="18" t="s">
        <v>256</v>
      </c>
      <c r="BM678" s="185" t="s">
        <v>1538</v>
      </c>
    </row>
    <row r="679" spans="1:47" s="2" customFormat="1" ht="29.25">
      <c r="A679" s="35"/>
      <c r="B679" s="36"/>
      <c r="C679" s="37"/>
      <c r="D679" s="187" t="s">
        <v>163</v>
      </c>
      <c r="E679" s="37"/>
      <c r="F679" s="188" t="s">
        <v>1539</v>
      </c>
      <c r="G679" s="37"/>
      <c r="H679" s="37"/>
      <c r="I679" s="189"/>
      <c r="J679" s="37"/>
      <c r="K679" s="37"/>
      <c r="L679" s="40"/>
      <c r="M679" s="190"/>
      <c r="N679" s="191"/>
      <c r="O679" s="65"/>
      <c r="P679" s="65"/>
      <c r="Q679" s="65"/>
      <c r="R679" s="65"/>
      <c r="S679" s="65"/>
      <c r="T679" s="66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163</v>
      </c>
      <c r="AU679" s="18" t="s">
        <v>82</v>
      </c>
    </row>
    <row r="680" spans="1:65" s="2" customFormat="1" ht="16.5" customHeight="1">
      <c r="A680" s="35"/>
      <c r="B680" s="36"/>
      <c r="C680" s="174" t="s">
        <v>1540</v>
      </c>
      <c r="D680" s="174" t="s">
        <v>152</v>
      </c>
      <c r="E680" s="175" t="s">
        <v>1541</v>
      </c>
      <c r="F680" s="176" t="s">
        <v>1542</v>
      </c>
      <c r="G680" s="177" t="s">
        <v>170</v>
      </c>
      <c r="H680" s="178">
        <v>13</v>
      </c>
      <c r="I680" s="179"/>
      <c r="J680" s="180">
        <f>ROUND(I680*H680,2)</f>
        <v>0</v>
      </c>
      <c r="K680" s="176" t="s">
        <v>156</v>
      </c>
      <c r="L680" s="40"/>
      <c r="M680" s="181" t="s">
        <v>19</v>
      </c>
      <c r="N680" s="182" t="s">
        <v>43</v>
      </c>
      <c r="O680" s="65"/>
      <c r="P680" s="183">
        <f>O680*H680</f>
        <v>0</v>
      </c>
      <c r="Q680" s="183">
        <v>0.009</v>
      </c>
      <c r="R680" s="183">
        <f>Q680*H680</f>
        <v>0.11699999999999999</v>
      </c>
      <c r="S680" s="183">
        <v>0</v>
      </c>
      <c r="T680" s="184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5" t="s">
        <v>256</v>
      </c>
      <c r="AT680" s="185" t="s">
        <v>152</v>
      </c>
      <c r="AU680" s="185" t="s">
        <v>82</v>
      </c>
      <c r="AY680" s="18" t="s">
        <v>149</v>
      </c>
      <c r="BE680" s="186">
        <f>IF(N680="základní",J680,0)</f>
        <v>0</v>
      </c>
      <c r="BF680" s="186">
        <f>IF(N680="snížená",J680,0)</f>
        <v>0</v>
      </c>
      <c r="BG680" s="186">
        <f>IF(N680="zákl. přenesená",J680,0)</f>
        <v>0</v>
      </c>
      <c r="BH680" s="186">
        <f>IF(N680="sníž. přenesená",J680,0)</f>
        <v>0</v>
      </c>
      <c r="BI680" s="186">
        <f>IF(N680="nulová",J680,0)</f>
        <v>0</v>
      </c>
      <c r="BJ680" s="18" t="s">
        <v>80</v>
      </c>
      <c r="BK680" s="186">
        <f>ROUND(I680*H680,2)</f>
        <v>0</v>
      </c>
      <c r="BL680" s="18" t="s">
        <v>256</v>
      </c>
      <c r="BM680" s="185" t="s">
        <v>1543</v>
      </c>
    </row>
    <row r="681" spans="1:47" s="2" customFormat="1" ht="29.25">
      <c r="A681" s="35"/>
      <c r="B681" s="36"/>
      <c r="C681" s="37"/>
      <c r="D681" s="187" t="s">
        <v>163</v>
      </c>
      <c r="E681" s="37"/>
      <c r="F681" s="188" t="s">
        <v>1544</v>
      </c>
      <c r="G681" s="37"/>
      <c r="H681" s="37"/>
      <c r="I681" s="189"/>
      <c r="J681" s="37"/>
      <c r="K681" s="37"/>
      <c r="L681" s="40"/>
      <c r="M681" s="190"/>
      <c r="N681" s="191"/>
      <c r="O681" s="65"/>
      <c r="P681" s="65"/>
      <c r="Q681" s="65"/>
      <c r="R681" s="65"/>
      <c r="S681" s="65"/>
      <c r="T681" s="66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T681" s="18" t="s">
        <v>163</v>
      </c>
      <c r="AU681" s="18" t="s">
        <v>82</v>
      </c>
    </row>
    <row r="682" spans="1:65" s="2" customFormat="1" ht="16.5" customHeight="1">
      <c r="A682" s="35"/>
      <c r="B682" s="36"/>
      <c r="C682" s="174" t="s">
        <v>1545</v>
      </c>
      <c r="D682" s="174" t="s">
        <v>152</v>
      </c>
      <c r="E682" s="175" t="s">
        <v>1546</v>
      </c>
      <c r="F682" s="176" t="s">
        <v>1547</v>
      </c>
      <c r="G682" s="177" t="s">
        <v>161</v>
      </c>
      <c r="H682" s="178">
        <v>1</v>
      </c>
      <c r="I682" s="179"/>
      <c r="J682" s="180">
        <f>ROUND(I682*H682,2)</f>
        <v>0</v>
      </c>
      <c r="K682" s="176" t="s">
        <v>156</v>
      </c>
      <c r="L682" s="40"/>
      <c r="M682" s="181" t="s">
        <v>19</v>
      </c>
      <c r="N682" s="182" t="s">
        <v>43</v>
      </c>
      <c r="O682" s="65"/>
      <c r="P682" s="183">
        <f>O682*H682</f>
        <v>0</v>
      </c>
      <c r="Q682" s="183">
        <v>0.7</v>
      </c>
      <c r="R682" s="183">
        <f>Q682*H682</f>
        <v>0.7</v>
      </c>
      <c r="S682" s="183">
        <v>0</v>
      </c>
      <c r="T682" s="184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256</v>
      </c>
      <c r="AT682" s="185" t="s">
        <v>152</v>
      </c>
      <c r="AU682" s="185" t="s">
        <v>82</v>
      </c>
      <c r="AY682" s="18" t="s">
        <v>149</v>
      </c>
      <c r="BE682" s="186">
        <f>IF(N682="základní",J682,0)</f>
        <v>0</v>
      </c>
      <c r="BF682" s="186">
        <f>IF(N682="snížená",J682,0)</f>
        <v>0</v>
      </c>
      <c r="BG682" s="186">
        <f>IF(N682="zákl. přenesená",J682,0)</f>
        <v>0</v>
      </c>
      <c r="BH682" s="186">
        <f>IF(N682="sníž. přenesená",J682,0)</f>
        <v>0</v>
      </c>
      <c r="BI682" s="186">
        <f>IF(N682="nulová",J682,0)</f>
        <v>0</v>
      </c>
      <c r="BJ682" s="18" t="s">
        <v>80</v>
      </c>
      <c r="BK682" s="186">
        <f>ROUND(I682*H682,2)</f>
        <v>0</v>
      </c>
      <c r="BL682" s="18" t="s">
        <v>256</v>
      </c>
      <c r="BM682" s="185" t="s">
        <v>1548</v>
      </c>
    </row>
    <row r="683" spans="1:47" s="2" customFormat="1" ht="29.25">
      <c r="A683" s="35"/>
      <c r="B683" s="36"/>
      <c r="C683" s="37"/>
      <c r="D683" s="187" t="s">
        <v>163</v>
      </c>
      <c r="E683" s="37"/>
      <c r="F683" s="188" t="s">
        <v>1549</v>
      </c>
      <c r="G683" s="37"/>
      <c r="H683" s="37"/>
      <c r="I683" s="189"/>
      <c r="J683" s="37"/>
      <c r="K683" s="37"/>
      <c r="L683" s="40"/>
      <c r="M683" s="190"/>
      <c r="N683" s="191"/>
      <c r="O683" s="65"/>
      <c r="P683" s="65"/>
      <c r="Q683" s="65"/>
      <c r="R683" s="65"/>
      <c r="S683" s="65"/>
      <c r="T683" s="66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T683" s="18" t="s">
        <v>163</v>
      </c>
      <c r="AU683" s="18" t="s">
        <v>82</v>
      </c>
    </row>
    <row r="684" spans="1:65" s="2" customFormat="1" ht="16.5" customHeight="1">
      <c r="A684" s="35"/>
      <c r="B684" s="36"/>
      <c r="C684" s="174" t="s">
        <v>1550</v>
      </c>
      <c r="D684" s="174" t="s">
        <v>152</v>
      </c>
      <c r="E684" s="175" t="s">
        <v>1551</v>
      </c>
      <c r="F684" s="176" t="s">
        <v>1552</v>
      </c>
      <c r="G684" s="177" t="s">
        <v>155</v>
      </c>
      <c r="H684" s="178">
        <v>1</v>
      </c>
      <c r="I684" s="179"/>
      <c r="J684" s="180">
        <f>ROUND(I684*H684,2)</f>
        <v>0</v>
      </c>
      <c r="K684" s="176" t="s">
        <v>156</v>
      </c>
      <c r="L684" s="40"/>
      <c r="M684" s="181" t="s">
        <v>19</v>
      </c>
      <c r="N684" s="182" t="s">
        <v>43</v>
      </c>
      <c r="O684" s="65"/>
      <c r="P684" s="183">
        <f>O684*H684</f>
        <v>0</v>
      </c>
      <c r="Q684" s="183">
        <v>0.065</v>
      </c>
      <c r="R684" s="183">
        <f>Q684*H684</f>
        <v>0.065</v>
      </c>
      <c r="S684" s="183">
        <v>0</v>
      </c>
      <c r="T684" s="184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5" t="s">
        <v>256</v>
      </c>
      <c r="AT684" s="185" t="s">
        <v>152</v>
      </c>
      <c r="AU684" s="185" t="s">
        <v>82</v>
      </c>
      <c r="AY684" s="18" t="s">
        <v>149</v>
      </c>
      <c r="BE684" s="186">
        <f>IF(N684="základní",J684,0)</f>
        <v>0</v>
      </c>
      <c r="BF684" s="186">
        <f>IF(N684="snížená",J684,0)</f>
        <v>0</v>
      </c>
      <c r="BG684" s="186">
        <f>IF(N684="zákl. přenesená",J684,0)</f>
        <v>0</v>
      </c>
      <c r="BH684" s="186">
        <f>IF(N684="sníž. přenesená",J684,0)</f>
        <v>0</v>
      </c>
      <c r="BI684" s="186">
        <f>IF(N684="nulová",J684,0)</f>
        <v>0</v>
      </c>
      <c r="BJ684" s="18" t="s">
        <v>80</v>
      </c>
      <c r="BK684" s="186">
        <f>ROUND(I684*H684,2)</f>
        <v>0</v>
      </c>
      <c r="BL684" s="18" t="s">
        <v>256</v>
      </c>
      <c r="BM684" s="185" t="s">
        <v>1553</v>
      </c>
    </row>
    <row r="685" spans="1:47" s="2" customFormat="1" ht="29.25">
      <c r="A685" s="35"/>
      <c r="B685" s="36"/>
      <c r="C685" s="37"/>
      <c r="D685" s="187" t="s">
        <v>163</v>
      </c>
      <c r="E685" s="37"/>
      <c r="F685" s="188" t="s">
        <v>1554</v>
      </c>
      <c r="G685" s="37"/>
      <c r="H685" s="37"/>
      <c r="I685" s="189"/>
      <c r="J685" s="37"/>
      <c r="K685" s="37"/>
      <c r="L685" s="40"/>
      <c r="M685" s="190"/>
      <c r="N685" s="191"/>
      <c r="O685" s="65"/>
      <c r="P685" s="65"/>
      <c r="Q685" s="65"/>
      <c r="R685" s="65"/>
      <c r="S685" s="65"/>
      <c r="T685" s="66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T685" s="18" t="s">
        <v>163</v>
      </c>
      <c r="AU685" s="18" t="s">
        <v>82</v>
      </c>
    </row>
    <row r="686" spans="1:65" s="2" customFormat="1" ht="16.5" customHeight="1">
      <c r="A686" s="35"/>
      <c r="B686" s="36"/>
      <c r="C686" s="174" t="s">
        <v>1555</v>
      </c>
      <c r="D686" s="174" t="s">
        <v>152</v>
      </c>
      <c r="E686" s="175" t="s">
        <v>1556</v>
      </c>
      <c r="F686" s="176" t="s">
        <v>1557</v>
      </c>
      <c r="G686" s="177" t="s">
        <v>155</v>
      </c>
      <c r="H686" s="178">
        <v>1</v>
      </c>
      <c r="I686" s="179"/>
      <c r="J686" s="180">
        <f>ROUND(I686*H686,2)</f>
        <v>0</v>
      </c>
      <c r="K686" s="176" t="s">
        <v>156</v>
      </c>
      <c r="L686" s="40"/>
      <c r="M686" s="181" t="s">
        <v>19</v>
      </c>
      <c r="N686" s="182" t="s">
        <v>43</v>
      </c>
      <c r="O686" s="65"/>
      <c r="P686" s="183">
        <f>O686*H686</f>
        <v>0</v>
      </c>
      <c r="Q686" s="183">
        <v>0.048</v>
      </c>
      <c r="R686" s="183">
        <f>Q686*H686</f>
        <v>0.048</v>
      </c>
      <c r="S686" s="183">
        <v>0</v>
      </c>
      <c r="T686" s="184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5" t="s">
        <v>256</v>
      </c>
      <c r="AT686" s="185" t="s">
        <v>152</v>
      </c>
      <c r="AU686" s="185" t="s">
        <v>82</v>
      </c>
      <c r="AY686" s="18" t="s">
        <v>149</v>
      </c>
      <c r="BE686" s="186">
        <f>IF(N686="základní",J686,0)</f>
        <v>0</v>
      </c>
      <c r="BF686" s="186">
        <f>IF(N686="snížená",J686,0)</f>
        <v>0</v>
      </c>
      <c r="BG686" s="186">
        <f>IF(N686="zákl. přenesená",J686,0)</f>
        <v>0</v>
      </c>
      <c r="BH686" s="186">
        <f>IF(N686="sníž. přenesená",J686,0)</f>
        <v>0</v>
      </c>
      <c r="BI686" s="186">
        <f>IF(N686="nulová",J686,0)</f>
        <v>0</v>
      </c>
      <c r="BJ686" s="18" t="s">
        <v>80</v>
      </c>
      <c r="BK686" s="186">
        <f>ROUND(I686*H686,2)</f>
        <v>0</v>
      </c>
      <c r="BL686" s="18" t="s">
        <v>256</v>
      </c>
      <c r="BM686" s="185" t="s">
        <v>1558</v>
      </c>
    </row>
    <row r="687" spans="1:47" s="2" customFormat="1" ht="29.25">
      <c r="A687" s="35"/>
      <c r="B687" s="36"/>
      <c r="C687" s="37"/>
      <c r="D687" s="187" t="s">
        <v>163</v>
      </c>
      <c r="E687" s="37"/>
      <c r="F687" s="188" t="s">
        <v>1559</v>
      </c>
      <c r="G687" s="37"/>
      <c r="H687" s="37"/>
      <c r="I687" s="189"/>
      <c r="J687" s="37"/>
      <c r="K687" s="37"/>
      <c r="L687" s="40"/>
      <c r="M687" s="190"/>
      <c r="N687" s="191"/>
      <c r="O687" s="65"/>
      <c r="P687" s="65"/>
      <c r="Q687" s="65"/>
      <c r="R687" s="65"/>
      <c r="S687" s="65"/>
      <c r="T687" s="66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T687" s="18" t="s">
        <v>163</v>
      </c>
      <c r="AU687" s="18" t="s">
        <v>82</v>
      </c>
    </row>
    <row r="688" spans="1:65" s="2" customFormat="1" ht="16.5" customHeight="1">
      <c r="A688" s="35"/>
      <c r="B688" s="36"/>
      <c r="C688" s="174" t="s">
        <v>1560</v>
      </c>
      <c r="D688" s="174" t="s">
        <v>152</v>
      </c>
      <c r="E688" s="175" t="s">
        <v>1561</v>
      </c>
      <c r="F688" s="176" t="s">
        <v>1562</v>
      </c>
      <c r="G688" s="177" t="s">
        <v>247</v>
      </c>
      <c r="H688" s="178">
        <v>11.4</v>
      </c>
      <c r="I688" s="179"/>
      <c r="J688" s="180">
        <f>ROUND(I688*H688,2)</f>
        <v>0</v>
      </c>
      <c r="K688" s="176" t="s">
        <v>156</v>
      </c>
      <c r="L688" s="40"/>
      <c r="M688" s="181" t="s">
        <v>19</v>
      </c>
      <c r="N688" s="182" t="s">
        <v>43</v>
      </c>
      <c r="O688" s="65"/>
      <c r="P688" s="183">
        <f>O688*H688</f>
        <v>0</v>
      </c>
      <c r="Q688" s="183">
        <v>0.02</v>
      </c>
      <c r="R688" s="183">
        <f>Q688*H688</f>
        <v>0.228</v>
      </c>
      <c r="S688" s="183">
        <v>0</v>
      </c>
      <c r="T688" s="18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85" t="s">
        <v>256</v>
      </c>
      <c r="AT688" s="185" t="s">
        <v>152</v>
      </c>
      <c r="AU688" s="185" t="s">
        <v>82</v>
      </c>
      <c r="AY688" s="18" t="s">
        <v>149</v>
      </c>
      <c r="BE688" s="186">
        <f>IF(N688="základní",J688,0)</f>
        <v>0</v>
      </c>
      <c r="BF688" s="186">
        <f>IF(N688="snížená",J688,0)</f>
        <v>0</v>
      </c>
      <c r="BG688" s="186">
        <f>IF(N688="zákl. přenesená",J688,0)</f>
        <v>0</v>
      </c>
      <c r="BH688" s="186">
        <f>IF(N688="sníž. přenesená",J688,0)</f>
        <v>0</v>
      </c>
      <c r="BI688" s="186">
        <f>IF(N688="nulová",J688,0)</f>
        <v>0</v>
      </c>
      <c r="BJ688" s="18" t="s">
        <v>80</v>
      </c>
      <c r="BK688" s="186">
        <f>ROUND(I688*H688,2)</f>
        <v>0</v>
      </c>
      <c r="BL688" s="18" t="s">
        <v>256</v>
      </c>
      <c r="BM688" s="185" t="s">
        <v>1563</v>
      </c>
    </row>
    <row r="689" spans="1:47" s="2" customFormat="1" ht="29.25">
      <c r="A689" s="35"/>
      <c r="B689" s="36"/>
      <c r="C689" s="37"/>
      <c r="D689" s="187" t="s">
        <v>163</v>
      </c>
      <c r="E689" s="37"/>
      <c r="F689" s="188" t="s">
        <v>1564</v>
      </c>
      <c r="G689" s="37"/>
      <c r="H689" s="37"/>
      <c r="I689" s="189"/>
      <c r="J689" s="37"/>
      <c r="K689" s="37"/>
      <c r="L689" s="40"/>
      <c r="M689" s="190"/>
      <c r="N689" s="191"/>
      <c r="O689" s="65"/>
      <c r="P689" s="65"/>
      <c r="Q689" s="65"/>
      <c r="R689" s="65"/>
      <c r="S689" s="65"/>
      <c r="T689" s="66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163</v>
      </c>
      <c r="AU689" s="18" t="s">
        <v>82</v>
      </c>
    </row>
    <row r="690" spans="1:65" s="2" customFormat="1" ht="49.15" customHeight="1">
      <c r="A690" s="35"/>
      <c r="B690" s="36"/>
      <c r="C690" s="174" t="s">
        <v>1565</v>
      </c>
      <c r="D690" s="174" t="s">
        <v>152</v>
      </c>
      <c r="E690" s="175" t="s">
        <v>1566</v>
      </c>
      <c r="F690" s="176" t="s">
        <v>1567</v>
      </c>
      <c r="G690" s="177" t="s">
        <v>435</v>
      </c>
      <c r="H690" s="178">
        <v>1.743</v>
      </c>
      <c r="I690" s="179"/>
      <c r="J690" s="180">
        <f>ROUND(I690*H690,2)</f>
        <v>0</v>
      </c>
      <c r="K690" s="176" t="s">
        <v>182</v>
      </c>
      <c r="L690" s="40"/>
      <c r="M690" s="181" t="s">
        <v>19</v>
      </c>
      <c r="N690" s="182" t="s">
        <v>43</v>
      </c>
      <c r="O690" s="65"/>
      <c r="P690" s="183">
        <f>O690*H690</f>
        <v>0</v>
      </c>
      <c r="Q690" s="183">
        <v>0</v>
      </c>
      <c r="R690" s="183">
        <f>Q690*H690</f>
        <v>0</v>
      </c>
      <c r="S690" s="183">
        <v>0</v>
      </c>
      <c r="T690" s="184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5" t="s">
        <v>256</v>
      </c>
      <c r="AT690" s="185" t="s">
        <v>152</v>
      </c>
      <c r="AU690" s="185" t="s">
        <v>82</v>
      </c>
      <c r="AY690" s="18" t="s">
        <v>149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18" t="s">
        <v>80</v>
      </c>
      <c r="BK690" s="186">
        <f>ROUND(I690*H690,2)</f>
        <v>0</v>
      </c>
      <c r="BL690" s="18" t="s">
        <v>256</v>
      </c>
      <c r="BM690" s="185" t="s">
        <v>1568</v>
      </c>
    </row>
    <row r="691" spans="1:47" s="2" customFormat="1" ht="11.25">
      <c r="A691" s="35"/>
      <c r="B691" s="36"/>
      <c r="C691" s="37"/>
      <c r="D691" s="203" t="s">
        <v>184</v>
      </c>
      <c r="E691" s="37"/>
      <c r="F691" s="204" t="s">
        <v>1569</v>
      </c>
      <c r="G691" s="37"/>
      <c r="H691" s="37"/>
      <c r="I691" s="189"/>
      <c r="J691" s="37"/>
      <c r="K691" s="37"/>
      <c r="L691" s="40"/>
      <c r="M691" s="190"/>
      <c r="N691" s="191"/>
      <c r="O691" s="65"/>
      <c r="P691" s="65"/>
      <c r="Q691" s="65"/>
      <c r="R691" s="65"/>
      <c r="S691" s="65"/>
      <c r="T691" s="66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T691" s="18" t="s">
        <v>184</v>
      </c>
      <c r="AU691" s="18" t="s">
        <v>82</v>
      </c>
    </row>
    <row r="692" spans="2:63" s="12" customFormat="1" ht="22.9" customHeight="1">
      <c r="B692" s="158"/>
      <c r="C692" s="159"/>
      <c r="D692" s="160" t="s">
        <v>71</v>
      </c>
      <c r="E692" s="172" t="s">
        <v>686</v>
      </c>
      <c r="F692" s="172" t="s">
        <v>687</v>
      </c>
      <c r="G692" s="159"/>
      <c r="H692" s="159"/>
      <c r="I692" s="162"/>
      <c r="J692" s="173">
        <f>BK692</f>
        <v>0</v>
      </c>
      <c r="K692" s="159"/>
      <c r="L692" s="164"/>
      <c r="M692" s="165"/>
      <c r="N692" s="166"/>
      <c r="O692" s="166"/>
      <c r="P692" s="167">
        <f>SUM(P693:P763)</f>
        <v>0</v>
      </c>
      <c r="Q692" s="166"/>
      <c r="R692" s="167">
        <f>SUM(R693:R763)</f>
        <v>3.4808097</v>
      </c>
      <c r="S692" s="166"/>
      <c r="T692" s="168">
        <f>SUM(T693:T763)</f>
        <v>0</v>
      </c>
      <c r="AR692" s="169" t="s">
        <v>82</v>
      </c>
      <c r="AT692" s="170" t="s">
        <v>71</v>
      </c>
      <c r="AU692" s="170" t="s">
        <v>80</v>
      </c>
      <c r="AY692" s="169" t="s">
        <v>149</v>
      </c>
      <c r="BK692" s="171">
        <f>SUM(BK693:BK763)</f>
        <v>0</v>
      </c>
    </row>
    <row r="693" spans="1:65" s="2" customFormat="1" ht="24.2" customHeight="1">
      <c r="A693" s="35"/>
      <c r="B693" s="36"/>
      <c r="C693" s="174" t="s">
        <v>1570</v>
      </c>
      <c r="D693" s="174" t="s">
        <v>152</v>
      </c>
      <c r="E693" s="175" t="s">
        <v>1571</v>
      </c>
      <c r="F693" s="176" t="s">
        <v>1572</v>
      </c>
      <c r="G693" s="177" t="s">
        <v>170</v>
      </c>
      <c r="H693" s="178">
        <v>85.34</v>
      </c>
      <c r="I693" s="179"/>
      <c r="J693" s="180">
        <f>ROUND(I693*H693,2)</f>
        <v>0</v>
      </c>
      <c r="K693" s="176" t="s">
        <v>182</v>
      </c>
      <c r="L693" s="40"/>
      <c r="M693" s="181" t="s">
        <v>19</v>
      </c>
      <c r="N693" s="182" t="s">
        <v>43</v>
      </c>
      <c r="O693" s="65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5" t="s">
        <v>256</v>
      </c>
      <c r="AT693" s="185" t="s">
        <v>152</v>
      </c>
      <c r="AU693" s="185" t="s">
        <v>82</v>
      </c>
      <c r="AY693" s="18" t="s">
        <v>149</v>
      </c>
      <c r="BE693" s="186">
        <f>IF(N693="základní",J693,0)</f>
        <v>0</v>
      </c>
      <c r="BF693" s="186">
        <f>IF(N693="snížená",J693,0)</f>
        <v>0</v>
      </c>
      <c r="BG693" s="186">
        <f>IF(N693="zákl. přenesená",J693,0)</f>
        <v>0</v>
      </c>
      <c r="BH693" s="186">
        <f>IF(N693="sníž. přenesená",J693,0)</f>
        <v>0</v>
      </c>
      <c r="BI693" s="186">
        <f>IF(N693="nulová",J693,0)</f>
        <v>0</v>
      </c>
      <c r="BJ693" s="18" t="s">
        <v>80</v>
      </c>
      <c r="BK693" s="186">
        <f>ROUND(I693*H693,2)</f>
        <v>0</v>
      </c>
      <c r="BL693" s="18" t="s">
        <v>256</v>
      </c>
      <c r="BM693" s="185" t="s">
        <v>1573</v>
      </c>
    </row>
    <row r="694" spans="1:47" s="2" customFormat="1" ht="11.25">
      <c r="A694" s="35"/>
      <c r="B694" s="36"/>
      <c r="C694" s="37"/>
      <c r="D694" s="203" t="s">
        <v>184</v>
      </c>
      <c r="E694" s="37"/>
      <c r="F694" s="204" t="s">
        <v>1574</v>
      </c>
      <c r="G694" s="37"/>
      <c r="H694" s="37"/>
      <c r="I694" s="189"/>
      <c r="J694" s="37"/>
      <c r="K694" s="37"/>
      <c r="L694" s="40"/>
      <c r="M694" s="190"/>
      <c r="N694" s="191"/>
      <c r="O694" s="65"/>
      <c r="P694" s="65"/>
      <c r="Q694" s="65"/>
      <c r="R694" s="65"/>
      <c r="S694" s="65"/>
      <c r="T694" s="66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T694" s="18" t="s">
        <v>184</v>
      </c>
      <c r="AU694" s="18" t="s">
        <v>82</v>
      </c>
    </row>
    <row r="695" spans="2:51" s="14" customFormat="1" ht="11.25">
      <c r="B695" s="205"/>
      <c r="C695" s="206"/>
      <c r="D695" s="187" t="s">
        <v>165</v>
      </c>
      <c r="E695" s="207" t="s">
        <v>19</v>
      </c>
      <c r="F695" s="208" t="s">
        <v>193</v>
      </c>
      <c r="G695" s="206"/>
      <c r="H695" s="207" t="s">
        <v>19</v>
      </c>
      <c r="I695" s="209"/>
      <c r="J695" s="206"/>
      <c r="K695" s="206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165</v>
      </c>
      <c r="AU695" s="214" t="s">
        <v>82</v>
      </c>
      <c r="AV695" s="14" t="s">
        <v>80</v>
      </c>
      <c r="AW695" s="14" t="s">
        <v>34</v>
      </c>
      <c r="AX695" s="14" t="s">
        <v>72</v>
      </c>
      <c r="AY695" s="214" t="s">
        <v>149</v>
      </c>
    </row>
    <row r="696" spans="2:51" s="13" customFormat="1" ht="11.25">
      <c r="B696" s="192"/>
      <c r="C696" s="193"/>
      <c r="D696" s="187" t="s">
        <v>165</v>
      </c>
      <c r="E696" s="194" t="s">
        <v>19</v>
      </c>
      <c r="F696" s="195" t="s">
        <v>1575</v>
      </c>
      <c r="G696" s="193"/>
      <c r="H696" s="196">
        <v>18.56</v>
      </c>
      <c r="I696" s="197"/>
      <c r="J696" s="193"/>
      <c r="K696" s="193"/>
      <c r="L696" s="198"/>
      <c r="M696" s="199"/>
      <c r="N696" s="200"/>
      <c r="O696" s="200"/>
      <c r="P696" s="200"/>
      <c r="Q696" s="200"/>
      <c r="R696" s="200"/>
      <c r="S696" s="200"/>
      <c r="T696" s="201"/>
      <c r="AT696" s="202" t="s">
        <v>165</v>
      </c>
      <c r="AU696" s="202" t="s">
        <v>82</v>
      </c>
      <c r="AV696" s="13" t="s">
        <v>82</v>
      </c>
      <c r="AW696" s="13" t="s">
        <v>34</v>
      </c>
      <c r="AX696" s="13" t="s">
        <v>72</v>
      </c>
      <c r="AY696" s="202" t="s">
        <v>149</v>
      </c>
    </row>
    <row r="697" spans="2:51" s="14" customFormat="1" ht="11.25">
      <c r="B697" s="205"/>
      <c r="C697" s="206"/>
      <c r="D697" s="187" t="s">
        <v>165</v>
      </c>
      <c r="E697" s="207" t="s">
        <v>19</v>
      </c>
      <c r="F697" s="208" t="s">
        <v>201</v>
      </c>
      <c r="G697" s="206"/>
      <c r="H697" s="207" t="s">
        <v>19</v>
      </c>
      <c r="I697" s="209"/>
      <c r="J697" s="206"/>
      <c r="K697" s="206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165</v>
      </c>
      <c r="AU697" s="214" t="s">
        <v>82</v>
      </c>
      <c r="AV697" s="14" t="s">
        <v>80</v>
      </c>
      <c r="AW697" s="14" t="s">
        <v>34</v>
      </c>
      <c r="AX697" s="14" t="s">
        <v>72</v>
      </c>
      <c r="AY697" s="214" t="s">
        <v>149</v>
      </c>
    </row>
    <row r="698" spans="2:51" s="13" customFormat="1" ht="22.5">
      <c r="B698" s="192"/>
      <c r="C698" s="193"/>
      <c r="D698" s="187" t="s">
        <v>165</v>
      </c>
      <c r="E698" s="194" t="s">
        <v>19</v>
      </c>
      <c r="F698" s="195" t="s">
        <v>1576</v>
      </c>
      <c r="G698" s="193"/>
      <c r="H698" s="196">
        <v>25.22</v>
      </c>
      <c r="I698" s="197"/>
      <c r="J698" s="193"/>
      <c r="K698" s="193"/>
      <c r="L698" s="198"/>
      <c r="M698" s="199"/>
      <c r="N698" s="200"/>
      <c r="O698" s="200"/>
      <c r="P698" s="200"/>
      <c r="Q698" s="200"/>
      <c r="R698" s="200"/>
      <c r="S698" s="200"/>
      <c r="T698" s="201"/>
      <c r="AT698" s="202" t="s">
        <v>165</v>
      </c>
      <c r="AU698" s="202" t="s">
        <v>82</v>
      </c>
      <c r="AV698" s="13" t="s">
        <v>82</v>
      </c>
      <c r="AW698" s="13" t="s">
        <v>34</v>
      </c>
      <c r="AX698" s="13" t="s">
        <v>72</v>
      </c>
      <c r="AY698" s="202" t="s">
        <v>149</v>
      </c>
    </row>
    <row r="699" spans="2:51" s="13" customFormat="1" ht="11.25">
      <c r="B699" s="192"/>
      <c r="C699" s="193"/>
      <c r="D699" s="187" t="s">
        <v>165</v>
      </c>
      <c r="E699" s="194" t="s">
        <v>19</v>
      </c>
      <c r="F699" s="195" t="s">
        <v>1577</v>
      </c>
      <c r="G699" s="193"/>
      <c r="H699" s="196">
        <v>41.56</v>
      </c>
      <c r="I699" s="197"/>
      <c r="J699" s="193"/>
      <c r="K699" s="193"/>
      <c r="L699" s="198"/>
      <c r="M699" s="199"/>
      <c r="N699" s="200"/>
      <c r="O699" s="200"/>
      <c r="P699" s="200"/>
      <c r="Q699" s="200"/>
      <c r="R699" s="200"/>
      <c r="S699" s="200"/>
      <c r="T699" s="201"/>
      <c r="AT699" s="202" t="s">
        <v>165</v>
      </c>
      <c r="AU699" s="202" t="s">
        <v>82</v>
      </c>
      <c r="AV699" s="13" t="s">
        <v>82</v>
      </c>
      <c r="AW699" s="13" t="s">
        <v>34</v>
      </c>
      <c r="AX699" s="13" t="s">
        <v>72</v>
      </c>
      <c r="AY699" s="202" t="s">
        <v>149</v>
      </c>
    </row>
    <row r="700" spans="2:51" s="15" customFormat="1" ht="11.25">
      <c r="B700" s="215"/>
      <c r="C700" s="216"/>
      <c r="D700" s="187" t="s">
        <v>165</v>
      </c>
      <c r="E700" s="217" t="s">
        <v>19</v>
      </c>
      <c r="F700" s="218" t="s">
        <v>203</v>
      </c>
      <c r="G700" s="216"/>
      <c r="H700" s="219">
        <v>85.34</v>
      </c>
      <c r="I700" s="220"/>
      <c r="J700" s="216"/>
      <c r="K700" s="216"/>
      <c r="L700" s="221"/>
      <c r="M700" s="222"/>
      <c r="N700" s="223"/>
      <c r="O700" s="223"/>
      <c r="P700" s="223"/>
      <c r="Q700" s="223"/>
      <c r="R700" s="223"/>
      <c r="S700" s="223"/>
      <c r="T700" s="224"/>
      <c r="AT700" s="225" t="s">
        <v>165</v>
      </c>
      <c r="AU700" s="225" t="s">
        <v>82</v>
      </c>
      <c r="AV700" s="15" t="s">
        <v>157</v>
      </c>
      <c r="AW700" s="15" t="s">
        <v>34</v>
      </c>
      <c r="AX700" s="15" t="s">
        <v>80</v>
      </c>
      <c r="AY700" s="225" t="s">
        <v>149</v>
      </c>
    </row>
    <row r="701" spans="1:65" s="2" customFormat="1" ht="24.2" customHeight="1">
      <c r="A701" s="35"/>
      <c r="B701" s="36"/>
      <c r="C701" s="174" t="s">
        <v>1578</v>
      </c>
      <c r="D701" s="174" t="s">
        <v>152</v>
      </c>
      <c r="E701" s="175" t="s">
        <v>1579</v>
      </c>
      <c r="F701" s="176" t="s">
        <v>1580</v>
      </c>
      <c r="G701" s="177" t="s">
        <v>170</v>
      </c>
      <c r="H701" s="178">
        <v>90.482</v>
      </c>
      <c r="I701" s="179"/>
      <c r="J701" s="180">
        <f>ROUND(I701*H701,2)</f>
        <v>0</v>
      </c>
      <c r="K701" s="176" t="s">
        <v>182</v>
      </c>
      <c r="L701" s="40"/>
      <c r="M701" s="181" t="s">
        <v>19</v>
      </c>
      <c r="N701" s="182" t="s">
        <v>43</v>
      </c>
      <c r="O701" s="65"/>
      <c r="P701" s="183">
        <f>O701*H701</f>
        <v>0</v>
      </c>
      <c r="Q701" s="183">
        <v>0.0003</v>
      </c>
      <c r="R701" s="183">
        <f>Q701*H701</f>
        <v>0.027144599999999998</v>
      </c>
      <c r="S701" s="183">
        <v>0</v>
      </c>
      <c r="T701" s="184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5" t="s">
        <v>256</v>
      </c>
      <c r="AT701" s="185" t="s">
        <v>152</v>
      </c>
      <c r="AU701" s="185" t="s">
        <v>82</v>
      </c>
      <c r="AY701" s="18" t="s">
        <v>149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8" t="s">
        <v>80</v>
      </c>
      <c r="BK701" s="186">
        <f>ROUND(I701*H701,2)</f>
        <v>0</v>
      </c>
      <c r="BL701" s="18" t="s">
        <v>256</v>
      </c>
      <c r="BM701" s="185" t="s">
        <v>1581</v>
      </c>
    </row>
    <row r="702" spans="1:47" s="2" customFormat="1" ht="11.25">
      <c r="A702" s="35"/>
      <c r="B702" s="36"/>
      <c r="C702" s="37"/>
      <c r="D702" s="203" t="s">
        <v>184</v>
      </c>
      <c r="E702" s="37"/>
      <c r="F702" s="204" t="s">
        <v>1582</v>
      </c>
      <c r="G702" s="37"/>
      <c r="H702" s="37"/>
      <c r="I702" s="189"/>
      <c r="J702" s="37"/>
      <c r="K702" s="37"/>
      <c r="L702" s="40"/>
      <c r="M702" s="190"/>
      <c r="N702" s="191"/>
      <c r="O702" s="65"/>
      <c r="P702" s="65"/>
      <c r="Q702" s="65"/>
      <c r="R702" s="65"/>
      <c r="S702" s="65"/>
      <c r="T702" s="66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18" t="s">
        <v>184</v>
      </c>
      <c r="AU702" s="18" t="s">
        <v>82</v>
      </c>
    </row>
    <row r="703" spans="2:51" s="14" customFormat="1" ht="11.25">
      <c r="B703" s="205"/>
      <c r="C703" s="206"/>
      <c r="D703" s="187" t="s">
        <v>165</v>
      </c>
      <c r="E703" s="207" t="s">
        <v>19</v>
      </c>
      <c r="F703" s="208" t="s">
        <v>193</v>
      </c>
      <c r="G703" s="206"/>
      <c r="H703" s="207" t="s">
        <v>19</v>
      </c>
      <c r="I703" s="209"/>
      <c r="J703" s="206"/>
      <c r="K703" s="206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165</v>
      </c>
      <c r="AU703" s="214" t="s">
        <v>82</v>
      </c>
      <c r="AV703" s="14" t="s">
        <v>80</v>
      </c>
      <c r="AW703" s="14" t="s">
        <v>34</v>
      </c>
      <c r="AX703" s="14" t="s">
        <v>72</v>
      </c>
      <c r="AY703" s="214" t="s">
        <v>149</v>
      </c>
    </row>
    <row r="704" spans="2:51" s="13" customFormat="1" ht="11.25">
      <c r="B704" s="192"/>
      <c r="C704" s="193"/>
      <c r="D704" s="187" t="s">
        <v>165</v>
      </c>
      <c r="E704" s="194" t="s">
        <v>19</v>
      </c>
      <c r="F704" s="195" t="s">
        <v>1583</v>
      </c>
      <c r="G704" s="193"/>
      <c r="H704" s="196">
        <v>19.893</v>
      </c>
      <c r="I704" s="197"/>
      <c r="J704" s="193"/>
      <c r="K704" s="193"/>
      <c r="L704" s="198"/>
      <c r="M704" s="199"/>
      <c r="N704" s="200"/>
      <c r="O704" s="200"/>
      <c r="P704" s="200"/>
      <c r="Q704" s="200"/>
      <c r="R704" s="200"/>
      <c r="S704" s="200"/>
      <c r="T704" s="201"/>
      <c r="AT704" s="202" t="s">
        <v>165</v>
      </c>
      <c r="AU704" s="202" t="s">
        <v>82</v>
      </c>
      <c r="AV704" s="13" t="s">
        <v>82</v>
      </c>
      <c r="AW704" s="13" t="s">
        <v>34</v>
      </c>
      <c r="AX704" s="13" t="s">
        <v>72</v>
      </c>
      <c r="AY704" s="202" t="s">
        <v>149</v>
      </c>
    </row>
    <row r="705" spans="2:51" s="14" customFormat="1" ht="11.25">
      <c r="B705" s="205"/>
      <c r="C705" s="206"/>
      <c r="D705" s="187" t="s">
        <v>165</v>
      </c>
      <c r="E705" s="207" t="s">
        <v>19</v>
      </c>
      <c r="F705" s="208" t="s">
        <v>201</v>
      </c>
      <c r="G705" s="206"/>
      <c r="H705" s="207" t="s">
        <v>19</v>
      </c>
      <c r="I705" s="209"/>
      <c r="J705" s="206"/>
      <c r="K705" s="206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165</v>
      </c>
      <c r="AU705" s="214" t="s">
        <v>82</v>
      </c>
      <c r="AV705" s="14" t="s">
        <v>80</v>
      </c>
      <c r="AW705" s="14" t="s">
        <v>34</v>
      </c>
      <c r="AX705" s="14" t="s">
        <v>72</v>
      </c>
      <c r="AY705" s="214" t="s">
        <v>149</v>
      </c>
    </row>
    <row r="706" spans="2:51" s="13" customFormat="1" ht="22.5">
      <c r="B706" s="192"/>
      <c r="C706" s="193"/>
      <c r="D706" s="187" t="s">
        <v>165</v>
      </c>
      <c r="E706" s="194" t="s">
        <v>19</v>
      </c>
      <c r="F706" s="195" t="s">
        <v>1576</v>
      </c>
      <c r="G706" s="193"/>
      <c r="H706" s="196">
        <v>25.22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165</v>
      </c>
      <c r="AU706" s="202" t="s">
        <v>82</v>
      </c>
      <c r="AV706" s="13" t="s">
        <v>82</v>
      </c>
      <c r="AW706" s="13" t="s">
        <v>34</v>
      </c>
      <c r="AX706" s="13" t="s">
        <v>72</v>
      </c>
      <c r="AY706" s="202" t="s">
        <v>149</v>
      </c>
    </row>
    <row r="707" spans="2:51" s="13" customFormat="1" ht="22.5">
      <c r="B707" s="192"/>
      <c r="C707" s="193"/>
      <c r="D707" s="187" t="s">
        <v>165</v>
      </c>
      <c r="E707" s="194" t="s">
        <v>19</v>
      </c>
      <c r="F707" s="195" t="s">
        <v>1584</v>
      </c>
      <c r="G707" s="193"/>
      <c r="H707" s="196">
        <v>45.369</v>
      </c>
      <c r="I707" s="197"/>
      <c r="J707" s="193"/>
      <c r="K707" s="193"/>
      <c r="L707" s="198"/>
      <c r="M707" s="199"/>
      <c r="N707" s="200"/>
      <c r="O707" s="200"/>
      <c r="P707" s="200"/>
      <c r="Q707" s="200"/>
      <c r="R707" s="200"/>
      <c r="S707" s="200"/>
      <c r="T707" s="201"/>
      <c r="AT707" s="202" t="s">
        <v>165</v>
      </c>
      <c r="AU707" s="202" t="s">
        <v>82</v>
      </c>
      <c r="AV707" s="13" t="s">
        <v>82</v>
      </c>
      <c r="AW707" s="13" t="s">
        <v>34</v>
      </c>
      <c r="AX707" s="13" t="s">
        <v>72</v>
      </c>
      <c r="AY707" s="202" t="s">
        <v>149</v>
      </c>
    </row>
    <row r="708" spans="2:51" s="15" customFormat="1" ht="11.25">
      <c r="B708" s="215"/>
      <c r="C708" s="216"/>
      <c r="D708" s="187" t="s">
        <v>165</v>
      </c>
      <c r="E708" s="217" t="s">
        <v>19</v>
      </c>
      <c r="F708" s="218" t="s">
        <v>203</v>
      </c>
      <c r="G708" s="216"/>
      <c r="H708" s="219">
        <v>90.482</v>
      </c>
      <c r="I708" s="220"/>
      <c r="J708" s="216"/>
      <c r="K708" s="216"/>
      <c r="L708" s="221"/>
      <c r="M708" s="222"/>
      <c r="N708" s="223"/>
      <c r="O708" s="223"/>
      <c r="P708" s="223"/>
      <c r="Q708" s="223"/>
      <c r="R708" s="223"/>
      <c r="S708" s="223"/>
      <c r="T708" s="224"/>
      <c r="AT708" s="225" t="s">
        <v>165</v>
      </c>
      <c r="AU708" s="225" t="s">
        <v>82</v>
      </c>
      <c r="AV708" s="15" t="s">
        <v>157</v>
      </c>
      <c r="AW708" s="15" t="s">
        <v>34</v>
      </c>
      <c r="AX708" s="15" t="s">
        <v>80</v>
      </c>
      <c r="AY708" s="225" t="s">
        <v>149</v>
      </c>
    </row>
    <row r="709" spans="1:65" s="2" customFormat="1" ht="33" customHeight="1">
      <c r="A709" s="35"/>
      <c r="B709" s="36"/>
      <c r="C709" s="174" t="s">
        <v>1585</v>
      </c>
      <c r="D709" s="174" t="s">
        <v>152</v>
      </c>
      <c r="E709" s="175" t="s">
        <v>1586</v>
      </c>
      <c r="F709" s="176" t="s">
        <v>1587</v>
      </c>
      <c r="G709" s="177" t="s">
        <v>247</v>
      </c>
      <c r="H709" s="178">
        <v>51.42</v>
      </c>
      <c r="I709" s="179"/>
      <c r="J709" s="180">
        <f>ROUND(I709*H709,2)</f>
        <v>0</v>
      </c>
      <c r="K709" s="176" t="s">
        <v>182</v>
      </c>
      <c r="L709" s="40"/>
      <c r="M709" s="181" t="s">
        <v>19</v>
      </c>
      <c r="N709" s="182" t="s">
        <v>43</v>
      </c>
      <c r="O709" s="65"/>
      <c r="P709" s="183">
        <f>O709*H709</f>
        <v>0</v>
      </c>
      <c r="Q709" s="183">
        <v>0.00058</v>
      </c>
      <c r="R709" s="183">
        <f>Q709*H709</f>
        <v>0.029823600000000002</v>
      </c>
      <c r="S709" s="183">
        <v>0</v>
      </c>
      <c r="T709" s="184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256</v>
      </c>
      <c r="AT709" s="185" t="s">
        <v>152</v>
      </c>
      <c r="AU709" s="185" t="s">
        <v>82</v>
      </c>
      <c r="AY709" s="18" t="s">
        <v>149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18" t="s">
        <v>80</v>
      </c>
      <c r="BK709" s="186">
        <f>ROUND(I709*H709,2)</f>
        <v>0</v>
      </c>
      <c r="BL709" s="18" t="s">
        <v>256</v>
      </c>
      <c r="BM709" s="185" t="s">
        <v>1588</v>
      </c>
    </row>
    <row r="710" spans="1:47" s="2" customFormat="1" ht="11.25">
      <c r="A710" s="35"/>
      <c r="B710" s="36"/>
      <c r="C710" s="37"/>
      <c r="D710" s="203" t="s">
        <v>184</v>
      </c>
      <c r="E710" s="37"/>
      <c r="F710" s="204" t="s">
        <v>1589</v>
      </c>
      <c r="G710" s="37"/>
      <c r="H710" s="37"/>
      <c r="I710" s="189"/>
      <c r="J710" s="37"/>
      <c r="K710" s="37"/>
      <c r="L710" s="40"/>
      <c r="M710" s="190"/>
      <c r="N710" s="191"/>
      <c r="O710" s="65"/>
      <c r="P710" s="65"/>
      <c r="Q710" s="65"/>
      <c r="R710" s="65"/>
      <c r="S710" s="65"/>
      <c r="T710" s="66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T710" s="18" t="s">
        <v>184</v>
      </c>
      <c r="AU710" s="18" t="s">
        <v>82</v>
      </c>
    </row>
    <row r="711" spans="2:51" s="13" customFormat="1" ht="11.25">
      <c r="B711" s="192"/>
      <c r="C711" s="193"/>
      <c r="D711" s="187" t="s">
        <v>165</v>
      </c>
      <c r="E711" s="194" t="s">
        <v>19</v>
      </c>
      <c r="F711" s="195" t="s">
        <v>1590</v>
      </c>
      <c r="G711" s="193"/>
      <c r="H711" s="196">
        <v>13.33</v>
      </c>
      <c r="I711" s="197"/>
      <c r="J711" s="193"/>
      <c r="K711" s="193"/>
      <c r="L711" s="198"/>
      <c r="M711" s="199"/>
      <c r="N711" s="200"/>
      <c r="O711" s="200"/>
      <c r="P711" s="200"/>
      <c r="Q711" s="200"/>
      <c r="R711" s="200"/>
      <c r="S711" s="200"/>
      <c r="T711" s="201"/>
      <c r="AT711" s="202" t="s">
        <v>165</v>
      </c>
      <c r="AU711" s="202" t="s">
        <v>82</v>
      </c>
      <c r="AV711" s="13" t="s">
        <v>82</v>
      </c>
      <c r="AW711" s="13" t="s">
        <v>34</v>
      </c>
      <c r="AX711" s="13" t="s">
        <v>72</v>
      </c>
      <c r="AY711" s="202" t="s">
        <v>149</v>
      </c>
    </row>
    <row r="712" spans="2:51" s="13" customFormat="1" ht="11.25">
      <c r="B712" s="192"/>
      <c r="C712" s="193"/>
      <c r="D712" s="187" t="s">
        <v>165</v>
      </c>
      <c r="E712" s="194" t="s">
        <v>19</v>
      </c>
      <c r="F712" s="195" t="s">
        <v>1591</v>
      </c>
      <c r="G712" s="193"/>
      <c r="H712" s="196">
        <v>38.09</v>
      </c>
      <c r="I712" s="197"/>
      <c r="J712" s="193"/>
      <c r="K712" s="193"/>
      <c r="L712" s="198"/>
      <c r="M712" s="199"/>
      <c r="N712" s="200"/>
      <c r="O712" s="200"/>
      <c r="P712" s="200"/>
      <c r="Q712" s="200"/>
      <c r="R712" s="200"/>
      <c r="S712" s="200"/>
      <c r="T712" s="201"/>
      <c r="AT712" s="202" t="s">
        <v>165</v>
      </c>
      <c r="AU712" s="202" t="s">
        <v>82</v>
      </c>
      <c r="AV712" s="13" t="s">
        <v>82</v>
      </c>
      <c r="AW712" s="13" t="s">
        <v>34</v>
      </c>
      <c r="AX712" s="13" t="s">
        <v>72</v>
      </c>
      <c r="AY712" s="202" t="s">
        <v>149</v>
      </c>
    </row>
    <row r="713" spans="2:51" s="15" customFormat="1" ht="11.25">
      <c r="B713" s="215"/>
      <c r="C713" s="216"/>
      <c r="D713" s="187" t="s">
        <v>165</v>
      </c>
      <c r="E713" s="217" t="s">
        <v>19</v>
      </c>
      <c r="F713" s="218" t="s">
        <v>203</v>
      </c>
      <c r="G713" s="216"/>
      <c r="H713" s="219">
        <v>51.42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165</v>
      </c>
      <c r="AU713" s="225" t="s">
        <v>82</v>
      </c>
      <c r="AV713" s="15" t="s">
        <v>157</v>
      </c>
      <c r="AW713" s="15" t="s">
        <v>34</v>
      </c>
      <c r="AX713" s="15" t="s">
        <v>80</v>
      </c>
      <c r="AY713" s="225" t="s">
        <v>149</v>
      </c>
    </row>
    <row r="714" spans="1:65" s="2" customFormat="1" ht="37.9" customHeight="1">
      <c r="A714" s="35"/>
      <c r="B714" s="36"/>
      <c r="C714" s="229" t="s">
        <v>1592</v>
      </c>
      <c r="D714" s="229" t="s">
        <v>1089</v>
      </c>
      <c r="E714" s="230" t="s">
        <v>1593</v>
      </c>
      <c r="F714" s="231" t="s">
        <v>1594</v>
      </c>
      <c r="G714" s="232" t="s">
        <v>170</v>
      </c>
      <c r="H714" s="233">
        <v>5.142</v>
      </c>
      <c r="I714" s="234"/>
      <c r="J714" s="235">
        <f>ROUND(I714*H714,2)</f>
        <v>0</v>
      </c>
      <c r="K714" s="231" t="s">
        <v>182</v>
      </c>
      <c r="L714" s="236"/>
      <c r="M714" s="237" t="s">
        <v>19</v>
      </c>
      <c r="N714" s="238" t="s">
        <v>43</v>
      </c>
      <c r="O714" s="65"/>
      <c r="P714" s="183">
        <f>O714*H714</f>
        <v>0</v>
      </c>
      <c r="Q714" s="183">
        <v>0.025</v>
      </c>
      <c r="R714" s="183">
        <f>Q714*H714</f>
        <v>0.12855000000000003</v>
      </c>
      <c r="S714" s="183">
        <v>0</v>
      </c>
      <c r="T714" s="184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85" t="s">
        <v>355</v>
      </c>
      <c r="AT714" s="185" t="s">
        <v>1089</v>
      </c>
      <c r="AU714" s="185" t="s">
        <v>82</v>
      </c>
      <c r="AY714" s="18" t="s">
        <v>149</v>
      </c>
      <c r="BE714" s="186">
        <f>IF(N714="základní",J714,0)</f>
        <v>0</v>
      </c>
      <c r="BF714" s="186">
        <f>IF(N714="snížená",J714,0)</f>
        <v>0</v>
      </c>
      <c r="BG714" s="186">
        <f>IF(N714="zákl. přenesená",J714,0)</f>
        <v>0</v>
      </c>
      <c r="BH714" s="186">
        <f>IF(N714="sníž. přenesená",J714,0)</f>
        <v>0</v>
      </c>
      <c r="BI714" s="186">
        <f>IF(N714="nulová",J714,0)</f>
        <v>0</v>
      </c>
      <c r="BJ714" s="18" t="s">
        <v>80</v>
      </c>
      <c r="BK714" s="186">
        <f>ROUND(I714*H714,2)</f>
        <v>0</v>
      </c>
      <c r="BL714" s="18" t="s">
        <v>256</v>
      </c>
      <c r="BM714" s="185" t="s">
        <v>1595</v>
      </c>
    </row>
    <row r="715" spans="2:51" s="13" customFormat="1" ht="11.25">
      <c r="B715" s="192"/>
      <c r="C715" s="193"/>
      <c r="D715" s="187" t="s">
        <v>165</v>
      </c>
      <c r="E715" s="194" t="s">
        <v>19</v>
      </c>
      <c r="F715" s="195" t="s">
        <v>1596</v>
      </c>
      <c r="G715" s="193"/>
      <c r="H715" s="196">
        <v>5.142</v>
      </c>
      <c r="I715" s="197"/>
      <c r="J715" s="193"/>
      <c r="K715" s="193"/>
      <c r="L715" s="198"/>
      <c r="M715" s="199"/>
      <c r="N715" s="200"/>
      <c r="O715" s="200"/>
      <c r="P715" s="200"/>
      <c r="Q715" s="200"/>
      <c r="R715" s="200"/>
      <c r="S715" s="200"/>
      <c r="T715" s="201"/>
      <c r="AT715" s="202" t="s">
        <v>165</v>
      </c>
      <c r="AU715" s="202" t="s">
        <v>82</v>
      </c>
      <c r="AV715" s="13" t="s">
        <v>82</v>
      </c>
      <c r="AW715" s="13" t="s">
        <v>34</v>
      </c>
      <c r="AX715" s="13" t="s">
        <v>80</v>
      </c>
      <c r="AY715" s="202" t="s">
        <v>149</v>
      </c>
    </row>
    <row r="716" spans="1:65" s="2" customFormat="1" ht="44.25" customHeight="1">
      <c r="A716" s="35"/>
      <c r="B716" s="36"/>
      <c r="C716" s="174" t="s">
        <v>1597</v>
      </c>
      <c r="D716" s="174" t="s">
        <v>152</v>
      </c>
      <c r="E716" s="175" t="s">
        <v>1598</v>
      </c>
      <c r="F716" s="176" t="s">
        <v>1599</v>
      </c>
      <c r="G716" s="177" t="s">
        <v>170</v>
      </c>
      <c r="H716" s="178">
        <v>60.12</v>
      </c>
      <c r="I716" s="179"/>
      <c r="J716" s="180">
        <f>ROUND(I716*H716,2)</f>
        <v>0</v>
      </c>
      <c r="K716" s="176" t="s">
        <v>182</v>
      </c>
      <c r="L716" s="40"/>
      <c r="M716" s="181" t="s">
        <v>19</v>
      </c>
      <c r="N716" s="182" t="s">
        <v>43</v>
      </c>
      <c r="O716" s="65"/>
      <c r="P716" s="183">
        <f>O716*H716</f>
        <v>0</v>
      </c>
      <c r="Q716" s="183">
        <v>0.009</v>
      </c>
      <c r="R716" s="183">
        <f>Q716*H716</f>
        <v>0.5410799999999999</v>
      </c>
      <c r="S716" s="183">
        <v>0</v>
      </c>
      <c r="T716" s="184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5" t="s">
        <v>256</v>
      </c>
      <c r="AT716" s="185" t="s">
        <v>152</v>
      </c>
      <c r="AU716" s="185" t="s">
        <v>82</v>
      </c>
      <c r="AY716" s="18" t="s">
        <v>149</v>
      </c>
      <c r="BE716" s="186">
        <f>IF(N716="základní",J716,0)</f>
        <v>0</v>
      </c>
      <c r="BF716" s="186">
        <f>IF(N716="snížená",J716,0)</f>
        <v>0</v>
      </c>
      <c r="BG716" s="186">
        <f>IF(N716="zákl. přenesená",J716,0)</f>
        <v>0</v>
      </c>
      <c r="BH716" s="186">
        <f>IF(N716="sníž. přenesená",J716,0)</f>
        <v>0</v>
      </c>
      <c r="BI716" s="186">
        <f>IF(N716="nulová",J716,0)</f>
        <v>0</v>
      </c>
      <c r="BJ716" s="18" t="s">
        <v>80</v>
      </c>
      <c r="BK716" s="186">
        <f>ROUND(I716*H716,2)</f>
        <v>0</v>
      </c>
      <c r="BL716" s="18" t="s">
        <v>256</v>
      </c>
      <c r="BM716" s="185" t="s">
        <v>1600</v>
      </c>
    </row>
    <row r="717" spans="1:47" s="2" customFormat="1" ht="11.25">
      <c r="A717" s="35"/>
      <c r="B717" s="36"/>
      <c r="C717" s="37"/>
      <c r="D717" s="203" t="s">
        <v>184</v>
      </c>
      <c r="E717" s="37"/>
      <c r="F717" s="204" t="s">
        <v>1601</v>
      </c>
      <c r="G717" s="37"/>
      <c r="H717" s="37"/>
      <c r="I717" s="189"/>
      <c r="J717" s="37"/>
      <c r="K717" s="37"/>
      <c r="L717" s="40"/>
      <c r="M717" s="190"/>
      <c r="N717" s="191"/>
      <c r="O717" s="65"/>
      <c r="P717" s="65"/>
      <c r="Q717" s="65"/>
      <c r="R717" s="65"/>
      <c r="S717" s="65"/>
      <c r="T717" s="66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T717" s="18" t="s">
        <v>184</v>
      </c>
      <c r="AU717" s="18" t="s">
        <v>82</v>
      </c>
    </row>
    <row r="718" spans="2:51" s="14" customFormat="1" ht="11.25">
      <c r="B718" s="205"/>
      <c r="C718" s="206"/>
      <c r="D718" s="187" t="s">
        <v>165</v>
      </c>
      <c r="E718" s="207" t="s">
        <v>19</v>
      </c>
      <c r="F718" s="208" t="s">
        <v>193</v>
      </c>
      <c r="G718" s="206"/>
      <c r="H718" s="207" t="s">
        <v>19</v>
      </c>
      <c r="I718" s="209"/>
      <c r="J718" s="206"/>
      <c r="K718" s="206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165</v>
      </c>
      <c r="AU718" s="214" t="s">
        <v>82</v>
      </c>
      <c r="AV718" s="14" t="s">
        <v>80</v>
      </c>
      <c r="AW718" s="14" t="s">
        <v>34</v>
      </c>
      <c r="AX718" s="14" t="s">
        <v>72</v>
      </c>
      <c r="AY718" s="214" t="s">
        <v>149</v>
      </c>
    </row>
    <row r="719" spans="2:51" s="13" customFormat="1" ht="11.25">
      <c r="B719" s="192"/>
      <c r="C719" s="193"/>
      <c r="D719" s="187" t="s">
        <v>165</v>
      </c>
      <c r="E719" s="194" t="s">
        <v>19</v>
      </c>
      <c r="F719" s="195" t="s">
        <v>1575</v>
      </c>
      <c r="G719" s="193"/>
      <c r="H719" s="196">
        <v>18.56</v>
      </c>
      <c r="I719" s="197"/>
      <c r="J719" s="193"/>
      <c r="K719" s="193"/>
      <c r="L719" s="198"/>
      <c r="M719" s="199"/>
      <c r="N719" s="200"/>
      <c r="O719" s="200"/>
      <c r="P719" s="200"/>
      <c r="Q719" s="200"/>
      <c r="R719" s="200"/>
      <c r="S719" s="200"/>
      <c r="T719" s="201"/>
      <c r="AT719" s="202" t="s">
        <v>165</v>
      </c>
      <c r="AU719" s="202" t="s">
        <v>82</v>
      </c>
      <c r="AV719" s="13" t="s">
        <v>82</v>
      </c>
      <c r="AW719" s="13" t="s">
        <v>34</v>
      </c>
      <c r="AX719" s="13" t="s">
        <v>72</v>
      </c>
      <c r="AY719" s="202" t="s">
        <v>149</v>
      </c>
    </row>
    <row r="720" spans="2:51" s="14" customFormat="1" ht="11.25">
      <c r="B720" s="205"/>
      <c r="C720" s="206"/>
      <c r="D720" s="187" t="s">
        <v>165</v>
      </c>
      <c r="E720" s="207" t="s">
        <v>19</v>
      </c>
      <c r="F720" s="208" t="s">
        <v>201</v>
      </c>
      <c r="G720" s="206"/>
      <c r="H720" s="207" t="s">
        <v>19</v>
      </c>
      <c r="I720" s="209"/>
      <c r="J720" s="206"/>
      <c r="K720" s="206"/>
      <c r="L720" s="210"/>
      <c r="M720" s="211"/>
      <c r="N720" s="212"/>
      <c r="O720" s="212"/>
      <c r="P720" s="212"/>
      <c r="Q720" s="212"/>
      <c r="R720" s="212"/>
      <c r="S720" s="212"/>
      <c r="T720" s="213"/>
      <c r="AT720" s="214" t="s">
        <v>165</v>
      </c>
      <c r="AU720" s="214" t="s">
        <v>82</v>
      </c>
      <c r="AV720" s="14" t="s">
        <v>80</v>
      </c>
      <c r="AW720" s="14" t="s">
        <v>34</v>
      </c>
      <c r="AX720" s="14" t="s">
        <v>72</v>
      </c>
      <c r="AY720" s="214" t="s">
        <v>149</v>
      </c>
    </row>
    <row r="721" spans="2:51" s="13" customFormat="1" ht="11.25">
      <c r="B721" s="192"/>
      <c r="C721" s="193"/>
      <c r="D721" s="187" t="s">
        <v>165</v>
      </c>
      <c r="E721" s="194" t="s">
        <v>19</v>
      </c>
      <c r="F721" s="195" t="s">
        <v>1577</v>
      </c>
      <c r="G721" s="193"/>
      <c r="H721" s="196">
        <v>41.56</v>
      </c>
      <c r="I721" s="197"/>
      <c r="J721" s="193"/>
      <c r="K721" s="193"/>
      <c r="L721" s="198"/>
      <c r="M721" s="199"/>
      <c r="N721" s="200"/>
      <c r="O721" s="200"/>
      <c r="P721" s="200"/>
      <c r="Q721" s="200"/>
      <c r="R721" s="200"/>
      <c r="S721" s="200"/>
      <c r="T721" s="201"/>
      <c r="AT721" s="202" t="s">
        <v>165</v>
      </c>
      <c r="AU721" s="202" t="s">
        <v>82</v>
      </c>
      <c r="AV721" s="13" t="s">
        <v>82</v>
      </c>
      <c r="AW721" s="13" t="s">
        <v>34</v>
      </c>
      <c r="AX721" s="13" t="s">
        <v>72</v>
      </c>
      <c r="AY721" s="202" t="s">
        <v>149</v>
      </c>
    </row>
    <row r="722" spans="2:51" s="15" customFormat="1" ht="11.25">
      <c r="B722" s="215"/>
      <c r="C722" s="216"/>
      <c r="D722" s="187" t="s">
        <v>165</v>
      </c>
      <c r="E722" s="217" t="s">
        <v>19</v>
      </c>
      <c r="F722" s="218" t="s">
        <v>203</v>
      </c>
      <c r="G722" s="216"/>
      <c r="H722" s="219">
        <v>60.12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165</v>
      </c>
      <c r="AU722" s="225" t="s">
        <v>82</v>
      </c>
      <c r="AV722" s="15" t="s">
        <v>157</v>
      </c>
      <c r="AW722" s="15" t="s">
        <v>34</v>
      </c>
      <c r="AX722" s="15" t="s">
        <v>80</v>
      </c>
      <c r="AY722" s="225" t="s">
        <v>149</v>
      </c>
    </row>
    <row r="723" spans="1:65" s="2" customFormat="1" ht="37.9" customHeight="1">
      <c r="A723" s="35"/>
      <c r="B723" s="36"/>
      <c r="C723" s="229" t="s">
        <v>1602</v>
      </c>
      <c r="D723" s="229" t="s">
        <v>1089</v>
      </c>
      <c r="E723" s="230" t="s">
        <v>1593</v>
      </c>
      <c r="F723" s="231" t="s">
        <v>1594</v>
      </c>
      <c r="G723" s="232" t="s">
        <v>170</v>
      </c>
      <c r="H723" s="233">
        <v>69.138</v>
      </c>
      <c r="I723" s="234"/>
      <c r="J723" s="235">
        <f>ROUND(I723*H723,2)</f>
        <v>0</v>
      </c>
      <c r="K723" s="231" t="s">
        <v>182</v>
      </c>
      <c r="L723" s="236"/>
      <c r="M723" s="237" t="s">
        <v>19</v>
      </c>
      <c r="N723" s="238" t="s">
        <v>43</v>
      </c>
      <c r="O723" s="65"/>
      <c r="P723" s="183">
        <f>O723*H723</f>
        <v>0</v>
      </c>
      <c r="Q723" s="183">
        <v>0.025</v>
      </c>
      <c r="R723" s="183">
        <f>Q723*H723</f>
        <v>1.7284500000000003</v>
      </c>
      <c r="S723" s="183">
        <v>0</v>
      </c>
      <c r="T723" s="184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85" t="s">
        <v>355</v>
      </c>
      <c r="AT723" s="185" t="s">
        <v>1089</v>
      </c>
      <c r="AU723" s="185" t="s">
        <v>82</v>
      </c>
      <c r="AY723" s="18" t="s">
        <v>149</v>
      </c>
      <c r="BE723" s="186">
        <f>IF(N723="základní",J723,0)</f>
        <v>0</v>
      </c>
      <c r="BF723" s="186">
        <f>IF(N723="snížená",J723,0)</f>
        <v>0</v>
      </c>
      <c r="BG723" s="186">
        <f>IF(N723="zákl. přenesená",J723,0)</f>
        <v>0</v>
      </c>
      <c r="BH723" s="186">
        <f>IF(N723="sníž. přenesená",J723,0)</f>
        <v>0</v>
      </c>
      <c r="BI723" s="186">
        <f>IF(N723="nulová",J723,0)</f>
        <v>0</v>
      </c>
      <c r="BJ723" s="18" t="s">
        <v>80</v>
      </c>
      <c r="BK723" s="186">
        <f>ROUND(I723*H723,2)</f>
        <v>0</v>
      </c>
      <c r="BL723" s="18" t="s">
        <v>256</v>
      </c>
      <c r="BM723" s="185" t="s">
        <v>1603</v>
      </c>
    </row>
    <row r="724" spans="1:47" s="2" customFormat="1" ht="19.5">
      <c r="A724" s="35"/>
      <c r="B724" s="36"/>
      <c r="C724" s="37"/>
      <c r="D724" s="187" t="s">
        <v>163</v>
      </c>
      <c r="E724" s="37"/>
      <c r="F724" s="188" t="s">
        <v>1604</v>
      </c>
      <c r="G724" s="37"/>
      <c r="H724" s="37"/>
      <c r="I724" s="189"/>
      <c r="J724" s="37"/>
      <c r="K724" s="37"/>
      <c r="L724" s="40"/>
      <c r="M724" s="190"/>
      <c r="N724" s="191"/>
      <c r="O724" s="65"/>
      <c r="P724" s="65"/>
      <c r="Q724" s="65"/>
      <c r="R724" s="65"/>
      <c r="S724" s="65"/>
      <c r="T724" s="66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T724" s="18" t="s">
        <v>163</v>
      </c>
      <c r="AU724" s="18" t="s">
        <v>82</v>
      </c>
    </row>
    <row r="725" spans="2:51" s="13" customFormat="1" ht="11.25">
      <c r="B725" s="192"/>
      <c r="C725" s="193"/>
      <c r="D725" s="187" t="s">
        <v>165</v>
      </c>
      <c r="E725" s="193"/>
      <c r="F725" s="195" t="s">
        <v>1605</v>
      </c>
      <c r="G725" s="193"/>
      <c r="H725" s="196">
        <v>69.138</v>
      </c>
      <c r="I725" s="197"/>
      <c r="J725" s="193"/>
      <c r="K725" s="193"/>
      <c r="L725" s="198"/>
      <c r="M725" s="199"/>
      <c r="N725" s="200"/>
      <c r="O725" s="200"/>
      <c r="P725" s="200"/>
      <c r="Q725" s="200"/>
      <c r="R725" s="200"/>
      <c r="S725" s="200"/>
      <c r="T725" s="201"/>
      <c r="AT725" s="202" t="s">
        <v>165</v>
      </c>
      <c r="AU725" s="202" t="s">
        <v>82</v>
      </c>
      <c r="AV725" s="13" t="s">
        <v>82</v>
      </c>
      <c r="AW725" s="13" t="s">
        <v>4</v>
      </c>
      <c r="AX725" s="13" t="s">
        <v>80</v>
      </c>
      <c r="AY725" s="202" t="s">
        <v>149</v>
      </c>
    </row>
    <row r="726" spans="1:65" s="2" customFormat="1" ht="49.15" customHeight="1">
      <c r="A726" s="35"/>
      <c r="B726" s="36"/>
      <c r="C726" s="174" t="s">
        <v>1606</v>
      </c>
      <c r="D726" s="174" t="s">
        <v>152</v>
      </c>
      <c r="E726" s="175" t="s">
        <v>1607</v>
      </c>
      <c r="F726" s="176" t="s">
        <v>1608</v>
      </c>
      <c r="G726" s="177" t="s">
        <v>170</v>
      </c>
      <c r="H726" s="178">
        <v>25.22</v>
      </c>
      <c r="I726" s="179"/>
      <c r="J726" s="180">
        <f>ROUND(I726*H726,2)</f>
        <v>0</v>
      </c>
      <c r="K726" s="176" t="s">
        <v>182</v>
      </c>
      <c r="L726" s="40"/>
      <c r="M726" s="181" t="s">
        <v>19</v>
      </c>
      <c r="N726" s="182" t="s">
        <v>43</v>
      </c>
      <c r="O726" s="65"/>
      <c r="P726" s="183">
        <f>O726*H726</f>
        <v>0</v>
      </c>
      <c r="Q726" s="183">
        <v>0.009</v>
      </c>
      <c r="R726" s="183">
        <f>Q726*H726</f>
        <v>0.22697999999999996</v>
      </c>
      <c r="S726" s="183">
        <v>0</v>
      </c>
      <c r="T726" s="184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85" t="s">
        <v>256</v>
      </c>
      <c r="AT726" s="185" t="s">
        <v>152</v>
      </c>
      <c r="AU726" s="185" t="s">
        <v>82</v>
      </c>
      <c r="AY726" s="18" t="s">
        <v>149</v>
      </c>
      <c r="BE726" s="186">
        <f>IF(N726="základní",J726,0)</f>
        <v>0</v>
      </c>
      <c r="BF726" s="186">
        <f>IF(N726="snížená",J726,0)</f>
        <v>0</v>
      </c>
      <c r="BG726" s="186">
        <f>IF(N726="zákl. přenesená",J726,0)</f>
        <v>0</v>
      </c>
      <c r="BH726" s="186">
        <f>IF(N726="sníž. přenesená",J726,0)</f>
        <v>0</v>
      </c>
      <c r="BI726" s="186">
        <f>IF(N726="nulová",J726,0)</f>
        <v>0</v>
      </c>
      <c r="BJ726" s="18" t="s">
        <v>80</v>
      </c>
      <c r="BK726" s="186">
        <f>ROUND(I726*H726,2)</f>
        <v>0</v>
      </c>
      <c r="BL726" s="18" t="s">
        <v>256</v>
      </c>
      <c r="BM726" s="185" t="s">
        <v>1609</v>
      </c>
    </row>
    <row r="727" spans="1:47" s="2" customFormat="1" ht="11.25">
      <c r="A727" s="35"/>
      <c r="B727" s="36"/>
      <c r="C727" s="37"/>
      <c r="D727" s="203" t="s">
        <v>184</v>
      </c>
      <c r="E727" s="37"/>
      <c r="F727" s="204" t="s">
        <v>1610</v>
      </c>
      <c r="G727" s="37"/>
      <c r="H727" s="37"/>
      <c r="I727" s="189"/>
      <c r="J727" s="37"/>
      <c r="K727" s="37"/>
      <c r="L727" s="40"/>
      <c r="M727" s="190"/>
      <c r="N727" s="191"/>
      <c r="O727" s="65"/>
      <c r="P727" s="65"/>
      <c r="Q727" s="65"/>
      <c r="R727" s="65"/>
      <c r="S727" s="65"/>
      <c r="T727" s="66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T727" s="18" t="s">
        <v>184</v>
      </c>
      <c r="AU727" s="18" t="s">
        <v>82</v>
      </c>
    </row>
    <row r="728" spans="2:51" s="14" customFormat="1" ht="11.25">
      <c r="B728" s="205"/>
      <c r="C728" s="206"/>
      <c r="D728" s="187" t="s">
        <v>165</v>
      </c>
      <c r="E728" s="207" t="s">
        <v>19</v>
      </c>
      <c r="F728" s="208" t="s">
        <v>201</v>
      </c>
      <c r="G728" s="206"/>
      <c r="H728" s="207" t="s">
        <v>19</v>
      </c>
      <c r="I728" s="209"/>
      <c r="J728" s="206"/>
      <c r="K728" s="206"/>
      <c r="L728" s="210"/>
      <c r="M728" s="211"/>
      <c r="N728" s="212"/>
      <c r="O728" s="212"/>
      <c r="P728" s="212"/>
      <c r="Q728" s="212"/>
      <c r="R728" s="212"/>
      <c r="S728" s="212"/>
      <c r="T728" s="213"/>
      <c r="AT728" s="214" t="s">
        <v>165</v>
      </c>
      <c r="AU728" s="214" t="s">
        <v>82</v>
      </c>
      <c r="AV728" s="14" t="s">
        <v>80</v>
      </c>
      <c r="AW728" s="14" t="s">
        <v>34</v>
      </c>
      <c r="AX728" s="14" t="s">
        <v>72</v>
      </c>
      <c r="AY728" s="214" t="s">
        <v>149</v>
      </c>
    </row>
    <row r="729" spans="2:51" s="13" customFormat="1" ht="22.5">
      <c r="B729" s="192"/>
      <c r="C729" s="193"/>
      <c r="D729" s="187" t="s">
        <v>165</v>
      </c>
      <c r="E729" s="194" t="s">
        <v>19</v>
      </c>
      <c r="F729" s="195" t="s">
        <v>1576</v>
      </c>
      <c r="G729" s="193"/>
      <c r="H729" s="196">
        <v>25.22</v>
      </c>
      <c r="I729" s="197"/>
      <c r="J729" s="193"/>
      <c r="K729" s="193"/>
      <c r="L729" s="198"/>
      <c r="M729" s="199"/>
      <c r="N729" s="200"/>
      <c r="O729" s="200"/>
      <c r="P729" s="200"/>
      <c r="Q729" s="200"/>
      <c r="R729" s="200"/>
      <c r="S729" s="200"/>
      <c r="T729" s="201"/>
      <c r="AT729" s="202" t="s">
        <v>165</v>
      </c>
      <c r="AU729" s="202" t="s">
        <v>82</v>
      </c>
      <c r="AV729" s="13" t="s">
        <v>82</v>
      </c>
      <c r="AW729" s="13" t="s">
        <v>34</v>
      </c>
      <c r="AX729" s="13" t="s">
        <v>80</v>
      </c>
      <c r="AY729" s="202" t="s">
        <v>149</v>
      </c>
    </row>
    <row r="730" spans="1:65" s="2" customFormat="1" ht="37.9" customHeight="1">
      <c r="A730" s="35"/>
      <c r="B730" s="36"/>
      <c r="C730" s="229" t="s">
        <v>1611</v>
      </c>
      <c r="D730" s="229" t="s">
        <v>1089</v>
      </c>
      <c r="E730" s="230" t="s">
        <v>1612</v>
      </c>
      <c r="F730" s="231" t="s">
        <v>1613</v>
      </c>
      <c r="G730" s="232" t="s">
        <v>170</v>
      </c>
      <c r="H730" s="233">
        <v>29.003</v>
      </c>
      <c r="I730" s="234"/>
      <c r="J730" s="235">
        <f>ROUND(I730*H730,2)</f>
        <v>0</v>
      </c>
      <c r="K730" s="231" t="s">
        <v>182</v>
      </c>
      <c r="L730" s="236"/>
      <c r="M730" s="237" t="s">
        <v>19</v>
      </c>
      <c r="N730" s="238" t="s">
        <v>43</v>
      </c>
      <c r="O730" s="65"/>
      <c r="P730" s="183">
        <f>O730*H730</f>
        <v>0</v>
      </c>
      <c r="Q730" s="183">
        <v>0.025</v>
      </c>
      <c r="R730" s="183">
        <f>Q730*H730</f>
        <v>0.725075</v>
      </c>
      <c r="S730" s="183">
        <v>0</v>
      </c>
      <c r="T730" s="184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85" t="s">
        <v>355</v>
      </c>
      <c r="AT730" s="185" t="s">
        <v>1089</v>
      </c>
      <c r="AU730" s="185" t="s">
        <v>82</v>
      </c>
      <c r="AY730" s="18" t="s">
        <v>149</v>
      </c>
      <c r="BE730" s="186">
        <f>IF(N730="základní",J730,0)</f>
        <v>0</v>
      </c>
      <c r="BF730" s="186">
        <f>IF(N730="snížená",J730,0)</f>
        <v>0</v>
      </c>
      <c r="BG730" s="186">
        <f>IF(N730="zákl. přenesená",J730,0)</f>
        <v>0</v>
      </c>
      <c r="BH730" s="186">
        <f>IF(N730="sníž. přenesená",J730,0)</f>
        <v>0</v>
      </c>
      <c r="BI730" s="186">
        <f>IF(N730="nulová",J730,0)</f>
        <v>0</v>
      </c>
      <c r="BJ730" s="18" t="s">
        <v>80</v>
      </c>
      <c r="BK730" s="186">
        <f>ROUND(I730*H730,2)</f>
        <v>0</v>
      </c>
      <c r="BL730" s="18" t="s">
        <v>256</v>
      </c>
      <c r="BM730" s="185" t="s">
        <v>1614</v>
      </c>
    </row>
    <row r="731" spans="1:47" s="2" customFormat="1" ht="19.5">
      <c r="A731" s="35"/>
      <c r="B731" s="36"/>
      <c r="C731" s="37"/>
      <c r="D731" s="187" t="s">
        <v>163</v>
      </c>
      <c r="E731" s="37"/>
      <c r="F731" s="188" t="s">
        <v>1615</v>
      </c>
      <c r="G731" s="37"/>
      <c r="H731" s="37"/>
      <c r="I731" s="189"/>
      <c r="J731" s="37"/>
      <c r="K731" s="37"/>
      <c r="L731" s="40"/>
      <c r="M731" s="190"/>
      <c r="N731" s="191"/>
      <c r="O731" s="65"/>
      <c r="P731" s="65"/>
      <c r="Q731" s="65"/>
      <c r="R731" s="65"/>
      <c r="S731" s="65"/>
      <c r="T731" s="66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T731" s="18" t="s">
        <v>163</v>
      </c>
      <c r="AU731" s="18" t="s">
        <v>82</v>
      </c>
    </row>
    <row r="732" spans="2:51" s="13" customFormat="1" ht="11.25">
      <c r="B732" s="192"/>
      <c r="C732" s="193"/>
      <c r="D732" s="187" t="s">
        <v>165</v>
      </c>
      <c r="E732" s="193"/>
      <c r="F732" s="195" t="s">
        <v>1616</v>
      </c>
      <c r="G732" s="193"/>
      <c r="H732" s="196">
        <v>29.003</v>
      </c>
      <c r="I732" s="197"/>
      <c r="J732" s="193"/>
      <c r="K732" s="193"/>
      <c r="L732" s="198"/>
      <c r="M732" s="199"/>
      <c r="N732" s="200"/>
      <c r="O732" s="200"/>
      <c r="P732" s="200"/>
      <c r="Q732" s="200"/>
      <c r="R732" s="200"/>
      <c r="S732" s="200"/>
      <c r="T732" s="201"/>
      <c r="AT732" s="202" t="s">
        <v>165</v>
      </c>
      <c r="AU732" s="202" t="s">
        <v>82</v>
      </c>
      <c r="AV732" s="13" t="s">
        <v>82</v>
      </c>
      <c r="AW732" s="13" t="s">
        <v>4</v>
      </c>
      <c r="AX732" s="13" t="s">
        <v>80</v>
      </c>
      <c r="AY732" s="202" t="s">
        <v>149</v>
      </c>
    </row>
    <row r="733" spans="1:65" s="2" customFormat="1" ht="37.9" customHeight="1">
      <c r="A733" s="35"/>
      <c r="B733" s="36"/>
      <c r="C733" s="174" t="s">
        <v>1617</v>
      </c>
      <c r="D733" s="174" t="s">
        <v>152</v>
      </c>
      <c r="E733" s="175" t="s">
        <v>1618</v>
      </c>
      <c r="F733" s="176" t="s">
        <v>1619</v>
      </c>
      <c r="G733" s="177" t="s">
        <v>170</v>
      </c>
      <c r="H733" s="178">
        <v>13.47</v>
      </c>
      <c r="I733" s="179"/>
      <c r="J733" s="180">
        <f>ROUND(I733*H733,2)</f>
        <v>0</v>
      </c>
      <c r="K733" s="176" t="s">
        <v>182</v>
      </c>
      <c r="L733" s="40"/>
      <c r="M733" s="181" t="s">
        <v>19</v>
      </c>
      <c r="N733" s="182" t="s">
        <v>43</v>
      </c>
      <c r="O733" s="65"/>
      <c r="P733" s="183">
        <f>O733*H733</f>
        <v>0</v>
      </c>
      <c r="Q733" s="183">
        <v>0</v>
      </c>
      <c r="R733" s="183">
        <f>Q733*H733</f>
        <v>0</v>
      </c>
      <c r="S733" s="183">
        <v>0</v>
      </c>
      <c r="T733" s="18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5" t="s">
        <v>256</v>
      </c>
      <c r="AT733" s="185" t="s">
        <v>152</v>
      </c>
      <c r="AU733" s="185" t="s">
        <v>82</v>
      </c>
      <c r="AY733" s="18" t="s">
        <v>149</v>
      </c>
      <c r="BE733" s="186">
        <f>IF(N733="základní",J733,0)</f>
        <v>0</v>
      </c>
      <c r="BF733" s="186">
        <f>IF(N733="snížená",J733,0)</f>
        <v>0</v>
      </c>
      <c r="BG733" s="186">
        <f>IF(N733="zákl. přenesená",J733,0)</f>
        <v>0</v>
      </c>
      <c r="BH733" s="186">
        <f>IF(N733="sníž. přenesená",J733,0)</f>
        <v>0</v>
      </c>
      <c r="BI733" s="186">
        <f>IF(N733="nulová",J733,0)</f>
        <v>0</v>
      </c>
      <c r="BJ733" s="18" t="s">
        <v>80</v>
      </c>
      <c r="BK733" s="186">
        <f>ROUND(I733*H733,2)</f>
        <v>0</v>
      </c>
      <c r="BL733" s="18" t="s">
        <v>256</v>
      </c>
      <c r="BM733" s="185" t="s">
        <v>1620</v>
      </c>
    </row>
    <row r="734" spans="1:47" s="2" customFormat="1" ht="11.25">
      <c r="A734" s="35"/>
      <c r="B734" s="36"/>
      <c r="C734" s="37"/>
      <c r="D734" s="203" t="s">
        <v>184</v>
      </c>
      <c r="E734" s="37"/>
      <c r="F734" s="204" t="s">
        <v>1621</v>
      </c>
      <c r="G734" s="37"/>
      <c r="H734" s="37"/>
      <c r="I734" s="189"/>
      <c r="J734" s="37"/>
      <c r="K734" s="37"/>
      <c r="L734" s="40"/>
      <c r="M734" s="190"/>
      <c r="N734" s="191"/>
      <c r="O734" s="65"/>
      <c r="P734" s="65"/>
      <c r="Q734" s="65"/>
      <c r="R734" s="65"/>
      <c r="S734" s="65"/>
      <c r="T734" s="66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184</v>
      </c>
      <c r="AU734" s="18" t="s">
        <v>82</v>
      </c>
    </row>
    <row r="735" spans="2:51" s="14" customFormat="1" ht="11.25">
      <c r="B735" s="205"/>
      <c r="C735" s="206"/>
      <c r="D735" s="187" t="s">
        <v>165</v>
      </c>
      <c r="E735" s="207" t="s">
        <v>19</v>
      </c>
      <c r="F735" s="208" t="s">
        <v>193</v>
      </c>
      <c r="G735" s="206"/>
      <c r="H735" s="207" t="s">
        <v>19</v>
      </c>
      <c r="I735" s="209"/>
      <c r="J735" s="206"/>
      <c r="K735" s="206"/>
      <c r="L735" s="210"/>
      <c r="M735" s="211"/>
      <c r="N735" s="212"/>
      <c r="O735" s="212"/>
      <c r="P735" s="212"/>
      <c r="Q735" s="212"/>
      <c r="R735" s="212"/>
      <c r="S735" s="212"/>
      <c r="T735" s="213"/>
      <c r="AT735" s="214" t="s">
        <v>165</v>
      </c>
      <c r="AU735" s="214" t="s">
        <v>82</v>
      </c>
      <c r="AV735" s="14" t="s">
        <v>80</v>
      </c>
      <c r="AW735" s="14" t="s">
        <v>34</v>
      </c>
      <c r="AX735" s="14" t="s">
        <v>72</v>
      </c>
      <c r="AY735" s="214" t="s">
        <v>149</v>
      </c>
    </row>
    <row r="736" spans="2:51" s="13" customFormat="1" ht="11.25">
      <c r="B736" s="192"/>
      <c r="C736" s="193"/>
      <c r="D736" s="187" t="s">
        <v>165</v>
      </c>
      <c r="E736" s="194" t="s">
        <v>19</v>
      </c>
      <c r="F736" s="195" t="s">
        <v>1622</v>
      </c>
      <c r="G736" s="193"/>
      <c r="H736" s="196">
        <v>6.3</v>
      </c>
      <c r="I736" s="197"/>
      <c r="J736" s="193"/>
      <c r="K736" s="193"/>
      <c r="L736" s="198"/>
      <c r="M736" s="199"/>
      <c r="N736" s="200"/>
      <c r="O736" s="200"/>
      <c r="P736" s="200"/>
      <c r="Q736" s="200"/>
      <c r="R736" s="200"/>
      <c r="S736" s="200"/>
      <c r="T736" s="201"/>
      <c r="AT736" s="202" t="s">
        <v>165</v>
      </c>
      <c r="AU736" s="202" t="s">
        <v>82</v>
      </c>
      <c r="AV736" s="13" t="s">
        <v>82</v>
      </c>
      <c r="AW736" s="13" t="s">
        <v>34</v>
      </c>
      <c r="AX736" s="13" t="s">
        <v>72</v>
      </c>
      <c r="AY736" s="202" t="s">
        <v>149</v>
      </c>
    </row>
    <row r="737" spans="2:51" s="14" customFormat="1" ht="11.25">
      <c r="B737" s="205"/>
      <c r="C737" s="206"/>
      <c r="D737" s="187" t="s">
        <v>165</v>
      </c>
      <c r="E737" s="207" t="s">
        <v>19</v>
      </c>
      <c r="F737" s="208" t="s">
        <v>201</v>
      </c>
      <c r="G737" s="206"/>
      <c r="H737" s="207" t="s">
        <v>19</v>
      </c>
      <c r="I737" s="209"/>
      <c r="J737" s="206"/>
      <c r="K737" s="206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165</v>
      </c>
      <c r="AU737" s="214" t="s">
        <v>82</v>
      </c>
      <c r="AV737" s="14" t="s">
        <v>80</v>
      </c>
      <c r="AW737" s="14" t="s">
        <v>34</v>
      </c>
      <c r="AX737" s="14" t="s">
        <v>72</v>
      </c>
      <c r="AY737" s="214" t="s">
        <v>149</v>
      </c>
    </row>
    <row r="738" spans="2:51" s="13" customFormat="1" ht="11.25">
      <c r="B738" s="192"/>
      <c r="C738" s="193"/>
      <c r="D738" s="187" t="s">
        <v>165</v>
      </c>
      <c r="E738" s="194" t="s">
        <v>19</v>
      </c>
      <c r="F738" s="195" t="s">
        <v>1623</v>
      </c>
      <c r="G738" s="193"/>
      <c r="H738" s="196">
        <v>7.17</v>
      </c>
      <c r="I738" s="197"/>
      <c r="J738" s="193"/>
      <c r="K738" s="193"/>
      <c r="L738" s="198"/>
      <c r="M738" s="199"/>
      <c r="N738" s="200"/>
      <c r="O738" s="200"/>
      <c r="P738" s="200"/>
      <c r="Q738" s="200"/>
      <c r="R738" s="200"/>
      <c r="S738" s="200"/>
      <c r="T738" s="201"/>
      <c r="AT738" s="202" t="s">
        <v>165</v>
      </c>
      <c r="AU738" s="202" t="s">
        <v>82</v>
      </c>
      <c r="AV738" s="13" t="s">
        <v>82</v>
      </c>
      <c r="AW738" s="13" t="s">
        <v>34</v>
      </c>
      <c r="AX738" s="13" t="s">
        <v>72</v>
      </c>
      <c r="AY738" s="202" t="s">
        <v>149</v>
      </c>
    </row>
    <row r="739" spans="2:51" s="15" customFormat="1" ht="11.25">
      <c r="B739" s="215"/>
      <c r="C739" s="216"/>
      <c r="D739" s="187" t="s">
        <v>165</v>
      </c>
      <c r="E739" s="217" t="s">
        <v>19</v>
      </c>
      <c r="F739" s="218" t="s">
        <v>203</v>
      </c>
      <c r="G739" s="216"/>
      <c r="H739" s="219">
        <v>13.47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165</v>
      </c>
      <c r="AU739" s="225" t="s">
        <v>82</v>
      </c>
      <c r="AV739" s="15" t="s">
        <v>157</v>
      </c>
      <c r="AW739" s="15" t="s">
        <v>34</v>
      </c>
      <c r="AX739" s="15" t="s">
        <v>80</v>
      </c>
      <c r="AY739" s="225" t="s">
        <v>149</v>
      </c>
    </row>
    <row r="740" spans="1:65" s="2" customFormat="1" ht="24.2" customHeight="1">
      <c r="A740" s="35"/>
      <c r="B740" s="36"/>
      <c r="C740" s="174" t="s">
        <v>1624</v>
      </c>
      <c r="D740" s="174" t="s">
        <v>152</v>
      </c>
      <c r="E740" s="175" t="s">
        <v>1625</v>
      </c>
      <c r="F740" s="176" t="s">
        <v>1626</v>
      </c>
      <c r="G740" s="177" t="s">
        <v>170</v>
      </c>
      <c r="H740" s="178">
        <v>43.78</v>
      </c>
      <c r="I740" s="179"/>
      <c r="J740" s="180">
        <f>ROUND(I740*H740,2)</f>
        <v>0</v>
      </c>
      <c r="K740" s="176" t="s">
        <v>182</v>
      </c>
      <c r="L740" s="40"/>
      <c r="M740" s="181" t="s">
        <v>19</v>
      </c>
      <c r="N740" s="182" t="s">
        <v>43</v>
      </c>
      <c r="O740" s="65"/>
      <c r="P740" s="183">
        <f>O740*H740</f>
        <v>0</v>
      </c>
      <c r="Q740" s="183">
        <v>0.0015</v>
      </c>
      <c r="R740" s="183">
        <f>Q740*H740</f>
        <v>0.06567</v>
      </c>
      <c r="S740" s="183">
        <v>0</v>
      </c>
      <c r="T740" s="184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85" t="s">
        <v>256</v>
      </c>
      <c r="AT740" s="185" t="s">
        <v>152</v>
      </c>
      <c r="AU740" s="185" t="s">
        <v>82</v>
      </c>
      <c r="AY740" s="18" t="s">
        <v>149</v>
      </c>
      <c r="BE740" s="186">
        <f>IF(N740="základní",J740,0)</f>
        <v>0</v>
      </c>
      <c r="BF740" s="186">
        <f>IF(N740="snížená",J740,0)</f>
        <v>0</v>
      </c>
      <c r="BG740" s="186">
        <f>IF(N740="zákl. přenesená",J740,0)</f>
        <v>0</v>
      </c>
      <c r="BH740" s="186">
        <f>IF(N740="sníž. přenesená",J740,0)</f>
        <v>0</v>
      </c>
      <c r="BI740" s="186">
        <f>IF(N740="nulová",J740,0)</f>
        <v>0</v>
      </c>
      <c r="BJ740" s="18" t="s">
        <v>80</v>
      </c>
      <c r="BK740" s="186">
        <f>ROUND(I740*H740,2)</f>
        <v>0</v>
      </c>
      <c r="BL740" s="18" t="s">
        <v>256</v>
      </c>
      <c r="BM740" s="185" t="s">
        <v>1627</v>
      </c>
    </row>
    <row r="741" spans="1:47" s="2" customFormat="1" ht="11.25">
      <c r="A741" s="35"/>
      <c r="B741" s="36"/>
      <c r="C741" s="37"/>
      <c r="D741" s="203" t="s">
        <v>184</v>
      </c>
      <c r="E741" s="37"/>
      <c r="F741" s="204" t="s">
        <v>1628</v>
      </c>
      <c r="G741" s="37"/>
      <c r="H741" s="37"/>
      <c r="I741" s="189"/>
      <c r="J741" s="37"/>
      <c r="K741" s="37"/>
      <c r="L741" s="40"/>
      <c r="M741" s="190"/>
      <c r="N741" s="191"/>
      <c r="O741" s="65"/>
      <c r="P741" s="65"/>
      <c r="Q741" s="65"/>
      <c r="R741" s="65"/>
      <c r="S741" s="65"/>
      <c r="T741" s="66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184</v>
      </c>
      <c r="AU741" s="18" t="s">
        <v>82</v>
      </c>
    </row>
    <row r="742" spans="2:51" s="14" customFormat="1" ht="11.25">
      <c r="B742" s="205"/>
      <c r="C742" s="206"/>
      <c r="D742" s="187" t="s">
        <v>165</v>
      </c>
      <c r="E742" s="207" t="s">
        <v>19</v>
      </c>
      <c r="F742" s="208" t="s">
        <v>193</v>
      </c>
      <c r="G742" s="206"/>
      <c r="H742" s="207" t="s">
        <v>19</v>
      </c>
      <c r="I742" s="209"/>
      <c r="J742" s="206"/>
      <c r="K742" s="206"/>
      <c r="L742" s="210"/>
      <c r="M742" s="211"/>
      <c r="N742" s="212"/>
      <c r="O742" s="212"/>
      <c r="P742" s="212"/>
      <c r="Q742" s="212"/>
      <c r="R742" s="212"/>
      <c r="S742" s="212"/>
      <c r="T742" s="213"/>
      <c r="AT742" s="214" t="s">
        <v>165</v>
      </c>
      <c r="AU742" s="214" t="s">
        <v>82</v>
      </c>
      <c r="AV742" s="14" t="s">
        <v>80</v>
      </c>
      <c r="AW742" s="14" t="s">
        <v>34</v>
      </c>
      <c r="AX742" s="14" t="s">
        <v>72</v>
      </c>
      <c r="AY742" s="214" t="s">
        <v>149</v>
      </c>
    </row>
    <row r="743" spans="2:51" s="13" customFormat="1" ht="11.25">
      <c r="B743" s="192"/>
      <c r="C743" s="193"/>
      <c r="D743" s="187" t="s">
        <v>165</v>
      </c>
      <c r="E743" s="194" t="s">
        <v>19</v>
      </c>
      <c r="F743" s="195" t="s">
        <v>1575</v>
      </c>
      <c r="G743" s="193"/>
      <c r="H743" s="196">
        <v>18.56</v>
      </c>
      <c r="I743" s="197"/>
      <c r="J743" s="193"/>
      <c r="K743" s="193"/>
      <c r="L743" s="198"/>
      <c r="M743" s="199"/>
      <c r="N743" s="200"/>
      <c r="O743" s="200"/>
      <c r="P743" s="200"/>
      <c r="Q743" s="200"/>
      <c r="R743" s="200"/>
      <c r="S743" s="200"/>
      <c r="T743" s="201"/>
      <c r="AT743" s="202" t="s">
        <v>165</v>
      </c>
      <c r="AU743" s="202" t="s">
        <v>82</v>
      </c>
      <c r="AV743" s="13" t="s">
        <v>82</v>
      </c>
      <c r="AW743" s="13" t="s">
        <v>34</v>
      </c>
      <c r="AX743" s="13" t="s">
        <v>72</v>
      </c>
      <c r="AY743" s="202" t="s">
        <v>149</v>
      </c>
    </row>
    <row r="744" spans="2:51" s="14" customFormat="1" ht="11.25">
      <c r="B744" s="205"/>
      <c r="C744" s="206"/>
      <c r="D744" s="187" t="s">
        <v>165</v>
      </c>
      <c r="E744" s="207" t="s">
        <v>19</v>
      </c>
      <c r="F744" s="208" t="s">
        <v>201</v>
      </c>
      <c r="G744" s="206"/>
      <c r="H744" s="207" t="s">
        <v>19</v>
      </c>
      <c r="I744" s="209"/>
      <c r="J744" s="206"/>
      <c r="K744" s="206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165</v>
      </c>
      <c r="AU744" s="214" t="s">
        <v>82</v>
      </c>
      <c r="AV744" s="14" t="s">
        <v>80</v>
      </c>
      <c r="AW744" s="14" t="s">
        <v>34</v>
      </c>
      <c r="AX744" s="14" t="s">
        <v>72</v>
      </c>
      <c r="AY744" s="214" t="s">
        <v>149</v>
      </c>
    </row>
    <row r="745" spans="2:51" s="13" customFormat="1" ht="22.5">
      <c r="B745" s="192"/>
      <c r="C745" s="193"/>
      <c r="D745" s="187" t="s">
        <v>165</v>
      </c>
      <c r="E745" s="194" t="s">
        <v>19</v>
      </c>
      <c r="F745" s="195" t="s">
        <v>1576</v>
      </c>
      <c r="G745" s="193"/>
      <c r="H745" s="196">
        <v>25.22</v>
      </c>
      <c r="I745" s="197"/>
      <c r="J745" s="193"/>
      <c r="K745" s="193"/>
      <c r="L745" s="198"/>
      <c r="M745" s="199"/>
      <c r="N745" s="200"/>
      <c r="O745" s="200"/>
      <c r="P745" s="200"/>
      <c r="Q745" s="200"/>
      <c r="R745" s="200"/>
      <c r="S745" s="200"/>
      <c r="T745" s="201"/>
      <c r="AT745" s="202" t="s">
        <v>165</v>
      </c>
      <c r="AU745" s="202" t="s">
        <v>82</v>
      </c>
      <c r="AV745" s="13" t="s">
        <v>82</v>
      </c>
      <c r="AW745" s="13" t="s">
        <v>34</v>
      </c>
      <c r="AX745" s="13" t="s">
        <v>72</v>
      </c>
      <c r="AY745" s="202" t="s">
        <v>149</v>
      </c>
    </row>
    <row r="746" spans="2:51" s="15" customFormat="1" ht="11.25">
      <c r="B746" s="215"/>
      <c r="C746" s="216"/>
      <c r="D746" s="187" t="s">
        <v>165</v>
      </c>
      <c r="E746" s="217" t="s">
        <v>19</v>
      </c>
      <c r="F746" s="218" t="s">
        <v>203</v>
      </c>
      <c r="G746" s="216"/>
      <c r="H746" s="219">
        <v>43.78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165</v>
      </c>
      <c r="AU746" s="225" t="s">
        <v>82</v>
      </c>
      <c r="AV746" s="15" t="s">
        <v>157</v>
      </c>
      <c r="AW746" s="15" t="s">
        <v>34</v>
      </c>
      <c r="AX746" s="15" t="s">
        <v>80</v>
      </c>
      <c r="AY746" s="225" t="s">
        <v>149</v>
      </c>
    </row>
    <row r="747" spans="1:65" s="2" customFormat="1" ht="16.5" customHeight="1">
      <c r="A747" s="35"/>
      <c r="B747" s="36"/>
      <c r="C747" s="174" t="s">
        <v>1629</v>
      </c>
      <c r="D747" s="174" t="s">
        <v>152</v>
      </c>
      <c r="E747" s="175" t="s">
        <v>1630</v>
      </c>
      <c r="F747" s="176" t="s">
        <v>1631</v>
      </c>
      <c r="G747" s="177" t="s">
        <v>247</v>
      </c>
      <c r="H747" s="178">
        <v>117.08</v>
      </c>
      <c r="I747" s="179"/>
      <c r="J747" s="180">
        <f>ROUND(I747*H747,2)</f>
        <v>0</v>
      </c>
      <c r="K747" s="176" t="s">
        <v>182</v>
      </c>
      <c r="L747" s="40"/>
      <c r="M747" s="181" t="s">
        <v>19</v>
      </c>
      <c r="N747" s="182" t="s">
        <v>43</v>
      </c>
      <c r="O747" s="65"/>
      <c r="P747" s="183">
        <f>O747*H747</f>
        <v>0</v>
      </c>
      <c r="Q747" s="183">
        <v>3E-05</v>
      </c>
      <c r="R747" s="183">
        <f>Q747*H747</f>
        <v>0.0035124</v>
      </c>
      <c r="S747" s="183">
        <v>0</v>
      </c>
      <c r="T747" s="184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85" t="s">
        <v>256</v>
      </c>
      <c r="AT747" s="185" t="s">
        <v>152</v>
      </c>
      <c r="AU747" s="185" t="s">
        <v>82</v>
      </c>
      <c r="AY747" s="18" t="s">
        <v>149</v>
      </c>
      <c r="BE747" s="186">
        <f>IF(N747="základní",J747,0)</f>
        <v>0</v>
      </c>
      <c r="BF747" s="186">
        <f>IF(N747="snížená",J747,0)</f>
        <v>0</v>
      </c>
      <c r="BG747" s="186">
        <f>IF(N747="zákl. přenesená",J747,0)</f>
        <v>0</v>
      </c>
      <c r="BH747" s="186">
        <f>IF(N747="sníž. přenesená",J747,0)</f>
        <v>0</v>
      </c>
      <c r="BI747" s="186">
        <f>IF(N747="nulová",J747,0)</f>
        <v>0</v>
      </c>
      <c r="BJ747" s="18" t="s">
        <v>80</v>
      </c>
      <c r="BK747" s="186">
        <f>ROUND(I747*H747,2)</f>
        <v>0</v>
      </c>
      <c r="BL747" s="18" t="s">
        <v>256</v>
      </c>
      <c r="BM747" s="185" t="s">
        <v>1632</v>
      </c>
    </row>
    <row r="748" spans="1:47" s="2" customFormat="1" ht="11.25">
      <c r="A748" s="35"/>
      <c r="B748" s="36"/>
      <c r="C748" s="37"/>
      <c r="D748" s="203" t="s">
        <v>184</v>
      </c>
      <c r="E748" s="37"/>
      <c r="F748" s="204" t="s">
        <v>1633</v>
      </c>
      <c r="G748" s="37"/>
      <c r="H748" s="37"/>
      <c r="I748" s="189"/>
      <c r="J748" s="37"/>
      <c r="K748" s="37"/>
      <c r="L748" s="40"/>
      <c r="M748" s="190"/>
      <c r="N748" s="191"/>
      <c r="O748" s="65"/>
      <c r="P748" s="65"/>
      <c r="Q748" s="65"/>
      <c r="R748" s="65"/>
      <c r="S748" s="65"/>
      <c r="T748" s="66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T748" s="18" t="s">
        <v>184</v>
      </c>
      <c r="AU748" s="18" t="s">
        <v>82</v>
      </c>
    </row>
    <row r="749" spans="2:51" s="14" customFormat="1" ht="11.25">
      <c r="B749" s="205"/>
      <c r="C749" s="206"/>
      <c r="D749" s="187" t="s">
        <v>165</v>
      </c>
      <c r="E749" s="207" t="s">
        <v>19</v>
      </c>
      <c r="F749" s="208" t="s">
        <v>193</v>
      </c>
      <c r="G749" s="206"/>
      <c r="H749" s="207" t="s">
        <v>19</v>
      </c>
      <c r="I749" s="209"/>
      <c r="J749" s="206"/>
      <c r="K749" s="206"/>
      <c r="L749" s="210"/>
      <c r="M749" s="211"/>
      <c r="N749" s="212"/>
      <c r="O749" s="212"/>
      <c r="P749" s="212"/>
      <c r="Q749" s="212"/>
      <c r="R749" s="212"/>
      <c r="S749" s="212"/>
      <c r="T749" s="213"/>
      <c r="AT749" s="214" t="s">
        <v>165</v>
      </c>
      <c r="AU749" s="214" t="s">
        <v>82</v>
      </c>
      <c r="AV749" s="14" t="s">
        <v>80</v>
      </c>
      <c r="AW749" s="14" t="s">
        <v>34</v>
      </c>
      <c r="AX749" s="14" t="s">
        <v>72</v>
      </c>
      <c r="AY749" s="214" t="s">
        <v>149</v>
      </c>
    </row>
    <row r="750" spans="2:51" s="13" customFormat="1" ht="11.25">
      <c r="B750" s="192"/>
      <c r="C750" s="193"/>
      <c r="D750" s="187" t="s">
        <v>165</v>
      </c>
      <c r="E750" s="194" t="s">
        <v>19</v>
      </c>
      <c r="F750" s="195" t="s">
        <v>1634</v>
      </c>
      <c r="G750" s="193"/>
      <c r="H750" s="196">
        <v>30.43</v>
      </c>
      <c r="I750" s="197"/>
      <c r="J750" s="193"/>
      <c r="K750" s="193"/>
      <c r="L750" s="198"/>
      <c r="M750" s="199"/>
      <c r="N750" s="200"/>
      <c r="O750" s="200"/>
      <c r="P750" s="200"/>
      <c r="Q750" s="200"/>
      <c r="R750" s="200"/>
      <c r="S750" s="200"/>
      <c r="T750" s="201"/>
      <c r="AT750" s="202" t="s">
        <v>165</v>
      </c>
      <c r="AU750" s="202" t="s">
        <v>82</v>
      </c>
      <c r="AV750" s="13" t="s">
        <v>82</v>
      </c>
      <c r="AW750" s="13" t="s">
        <v>34</v>
      </c>
      <c r="AX750" s="13" t="s">
        <v>72</v>
      </c>
      <c r="AY750" s="202" t="s">
        <v>149</v>
      </c>
    </row>
    <row r="751" spans="2:51" s="14" customFormat="1" ht="11.25">
      <c r="B751" s="205"/>
      <c r="C751" s="206"/>
      <c r="D751" s="187" t="s">
        <v>165</v>
      </c>
      <c r="E751" s="207" t="s">
        <v>19</v>
      </c>
      <c r="F751" s="208" t="s">
        <v>201</v>
      </c>
      <c r="G751" s="206"/>
      <c r="H751" s="207" t="s">
        <v>19</v>
      </c>
      <c r="I751" s="209"/>
      <c r="J751" s="206"/>
      <c r="K751" s="206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165</v>
      </c>
      <c r="AU751" s="214" t="s">
        <v>82</v>
      </c>
      <c r="AV751" s="14" t="s">
        <v>80</v>
      </c>
      <c r="AW751" s="14" t="s">
        <v>34</v>
      </c>
      <c r="AX751" s="14" t="s">
        <v>72</v>
      </c>
      <c r="AY751" s="214" t="s">
        <v>149</v>
      </c>
    </row>
    <row r="752" spans="2:51" s="13" customFormat="1" ht="22.5">
      <c r="B752" s="192"/>
      <c r="C752" s="193"/>
      <c r="D752" s="187" t="s">
        <v>165</v>
      </c>
      <c r="E752" s="194" t="s">
        <v>19</v>
      </c>
      <c r="F752" s="195" t="s">
        <v>1635</v>
      </c>
      <c r="G752" s="193"/>
      <c r="H752" s="196">
        <v>86.65</v>
      </c>
      <c r="I752" s="197"/>
      <c r="J752" s="193"/>
      <c r="K752" s="193"/>
      <c r="L752" s="198"/>
      <c r="M752" s="199"/>
      <c r="N752" s="200"/>
      <c r="O752" s="200"/>
      <c r="P752" s="200"/>
      <c r="Q752" s="200"/>
      <c r="R752" s="200"/>
      <c r="S752" s="200"/>
      <c r="T752" s="201"/>
      <c r="AT752" s="202" t="s">
        <v>165</v>
      </c>
      <c r="AU752" s="202" t="s">
        <v>82</v>
      </c>
      <c r="AV752" s="13" t="s">
        <v>82</v>
      </c>
      <c r="AW752" s="13" t="s">
        <v>34</v>
      </c>
      <c r="AX752" s="13" t="s">
        <v>72</v>
      </c>
      <c r="AY752" s="202" t="s">
        <v>149</v>
      </c>
    </row>
    <row r="753" spans="2:51" s="15" customFormat="1" ht="11.25">
      <c r="B753" s="215"/>
      <c r="C753" s="216"/>
      <c r="D753" s="187" t="s">
        <v>165</v>
      </c>
      <c r="E753" s="217" t="s">
        <v>19</v>
      </c>
      <c r="F753" s="218" t="s">
        <v>203</v>
      </c>
      <c r="G753" s="216"/>
      <c r="H753" s="219">
        <v>117.08</v>
      </c>
      <c r="I753" s="220"/>
      <c r="J753" s="216"/>
      <c r="K753" s="216"/>
      <c r="L753" s="221"/>
      <c r="M753" s="222"/>
      <c r="N753" s="223"/>
      <c r="O753" s="223"/>
      <c r="P753" s="223"/>
      <c r="Q753" s="223"/>
      <c r="R753" s="223"/>
      <c r="S753" s="223"/>
      <c r="T753" s="224"/>
      <c r="AT753" s="225" t="s">
        <v>165</v>
      </c>
      <c r="AU753" s="225" t="s">
        <v>82</v>
      </c>
      <c r="AV753" s="15" t="s">
        <v>157</v>
      </c>
      <c r="AW753" s="15" t="s">
        <v>34</v>
      </c>
      <c r="AX753" s="15" t="s">
        <v>80</v>
      </c>
      <c r="AY753" s="225" t="s">
        <v>149</v>
      </c>
    </row>
    <row r="754" spans="1:65" s="2" customFormat="1" ht="24.2" customHeight="1">
      <c r="A754" s="35"/>
      <c r="B754" s="36"/>
      <c r="C754" s="174" t="s">
        <v>1636</v>
      </c>
      <c r="D754" s="174" t="s">
        <v>152</v>
      </c>
      <c r="E754" s="175" t="s">
        <v>1637</v>
      </c>
      <c r="F754" s="176" t="s">
        <v>1638</v>
      </c>
      <c r="G754" s="177" t="s">
        <v>170</v>
      </c>
      <c r="H754" s="178">
        <v>90.482</v>
      </c>
      <c r="I754" s="179"/>
      <c r="J754" s="180">
        <f>ROUND(I754*H754,2)</f>
        <v>0</v>
      </c>
      <c r="K754" s="176" t="s">
        <v>182</v>
      </c>
      <c r="L754" s="40"/>
      <c r="M754" s="181" t="s">
        <v>19</v>
      </c>
      <c r="N754" s="182" t="s">
        <v>43</v>
      </c>
      <c r="O754" s="65"/>
      <c r="P754" s="183">
        <f>O754*H754</f>
        <v>0</v>
      </c>
      <c r="Q754" s="183">
        <v>5E-05</v>
      </c>
      <c r="R754" s="183">
        <f>Q754*H754</f>
        <v>0.0045241000000000005</v>
      </c>
      <c r="S754" s="183">
        <v>0</v>
      </c>
      <c r="T754" s="184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5" t="s">
        <v>256</v>
      </c>
      <c r="AT754" s="185" t="s">
        <v>152</v>
      </c>
      <c r="AU754" s="185" t="s">
        <v>82</v>
      </c>
      <c r="AY754" s="18" t="s">
        <v>149</v>
      </c>
      <c r="BE754" s="186">
        <f>IF(N754="základní",J754,0)</f>
        <v>0</v>
      </c>
      <c r="BF754" s="186">
        <f>IF(N754="snížená",J754,0)</f>
        <v>0</v>
      </c>
      <c r="BG754" s="186">
        <f>IF(N754="zákl. přenesená",J754,0)</f>
        <v>0</v>
      </c>
      <c r="BH754" s="186">
        <f>IF(N754="sníž. přenesená",J754,0)</f>
        <v>0</v>
      </c>
      <c r="BI754" s="186">
        <f>IF(N754="nulová",J754,0)</f>
        <v>0</v>
      </c>
      <c r="BJ754" s="18" t="s">
        <v>80</v>
      </c>
      <c r="BK754" s="186">
        <f>ROUND(I754*H754,2)</f>
        <v>0</v>
      </c>
      <c r="BL754" s="18" t="s">
        <v>256</v>
      </c>
      <c r="BM754" s="185" t="s">
        <v>1639</v>
      </c>
    </row>
    <row r="755" spans="1:47" s="2" customFormat="1" ht="11.25">
      <c r="A755" s="35"/>
      <c r="B755" s="36"/>
      <c r="C755" s="37"/>
      <c r="D755" s="203" t="s">
        <v>184</v>
      </c>
      <c r="E755" s="37"/>
      <c r="F755" s="204" t="s">
        <v>1640</v>
      </c>
      <c r="G755" s="37"/>
      <c r="H755" s="37"/>
      <c r="I755" s="189"/>
      <c r="J755" s="37"/>
      <c r="K755" s="37"/>
      <c r="L755" s="40"/>
      <c r="M755" s="190"/>
      <c r="N755" s="191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184</v>
      </c>
      <c r="AU755" s="18" t="s">
        <v>82</v>
      </c>
    </row>
    <row r="756" spans="2:51" s="14" customFormat="1" ht="11.25">
      <c r="B756" s="205"/>
      <c r="C756" s="206"/>
      <c r="D756" s="187" t="s">
        <v>165</v>
      </c>
      <c r="E756" s="207" t="s">
        <v>19</v>
      </c>
      <c r="F756" s="208" t="s">
        <v>193</v>
      </c>
      <c r="G756" s="206"/>
      <c r="H756" s="207" t="s">
        <v>19</v>
      </c>
      <c r="I756" s="209"/>
      <c r="J756" s="206"/>
      <c r="K756" s="206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165</v>
      </c>
      <c r="AU756" s="214" t="s">
        <v>82</v>
      </c>
      <c r="AV756" s="14" t="s">
        <v>80</v>
      </c>
      <c r="AW756" s="14" t="s">
        <v>34</v>
      </c>
      <c r="AX756" s="14" t="s">
        <v>72</v>
      </c>
      <c r="AY756" s="214" t="s">
        <v>149</v>
      </c>
    </row>
    <row r="757" spans="2:51" s="13" customFormat="1" ht="11.25">
      <c r="B757" s="192"/>
      <c r="C757" s="193"/>
      <c r="D757" s="187" t="s">
        <v>165</v>
      </c>
      <c r="E757" s="194" t="s">
        <v>19</v>
      </c>
      <c r="F757" s="195" t="s">
        <v>1641</v>
      </c>
      <c r="G757" s="193"/>
      <c r="H757" s="196">
        <v>19.893</v>
      </c>
      <c r="I757" s="197"/>
      <c r="J757" s="193"/>
      <c r="K757" s="193"/>
      <c r="L757" s="198"/>
      <c r="M757" s="199"/>
      <c r="N757" s="200"/>
      <c r="O757" s="200"/>
      <c r="P757" s="200"/>
      <c r="Q757" s="200"/>
      <c r="R757" s="200"/>
      <c r="S757" s="200"/>
      <c r="T757" s="201"/>
      <c r="AT757" s="202" t="s">
        <v>165</v>
      </c>
      <c r="AU757" s="202" t="s">
        <v>82</v>
      </c>
      <c r="AV757" s="13" t="s">
        <v>82</v>
      </c>
      <c r="AW757" s="13" t="s">
        <v>34</v>
      </c>
      <c r="AX757" s="13" t="s">
        <v>72</v>
      </c>
      <c r="AY757" s="202" t="s">
        <v>149</v>
      </c>
    </row>
    <row r="758" spans="2:51" s="14" customFormat="1" ht="11.25">
      <c r="B758" s="205"/>
      <c r="C758" s="206"/>
      <c r="D758" s="187" t="s">
        <v>165</v>
      </c>
      <c r="E758" s="207" t="s">
        <v>19</v>
      </c>
      <c r="F758" s="208" t="s">
        <v>201</v>
      </c>
      <c r="G758" s="206"/>
      <c r="H758" s="207" t="s">
        <v>19</v>
      </c>
      <c r="I758" s="209"/>
      <c r="J758" s="206"/>
      <c r="K758" s="206"/>
      <c r="L758" s="210"/>
      <c r="M758" s="211"/>
      <c r="N758" s="212"/>
      <c r="O758" s="212"/>
      <c r="P758" s="212"/>
      <c r="Q758" s="212"/>
      <c r="R758" s="212"/>
      <c r="S758" s="212"/>
      <c r="T758" s="213"/>
      <c r="AT758" s="214" t="s">
        <v>165</v>
      </c>
      <c r="AU758" s="214" t="s">
        <v>82</v>
      </c>
      <c r="AV758" s="14" t="s">
        <v>80</v>
      </c>
      <c r="AW758" s="14" t="s">
        <v>34</v>
      </c>
      <c r="AX758" s="14" t="s">
        <v>72</v>
      </c>
      <c r="AY758" s="214" t="s">
        <v>149</v>
      </c>
    </row>
    <row r="759" spans="2:51" s="13" customFormat="1" ht="22.5">
      <c r="B759" s="192"/>
      <c r="C759" s="193"/>
      <c r="D759" s="187" t="s">
        <v>165</v>
      </c>
      <c r="E759" s="194" t="s">
        <v>19</v>
      </c>
      <c r="F759" s="195" t="s">
        <v>1576</v>
      </c>
      <c r="G759" s="193"/>
      <c r="H759" s="196">
        <v>25.22</v>
      </c>
      <c r="I759" s="197"/>
      <c r="J759" s="193"/>
      <c r="K759" s="193"/>
      <c r="L759" s="198"/>
      <c r="M759" s="199"/>
      <c r="N759" s="200"/>
      <c r="O759" s="200"/>
      <c r="P759" s="200"/>
      <c r="Q759" s="200"/>
      <c r="R759" s="200"/>
      <c r="S759" s="200"/>
      <c r="T759" s="201"/>
      <c r="AT759" s="202" t="s">
        <v>165</v>
      </c>
      <c r="AU759" s="202" t="s">
        <v>82</v>
      </c>
      <c r="AV759" s="13" t="s">
        <v>82</v>
      </c>
      <c r="AW759" s="13" t="s">
        <v>34</v>
      </c>
      <c r="AX759" s="13" t="s">
        <v>72</v>
      </c>
      <c r="AY759" s="202" t="s">
        <v>149</v>
      </c>
    </row>
    <row r="760" spans="2:51" s="13" customFormat="1" ht="22.5">
      <c r="B760" s="192"/>
      <c r="C760" s="193"/>
      <c r="D760" s="187" t="s">
        <v>165</v>
      </c>
      <c r="E760" s="194" t="s">
        <v>19</v>
      </c>
      <c r="F760" s="195" t="s">
        <v>1584</v>
      </c>
      <c r="G760" s="193"/>
      <c r="H760" s="196">
        <v>45.369</v>
      </c>
      <c r="I760" s="197"/>
      <c r="J760" s="193"/>
      <c r="K760" s="193"/>
      <c r="L760" s="198"/>
      <c r="M760" s="199"/>
      <c r="N760" s="200"/>
      <c r="O760" s="200"/>
      <c r="P760" s="200"/>
      <c r="Q760" s="200"/>
      <c r="R760" s="200"/>
      <c r="S760" s="200"/>
      <c r="T760" s="201"/>
      <c r="AT760" s="202" t="s">
        <v>165</v>
      </c>
      <c r="AU760" s="202" t="s">
        <v>82</v>
      </c>
      <c r="AV760" s="13" t="s">
        <v>82</v>
      </c>
      <c r="AW760" s="13" t="s">
        <v>34</v>
      </c>
      <c r="AX760" s="13" t="s">
        <v>72</v>
      </c>
      <c r="AY760" s="202" t="s">
        <v>149</v>
      </c>
    </row>
    <row r="761" spans="2:51" s="15" customFormat="1" ht="11.25">
      <c r="B761" s="215"/>
      <c r="C761" s="216"/>
      <c r="D761" s="187" t="s">
        <v>165</v>
      </c>
      <c r="E761" s="217" t="s">
        <v>19</v>
      </c>
      <c r="F761" s="218" t="s">
        <v>203</v>
      </c>
      <c r="G761" s="216"/>
      <c r="H761" s="219">
        <v>90.482</v>
      </c>
      <c r="I761" s="220"/>
      <c r="J761" s="216"/>
      <c r="K761" s="216"/>
      <c r="L761" s="221"/>
      <c r="M761" s="222"/>
      <c r="N761" s="223"/>
      <c r="O761" s="223"/>
      <c r="P761" s="223"/>
      <c r="Q761" s="223"/>
      <c r="R761" s="223"/>
      <c r="S761" s="223"/>
      <c r="T761" s="224"/>
      <c r="AT761" s="225" t="s">
        <v>165</v>
      </c>
      <c r="AU761" s="225" t="s">
        <v>82</v>
      </c>
      <c r="AV761" s="15" t="s">
        <v>157</v>
      </c>
      <c r="AW761" s="15" t="s">
        <v>34</v>
      </c>
      <c r="AX761" s="15" t="s">
        <v>80</v>
      </c>
      <c r="AY761" s="225" t="s">
        <v>149</v>
      </c>
    </row>
    <row r="762" spans="1:65" s="2" customFormat="1" ht="49.15" customHeight="1">
      <c r="A762" s="35"/>
      <c r="B762" s="36"/>
      <c r="C762" s="174" t="s">
        <v>1642</v>
      </c>
      <c r="D762" s="174" t="s">
        <v>152</v>
      </c>
      <c r="E762" s="175" t="s">
        <v>1643</v>
      </c>
      <c r="F762" s="176" t="s">
        <v>1644</v>
      </c>
      <c r="G762" s="177" t="s">
        <v>435</v>
      </c>
      <c r="H762" s="178">
        <v>3.481</v>
      </c>
      <c r="I762" s="179"/>
      <c r="J762" s="180">
        <f>ROUND(I762*H762,2)</f>
        <v>0</v>
      </c>
      <c r="K762" s="176" t="s">
        <v>182</v>
      </c>
      <c r="L762" s="40"/>
      <c r="M762" s="181" t="s">
        <v>19</v>
      </c>
      <c r="N762" s="182" t="s">
        <v>43</v>
      </c>
      <c r="O762" s="65"/>
      <c r="P762" s="183">
        <f>O762*H762</f>
        <v>0</v>
      </c>
      <c r="Q762" s="183">
        <v>0</v>
      </c>
      <c r="R762" s="183">
        <f>Q762*H762</f>
        <v>0</v>
      </c>
      <c r="S762" s="183">
        <v>0</v>
      </c>
      <c r="T762" s="184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85" t="s">
        <v>256</v>
      </c>
      <c r="AT762" s="185" t="s">
        <v>152</v>
      </c>
      <c r="AU762" s="185" t="s">
        <v>82</v>
      </c>
      <c r="AY762" s="18" t="s">
        <v>149</v>
      </c>
      <c r="BE762" s="186">
        <f>IF(N762="základní",J762,0)</f>
        <v>0</v>
      </c>
      <c r="BF762" s="186">
        <f>IF(N762="snížená",J762,0)</f>
        <v>0</v>
      </c>
      <c r="BG762" s="186">
        <f>IF(N762="zákl. přenesená",J762,0)</f>
        <v>0</v>
      </c>
      <c r="BH762" s="186">
        <f>IF(N762="sníž. přenesená",J762,0)</f>
        <v>0</v>
      </c>
      <c r="BI762" s="186">
        <f>IF(N762="nulová",J762,0)</f>
        <v>0</v>
      </c>
      <c r="BJ762" s="18" t="s">
        <v>80</v>
      </c>
      <c r="BK762" s="186">
        <f>ROUND(I762*H762,2)</f>
        <v>0</v>
      </c>
      <c r="BL762" s="18" t="s">
        <v>256</v>
      </c>
      <c r="BM762" s="185" t="s">
        <v>1645</v>
      </c>
    </row>
    <row r="763" spans="1:47" s="2" customFormat="1" ht="11.25">
      <c r="A763" s="35"/>
      <c r="B763" s="36"/>
      <c r="C763" s="37"/>
      <c r="D763" s="203" t="s">
        <v>184</v>
      </c>
      <c r="E763" s="37"/>
      <c r="F763" s="204" t="s">
        <v>1646</v>
      </c>
      <c r="G763" s="37"/>
      <c r="H763" s="37"/>
      <c r="I763" s="189"/>
      <c r="J763" s="37"/>
      <c r="K763" s="37"/>
      <c r="L763" s="40"/>
      <c r="M763" s="190"/>
      <c r="N763" s="191"/>
      <c r="O763" s="65"/>
      <c r="P763" s="65"/>
      <c r="Q763" s="65"/>
      <c r="R763" s="65"/>
      <c r="S763" s="65"/>
      <c r="T763" s="66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T763" s="18" t="s">
        <v>184</v>
      </c>
      <c r="AU763" s="18" t="s">
        <v>82</v>
      </c>
    </row>
    <row r="764" spans="2:63" s="12" customFormat="1" ht="22.9" customHeight="1">
      <c r="B764" s="158"/>
      <c r="C764" s="159"/>
      <c r="D764" s="160" t="s">
        <v>71</v>
      </c>
      <c r="E764" s="172" t="s">
        <v>709</v>
      </c>
      <c r="F764" s="172" t="s">
        <v>710</v>
      </c>
      <c r="G764" s="159"/>
      <c r="H764" s="159"/>
      <c r="I764" s="162"/>
      <c r="J764" s="173">
        <f>BK764</f>
        <v>0</v>
      </c>
      <c r="K764" s="159"/>
      <c r="L764" s="164"/>
      <c r="M764" s="165"/>
      <c r="N764" s="166"/>
      <c r="O764" s="166"/>
      <c r="P764" s="167">
        <f>SUM(P765:P781)</f>
        <v>0</v>
      </c>
      <c r="Q764" s="166"/>
      <c r="R764" s="167">
        <f>SUM(R765:R781)</f>
        <v>0.24318249999999997</v>
      </c>
      <c r="S764" s="166"/>
      <c r="T764" s="168">
        <f>SUM(T765:T781)</f>
        <v>0</v>
      </c>
      <c r="AR764" s="169" t="s">
        <v>82</v>
      </c>
      <c r="AT764" s="170" t="s">
        <v>71</v>
      </c>
      <c r="AU764" s="170" t="s">
        <v>80</v>
      </c>
      <c r="AY764" s="169" t="s">
        <v>149</v>
      </c>
      <c r="BK764" s="171">
        <f>SUM(BK765:BK781)</f>
        <v>0</v>
      </c>
    </row>
    <row r="765" spans="1:65" s="2" customFormat="1" ht="33" customHeight="1">
      <c r="A765" s="35"/>
      <c r="B765" s="36"/>
      <c r="C765" s="174" t="s">
        <v>1647</v>
      </c>
      <c r="D765" s="174" t="s">
        <v>152</v>
      </c>
      <c r="E765" s="175" t="s">
        <v>1648</v>
      </c>
      <c r="F765" s="176" t="s">
        <v>1649</v>
      </c>
      <c r="G765" s="177" t="s">
        <v>170</v>
      </c>
      <c r="H765" s="178">
        <v>31.5</v>
      </c>
      <c r="I765" s="179"/>
      <c r="J765" s="180">
        <f>ROUND(I765*H765,2)</f>
        <v>0</v>
      </c>
      <c r="K765" s="176" t="s">
        <v>182</v>
      </c>
      <c r="L765" s="40"/>
      <c r="M765" s="181" t="s">
        <v>19</v>
      </c>
      <c r="N765" s="182" t="s">
        <v>43</v>
      </c>
      <c r="O765" s="65"/>
      <c r="P765" s="183">
        <f>O765*H765</f>
        <v>0</v>
      </c>
      <c r="Q765" s="183">
        <v>0</v>
      </c>
      <c r="R765" s="183">
        <f>Q765*H765</f>
        <v>0</v>
      </c>
      <c r="S765" s="183">
        <v>0</v>
      </c>
      <c r="T765" s="184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5" t="s">
        <v>256</v>
      </c>
      <c r="AT765" s="185" t="s">
        <v>152</v>
      </c>
      <c r="AU765" s="185" t="s">
        <v>82</v>
      </c>
      <c r="AY765" s="18" t="s">
        <v>149</v>
      </c>
      <c r="BE765" s="186">
        <f>IF(N765="základní",J765,0)</f>
        <v>0</v>
      </c>
      <c r="BF765" s="186">
        <f>IF(N765="snížená",J765,0)</f>
        <v>0</v>
      </c>
      <c r="BG765" s="186">
        <f>IF(N765="zákl. přenesená",J765,0)</f>
        <v>0</v>
      </c>
      <c r="BH765" s="186">
        <f>IF(N765="sníž. přenesená",J765,0)</f>
        <v>0</v>
      </c>
      <c r="BI765" s="186">
        <f>IF(N765="nulová",J765,0)</f>
        <v>0</v>
      </c>
      <c r="BJ765" s="18" t="s">
        <v>80</v>
      </c>
      <c r="BK765" s="186">
        <f>ROUND(I765*H765,2)</f>
        <v>0</v>
      </c>
      <c r="BL765" s="18" t="s">
        <v>256</v>
      </c>
      <c r="BM765" s="185" t="s">
        <v>1650</v>
      </c>
    </row>
    <row r="766" spans="1:47" s="2" customFormat="1" ht="11.25">
      <c r="A766" s="35"/>
      <c r="B766" s="36"/>
      <c r="C766" s="37"/>
      <c r="D766" s="203" t="s">
        <v>184</v>
      </c>
      <c r="E766" s="37"/>
      <c r="F766" s="204" t="s">
        <v>1651</v>
      </c>
      <c r="G766" s="37"/>
      <c r="H766" s="37"/>
      <c r="I766" s="189"/>
      <c r="J766" s="37"/>
      <c r="K766" s="37"/>
      <c r="L766" s="40"/>
      <c r="M766" s="190"/>
      <c r="N766" s="191"/>
      <c r="O766" s="65"/>
      <c r="P766" s="65"/>
      <c r="Q766" s="65"/>
      <c r="R766" s="65"/>
      <c r="S766" s="65"/>
      <c r="T766" s="66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T766" s="18" t="s">
        <v>184</v>
      </c>
      <c r="AU766" s="18" t="s">
        <v>82</v>
      </c>
    </row>
    <row r="767" spans="2:51" s="13" customFormat="1" ht="11.25">
      <c r="B767" s="192"/>
      <c r="C767" s="193"/>
      <c r="D767" s="187" t="s">
        <v>165</v>
      </c>
      <c r="E767" s="194" t="s">
        <v>19</v>
      </c>
      <c r="F767" s="195" t="s">
        <v>1652</v>
      </c>
      <c r="G767" s="193"/>
      <c r="H767" s="196">
        <v>31.5</v>
      </c>
      <c r="I767" s="197"/>
      <c r="J767" s="193"/>
      <c r="K767" s="193"/>
      <c r="L767" s="198"/>
      <c r="M767" s="199"/>
      <c r="N767" s="200"/>
      <c r="O767" s="200"/>
      <c r="P767" s="200"/>
      <c r="Q767" s="200"/>
      <c r="R767" s="200"/>
      <c r="S767" s="200"/>
      <c r="T767" s="201"/>
      <c r="AT767" s="202" t="s">
        <v>165</v>
      </c>
      <c r="AU767" s="202" t="s">
        <v>82</v>
      </c>
      <c r="AV767" s="13" t="s">
        <v>82</v>
      </c>
      <c r="AW767" s="13" t="s">
        <v>34</v>
      </c>
      <c r="AX767" s="13" t="s">
        <v>80</v>
      </c>
      <c r="AY767" s="202" t="s">
        <v>149</v>
      </c>
    </row>
    <row r="768" spans="1:65" s="2" customFormat="1" ht="16.5" customHeight="1">
      <c r="A768" s="35"/>
      <c r="B768" s="36"/>
      <c r="C768" s="174" t="s">
        <v>1653</v>
      </c>
      <c r="D768" s="174" t="s">
        <v>152</v>
      </c>
      <c r="E768" s="175" t="s">
        <v>1654</v>
      </c>
      <c r="F768" s="176" t="s">
        <v>1655</v>
      </c>
      <c r="G768" s="177" t="s">
        <v>170</v>
      </c>
      <c r="H768" s="178">
        <v>59.75</v>
      </c>
      <c r="I768" s="179"/>
      <c r="J768" s="180">
        <f>ROUND(I768*H768,2)</f>
        <v>0</v>
      </c>
      <c r="K768" s="176" t="s">
        <v>182</v>
      </c>
      <c r="L768" s="40"/>
      <c r="M768" s="181" t="s">
        <v>19</v>
      </c>
      <c r="N768" s="182" t="s">
        <v>43</v>
      </c>
      <c r="O768" s="65"/>
      <c r="P768" s="183">
        <f>O768*H768</f>
        <v>0</v>
      </c>
      <c r="Q768" s="183">
        <v>0</v>
      </c>
      <c r="R768" s="183">
        <f>Q768*H768</f>
        <v>0</v>
      </c>
      <c r="S768" s="183">
        <v>0</v>
      </c>
      <c r="T768" s="184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85" t="s">
        <v>256</v>
      </c>
      <c r="AT768" s="185" t="s">
        <v>152</v>
      </c>
      <c r="AU768" s="185" t="s">
        <v>82</v>
      </c>
      <c r="AY768" s="18" t="s">
        <v>149</v>
      </c>
      <c r="BE768" s="186">
        <f>IF(N768="základní",J768,0)</f>
        <v>0</v>
      </c>
      <c r="BF768" s="186">
        <f>IF(N768="snížená",J768,0)</f>
        <v>0</v>
      </c>
      <c r="BG768" s="186">
        <f>IF(N768="zákl. přenesená",J768,0)</f>
        <v>0</v>
      </c>
      <c r="BH768" s="186">
        <f>IF(N768="sníž. přenesená",J768,0)</f>
        <v>0</v>
      </c>
      <c r="BI768" s="186">
        <f>IF(N768="nulová",J768,0)</f>
        <v>0</v>
      </c>
      <c r="BJ768" s="18" t="s">
        <v>80</v>
      </c>
      <c r="BK768" s="186">
        <f>ROUND(I768*H768,2)</f>
        <v>0</v>
      </c>
      <c r="BL768" s="18" t="s">
        <v>256</v>
      </c>
      <c r="BM768" s="185" t="s">
        <v>1656</v>
      </c>
    </row>
    <row r="769" spans="1:47" s="2" customFormat="1" ht="11.25">
      <c r="A769" s="35"/>
      <c r="B769" s="36"/>
      <c r="C769" s="37"/>
      <c r="D769" s="203" t="s">
        <v>184</v>
      </c>
      <c r="E769" s="37"/>
      <c r="F769" s="204" t="s">
        <v>1657</v>
      </c>
      <c r="G769" s="37"/>
      <c r="H769" s="37"/>
      <c r="I769" s="189"/>
      <c r="J769" s="37"/>
      <c r="K769" s="37"/>
      <c r="L769" s="40"/>
      <c r="M769" s="190"/>
      <c r="N769" s="191"/>
      <c r="O769" s="65"/>
      <c r="P769" s="65"/>
      <c r="Q769" s="65"/>
      <c r="R769" s="65"/>
      <c r="S769" s="65"/>
      <c r="T769" s="66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T769" s="18" t="s">
        <v>184</v>
      </c>
      <c r="AU769" s="18" t="s">
        <v>82</v>
      </c>
    </row>
    <row r="770" spans="2:51" s="13" customFormat="1" ht="11.25">
      <c r="B770" s="192"/>
      <c r="C770" s="193"/>
      <c r="D770" s="187" t="s">
        <v>165</v>
      </c>
      <c r="E770" s="194" t="s">
        <v>19</v>
      </c>
      <c r="F770" s="195" t="s">
        <v>1658</v>
      </c>
      <c r="G770" s="193"/>
      <c r="H770" s="196">
        <v>59.75</v>
      </c>
      <c r="I770" s="197"/>
      <c r="J770" s="193"/>
      <c r="K770" s="193"/>
      <c r="L770" s="198"/>
      <c r="M770" s="199"/>
      <c r="N770" s="200"/>
      <c r="O770" s="200"/>
      <c r="P770" s="200"/>
      <c r="Q770" s="200"/>
      <c r="R770" s="200"/>
      <c r="S770" s="200"/>
      <c r="T770" s="201"/>
      <c r="AT770" s="202" t="s">
        <v>165</v>
      </c>
      <c r="AU770" s="202" t="s">
        <v>82</v>
      </c>
      <c r="AV770" s="13" t="s">
        <v>82</v>
      </c>
      <c r="AW770" s="13" t="s">
        <v>34</v>
      </c>
      <c r="AX770" s="13" t="s">
        <v>80</v>
      </c>
      <c r="AY770" s="202" t="s">
        <v>149</v>
      </c>
    </row>
    <row r="771" spans="1:65" s="2" customFormat="1" ht="21.75" customHeight="1">
      <c r="A771" s="35"/>
      <c r="B771" s="36"/>
      <c r="C771" s="174" t="s">
        <v>1659</v>
      </c>
      <c r="D771" s="174" t="s">
        <v>152</v>
      </c>
      <c r="E771" s="175" t="s">
        <v>1660</v>
      </c>
      <c r="F771" s="176" t="s">
        <v>1661</v>
      </c>
      <c r="G771" s="177" t="s">
        <v>170</v>
      </c>
      <c r="H771" s="178">
        <v>59.75</v>
      </c>
      <c r="I771" s="179"/>
      <c r="J771" s="180">
        <f>ROUND(I771*H771,2)</f>
        <v>0</v>
      </c>
      <c r="K771" s="176" t="s">
        <v>182</v>
      </c>
      <c r="L771" s="40"/>
      <c r="M771" s="181" t="s">
        <v>19</v>
      </c>
      <c r="N771" s="182" t="s">
        <v>43</v>
      </c>
      <c r="O771" s="65"/>
      <c r="P771" s="183">
        <f>O771*H771</f>
        <v>0</v>
      </c>
      <c r="Q771" s="183">
        <v>3E-05</v>
      </c>
      <c r="R771" s="183">
        <f>Q771*H771</f>
        <v>0.0017925</v>
      </c>
      <c r="S771" s="183">
        <v>0</v>
      </c>
      <c r="T771" s="184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85" t="s">
        <v>256</v>
      </c>
      <c r="AT771" s="185" t="s">
        <v>152</v>
      </c>
      <c r="AU771" s="185" t="s">
        <v>82</v>
      </c>
      <c r="AY771" s="18" t="s">
        <v>149</v>
      </c>
      <c r="BE771" s="186">
        <f>IF(N771="základní",J771,0)</f>
        <v>0</v>
      </c>
      <c r="BF771" s="186">
        <f>IF(N771="snížená",J771,0)</f>
        <v>0</v>
      </c>
      <c r="BG771" s="186">
        <f>IF(N771="zákl. přenesená",J771,0)</f>
        <v>0</v>
      </c>
      <c r="BH771" s="186">
        <f>IF(N771="sníž. přenesená",J771,0)</f>
        <v>0</v>
      </c>
      <c r="BI771" s="186">
        <f>IF(N771="nulová",J771,0)</f>
        <v>0</v>
      </c>
      <c r="BJ771" s="18" t="s">
        <v>80</v>
      </c>
      <c r="BK771" s="186">
        <f>ROUND(I771*H771,2)</f>
        <v>0</v>
      </c>
      <c r="BL771" s="18" t="s">
        <v>256</v>
      </c>
      <c r="BM771" s="185" t="s">
        <v>1662</v>
      </c>
    </row>
    <row r="772" spans="1:47" s="2" customFormat="1" ht="11.25">
      <c r="A772" s="35"/>
      <c r="B772" s="36"/>
      <c r="C772" s="37"/>
      <c r="D772" s="203" t="s">
        <v>184</v>
      </c>
      <c r="E772" s="37"/>
      <c r="F772" s="204" t="s">
        <v>1663</v>
      </c>
      <c r="G772" s="37"/>
      <c r="H772" s="37"/>
      <c r="I772" s="189"/>
      <c r="J772" s="37"/>
      <c r="K772" s="37"/>
      <c r="L772" s="40"/>
      <c r="M772" s="190"/>
      <c r="N772" s="191"/>
      <c r="O772" s="65"/>
      <c r="P772" s="65"/>
      <c r="Q772" s="65"/>
      <c r="R772" s="65"/>
      <c r="S772" s="65"/>
      <c r="T772" s="66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T772" s="18" t="s">
        <v>184</v>
      </c>
      <c r="AU772" s="18" t="s">
        <v>82</v>
      </c>
    </row>
    <row r="773" spans="2:51" s="13" customFormat="1" ht="11.25">
      <c r="B773" s="192"/>
      <c r="C773" s="193"/>
      <c r="D773" s="187" t="s">
        <v>165</v>
      </c>
      <c r="E773" s="194" t="s">
        <v>19</v>
      </c>
      <c r="F773" s="195" t="s">
        <v>1658</v>
      </c>
      <c r="G773" s="193"/>
      <c r="H773" s="196">
        <v>59.75</v>
      </c>
      <c r="I773" s="197"/>
      <c r="J773" s="193"/>
      <c r="K773" s="193"/>
      <c r="L773" s="198"/>
      <c r="M773" s="199"/>
      <c r="N773" s="200"/>
      <c r="O773" s="200"/>
      <c r="P773" s="200"/>
      <c r="Q773" s="200"/>
      <c r="R773" s="200"/>
      <c r="S773" s="200"/>
      <c r="T773" s="201"/>
      <c r="AT773" s="202" t="s">
        <v>165</v>
      </c>
      <c r="AU773" s="202" t="s">
        <v>82</v>
      </c>
      <c r="AV773" s="13" t="s">
        <v>82</v>
      </c>
      <c r="AW773" s="13" t="s">
        <v>34</v>
      </c>
      <c r="AX773" s="13" t="s">
        <v>80</v>
      </c>
      <c r="AY773" s="202" t="s">
        <v>149</v>
      </c>
    </row>
    <row r="774" spans="1:65" s="2" customFormat="1" ht="24.2" customHeight="1">
      <c r="A774" s="35"/>
      <c r="B774" s="36"/>
      <c r="C774" s="174" t="s">
        <v>1664</v>
      </c>
      <c r="D774" s="174" t="s">
        <v>152</v>
      </c>
      <c r="E774" s="175" t="s">
        <v>1665</v>
      </c>
      <c r="F774" s="176" t="s">
        <v>1666</v>
      </c>
      <c r="G774" s="177" t="s">
        <v>170</v>
      </c>
      <c r="H774" s="178">
        <v>59.75</v>
      </c>
      <c r="I774" s="179"/>
      <c r="J774" s="180">
        <f>ROUND(I774*H774,2)</f>
        <v>0</v>
      </c>
      <c r="K774" s="176" t="s">
        <v>182</v>
      </c>
      <c r="L774" s="40"/>
      <c r="M774" s="181" t="s">
        <v>19</v>
      </c>
      <c r="N774" s="182" t="s">
        <v>43</v>
      </c>
      <c r="O774" s="65"/>
      <c r="P774" s="183">
        <f>O774*H774</f>
        <v>0</v>
      </c>
      <c r="Q774" s="183">
        <v>0.0003</v>
      </c>
      <c r="R774" s="183">
        <f>Q774*H774</f>
        <v>0.017925</v>
      </c>
      <c r="S774" s="183">
        <v>0</v>
      </c>
      <c r="T774" s="184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85" t="s">
        <v>256</v>
      </c>
      <c r="AT774" s="185" t="s">
        <v>152</v>
      </c>
      <c r="AU774" s="185" t="s">
        <v>82</v>
      </c>
      <c r="AY774" s="18" t="s">
        <v>149</v>
      </c>
      <c r="BE774" s="186">
        <f>IF(N774="základní",J774,0)</f>
        <v>0</v>
      </c>
      <c r="BF774" s="186">
        <f>IF(N774="snížená",J774,0)</f>
        <v>0</v>
      </c>
      <c r="BG774" s="186">
        <f>IF(N774="zákl. přenesená",J774,0)</f>
        <v>0</v>
      </c>
      <c r="BH774" s="186">
        <f>IF(N774="sníž. přenesená",J774,0)</f>
        <v>0</v>
      </c>
      <c r="BI774" s="186">
        <f>IF(N774="nulová",J774,0)</f>
        <v>0</v>
      </c>
      <c r="BJ774" s="18" t="s">
        <v>80</v>
      </c>
      <c r="BK774" s="186">
        <f>ROUND(I774*H774,2)</f>
        <v>0</v>
      </c>
      <c r="BL774" s="18" t="s">
        <v>256</v>
      </c>
      <c r="BM774" s="185" t="s">
        <v>1667</v>
      </c>
    </row>
    <row r="775" spans="1:47" s="2" customFormat="1" ht="11.25">
      <c r="A775" s="35"/>
      <c r="B775" s="36"/>
      <c r="C775" s="37"/>
      <c r="D775" s="203" t="s">
        <v>184</v>
      </c>
      <c r="E775" s="37"/>
      <c r="F775" s="204" t="s">
        <v>1668</v>
      </c>
      <c r="G775" s="37"/>
      <c r="H775" s="37"/>
      <c r="I775" s="189"/>
      <c r="J775" s="37"/>
      <c r="K775" s="37"/>
      <c r="L775" s="40"/>
      <c r="M775" s="190"/>
      <c r="N775" s="191"/>
      <c r="O775" s="65"/>
      <c r="P775" s="65"/>
      <c r="Q775" s="65"/>
      <c r="R775" s="65"/>
      <c r="S775" s="65"/>
      <c r="T775" s="66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184</v>
      </c>
      <c r="AU775" s="18" t="s">
        <v>82</v>
      </c>
    </row>
    <row r="776" spans="2:51" s="13" customFormat="1" ht="11.25">
      <c r="B776" s="192"/>
      <c r="C776" s="193"/>
      <c r="D776" s="187" t="s">
        <v>165</v>
      </c>
      <c r="E776" s="194" t="s">
        <v>19</v>
      </c>
      <c r="F776" s="195" t="s">
        <v>1658</v>
      </c>
      <c r="G776" s="193"/>
      <c r="H776" s="196">
        <v>59.75</v>
      </c>
      <c r="I776" s="197"/>
      <c r="J776" s="193"/>
      <c r="K776" s="193"/>
      <c r="L776" s="198"/>
      <c r="M776" s="199"/>
      <c r="N776" s="200"/>
      <c r="O776" s="200"/>
      <c r="P776" s="200"/>
      <c r="Q776" s="200"/>
      <c r="R776" s="200"/>
      <c r="S776" s="200"/>
      <c r="T776" s="201"/>
      <c r="AT776" s="202" t="s">
        <v>165</v>
      </c>
      <c r="AU776" s="202" t="s">
        <v>82</v>
      </c>
      <c r="AV776" s="13" t="s">
        <v>82</v>
      </c>
      <c r="AW776" s="13" t="s">
        <v>34</v>
      </c>
      <c r="AX776" s="13" t="s">
        <v>80</v>
      </c>
      <c r="AY776" s="202" t="s">
        <v>149</v>
      </c>
    </row>
    <row r="777" spans="1:65" s="2" customFormat="1" ht="24.2" customHeight="1">
      <c r="A777" s="35"/>
      <c r="B777" s="36"/>
      <c r="C777" s="229" t="s">
        <v>1669</v>
      </c>
      <c r="D777" s="229" t="s">
        <v>1089</v>
      </c>
      <c r="E777" s="230" t="s">
        <v>1670</v>
      </c>
      <c r="F777" s="231" t="s">
        <v>1671</v>
      </c>
      <c r="G777" s="232" t="s">
        <v>170</v>
      </c>
      <c r="H777" s="233">
        <v>65.725</v>
      </c>
      <c r="I777" s="234"/>
      <c r="J777" s="235">
        <f>ROUND(I777*H777,2)</f>
        <v>0</v>
      </c>
      <c r="K777" s="231" t="s">
        <v>156</v>
      </c>
      <c r="L777" s="236"/>
      <c r="M777" s="237" t="s">
        <v>19</v>
      </c>
      <c r="N777" s="238" t="s">
        <v>43</v>
      </c>
      <c r="O777" s="65"/>
      <c r="P777" s="183">
        <f>O777*H777</f>
        <v>0</v>
      </c>
      <c r="Q777" s="183">
        <v>0.0034</v>
      </c>
      <c r="R777" s="183">
        <f>Q777*H777</f>
        <v>0.22346499999999997</v>
      </c>
      <c r="S777" s="183">
        <v>0</v>
      </c>
      <c r="T777" s="184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85" t="s">
        <v>355</v>
      </c>
      <c r="AT777" s="185" t="s">
        <v>1089</v>
      </c>
      <c r="AU777" s="185" t="s">
        <v>82</v>
      </c>
      <c r="AY777" s="18" t="s">
        <v>149</v>
      </c>
      <c r="BE777" s="186">
        <f>IF(N777="základní",J777,0)</f>
        <v>0</v>
      </c>
      <c r="BF777" s="186">
        <f>IF(N777="snížená",J777,0)</f>
        <v>0</v>
      </c>
      <c r="BG777" s="186">
        <f>IF(N777="zákl. přenesená",J777,0)</f>
        <v>0</v>
      </c>
      <c r="BH777" s="186">
        <f>IF(N777="sníž. přenesená",J777,0)</f>
        <v>0</v>
      </c>
      <c r="BI777" s="186">
        <f>IF(N777="nulová",J777,0)</f>
        <v>0</v>
      </c>
      <c r="BJ777" s="18" t="s">
        <v>80</v>
      </c>
      <c r="BK777" s="186">
        <f>ROUND(I777*H777,2)</f>
        <v>0</v>
      </c>
      <c r="BL777" s="18" t="s">
        <v>256</v>
      </c>
      <c r="BM777" s="185" t="s">
        <v>1672</v>
      </c>
    </row>
    <row r="778" spans="1:47" s="2" customFormat="1" ht="19.5">
      <c r="A778" s="35"/>
      <c r="B778" s="36"/>
      <c r="C778" s="37"/>
      <c r="D778" s="187" t="s">
        <v>163</v>
      </c>
      <c r="E778" s="37"/>
      <c r="F778" s="188" t="s">
        <v>1673</v>
      </c>
      <c r="G778" s="37"/>
      <c r="H778" s="37"/>
      <c r="I778" s="189"/>
      <c r="J778" s="37"/>
      <c r="K778" s="37"/>
      <c r="L778" s="40"/>
      <c r="M778" s="190"/>
      <c r="N778" s="191"/>
      <c r="O778" s="65"/>
      <c r="P778" s="65"/>
      <c r="Q778" s="65"/>
      <c r="R778" s="65"/>
      <c r="S778" s="65"/>
      <c r="T778" s="66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T778" s="18" t="s">
        <v>163</v>
      </c>
      <c r="AU778" s="18" t="s">
        <v>82</v>
      </c>
    </row>
    <row r="779" spans="2:51" s="13" customFormat="1" ht="11.25">
      <c r="B779" s="192"/>
      <c r="C779" s="193"/>
      <c r="D779" s="187" t="s">
        <v>165</v>
      </c>
      <c r="E779" s="193"/>
      <c r="F779" s="195" t="s">
        <v>1674</v>
      </c>
      <c r="G779" s="193"/>
      <c r="H779" s="196">
        <v>65.725</v>
      </c>
      <c r="I779" s="197"/>
      <c r="J779" s="193"/>
      <c r="K779" s="193"/>
      <c r="L779" s="198"/>
      <c r="M779" s="199"/>
      <c r="N779" s="200"/>
      <c r="O779" s="200"/>
      <c r="P779" s="200"/>
      <c r="Q779" s="200"/>
      <c r="R779" s="200"/>
      <c r="S779" s="200"/>
      <c r="T779" s="201"/>
      <c r="AT779" s="202" t="s">
        <v>165</v>
      </c>
      <c r="AU779" s="202" t="s">
        <v>82</v>
      </c>
      <c r="AV779" s="13" t="s">
        <v>82</v>
      </c>
      <c r="AW779" s="13" t="s">
        <v>4</v>
      </c>
      <c r="AX779" s="13" t="s">
        <v>80</v>
      </c>
      <c r="AY779" s="202" t="s">
        <v>149</v>
      </c>
    </row>
    <row r="780" spans="1:65" s="2" customFormat="1" ht="49.15" customHeight="1">
      <c r="A780" s="35"/>
      <c r="B780" s="36"/>
      <c r="C780" s="174" t="s">
        <v>1675</v>
      </c>
      <c r="D780" s="174" t="s">
        <v>152</v>
      </c>
      <c r="E780" s="175" t="s">
        <v>1676</v>
      </c>
      <c r="F780" s="176" t="s">
        <v>1677</v>
      </c>
      <c r="G780" s="177" t="s">
        <v>435</v>
      </c>
      <c r="H780" s="178">
        <v>0.243</v>
      </c>
      <c r="I780" s="179"/>
      <c r="J780" s="180">
        <f>ROUND(I780*H780,2)</f>
        <v>0</v>
      </c>
      <c r="K780" s="176" t="s">
        <v>182</v>
      </c>
      <c r="L780" s="40"/>
      <c r="M780" s="181" t="s">
        <v>19</v>
      </c>
      <c r="N780" s="182" t="s">
        <v>43</v>
      </c>
      <c r="O780" s="65"/>
      <c r="P780" s="183">
        <f>O780*H780</f>
        <v>0</v>
      </c>
      <c r="Q780" s="183">
        <v>0</v>
      </c>
      <c r="R780" s="183">
        <f>Q780*H780</f>
        <v>0</v>
      </c>
      <c r="S780" s="183">
        <v>0</v>
      </c>
      <c r="T780" s="184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5" t="s">
        <v>256</v>
      </c>
      <c r="AT780" s="185" t="s">
        <v>152</v>
      </c>
      <c r="AU780" s="185" t="s">
        <v>82</v>
      </c>
      <c r="AY780" s="18" t="s">
        <v>149</v>
      </c>
      <c r="BE780" s="186">
        <f>IF(N780="základní",J780,0)</f>
        <v>0</v>
      </c>
      <c r="BF780" s="186">
        <f>IF(N780="snížená",J780,0)</f>
        <v>0</v>
      </c>
      <c r="BG780" s="186">
        <f>IF(N780="zákl. přenesená",J780,0)</f>
        <v>0</v>
      </c>
      <c r="BH780" s="186">
        <f>IF(N780="sníž. přenesená",J780,0)</f>
        <v>0</v>
      </c>
      <c r="BI780" s="186">
        <f>IF(N780="nulová",J780,0)</f>
        <v>0</v>
      </c>
      <c r="BJ780" s="18" t="s">
        <v>80</v>
      </c>
      <c r="BK780" s="186">
        <f>ROUND(I780*H780,2)</f>
        <v>0</v>
      </c>
      <c r="BL780" s="18" t="s">
        <v>256</v>
      </c>
      <c r="BM780" s="185" t="s">
        <v>1678</v>
      </c>
    </row>
    <row r="781" spans="1:47" s="2" customFormat="1" ht="11.25">
      <c r="A781" s="35"/>
      <c r="B781" s="36"/>
      <c r="C781" s="37"/>
      <c r="D781" s="203" t="s">
        <v>184</v>
      </c>
      <c r="E781" s="37"/>
      <c r="F781" s="204" t="s">
        <v>1679</v>
      </c>
      <c r="G781" s="37"/>
      <c r="H781" s="37"/>
      <c r="I781" s="189"/>
      <c r="J781" s="37"/>
      <c r="K781" s="37"/>
      <c r="L781" s="40"/>
      <c r="M781" s="190"/>
      <c r="N781" s="191"/>
      <c r="O781" s="65"/>
      <c r="P781" s="65"/>
      <c r="Q781" s="65"/>
      <c r="R781" s="65"/>
      <c r="S781" s="65"/>
      <c r="T781" s="66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T781" s="18" t="s">
        <v>184</v>
      </c>
      <c r="AU781" s="18" t="s">
        <v>82</v>
      </c>
    </row>
    <row r="782" spans="2:63" s="12" customFormat="1" ht="22.9" customHeight="1">
      <c r="B782" s="158"/>
      <c r="C782" s="159"/>
      <c r="D782" s="160" t="s">
        <v>71</v>
      </c>
      <c r="E782" s="172" t="s">
        <v>1680</v>
      </c>
      <c r="F782" s="172" t="s">
        <v>1681</v>
      </c>
      <c r="G782" s="159"/>
      <c r="H782" s="159"/>
      <c r="I782" s="162"/>
      <c r="J782" s="173">
        <f>BK782</f>
        <v>0</v>
      </c>
      <c r="K782" s="159"/>
      <c r="L782" s="164"/>
      <c r="M782" s="165"/>
      <c r="N782" s="166"/>
      <c r="O782" s="166"/>
      <c r="P782" s="167">
        <f>SUM(P783:P847)</f>
        <v>0</v>
      </c>
      <c r="Q782" s="166"/>
      <c r="R782" s="167">
        <f>SUM(R783:R847)</f>
        <v>2.4753327</v>
      </c>
      <c r="S782" s="166"/>
      <c r="T782" s="168">
        <f>SUM(T783:T847)</f>
        <v>0</v>
      </c>
      <c r="AR782" s="169" t="s">
        <v>82</v>
      </c>
      <c r="AT782" s="170" t="s">
        <v>71</v>
      </c>
      <c r="AU782" s="170" t="s">
        <v>80</v>
      </c>
      <c r="AY782" s="169" t="s">
        <v>149</v>
      </c>
      <c r="BK782" s="171">
        <f>SUM(BK783:BK847)</f>
        <v>0</v>
      </c>
    </row>
    <row r="783" spans="1:65" s="2" customFormat="1" ht="24.2" customHeight="1">
      <c r="A783" s="35"/>
      <c r="B783" s="36"/>
      <c r="C783" s="174" t="s">
        <v>1682</v>
      </c>
      <c r="D783" s="174" t="s">
        <v>152</v>
      </c>
      <c r="E783" s="175" t="s">
        <v>1683</v>
      </c>
      <c r="F783" s="176" t="s">
        <v>1684</v>
      </c>
      <c r="G783" s="177" t="s">
        <v>170</v>
      </c>
      <c r="H783" s="178">
        <v>431.99</v>
      </c>
      <c r="I783" s="179"/>
      <c r="J783" s="180">
        <f>ROUND(I783*H783,2)</f>
        <v>0</v>
      </c>
      <c r="K783" s="176" t="s">
        <v>156</v>
      </c>
      <c r="L783" s="40"/>
      <c r="M783" s="181" t="s">
        <v>19</v>
      </c>
      <c r="N783" s="182" t="s">
        <v>43</v>
      </c>
      <c r="O783" s="65"/>
      <c r="P783" s="183">
        <f>O783*H783</f>
        <v>0</v>
      </c>
      <c r="Q783" s="183">
        <v>0</v>
      </c>
      <c r="R783" s="183">
        <f>Q783*H783</f>
        <v>0</v>
      </c>
      <c r="S783" s="183">
        <v>0</v>
      </c>
      <c r="T783" s="184">
        <f>S783*H783</f>
        <v>0</v>
      </c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R783" s="185" t="s">
        <v>256</v>
      </c>
      <c r="AT783" s="185" t="s">
        <v>152</v>
      </c>
      <c r="AU783" s="185" t="s">
        <v>82</v>
      </c>
      <c r="AY783" s="18" t="s">
        <v>149</v>
      </c>
      <c r="BE783" s="186">
        <f>IF(N783="základní",J783,0)</f>
        <v>0</v>
      </c>
      <c r="BF783" s="186">
        <f>IF(N783="snížená",J783,0)</f>
        <v>0</v>
      </c>
      <c r="BG783" s="186">
        <f>IF(N783="zákl. přenesená",J783,0)</f>
        <v>0</v>
      </c>
      <c r="BH783" s="186">
        <f>IF(N783="sníž. přenesená",J783,0)</f>
        <v>0</v>
      </c>
      <c r="BI783" s="186">
        <f>IF(N783="nulová",J783,0)</f>
        <v>0</v>
      </c>
      <c r="BJ783" s="18" t="s">
        <v>80</v>
      </c>
      <c r="BK783" s="186">
        <f>ROUND(I783*H783,2)</f>
        <v>0</v>
      </c>
      <c r="BL783" s="18" t="s">
        <v>256</v>
      </c>
      <c r="BM783" s="185" t="s">
        <v>1685</v>
      </c>
    </row>
    <row r="784" spans="2:51" s="14" customFormat="1" ht="11.25">
      <c r="B784" s="205"/>
      <c r="C784" s="206"/>
      <c r="D784" s="187" t="s">
        <v>165</v>
      </c>
      <c r="E784" s="207" t="s">
        <v>19</v>
      </c>
      <c r="F784" s="208" t="s">
        <v>755</v>
      </c>
      <c r="G784" s="206"/>
      <c r="H784" s="207" t="s">
        <v>19</v>
      </c>
      <c r="I784" s="209"/>
      <c r="J784" s="206"/>
      <c r="K784" s="206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165</v>
      </c>
      <c r="AU784" s="214" t="s">
        <v>82</v>
      </c>
      <c r="AV784" s="14" t="s">
        <v>80</v>
      </c>
      <c r="AW784" s="14" t="s">
        <v>34</v>
      </c>
      <c r="AX784" s="14" t="s">
        <v>72</v>
      </c>
      <c r="AY784" s="214" t="s">
        <v>149</v>
      </c>
    </row>
    <row r="785" spans="2:51" s="13" customFormat="1" ht="11.25">
      <c r="B785" s="192"/>
      <c r="C785" s="193"/>
      <c r="D785" s="187" t="s">
        <v>165</v>
      </c>
      <c r="E785" s="194" t="s">
        <v>19</v>
      </c>
      <c r="F785" s="195" t="s">
        <v>1686</v>
      </c>
      <c r="G785" s="193"/>
      <c r="H785" s="196">
        <v>2.88</v>
      </c>
      <c r="I785" s="197"/>
      <c r="J785" s="193"/>
      <c r="K785" s="193"/>
      <c r="L785" s="198"/>
      <c r="M785" s="199"/>
      <c r="N785" s="200"/>
      <c r="O785" s="200"/>
      <c r="P785" s="200"/>
      <c r="Q785" s="200"/>
      <c r="R785" s="200"/>
      <c r="S785" s="200"/>
      <c r="T785" s="201"/>
      <c r="AT785" s="202" t="s">
        <v>165</v>
      </c>
      <c r="AU785" s="202" t="s">
        <v>82</v>
      </c>
      <c r="AV785" s="13" t="s">
        <v>82</v>
      </c>
      <c r="AW785" s="13" t="s">
        <v>34</v>
      </c>
      <c r="AX785" s="13" t="s">
        <v>72</v>
      </c>
      <c r="AY785" s="202" t="s">
        <v>149</v>
      </c>
    </row>
    <row r="786" spans="2:51" s="14" customFormat="1" ht="11.25">
      <c r="B786" s="205"/>
      <c r="C786" s="206"/>
      <c r="D786" s="187" t="s">
        <v>165</v>
      </c>
      <c r="E786" s="207" t="s">
        <v>19</v>
      </c>
      <c r="F786" s="208" t="s">
        <v>193</v>
      </c>
      <c r="G786" s="206"/>
      <c r="H786" s="207" t="s">
        <v>19</v>
      </c>
      <c r="I786" s="209"/>
      <c r="J786" s="206"/>
      <c r="K786" s="206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165</v>
      </c>
      <c r="AU786" s="214" t="s">
        <v>82</v>
      </c>
      <c r="AV786" s="14" t="s">
        <v>80</v>
      </c>
      <c r="AW786" s="14" t="s">
        <v>34</v>
      </c>
      <c r="AX786" s="14" t="s">
        <v>72</v>
      </c>
      <c r="AY786" s="214" t="s">
        <v>149</v>
      </c>
    </row>
    <row r="787" spans="2:51" s="13" customFormat="1" ht="22.5">
      <c r="B787" s="192"/>
      <c r="C787" s="193"/>
      <c r="D787" s="187" t="s">
        <v>165</v>
      </c>
      <c r="E787" s="194" t="s">
        <v>19</v>
      </c>
      <c r="F787" s="195" t="s">
        <v>1687</v>
      </c>
      <c r="G787" s="193"/>
      <c r="H787" s="196">
        <v>392.92</v>
      </c>
      <c r="I787" s="197"/>
      <c r="J787" s="193"/>
      <c r="K787" s="193"/>
      <c r="L787" s="198"/>
      <c r="M787" s="199"/>
      <c r="N787" s="200"/>
      <c r="O787" s="200"/>
      <c r="P787" s="200"/>
      <c r="Q787" s="200"/>
      <c r="R787" s="200"/>
      <c r="S787" s="200"/>
      <c r="T787" s="201"/>
      <c r="AT787" s="202" t="s">
        <v>165</v>
      </c>
      <c r="AU787" s="202" t="s">
        <v>82</v>
      </c>
      <c r="AV787" s="13" t="s">
        <v>82</v>
      </c>
      <c r="AW787" s="13" t="s">
        <v>34</v>
      </c>
      <c r="AX787" s="13" t="s">
        <v>72</v>
      </c>
      <c r="AY787" s="202" t="s">
        <v>149</v>
      </c>
    </row>
    <row r="788" spans="2:51" s="14" customFormat="1" ht="11.25">
      <c r="B788" s="205"/>
      <c r="C788" s="206"/>
      <c r="D788" s="187" t="s">
        <v>165</v>
      </c>
      <c r="E788" s="207" t="s">
        <v>19</v>
      </c>
      <c r="F788" s="208" t="s">
        <v>803</v>
      </c>
      <c r="G788" s="206"/>
      <c r="H788" s="207" t="s">
        <v>19</v>
      </c>
      <c r="I788" s="209"/>
      <c r="J788" s="206"/>
      <c r="K788" s="206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165</v>
      </c>
      <c r="AU788" s="214" t="s">
        <v>82</v>
      </c>
      <c r="AV788" s="14" t="s">
        <v>80</v>
      </c>
      <c r="AW788" s="14" t="s">
        <v>34</v>
      </c>
      <c r="AX788" s="14" t="s">
        <v>72</v>
      </c>
      <c r="AY788" s="214" t="s">
        <v>149</v>
      </c>
    </row>
    <row r="789" spans="2:51" s="13" customFormat="1" ht="11.25">
      <c r="B789" s="192"/>
      <c r="C789" s="193"/>
      <c r="D789" s="187" t="s">
        <v>165</v>
      </c>
      <c r="E789" s="194" t="s">
        <v>19</v>
      </c>
      <c r="F789" s="195" t="s">
        <v>917</v>
      </c>
      <c r="G789" s="193"/>
      <c r="H789" s="196">
        <v>0.6</v>
      </c>
      <c r="I789" s="197"/>
      <c r="J789" s="193"/>
      <c r="K789" s="193"/>
      <c r="L789" s="198"/>
      <c r="M789" s="199"/>
      <c r="N789" s="200"/>
      <c r="O789" s="200"/>
      <c r="P789" s="200"/>
      <c r="Q789" s="200"/>
      <c r="R789" s="200"/>
      <c r="S789" s="200"/>
      <c r="T789" s="201"/>
      <c r="AT789" s="202" t="s">
        <v>165</v>
      </c>
      <c r="AU789" s="202" t="s">
        <v>82</v>
      </c>
      <c r="AV789" s="13" t="s">
        <v>82</v>
      </c>
      <c r="AW789" s="13" t="s">
        <v>34</v>
      </c>
      <c r="AX789" s="13" t="s">
        <v>72</v>
      </c>
      <c r="AY789" s="202" t="s">
        <v>149</v>
      </c>
    </row>
    <row r="790" spans="2:51" s="14" customFormat="1" ht="11.25">
      <c r="B790" s="205"/>
      <c r="C790" s="206"/>
      <c r="D790" s="187" t="s">
        <v>165</v>
      </c>
      <c r="E790" s="207" t="s">
        <v>19</v>
      </c>
      <c r="F790" s="208" t="s">
        <v>201</v>
      </c>
      <c r="G790" s="206"/>
      <c r="H790" s="207" t="s">
        <v>19</v>
      </c>
      <c r="I790" s="209"/>
      <c r="J790" s="206"/>
      <c r="K790" s="206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165</v>
      </c>
      <c r="AU790" s="214" t="s">
        <v>82</v>
      </c>
      <c r="AV790" s="14" t="s">
        <v>80</v>
      </c>
      <c r="AW790" s="14" t="s">
        <v>34</v>
      </c>
      <c r="AX790" s="14" t="s">
        <v>72</v>
      </c>
      <c r="AY790" s="214" t="s">
        <v>149</v>
      </c>
    </row>
    <row r="791" spans="2:51" s="13" customFormat="1" ht="11.25">
      <c r="B791" s="192"/>
      <c r="C791" s="193"/>
      <c r="D791" s="187" t="s">
        <v>165</v>
      </c>
      <c r="E791" s="194" t="s">
        <v>19</v>
      </c>
      <c r="F791" s="195" t="s">
        <v>1688</v>
      </c>
      <c r="G791" s="193"/>
      <c r="H791" s="196">
        <v>0.59</v>
      </c>
      <c r="I791" s="197"/>
      <c r="J791" s="193"/>
      <c r="K791" s="193"/>
      <c r="L791" s="198"/>
      <c r="M791" s="199"/>
      <c r="N791" s="200"/>
      <c r="O791" s="200"/>
      <c r="P791" s="200"/>
      <c r="Q791" s="200"/>
      <c r="R791" s="200"/>
      <c r="S791" s="200"/>
      <c r="T791" s="201"/>
      <c r="AT791" s="202" t="s">
        <v>165</v>
      </c>
      <c r="AU791" s="202" t="s">
        <v>82</v>
      </c>
      <c r="AV791" s="13" t="s">
        <v>82</v>
      </c>
      <c r="AW791" s="13" t="s">
        <v>34</v>
      </c>
      <c r="AX791" s="13" t="s">
        <v>72</v>
      </c>
      <c r="AY791" s="202" t="s">
        <v>149</v>
      </c>
    </row>
    <row r="792" spans="2:51" s="14" customFormat="1" ht="11.25">
      <c r="B792" s="205"/>
      <c r="C792" s="206"/>
      <c r="D792" s="187" t="s">
        <v>165</v>
      </c>
      <c r="E792" s="207" t="s">
        <v>19</v>
      </c>
      <c r="F792" s="208" t="s">
        <v>512</v>
      </c>
      <c r="G792" s="206"/>
      <c r="H792" s="207" t="s">
        <v>19</v>
      </c>
      <c r="I792" s="209"/>
      <c r="J792" s="206"/>
      <c r="K792" s="206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165</v>
      </c>
      <c r="AU792" s="214" t="s">
        <v>82</v>
      </c>
      <c r="AV792" s="14" t="s">
        <v>80</v>
      </c>
      <c r="AW792" s="14" t="s">
        <v>34</v>
      </c>
      <c r="AX792" s="14" t="s">
        <v>72</v>
      </c>
      <c r="AY792" s="214" t="s">
        <v>149</v>
      </c>
    </row>
    <row r="793" spans="2:51" s="13" customFormat="1" ht="11.25">
      <c r="B793" s="192"/>
      <c r="C793" s="193"/>
      <c r="D793" s="187" t="s">
        <v>165</v>
      </c>
      <c r="E793" s="194" t="s">
        <v>19</v>
      </c>
      <c r="F793" s="195" t="s">
        <v>1689</v>
      </c>
      <c r="G793" s="193"/>
      <c r="H793" s="196">
        <v>35</v>
      </c>
      <c r="I793" s="197"/>
      <c r="J793" s="193"/>
      <c r="K793" s="193"/>
      <c r="L793" s="198"/>
      <c r="M793" s="199"/>
      <c r="N793" s="200"/>
      <c r="O793" s="200"/>
      <c r="P793" s="200"/>
      <c r="Q793" s="200"/>
      <c r="R793" s="200"/>
      <c r="S793" s="200"/>
      <c r="T793" s="201"/>
      <c r="AT793" s="202" t="s">
        <v>165</v>
      </c>
      <c r="AU793" s="202" t="s">
        <v>82</v>
      </c>
      <c r="AV793" s="13" t="s">
        <v>82</v>
      </c>
      <c r="AW793" s="13" t="s">
        <v>34</v>
      </c>
      <c r="AX793" s="13" t="s">
        <v>72</v>
      </c>
      <c r="AY793" s="202" t="s">
        <v>149</v>
      </c>
    </row>
    <row r="794" spans="2:51" s="15" customFormat="1" ht="11.25">
      <c r="B794" s="215"/>
      <c r="C794" s="216"/>
      <c r="D794" s="187" t="s">
        <v>165</v>
      </c>
      <c r="E794" s="217" t="s">
        <v>19</v>
      </c>
      <c r="F794" s="218" t="s">
        <v>203</v>
      </c>
      <c r="G794" s="216"/>
      <c r="H794" s="219">
        <v>431.99</v>
      </c>
      <c r="I794" s="220"/>
      <c r="J794" s="216"/>
      <c r="K794" s="216"/>
      <c r="L794" s="221"/>
      <c r="M794" s="222"/>
      <c r="N794" s="223"/>
      <c r="O794" s="223"/>
      <c r="P794" s="223"/>
      <c r="Q794" s="223"/>
      <c r="R794" s="223"/>
      <c r="S794" s="223"/>
      <c r="T794" s="224"/>
      <c r="AT794" s="225" t="s">
        <v>165</v>
      </c>
      <c r="AU794" s="225" t="s">
        <v>82</v>
      </c>
      <c r="AV794" s="15" t="s">
        <v>157</v>
      </c>
      <c r="AW794" s="15" t="s">
        <v>34</v>
      </c>
      <c r="AX794" s="15" t="s">
        <v>80</v>
      </c>
      <c r="AY794" s="225" t="s">
        <v>149</v>
      </c>
    </row>
    <row r="795" spans="1:65" s="2" customFormat="1" ht="37.9" customHeight="1">
      <c r="A795" s="35"/>
      <c r="B795" s="36"/>
      <c r="C795" s="174" t="s">
        <v>1690</v>
      </c>
      <c r="D795" s="174" t="s">
        <v>152</v>
      </c>
      <c r="E795" s="175" t="s">
        <v>1691</v>
      </c>
      <c r="F795" s="176" t="s">
        <v>1692</v>
      </c>
      <c r="G795" s="177" t="s">
        <v>155</v>
      </c>
      <c r="H795" s="178">
        <v>25</v>
      </c>
      <c r="I795" s="179"/>
      <c r="J795" s="180">
        <f>ROUND(I795*H795,2)</f>
        <v>0</v>
      </c>
      <c r="K795" s="176" t="s">
        <v>182</v>
      </c>
      <c r="L795" s="40"/>
      <c r="M795" s="181" t="s">
        <v>19</v>
      </c>
      <c r="N795" s="182" t="s">
        <v>43</v>
      </c>
      <c r="O795" s="65"/>
      <c r="P795" s="183">
        <f>O795*H795</f>
        <v>0</v>
      </c>
      <c r="Q795" s="183">
        <v>0.00563</v>
      </c>
      <c r="R795" s="183">
        <f>Q795*H795</f>
        <v>0.14075</v>
      </c>
      <c r="S795" s="183">
        <v>0</v>
      </c>
      <c r="T795" s="184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5" t="s">
        <v>256</v>
      </c>
      <c r="AT795" s="185" t="s">
        <v>152</v>
      </c>
      <c r="AU795" s="185" t="s">
        <v>82</v>
      </c>
      <c r="AY795" s="18" t="s">
        <v>149</v>
      </c>
      <c r="BE795" s="186">
        <f>IF(N795="základní",J795,0)</f>
        <v>0</v>
      </c>
      <c r="BF795" s="186">
        <f>IF(N795="snížená",J795,0)</f>
        <v>0</v>
      </c>
      <c r="BG795" s="186">
        <f>IF(N795="zákl. přenesená",J795,0)</f>
        <v>0</v>
      </c>
      <c r="BH795" s="186">
        <f>IF(N795="sníž. přenesená",J795,0)</f>
        <v>0</v>
      </c>
      <c r="BI795" s="186">
        <f>IF(N795="nulová",J795,0)</f>
        <v>0</v>
      </c>
      <c r="BJ795" s="18" t="s">
        <v>80</v>
      </c>
      <c r="BK795" s="186">
        <f>ROUND(I795*H795,2)</f>
        <v>0</v>
      </c>
      <c r="BL795" s="18" t="s">
        <v>256</v>
      </c>
      <c r="BM795" s="185" t="s">
        <v>1693</v>
      </c>
    </row>
    <row r="796" spans="1:47" s="2" customFormat="1" ht="11.25">
      <c r="A796" s="35"/>
      <c r="B796" s="36"/>
      <c r="C796" s="37"/>
      <c r="D796" s="203" t="s">
        <v>184</v>
      </c>
      <c r="E796" s="37"/>
      <c r="F796" s="204" t="s">
        <v>1694</v>
      </c>
      <c r="G796" s="37"/>
      <c r="H796" s="37"/>
      <c r="I796" s="189"/>
      <c r="J796" s="37"/>
      <c r="K796" s="37"/>
      <c r="L796" s="40"/>
      <c r="M796" s="190"/>
      <c r="N796" s="191"/>
      <c r="O796" s="65"/>
      <c r="P796" s="65"/>
      <c r="Q796" s="65"/>
      <c r="R796" s="65"/>
      <c r="S796" s="65"/>
      <c r="T796" s="66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184</v>
      </c>
      <c r="AU796" s="18" t="s">
        <v>82</v>
      </c>
    </row>
    <row r="797" spans="1:65" s="2" customFormat="1" ht="24.2" customHeight="1">
      <c r="A797" s="35"/>
      <c r="B797" s="36"/>
      <c r="C797" s="174" t="s">
        <v>1695</v>
      </c>
      <c r="D797" s="174" t="s">
        <v>152</v>
      </c>
      <c r="E797" s="175" t="s">
        <v>1696</v>
      </c>
      <c r="F797" s="176" t="s">
        <v>1697</v>
      </c>
      <c r="G797" s="177" t="s">
        <v>170</v>
      </c>
      <c r="H797" s="178">
        <v>431.99</v>
      </c>
      <c r="I797" s="179"/>
      <c r="J797" s="180">
        <f>ROUND(I797*H797,2)</f>
        <v>0</v>
      </c>
      <c r="K797" s="176" t="s">
        <v>182</v>
      </c>
      <c r="L797" s="40"/>
      <c r="M797" s="181" t="s">
        <v>19</v>
      </c>
      <c r="N797" s="182" t="s">
        <v>43</v>
      </c>
      <c r="O797" s="65"/>
      <c r="P797" s="183">
        <f>O797*H797</f>
        <v>0</v>
      </c>
      <c r="Q797" s="183">
        <v>0.0034</v>
      </c>
      <c r="R797" s="183">
        <f>Q797*H797</f>
        <v>1.468766</v>
      </c>
      <c r="S797" s="183">
        <v>0</v>
      </c>
      <c r="T797" s="184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85" t="s">
        <v>256</v>
      </c>
      <c r="AT797" s="185" t="s">
        <v>152</v>
      </c>
      <c r="AU797" s="185" t="s">
        <v>82</v>
      </c>
      <c r="AY797" s="18" t="s">
        <v>149</v>
      </c>
      <c r="BE797" s="186">
        <f>IF(N797="základní",J797,0)</f>
        <v>0</v>
      </c>
      <c r="BF797" s="186">
        <f>IF(N797="snížená",J797,0)</f>
        <v>0</v>
      </c>
      <c r="BG797" s="186">
        <f>IF(N797="zákl. přenesená",J797,0)</f>
        <v>0</v>
      </c>
      <c r="BH797" s="186">
        <f>IF(N797="sníž. přenesená",J797,0)</f>
        <v>0</v>
      </c>
      <c r="BI797" s="186">
        <f>IF(N797="nulová",J797,0)</f>
        <v>0</v>
      </c>
      <c r="BJ797" s="18" t="s">
        <v>80</v>
      </c>
      <c r="BK797" s="186">
        <f>ROUND(I797*H797,2)</f>
        <v>0</v>
      </c>
      <c r="BL797" s="18" t="s">
        <v>256</v>
      </c>
      <c r="BM797" s="185" t="s">
        <v>1698</v>
      </c>
    </row>
    <row r="798" spans="1:47" s="2" customFormat="1" ht="11.25">
      <c r="A798" s="35"/>
      <c r="B798" s="36"/>
      <c r="C798" s="37"/>
      <c r="D798" s="203" t="s">
        <v>184</v>
      </c>
      <c r="E798" s="37"/>
      <c r="F798" s="204" t="s">
        <v>1699</v>
      </c>
      <c r="G798" s="37"/>
      <c r="H798" s="37"/>
      <c r="I798" s="189"/>
      <c r="J798" s="37"/>
      <c r="K798" s="37"/>
      <c r="L798" s="40"/>
      <c r="M798" s="190"/>
      <c r="N798" s="191"/>
      <c r="O798" s="65"/>
      <c r="P798" s="65"/>
      <c r="Q798" s="65"/>
      <c r="R798" s="65"/>
      <c r="S798" s="65"/>
      <c r="T798" s="66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T798" s="18" t="s">
        <v>184</v>
      </c>
      <c r="AU798" s="18" t="s">
        <v>82</v>
      </c>
    </row>
    <row r="799" spans="2:51" s="14" customFormat="1" ht="11.25">
      <c r="B799" s="205"/>
      <c r="C799" s="206"/>
      <c r="D799" s="187" t="s">
        <v>165</v>
      </c>
      <c r="E799" s="207" t="s">
        <v>19</v>
      </c>
      <c r="F799" s="208" t="s">
        <v>755</v>
      </c>
      <c r="G799" s="206"/>
      <c r="H799" s="207" t="s">
        <v>19</v>
      </c>
      <c r="I799" s="209"/>
      <c r="J799" s="206"/>
      <c r="K799" s="206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165</v>
      </c>
      <c r="AU799" s="214" t="s">
        <v>82</v>
      </c>
      <c r="AV799" s="14" t="s">
        <v>80</v>
      </c>
      <c r="AW799" s="14" t="s">
        <v>34</v>
      </c>
      <c r="AX799" s="14" t="s">
        <v>72</v>
      </c>
      <c r="AY799" s="214" t="s">
        <v>149</v>
      </c>
    </row>
    <row r="800" spans="2:51" s="13" customFormat="1" ht="11.25">
      <c r="B800" s="192"/>
      <c r="C800" s="193"/>
      <c r="D800" s="187" t="s">
        <v>165</v>
      </c>
      <c r="E800" s="194" t="s">
        <v>19</v>
      </c>
      <c r="F800" s="195" t="s">
        <v>1686</v>
      </c>
      <c r="G800" s="193"/>
      <c r="H800" s="196">
        <v>2.88</v>
      </c>
      <c r="I800" s="197"/>
      <c r="J800" s="193"/>
      <c r="K800" s="193"/>
      <c r="L800" s="198"/>
      <c r="M800" s="199"/>
      <c r="N800" s="200"/>
      <c r="O800" s="200"/>
      <c r="P800" s="200"/>
      <c r="Q800" s="200"/>
      <c r="R800" s="200"/>
      <c r="S800" s="200"/>
      <c r="T800" s="201"/>
      <c r="AT800" s="202" t="s">
        <v>165</v>
      </c>
      <c r="AU800" s="202" t="s">
        <v>82</v>
      </c>
      <c r="AV800" s="13" t="s">
        <v>82</v>
      </c>
      <c r="AW800" s="13" t="s">
        <v>34</v>
      </c>
      <c r="AX800" s="13" t="s">
        <v>72</v>
      </c>
      <c r="AY800" s="202" t="s">
        <v>149</v>
      </c>
    </row>
    <row r="801" spans="2:51" s="14" customFormat="1" ht="11.25">
      <c r="B801" s="205"/>
      <c r="C801" s="206"/>
      <c r="D801" s="187" t="s">
        <v>165</v>
      </c>
      <c r="E801" s="207" t="s">
        <v>19</v>
      </c>
      <c r="F801" s="208" t="s">
        <v>193</v>
      </c>
      <c r="G801" s="206"/>
      <c r="H801" s="207" t="s">
        <v>19</v>
      </c>
      <c r="I801" s="209"/>
      <c r="J801" s="206"/>
      <c r="K801" s="206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165</v>
      </c>
      <c r="AU801" s="214" t="s">
        <v>82</v>
      </c>
      <c r="AV801" s="14" t="s">
        <v>80</v>
      </c>
      <c r="AW801" s="14" t="s">
        <v>34</v>
      </c>
      <c r="AX801" s="14" t="s">
        <v>72</v>
      </c>
      <c r="AY801" s="214" t="s">
        <v>149</v>
      </c>
    </row>
    <row r="802" spans="2:51" s="13" customFormat="1" ht="22.5">
      <c r="B802" s="192"/>
      <c r="C802" s="193"/>
      <c r="D802" s="187" t="s">
        <v>165</v>
      </c>
      <c r="E802" s="194" t="s">
        <v>19</v>
      </c>
      <c r="F802" s="195" t="s">
        <v>1687</v>
      </c>
      <c r="G802" s="193"/>
      <c r="H802" s="196">
        <v>392.92</v>
      </c>
      <c r="I802" s="197"/>
      <c r="J802" s="193"/>
      <c r="K802" s="193"/>
      <c r="L802" s="198"/>
      <c r="M802" s="199"/>
      <c r="N802" s="200"/>
      <c r="O802" s="200"/>
      <c r="P802" s="200"/>
      <c r="Q802" s="200"/>
      <c r="R802" s="200"/>
      <c r="S802" s="200"/>
      <c r="T802" s="201"/>
      <c r="AT802" s="202" t="s">
        <v>165</v>
      </c>
      <c r="AU802" s="202" t="s">
        <v>82</v>
      </c>
      <c r="AV802" s="13" t="s">
        <v>82</v>
      </c>
      <c r="AW802" s="13" t="s">
        <v>34</v>
      </c>
      <c r="AX802" s="13" t="s">
        <v>72</v>
      </c>
      <c r="AY802" s="202" t="s">
        <v>149</v>
      </c>
    </row>
    <row r="803" spans="2:51" s="14" customFormat="1" ht="11.25">
      <c r="B803" s="205"/>
      <c r="C803" s="206"/>
      <c r="D803" s="187" t="s">
        <v>165</v>
      </c>
      <c r="E803" s="207" t="s">
        <v>19</v>
      </c>
      <c r="F803" s="208" t="s">
        <v>803</v>
      </c>
      <c r="G803" s="206"/>
      <c r="H803" s="207" t="s">
        <v>19</v>
      </c>
      <c r="I803" s="209"/>
      <c r="J803" s="206"/>
      <c r="K803" s="206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165</v>
      </c>
      <c r="AU803" s="214" t="s">
        <v>82</v>
      </c>
      <c r="AV803" s="14" t="s">
        <v>80</v>
      </c>
      <c r="AW803" s="14" t="s">
        <v>34</v>
      </c>
      <c r="AX803" s="14" t="s">
        <v>72</v>
      </c>
      <c r="AY803" s="214" t="s">
        <v>149</v>
      </c>
    </row>
    <row r="804" spans="2:51" s="13" customFormat="1" ht="11.25">
      <c r="B804" s="192"/>
      <c r="C804" s="193"/>
      <c r="D804" s="187" t="s">
        <v>165</v>
      </c>
      <c r="E804" s="194" t="s">
        <v>19</v>
      </c>
      <c r="F804" s="195" t="s">
        <v>917</v>
      </c>
      <c r="G804" s="193"/>
      <c r="H804" s="196">
        <v>0.6</v>
      </c>
      <c r="I804" s="197"/>
      <c r="J804" s="193"/>
      <c r="K804" s="193"/>
      <c r="L804" s="198"/>
      <c r="M804" s="199"/>
      <c r="N804" s="200"/>
      <c r="O804" s="200"/>
      <c r="P804" s="200"/>
      <c r="Q804" s="200"/>
      <c r="R804" s="200"/>
      <c r="S804" s="200"/>
      <c r="T804" s="201"/>
      <c r="AT804" s="202" t="s">
        <v>165</v>
      </c>
      <c r="AU804" s="202" t="s">
        <v>82</v>
      </c>
      <c r="AV804" s="13" t="s">
        <v>82</v>
      </c>
      <c r="AW804" s="13" t="s">
        <v>34</v>
      </c>
      <c r="AX804" s="13" t="s">
        <v>72</v>
      </c>
      <c r="AY804" s="202" t="s">
        <v>149</v>
      </c>
    </row>
    <row r="805" spans="2:51" s="14" customFormat="1" ht="11.25">
      <c r="B805" s="205"/>
      <c r="C805" s="206"/>
      <c r="D805" s="187" t="s">
        <v>165</v>
      </c>
      <c r="E805" s="207" t="s">
        <v>19</v>
      </c>
      <c r="F805" s="208" t="s">
        <v>201</v>
      </c>
      <c r="G805" s="206"/>
      <c r="H805" s="207" t="s">
        <v>19</v>
      </c>
      <c r="I805" s="209"/>
      <c r="J805" s="206"/>
      <c r="K805" s="206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165</v>
      </c>
      <c r="AU805" s="214" t="s">
        <v>82</v>
      </c>
      <c r="AV805" s="14" t="s">
        <v>80</v>
      </c>
      <c r="AW805" s="14" t="s">
        <v>34</v>
      </c>
      <c r="AX805" s="14" t="s">
        <v>72</v>
      </c>
      <c r="AY805" s="214" t="s">
        <v>149</v>
      </c>
    </row>
    <row r="806" spans="2:51" s="13" customFormat="1" ht="11.25">
      <c r="B806" s="192"/>
      <c r="C806" s="193"/>
      <c r="D806" s="187" t="s">
        <v>165</v>
      </c>
      <c r="E806" s="194" t="s">
        <v>19</v>
      </c>
      <c r="F806" s="195" t="s">
        <v>1688</v>
      </c>
      <c r="G806" s="193"/>
      <c r="H806" s="196">
        <v>0.59</v>
      </c>
      <c r="I806" s="197"/>
      <c r="J806" s="193"/>
      <c r="K806" s="193"/>
      <c r="L806" s="198"/>
      <c r="M806" s="199"/>
      <c r="N806" s="200"/>
      <c r="O806" s="200"/>
      <c r="P806" s="200"/>
      <c r="Q806" s="200"/>
      <c r="R806" s="200"/>
      <c r="S806" s="200"/>
      <c r="T806" s="201"/>
      <c r="AT806" s="202" t="s">
        <v>165</v>
      </c>
      <c r="AU806" s="202" t="s">
        <v>82</v>
      </c>
      <c r="AV806" s="13" t="s">
        <v>82</v>
      </c>
      <c r="AW806" s="13" t="s">
        <v>34</v>
      </c>
      <c r="AX806" s="13" t="s">
        <v>72</v>
      </c>
      <c r="AY806" s="202" t="s">
        <v>149</v>
      </c>
    </row>
    <row r="807" spans="2:51" s="14" customFormat="1" ht="11.25">
      <c r="B807" s="205"/>
      <c r="C807" s="206"/>
      <c r="D807" s="187" t="s">
        <v>165</v>
      </c>
      <c r="E807" s="207" t="s">
        <v>19</v>
      </c>
      <c r="F807" s="208" t="s">
        <v>512</v>
      </c>
      <c r="G807" s="206"/>
      <c r="H807" s="207" t="s">
        <v>19</v>
      </c>
      <c r="I807" s="209"/>
      <c r="J807" s="206"/>
      <c r="K807" s="206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165</v>
      </c>
      <c r="AU807" s="214" t="s">
        <v>82</v>
      </c>
      <c r="AV807" s="14" t="s">
        <v>80</v>
      </c>
      <c r="AW807" s="14" t="s">
        <v>34</v>
      </c>
      <c r="AX807" s="14" t="s">
        <v>72</v>
      </c>
      <c r="AY807" s="214" t="s">
        <v>149</v>
      </c>
    </row>
    <row r="808" spans="2:51" s="13" customFormat="1" ht="11.25">
      <c r="B808" s="192"/>
      <c r="C808" s="193"/>
      <c r="D808" s="187" t="s">
        <v>165</v>
      </c>
      <c r="E808" s="194" t="s">
        <v>19</v>
      </c>
      <c r="F808" s="195" t="s">
        <v>1689</v>
      </c>
      <c r="G808" s="193"/>
      <c r="H808" s="196">
        <v>35</v>
      </c>
      <c r="I808" s="197"/>
      <c r="J808" s="193"/>
      <c r="K808" s="193"/>
      <c r="L808" s="198"/>
      <c r="M808" s="199"/>
      <c r="N808" s="200"/>
      <c r="O808" s="200"/>
      <c r="P808" s="200"/>
      <c r="Q808" s="200"/>
      <c r="R808" s="200"/>
      <c r="S808" s="200"/>
      <c r="T808" s="201"/>
      <c r="AT808" s="202" t="s">
        <v>165</v>
      </c>
      <c r="AU808" s="202" t="s">
        <v>82</v>
      </c>
      <c r="AV808" s="13" t="s">
        <v>82</v>
      </c>
      <c r="AW808" s="13" t="s">
        <v>34</v>
      </c>
      <c r="AX808" s="13" t="s">
        <v>72</v>
      </c>
      <c r="AY808" s="202" t="s">
        <v>149</v>
      </c>
    </row>
    <row r="809" spans="2:51" s="15" customFormat="1" ht="11.25">
      <c r="B809" s="215"/>
      <c r="C809" s="216"/>
      <c r="D809" s="187" t="s">
        <v>165</v>
      </c>
      <c r="E809" s="217" t="s">
        <v>19</v>
      </c>
      <c r="F809" s="218" t="s">
        <v>203</v>
      </c>
      <c r="G809" s="216"/>
      <c r="H809" s="219">
        <v>431.99</v>
      </c>
      <c r="I809" s="220"/>
      <c r="J809" s="216"/>
      <c r="K809" s="216"/>
      <c r="L809" s="221"/>
      <c r="M809" s="222"/>
      <c r="N809" s="223"/>
      <c r="O809" s="223"/>
      <c r="P809" s="223"/>
      <c r="Q809" s="223"/>
      <c r="R809" s="223"/>
      <c r="S809" s="223"/>
      <c r="T809" s="224"/>
      <c r="AT809" s="225" t="s">
        <v>165</v>
      </c>
      <c r="AU809" s="225" t="s">
        <v>82</v>
      </c>
      <c r="AV809" s="15" t="s">
        <v>157</v>
      </c>
      <c r="AW809" s="15" t="s">
        <v>34</v>
      </c>
      <c r="AX809" s="15" t="s">
        <v>80</v>
      </c>
      <c r="AY809" s="225" t="s">
        <v>149</v>
      </c>
    </row>
    <row r="810" spans="1:65" s="2" customFormat="1" ht="33" customHeight="1">
      <c r="A810" s="35"/>
      <c r="B810" s="36"/>
      <c r="C810" s="174" t="s">
        <v>1700</v>
      </c>
      <c r="D810" s="174" t="s">
        <v>152</v>
      </c>
      <c r="E810" s="175" t="s">
        <v>1701</v>
      </c>
      <c r="F810" s="176" t="s">
        <v>1702</v>
      </c>
      <c r="G810" s="177" t="s">
        <v>170</v>
      </c>
      <c r="H810" s="178">
        <v>24.096</v>
      </c>
      <c r="I810" s="179"/>
      <c r="J810" s="180">
        <f>ROUND(I810*H810,2)</f>
        <v>0</v>
      </c>
      <c r="K810" s="176" t="s">
        <v>182</v>
      </c>
      <c r="L810" s="40"/>
      <c r="M810" s="181" t="s">
        <v>19</v>
      </c>
      <c r="N810" s="182" t="s">
        <v>43</v>
      </c>
      <c r="O810" s="65"/>
      <c r="P810" s="183">
        <f>O810*H810</f>
        <v>0</v>
      </c>
      <c r="Q810" s="183">
        <v>0</v>
      </c>
      <c r="R810" s="183">
        <f>Q810*H810</f>
        <v>0</v>
      </c>
      <c r="S810" s="183">
        <v>0</v>
      </c>
      <c r="T810" s="184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185" t="s">
        <v>256</v>
      </c>
      <c r="AT810" s="185" t="s">
        <v>152</v>
      </c>
      <c r="AU810" s="185" t="s">
        <v>82</v>
      </c>
      <c r="AY810" s="18" t="s">
        <v>149</v>
      </c>
      <c r="BE810" s="186">
        <f>IF(N810="základní",J810,0)</f>
        <v>0</v>
      </c>
      <c r="BF810" s="186">
        <f>IF(N810="snížená",J810,0)</f>
        <v>0</v>
      </c>
      <c r="BG810" s="186">
        <f>IF(N810="zákl. přenesená",J810,0)</f>
        <v>0</v>
      </c>
      <c r="BH810" s="186">
        <f>IF(N810="sníž. přenesená",J810,0)</f>
        <v>0</v>
      </c>
      <c r="BI810" s="186">
        <f>IF(N810="nulová",J810,0)</f>
        <v>0</v>
      </c>
      <c r="BJ810" s="18" t="s">
        <v>80</v>
      </c>
      <c r="BK810" s="186">
        <f>ROUND(I810*H810,2)</f>
        <v>0</v>
      </c>
      <c r="BL810" s="18" t="s">
        <v>256</v>
      </c>
      <c r="BM810" s="185" t="s">
        <v>1703</v>
      </c>
    </row>
    <row r="811" spans="1:47" s="2" customFormat="1" ht="11.25">
      <c r="A811" s="35"/>
      <c r="B811" s="36"/>
      <c r="C811" s="37"/>
      <c r="D811" s="203" t="s">
        <v>184</v>
      </c>
      <c r="E811" s="37"/>
      <c r="F811" s="204" t="s">
        <v>1704</v>
      </c>
      <c r="G811" s="37"/>
      <c r="H811" s="37"/>
      <c r="I811" s="189"/>
      <c r="J811" s="37"/>
      <c r="K811" s="37"/>
      <c r="L811" s="40"/>
      <c r="M811" s="190"/>
      <c r="N811" s="191"/>
      <c r="O811" s="65"/>
      <c r="P811" s="65"/>
      <c r="Q811" s="65"/>
      <c r="R811" s="65"/>
      <c r="S811" s="65"/>
      <c r="T811" s="66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T811" s="18" t="s">
        <v>184</v>
      </c>
      <c r="AU811" s="18" t="s">
        <v>82</v>
      </c>
    </row>
    <row r="812" spans="2:51" s="14" customFormat="1" ht="11.25">
      <c r="B812" s="205"/>
      <c r="C812" s="206"/>
      <c r="D812" s="187" t="s">
        <v>165</v>
      </c>
      <c r="E812" s="207" t="s">
        <v>19</v>
      </c>
      <c r="F812" s="208" t="s">
        <v>755</v>
      </c>
      <c r="G812" s="206"/>
      <c r="H812" s="207" t="s">
        <v>19</v>
      </c>
      <c r="I812" s="209"/>
      <c r="J812" s="206"/>
      <c r="K812" s="206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165</v>
      </c>
      <c r="AU812" s="214" t="s">
        <v>82</v>
      </c>
      <c r="AV812" s="14" t="s">
        <v>80</v>
      </c>
      <c r="AW812" s="14" t="s">
        <v>34</v>
      </c>
      <c r="AX812" s="14" t="s">
        <v>72</v>
      </c>
      <c r="AY812" s="214" t="s">
        <v>149</v>
      </c>
    </row>
    <row r="813" spans="2:51" s="13" customFormat="1" ht="11.25">
      <c r="B813" s="192"/>
      <c r="C813" s="193"/>
      <c r="D813" s="187" t="s">
        <v>165</v>
      </c>
      <c r="E813" s="194" t="s">
        <v>19</v>
      </c>
      <c r="F813" s="195" t="s">
        <v>1705</v>
      </c>
      <c r="G813" s="193"/>
      <c r="H813" s="196">
        <v>0.1</v>
      </c>
      <c r="I813" s="197"/>
      <c r="J813" s="193"/>
      <c r="K813" s="193"/>
      <c r="L813" s="198"/>
      <c r="M813" s="199"/>
      <c r="N813" s="200"/>
      <c r="O813" s="200"/>
      <c r="P813" s="200"/>
      <c r="Q813" s="200"/>
      <c r="R813" s="200"/>
      <c r="S813" s="200"/>
      <c r="T813" s="201"/>
      <c r="AT813" s="202" t="s">
        <v>165</v>
      </c>
      <c r="AU813" s="202" t="s">
        <v>82</v>
      </c>
      <c r="AV813" s="13" t="s">
        <v>82</v>
      </c>
      <c r="AW813" s="13" t="s">
        <v>34</v>
      </c>
      <c r="AX813" s="13" t="s">
        <v>72</v>
      </c>
      <c r="AY813" s="202" t="s">
        <v>149</v>
      </c>
    </row>
    <row r="814" spans="2:51" s="14" customFormat="1" ht="11.25">
      <c r="B814" s="205"/>
      <c r="C814" s="206"/>
      <c r="D814" s="187" t="s">
        <v>165</v>
      </c>
      <c r="E814" s="207" t="s">
        <v>19</v>
      </c>
      <c r="F814" s="208" t="s">
        <v>193</v>
      </c>
      <c r="G814" s="206"/>
      <c r="H814" s="207" t="s">
        <v>19</v>
      </c>
      <c r="I814" s="209"/>
      <c r="J814" s="206"/>
      <c r="K814" s="206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165</v>
      </c>
      <c r="AU814" s="214" t="s">
        <v>82</v>
      </c>
      <c r="AV814" s="14" t="s">
        <v>80</v>
      </c>
      <c r="AW814" s="14" t="s">
        <v>34</v>
      </c>
      <c r="AX814" s="14" t="s">
        <v>72</v>
      </c>
      <c r="AY814" s="214" t="s">
        <v>149</v>
      </c>
    </row>
    <row r="815" spans="2:51" s="13" customFormat="1" ht="33.75">
      <c r="B815" s="192"/>
      <c r="C815" s="193"/>
      <c r="D815" s="187" t="s">
        <v>165</v>
      </c>
      <c r="E815" s="194" t="s">
        <v>19</v>
      </c>
      <c r="F815" s="195" t="s">
        <v>1706</v>
      </c>
      <c r="G815" s="193"/>
      <c r="H815" s="196">
        <v>20.962</v>
      </c>
      <c r="I815" s="197"/>
      <c r="J815" s="193"/>
      <c r="K815" s="193"/>
      <c r="L815" s="198"/>
      <c r="M815" s="199"/>
      <c r="N815" s="200"/>
      <c r="O815" s="200"/>
      <c r="P815" s="200"/>
      <c r="Q815" s="200"/>
      <c r="R815" s="200"/>
      <c r="S815" s="200"/>
      <c r="T815" s="201"/>
      <c r="AT815" s="202" t="s">
        <v>165</v>
      </c>
      <c r="AU815" s="202" t="s">
        <v>82</v>
      </c>
      <c r="AV815" s="13" t="s">
        <v>82</v>
      </c>
      <c r="AW815" s="13" t="s">
        <v>34</v>
      </c>
      <c r="AX815" s="13" t="s">
        <v>72</v>
      </c>
      <c r="AY815" s="202" t="s">
        <v>149</v>
      </c>
    </row>
    <row r="816" spans="2:51" s="14" customFormat="1" ht="11.25">
      <c r="B816" s="205"/>
      <c r="C816" s="206"/>
      <c r="D816" s="187" t="s">
        <v>165</v>
      </c>
      <c r="E816" s="207" t="s">
        <v>19</v>
      </c>
      <c r="F816" s="208" t="s">
        <v>803</v>
      </c>
      <c r="G816" s="206"/>
      <c r="H816" s="207" t="s">
        <v>19</v>
      </c>
      <c r="I816" s="209"/>
      <c r="J816" s="206"/>
      <c r="K816" s="206"/>
      <c r="L816" s="210"/>
      <c r="M816" s="211"/>
      <c r="N816" s="212"/>
      <c r="O816" s="212"/>
      <c r="P816" s="212"/>
      <c r="Q816" s="212"/>
      <c r="R816" s="212"/>
      <c r="S816" s="212"/>
      <c r="T816" s="213"/>
      <c r="AT816" s="214" t="s">
        <v>165</v>
      </c>
      <c r="AU816" s="214" t="s">
        <v>82</v>
      </c>
      <c r="AV816" s="14" t="s">
        <v>80</v>
      </c>
      <c r="AW816" s="14" t="s">
        <v>34</v>
      </c>
      <c r="AX816" s="14" t="s">
        <v>72</v>
      </c>
      <c r="AY816" s="214" t="s">
        <v>149</v>
      </c>
    </row>
    <row r="817" spans="2:51" s="13" customFormat="1" ht="11.25">
      <c r="B817" s="192"/>
      <c r="C817" s="193"/>
      <c r="D817" s="187" t="s">
        <v>165</v>
      </c>
      <c r="E817" s="194" t="s">
        <v>19</v>
      </c>
      <c r="F817" s="195" t="s">
        <v>1707</v>
      </c>
      <c r="G817" s="193"/>
      <c r="H817" s="196">
        <v>0.104</v>
      </c>
      <c r="I817" s="197"/>
      <c r="J817" s="193"/>
      <c r="K817" s="193"/>
      <c r="L817" s="198"/>
      <c r="M817" s="199"/>
      <c r="N817" s="200"/>
      <c r="O817" s="200"/>
      <c r="P817" s="200"/>
      <c r="Q817" s="200"/>
      <c r="R817" s="200"/>
      <c r="S817" s="200"/>
      <c r="T817" s="201"/>
      <c r="AT817" s="202" t="s">
        <v>165</v>
      </c>
      <c r="AU817" s="202" t="s">
        <v>82</v>
      </c>
      <c r="AV817" s="13" t="s">
        <v>82</v>
      </c>
      <c r="AW817" s="13" t="s">
        <v>34</v>
      </c>
      <c r="AX817" s="13" t="s">
        <v>72</v>
      </c>
      <c r="AY817" s="202" t="s">
        <v>149</v>
      </c>
    </row>
    <row r="818" spans="2:51" s="14" customFormat="1" ht="11.25">
      <c r="B818" s="205"/>
      <c r="C818" s="206"/>
      <c r="D818" s="187" t="s">
        <v>165</v>
      </c>
      <c r="E818" s="207" t="s">
        <v>19</v>
      </c>
      <c r="F818" s="208" t="s">
        <v>512</v>
      </c>
      <c r="G818" s="206"/>
      <c r="H818" s="207" t="s">
        <v>19</v>
      </c>
      <c r="I818" s="209"/>
      <c r="J818" s="206"/>
      <c r="K818" s="206"/>
      <c r="L818" s="210"/>
      <c r="M818" s="211"/>
      <c r="N818" s="212"/>
      <c r="O818" s="212"/>
      <c r="P818" s="212"/>
      <c r="Q818" s="212"/>
      <c r="R818" s="212"/>
      <c r="S818" s="212"/>
      <c r="T818" s="213"/>
      <c r="AT818" s="214" t="s">
        <v>165</v>
      </c>
      <c r="AU818" s="214" t="s">
        <v>82</v>
      </c>
      <c r="AV818" s="14" t="s">
        <v>80</v>
      </c>
      <c r="AW818" s="14" t="s">
        <v>34</v>
      </c>
      <c r="AX818" s="14" t="s">
        <v>72</v>
      </c>
      <c r="AY818" s="214" t="s">
        <v>149</v>
      </c>
    </row>
    <row r="819" spans="2:51" s="13" customFormat="1" ht="11.25">
      <c r="B819" s="192"/>
      <c r="C819" s="193"/>
      <c r="D819" s="187" t="s">
        <v>165</v>
      </c>
      <c r="E819" s="194" t="s">
        <v>19</v>
      </c>
      <c r="F819" s="195" t="s">
        <v>1708</v>
      </c>
      <c r="G819" s="193"/>
      <c r="H819" s="196">
        <v>2.93</v>
      </c>
      <c r="I819" s="197"/>
      <c r="J819" s="193"/>
      <c r="K819" s="193"/>
      <c r="L819" s="198"/>
      <c r="M819" s="199"/>
      <c r="N819" s="200"/>
      <c r="O819" s="200"/>
      <c r="P819" s="200"/>
      <c r="Q819" s="200"/>
      <c r="R819" s="200"/>
      <c r="S819" s="200"/>
      <c r="T819" s="201"/>
      <c r="AT819" s="202" t="s">
        <v>165</v>
      </c>
      <c r="AU819" s="202" t="s">
        <v>82</v>
      </c>
      <c r="AV819" s="13" t="s">
        <v>82</v>
      </c>
      <c r="AW819" s="13" t="s">
        <v>34</v>
      </c>
      <c r="AX819" s="13" t="s">
        <v>72</v>
      </c>
      <c r="AY819" s="202" t="s">
        <v>149</v>
      </c>
    </row>
    <row r="820" spans="2:51" s="15" customFormat="1" ht="11.25">
      <c r="B820" s="215"/>
      <c r="C820" s="216"/>
      <c r="D820" s="187" t="s">
        <v>165</v>
      </c>
      <c r="E820" s="217" t="s">
        <v>19</v>
      </c>
      <c r="F820" s="218" t="s">
        <v>203</v>
      </c>
      <c r="G820" s="216"/>
      <c r="H820" s="219">
        <v>24.096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165</v>
      </c>
      <c r="AU820" s="225" t="s">
        <v>82</v>
      </c>
      <c r="AV820" s="15" t="s">
        <v>157</v>
      </c>
      <c r="AW820" s="15" t="s">
        <v>34</v>
      </c>
      <c r="AX820" s="15" t="s">
        <v>80</v>
      </c>
      <c r="AY820" s="225" t="s">
        <v>149</v>
      </c>
    </row>
    <row r="821" spans="1:65" s="2" customFormat="1" ht="16.5" customHeight="1">
      <c r="A821" s="35"/>
      <c r="B821" s="36"/>
      <c r="C821" s="174" t="s">
        <v>1709</v>
      </c>
      <c r="D821" s="174" t="s">
        <v>152</v>
      </c>
      <c r="E821" s="175" t="s">
        <v>1710</v>
      </c>
      <c r="F821" s="176" t="s">
        <v>1711</v>
      </c>
      <c r="G821" s="177" t="s">
        <v>170</v>
      </c>
      <c r="H821" s="178">
        <v>456.086</v>
      </c>
      <c r="I821" s="179"/>
      <c r="J821" s="180">
        <f>ROUND(I821*H821,2)</f>
        <v>0</v>
      </c>
      <c r="K821" s="176" t="s">
        <v>182</v>
      </c>
      <c r="L821" s="40"/>
      <c r="M821" s="181" t="s">
        <v>19</v>
      </c>
      <c r="N821" s="182" t="s">
        <v>43</v>
      </c>
      <c r="O821" s="65"/>
      <c r="P821" s="183">
        <f>O821*H821</f>
        <v>0</v>
      </c>
      <c r="Q821" s="183">
        <v>0.00025</v>
      </c>
      <c r="R821" s="183">
        <f>Q821*H821</f>
        <v>0.11402150000000001</v>
      </c>
      <c r="S821" s="183">
        <v>0</v>
      </c>
      <c r="T821" s="184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5" t="s">
        <v>256</v>
      </c>
      <c r="AT821" s="185" t="s">
        <v>152</v>
      </c>
      <c r="AU821" s="185" t="s">
        <v>82</v>
      </c>
      <c r="AY821" s="18" t="s">
        <v>149</v>
      </c>
      <c r="BE821" s="186">
        <f>IF(N821="základní",J821,0)</f>
        <v>0</v>
      </c>
      <c r="BF821" s="186">
        <f>IF(N821="snížená",J821,0)</f>
        <v>0</v>
      </c>
      <c r="BG821" s="186">
        <f>IF(N821="zákl. přenesená",J821,0)</f>
        <v>0</v>
      </c>
      <c r="BH821" s="186">
        <f>IF(N821="sníž. přenesená",J821,0)</f>
        <v>0</v>
      </c>
      <c r="BI821" s="186">
        <f>IF(N821="nulová",J821,0)</f>
        <v>0</v>
      </c>
      <c r="BJ821" s="18" t="s">
        <v>80</v>
      </c>
      <c r="BK821" s="186">
        <f>ROUND(I821*H821,2)</f>
        <v>0</v>
      </c>
      <c r="BL821" s="18" t="s">
        <v>256</v>
      </c>
      <c r="BM821" s="185" t="s">
        <v>1712</v>
      </c>
    </row>
    <row r="822" spans="1:47" s="2" customFormat="1" ht="11.25">
      <c r="A822" s="35"/>
      <c r="B822" s="36"/>
      <c r="C822" s="37"/>
      <c r="D822" s="203" t="s">
        <v>184</v>
      </c>
      <c r="E822" s="37"/>
      <c r="F822" s="204" t="s">
        <v>1713</v>
      </c>
      <c r="G822" s="37"/>
      <c r="H822" s="37"/>
      <c r="I822" s="189"/>
      <c r="J822" s="37"/>
      <c r="K822" s="37"/>
      <c r="L822" s="40"/>
      <c r="M822" s="190"/>
      <c r="N822" s="191"/>
      <c r="O822" s="65"/>
      <c r="P822" s="65"/>
      <c r="Q822" s="65"/>
      <c r="R822" s="65"/>
      <c r="S822" s="65"/>
      <c r="T822" s="66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T822" s="18" t="s">
        <v>184</v>
      </c>
      <c r="AU822" s="18" t="s">
        <v>82</v>
      </c>
    </row>
    <row r="823" spans="2:51" s="14" customFormat="1" ht="11.25">
      <c r="B823" s="205"/>
      <c r="C823" s="206"/>
      <c r="D823" s="187" t="s">
        <v>165</v>
      </c>
      <c r="E823" s="207" t="s">
        <v>19</v>
      </c>
      <c r="F823" s="208" t="s">
        <v>755</v>
      </c>
      <c r="G823" s="206"/>
      <c r="H823" s="207" t="s">
        <v>19</v>
      </c>
      <c r="I823" s="209"/>
      <c r="J823" s="206"/>
      <c r="K823" s="206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165</v>
      </c>
      <c r="AU823" s="214" t="s">
        <v>82</v>
      </c>
      <c r="AV823" s="14" t="s">
        <v>80</v>
      </c>
      <c r="AW823" s="14" t="s">
        <v>34</v>
      </c>
      <c r="AX823" s="14" t="s">
        <v>72</v>
      </c>
      <c r="AY823" s="214" t="s">
        <v>149</v>
      </c>
    </row>
    <row r="824" spans="2:51" s="13" customFormat="1" ht="11.25">
      <c r="B824" s="192"/>
      <c r="C824" s="193"/>
      <c r="D824" s="187" t="s">
        <v>165</v>
      </c>
      <c r="E824" s="194" t="s">
        <v>19</v>
      </c>
      <c r="F824" s="195" t="s">
        <v>1714</v>
      </c>
      <c r="G824" s="193"/>
      <c r="H824" s="196">
        <v>2.98</v>
      </c>
      <c r="I824" s="197"/>
      <c r="J824" s="193"/>
      <c r="K824" s="193"/>
      <c r="L824" s="198"/>
      <c r="M824" s="199"/>
      <c r="N824" s="200"/>
      <c r="O824" s="200"/>
      <c r="P824" s="200"/>
      <c r="Q824" s="200"/>
      <c r="R824" s="200"/>
      <c r="S824" s="200"/>
      <c r="T824" s="201"/>
      <c r="AT824" s="202" t="s">
        <v>165</v>
      </c>
      <c r="AU824" s="202" t="s">
        <v>82</v>
      </c>
      <c r="AV824" s="13" t="s">
        <v>82</v>
      </c>
      <c r="AW824" s="13" t="s">
        <v>34</v>
      </c>
      <c r="AX824" s="13" t="s">
        <v>72</v>
      </c>
      <c r="AY824" s="202" t="s">
        <v>149</v>
      </c>
    </row>
    <row r="825" spans="2:51" s="14" customFormat="1" ht="11.25">
      <c r="B825" s="205"/>
      <c r="C825" s="206"/>
      <c r="D825" s="187" t="s">
        <v>165</v>
      </c>
      <c r="E825" s="207" t="s">
        <v>19</v>
      </c>
      <c r="F825" s="208" t="s">
        <v>193</v>
      </c>
      <c r="G825" s="206"/>
      <c r="H825" s="207" t="s">
        <v>19</v>
      </c>
      <c r="I825" s="209"/>
      <c r="J825" s="206"/>
      <c r="K825" s="206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165</v>
      </c>
      <c r="AU825" s="214" t="s">
        <v>82</v>
      </c>
      <c r="AV825" s="14" t="s">
        <v>80</v>
      </c>
      <c r="AW825" s="14" t="s">
        <v>34</v>
      </c>
      <c r="AX825" s="14" t="s">
        <v>72</v>
      </c>
      <c r="AY825" s="214" t="s">
        <v>149</v>
      </c>
    </row>
    <row r="826" spans="2:51" s="13" customFormat="1" ht="22.5">
      <c r="B826" s="192"/>
      <c r="C826" s="193"/>
      <c r="D826" s="187" t="s">
        <v>165</v>
      </c>
      <c r="E826" s="194" t="s">
        <v>19</v>
      </c>
      <c r="F826" s="195" t="s">
        <v>1687</v>
      </c>
      <c r="G826" s="193"/>
      <c r="H826" s="196">
        <v>392.92</v>
      </c>
      <c r="I826" s="197"/>
      <c r="J826" s="193"/>
      <c r="K826" s="193"/>
      <c r="L826" s="198"/>
      <c r="M826" s="199"/>
      <c r="N826" s="200"/>
      <c r="O826" s="200"/>
      <c r="P826" s="200"/>
      <c r="Q826" s="200"/>
      <c r="R826" s="200"/>
      <c r="S826" s="200"/>
      <c r="T826" s="201"/>
      <c r="AT826" s="202" t="s">
        <v>165</v>
      </c>
      <c r="AU826" s="202" t="s">
        <v>82</v>
      </c>
      <c r="AV826" s="13" t="s">
        <v>82</v>
      </c>
      <c r="AW826" s="13" t="s">
        <v>34</v>
      </c>
      <c r="AX826" s="13" t="s">
        <v>72</v>
      </c>
      <c r="AY826" s="202" t="s">
        <v>149</v>
      </c>
    </row>
    <row r="827" spans="2:51" s="13" customFormat="1" ht="33.75">
      <c r="B827" s="192"/>
      <c r="C827" s="193"/>
      <c r="D827" s="187" t="s">
        <v>165</v>
      </c>
      <c r="E827" s="194" t="s">
        <v>19</v>
      </c>
      <c r="F827" s="195" t="s">
        <v>1706</v>
      </c>
      <c r="G827" s="193"/>
      <c r="H827" s="196">
        <v>20.962</v>
      </c>
      <c r="I827" s="197"/>
      <c r="J827" s="193"/>
      <c r="K827" s="193"/>
      <c r="L827" s="198"/>
      <c r="M827" s="199"/>
      <c r="N827" s="200"/>
      <c r="O827" s="200"/>
      <c r="P827" s="200"/>
      <c r="Q827" s="200"/>
      <c r="R827" s="200"/>
      <c r="S827" s="200"/>
      <c r="T827" s="201"/>
      <c r="AT827" s="202" t="s">
        <v>165</v>
      </c>
      <c r="AU827" s="202" t="s">
        <v>82</v>
      </c>
      <c r="AV827" s="13" t="s">
        <v>82</v>
      </c>
      <c r="AW827" s="13" t="s">
        <v>34</v>
      </c>
      <c r="AX827" s="13" t="s">
        <v>72</v>
      </c>
      <c r="AY827" s="202" t="s">
        <v>149</v>
      </c>
    </row>
    <row r="828" spans="2:51" s="14" customFormat="1" ht="11.25">
      <c r="B828" s="205"/>
      <c r="C828" s="206"/>
      <c r="D828" s="187" t="s">
        <v>165</v>
      </c>
      <c r="E828" s="207" t="s">
        <v>19</v>
      </c>
      <c r="F828" s="208" t="s">
        <v>803</v>
      </c>
      <c r="G828" s="206"/>
      <c r="H828" s="207" t="s">
        <v>19</v>
      </c>
      <c r="I828" s="209"/>
      <c r="J828" s="206"/>
      <c r="K828" s="206"/>
      <c r="L828" s="210"/>
      <c r="M828" s="211"/>
      <c r="N828" s="212"/>
      <c r="O828" s="212"/>
      <c r="P828" s="212"/>
      <c r="Q828" s="212"/>
      <c r="R828" s="212"/>
      <c r="S828" s="212"/>
      <c r="T828" s="213"/>
      <c r="AT828" s="214" t="s">
        <v>165</v>
      </c>
      <c r="AU828" s="214" t="s">
        <v>82</v>
      </c>
      <c r="AV828" s="14" t="s">
        <v>80</v>
      </c>
      <c r="AW828" s="14" t="s">
        <v>34</v>
      </c>
      <c r="AX828" s="14" t="s">
        <v>72</v>
      </c>
      <c r="AY828" s="214" t="s">
        <v>149</v>
      </c>
    </row>
    <row r="829" spans="2:51" s="13" customFormat="1" ht="11.25">
      <c r="B829" s="192"/>
      <c r="C829" s="193"/>
      <c r="D829" s="187" t="s">
        <v>165</v>
      </c>
      <c r="E829" s="194" t="s">
        <v>19</v>
      </c>
      <c r="F829" s="195" t="s">
        <v>1715</v>
      </c>
      <c r="G829" s="193"/>
      <c r="H829" s="196">
        <v>0.704</v>
      </c>
      <c r="I829" s="197"/>
      <c r="J829" s="193"/>
      <c r="K829" s="193"/>
      <c r="L829" s="198"/>
      <c r="M829" s="199"/>
      <c r="N829" s="200"/>
      <c r="O829" s="200"/>
      <c r="P829" s="200"/>
      <c r="Q829" s="200"/>
      <c r="R829" s="200"/>
      <c r="S829" s="200"/>
      <c r="T829" s="201"/>
      <c r="AT829" s="202" t="s">
        <v>165</v>
      </c>
      <c r="AU829" s="202" t="s">
        <v>82</v>
      </c>
      <c r="AV829" s="13" t="s">
        <v>82</v>
      </c>
      <c r="AW829" s="13" t="s">
        <v>34</v>
      </c>
      <c r="AX829" s="13" t="s">
        <v>72</v>
      </c>
      <c r="AY829" s="202" t="s">
        <v>149</v>
      </c>
    </row>
    <row r="830" spans="2:51" s="14" customFormat="1" ht="11.25">
      <c r="B830" s="205"/>
      <c r="C830" s="206"/>
      <c r="D830" s="187" t="s">
        <v>165</v>
      </c>
      <c r="E830" s="207" t="s">
        <v>19</v>
      </c>
      <c r="F830" s="208" t="s">
        <v>201</v>
      </c>
      <c r="G830" s="206"/>
      <c r="H830" s="207" t="s">
        <v>19</v>
      </c>
      <c r="I830" s="209"/>
      <c r="J830" s="206"/>
      <c r="K830" s="206"/>
      <c r="L830" s="210"/>
      <c r="M830" s="211"/>
      <c r="N830" s="212"/>
      <c r="O830" s="212"/>
      <c r="P830" s="212"/>
      <c r="Q830" s="212"/>
      <c r="R830" s="212"/>
      <c r="S830" s="212"/>
      <c r="T830" s="213"/>
      <c r="AT830" s="214" t="s">
        <v>165</v>
      </c>
      <c r="AU830" s="214" t="s">
        <v>82</v>
      </c>
      <c r="AV830" s="14" t="s">
        <v>80</v>
      </c>
      <c r="AW830" s="14" t="s">
        <v>34</v>
      </c>
      <c r="AX830" s="14" t="s">
        <v>72</v>
      </c>
      <c r="AY830" s="214" t="s">
        <v>149</v>
      </c>
    </row>
    <row r="831" spans="2:51" s="13" customFormat="1" ht="11.25">
      <c r="B831" s="192"/>
      <c r="C831" s="193"/>
      <c r="D831" s="187" t="s">
        <v>165</v>
      </c>
      <c r="E831" s="194" t="s">
        <v>19</v>
      </c>
      <c r="F831" s="195" t="s">
        <v>1688</v>
      </c>
      <c r="G831" s="193"/>
      <c r="H831" s="196">
        <v>0.59</v>
      </c>
      <c r="I831" s="197"/>
      <c r="J831" s="193"/>
      <c r="K831" s="193"/>
      <c r="L831" s="198"/>
      <c r="M831" s="199"/>
      <c r="N831" s="200"/>
      <c r="O831" s="200"/>
      <c r="P831" s="200"/>
      <c r="Q831" s="200"/>
      <c r="R831" s="200"/>
      <c r="S831" s="200"/>
      <c r="T831" s="201"/>
      <c r="AT831" s="202" t="s">
        <v>165</v>
      </c>
      <c r="AU831" s="202" t="s">
        <v>82</v>
      </c>
      <c r="AV831" s="13" t="s">
        <v>82</v>
      </c>
      <c r="AW831" s="13" t="s">
        <v>34</v>
      </c>
      <c r="AX831" s="13" t="s">
        <v>72</v>
      </c>
      <c r="AY831" s="202" t="s">
        <v>149</v>
      </c>
    </row>
    <row r="832" spans="2:51" s="14" customFormat="1" ht="11.25">
      <c r="B832" s="205"/>
      <c r="C832" s="206"/>
      <c r="D832" s="187" t="s">
        <v>165</v>
      </c>
      <c r="E832" s="207" t="s">
        <v>19</v>
      </c>
      <c r="F832" s="208" t="s">
        <v>512</v>
      </c>
      <c r="G832" s="206"/>
      <c r="H832" s="207" t="s">
        <v>19</v>
      </c>
      <c r="I832" s="209"/>
      <c r="J832" s="206"/>
      <c r="K832" s="206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165</v>
      </c>
      <c r="AU832" s="214" t="s">
        <v>82</v>
      </c>
      <c r="AV832" s="14" t="s">
        <v>80</v>
      </c>
      <c r="AW832" s="14" t="s">
        <v>34</v>
      </c>
      <c r="AX832" s="14" t="s">
        <v>72</v>
      </c>
      <c r="AY832" s="214" t="s">
        <v>149</v>
      </c>
    </row>
    <row r="833" spans="2:51" s="13" customFormat="1" ht="11.25">
      <c r="B833" s="192"/>
      <c r="C833" s="193"/>
      <c r="D833" s="187" t="s">
        <v>165</v>
      </c>
      <c r="E833" s="194" t="s">
        <v>19</v>
      </c>
      <c r="F833" s="195" t="s">
        <v>1716</v>
      </c>
      <c r="G833" s="193"/>
      <c r="H833" s="196">
        <v>37.93</v>
      </c>
      <c r="I833" s="197"/>
      <c r="J833" s="193"/>
      <c r="K833" s="193"/>
      <c r="L833" s="198"/>
      <c r="M833" s="199"/>
      <c r="N833" s="200"/>
      <c r="O833" s="200"/>
      <c r="P833" s="200"/>
      <c r="Q833" s="200"/>
      <c r="R833" s="200"/>
      <c r="S833" s="200"/>
      <c r="T833" s="201"/>
      <c r="AT833" s="202" t="s">
        <v>165</v>
      </c>
      <c r="AU833" s="202" t="s">
        <v>82</v>
      </c>
      <c r="AV833" s="13" t="s">
        <v>82</v>
      </c>
      <c r="AW833" s="13" t="s">
        <v>34</v>
      </c>
      <c r="AX833" s="13" t="s">
        <v>72</v>
      </c>
      <c r="AY833" s="202" t="s">
        <v>149</v>
      </c>
    </row>
    <row r="834" spans="2:51" s="15" customFormat="1" ht="11.25">
      <c r="B834" s="215"/>
      <c r="C834" s="216"/>
      <c r="D834" s="187" t="s">
        <v>165</v>
      </c>
      <c r="E834" s="217" t="s">
        <v>19</v>
      </c>
      <c r="F834" s="218" t="s">
        <v>203</v>
      </c>
      <c r="G834" s="216"/>
      <c r="H834" s="219">
        <v>456.086</v>
      </c>
      <c r="I834" s="220"/>
      <c r="J834" s="216"/>
      <c r="K834" s="216"/>
      <c r="L834" s="221"/>
      <c r="M834" s="222"/>
      <c r="N834" s="223"/>
      <c r="O834" s="223"/>
      <c r="P834" s="223"/>
      <c r="Q834" s="223"/>
      <c r="R834" s="223"/>
      <c r="S834" s="223"/>
      <c r="T834" s="224"/>
      <c r="AT834" s="225" t="s">
        <v>165</v>
      </c>
      <c r="AU834" s="225" t="s">
        <v>82</v>
      </c>
      <c r="AV834" s="15" t="s">
        <v>157</v>
      </c>
      <c r="AW834" s="15" t="s">
        <v>34</v>
      </c>
      <c r="AX834" s="15" t="s">
        <v>80</v>
      </c>
      <c r="AY834" s="225" t="s">
        <v>149</v>
      </c>
    </row>
    <row r="835" spans="1:65" s="2" customFormat="1" ht="24.2" customHeight="1">
      <c r="A835" s="35"/>
      <c r="B835" s="36"/>
      <c r="C835" s="174" t="s">
        <v>1717</v>
      </c>
      <c r="D835" s="174" t="s">
        <v>152</v>
      </c>
      <c r="E835" s="175" t="s">
        <v>1718</v>
      </c>
      <c r="F835" s="176" t="s">
        <v>1719</v>
      </c>
      <c r="G835" s="177" t="s">
        <v>247</v>
      </c>
      <c r="H835" s="178">
        <v>240.96</v>
      </c>
      <c r="I835" s="179"/>
      <c r="J835" s="180">
        <f>ROUND(I835*H835,2)</f>
        <v>0</v>
      </c>
      <c r="K835" s="176" t="s">
        <v>182</v>
      </c>
      <c r="L835" s="40"/>
      <c r="M835" s="181" t="s">
        <v>19</v>
      </c>
      <c r="N835" s="182" t="s">
        <v>43</v>
      </c>
      <c r="O835" s="65"/>
      <c r="P835" s="183">
        <f>O835*H835</f>
        <v>0</v>
      </c>
      <c r="Q835" s="183">
        <v>0.00312</v>
      </c>
      <c r="R835" s="183">
        <f>Q835*H835</f>
        <v>0.7517952</v>
      </c>
      <c r="S835" s="183">
        <v>0</v>
      </c>
      <c r="T835" s="184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85" t="s">
        <v>256</v>
      </c>
      <c r="AT835" s="185" t="s">
        <v>152</v>
      </c>
      <c r="AU835" s="185" t="s">
        <v>82</v>
      </c>
      <c r="AY835" s="18" t="s">
        <v>149</v>
      </c>
      <c r="BE835" s="186">
        <f>IF(N835="základní",J835,0)</f>
        <v>0</v>
      </c>
      <c r="BF835" s="186">
        <f>IF(N835="snížená",J835,0)</f>
        <v>0</v>
      </c>
      <c r="BG835" s="186">
        <f>IF(N835="zákl. přenesená",J835,0)</f>
        <v>0</v>
      </c>
      <c r="BH835" s="186">
        <f>IF(N835="sníž. přenesená",J835,0)</f>
        <v>0</v>
      </c>
      <c r="BI835" s="186">
        <f>IF(N835="nulová",J835,0)</f>
        <v>0</v>
      </c>
      <c r="BJ835" s="18" t="s">
        <v>80</v>
      </c>
      <c r="BK835" s="186">
        <f>ROUND(I835*H835,2)</f>
        <v>0</v>
      </c>
      <c r="BL835" s="18" t="s">
        <v>256</v>
      </c>
      <c r="BM835" s="185" t="s">
        <v>1720</v>
      </c>
    </row>
    <row r="836" spans="1:47" s="2" customFormat="1" ht="11.25">
      <c r="A836" s="35"/>
      <c r="B836" s="36"/>
      <c r="C836" s="37"/>
      <c r="D836" s="203" t="s">
        <v>184</v>
      </c>
      <c r="E836" s="37"/>
      <c r="F836" s="204" t="s">
        <v>1721</v>
      </c>
      <c r="G836" s="37"/>
      <c r="H836" s="37"/>
      <c r="I836" s="189"/>
      <c r="J836" s="37"/>
      <c r="K836" s="37"/>
      <c r="L836" s="40"/>
      <c r="M836" s="190"/>
      <c r="N836" s="191"/>
      <c r="O836" s="65"/>
      <c r="P836" s="65"/>
      <c r="Q836" s="65"/>
      <c r="R836" s="65"/>
      <c r="S836" s="65"/>
      <c r="T836" s="66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T836" s="18" t="s">
        <v>184</v>
      </c>
      <c r="AU836" s="18" t="s">
        <v>82</v>
      </c>
    </row>
    <row r="837" spans="2:51" s="14" customFormat="1" ht="11.25">
      <c r="B837" s="205"/>
      <c r="C837" s="206"/>
      <c r="D837" s="187" t="s">
        <v>165</v>
      </c>
      <c r="E837" s="207" t="s">
        <v>19</v>
      </c>
      <c r="F837" s="208" t="s">
        <v>755</v>
      </c>
      <c r="G837" s="206"/>
      <c r="H837" s="207" t="s">
        <v>19</v>
      </c>
      <c r="I837" s="209"/>
      <c r="J837" s="206"/>
      <c r="K837" s="206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165</v>
      </c>
      <c r="AU837" s="214" t="s">
        <v>82</v>
      </c>
      <c r="AV837" s="14" t="s">
        <v>80</v>
      </c>
      <c r="AW837" s="14" t="s">
        <v>34</v>
      </c>
      <c r="AX837" s="14" t="s">
        <v>72</v>
      </c>
      <c r="AY837" s="214" t="s">
        <v>149</v>
      </c>
    </row>
    <row r="838" spans="2:51" s="13" customFormat="1" ht="11.25">
      <c r="B838" s="192"/>
      <c r="C838" s="193"/>
      <c r="D838" s="187" t="s">
        <v>165</v>
      </c>
      <c r="E838" s="194" t="s">
        <v>19</v>
      </c>
      <c r="F838" s="195" t="s">
        <v>1722</v>
      </c>
      <c r="G838" s="193"/>
      <c r="H838" s="196">
        <v>1</v>
      </c>
      <c r="I838" s="197"/>
      <c r="J838" s="193"/>
      <c r="K838" s="193"/>
      <c r="L838" s="198"/>
      <c r="M838" s="199"/>
      <c r="N838" s="200"/>
      <c r="O838" s="200"/>
      <c r="P838" s="200"/>
      <c r="Q838" s="200"/>
      <c r="R838" s="200"/>
      <c r="S838" s="200"/>
      <c r="T838" s="201"/>
      <c r="AT838" s="202" t="s">
        <v>165</v>
      </c>
      <c r="AU838" s="202" t="s">
        <v>82</v>
      </c>
      <c r="AV838" s="13" t="s">
        <v>82</v>
      </c>
      <c r="AW838" s="13" t="s">
        <v>34</v>
      </c>
      <c r="AX838" s="13" t="s">
        <v>72</v>
      </c>
      <c r="AY838" s="202" t="s">
        <v>149</v>
      </c>
    </row>
    <row r="839" spans="2:51" s="14" customFormat="1" ht="11.25">
      <c r="B839" s="205"/>
      <c r="C839" s="206"/>
      <c r="D839" s="187" t="s">
        <v>165</v>
      </c>
      <c r="E839" s="207" t="s">
        <v>19</v>
      </c>
      <c r="F839" s="208" t="s">
        <v>803</v>
      </c>
      <c r="G839" s="206"/>
      <c r="H839" s="207" t="s">
        <v>19</v>
      </c>
      <c r="I839" s="209"/>
      <c r="J839" s="206"/>
      <c r="K839" s="206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165</v>
      </c>
      <c r="AU839" s="214" t="s">
        <v>82</v>
      </c>
      <c r="AV839" s="14" t="s">
        <v>80</v>
      </c>
      <c r="AW839" s="14" t="s">
        <v>34</v>
      </c>
      <c r="AX839" s="14" t="s">
        <v>72</v>
      </c>
      <c r="AY839" s="214" t="s">
        <v>149</v>
      </c>
    </row>
    <row r="840" spans="2:51" s="13" customFormat="1" ht="11.25">
      <c r="B840" s="192"/>
      <c r="C840" s="193"/>
      <c r="D840" s="187" t="s">
        <v>165</v>
      </c>
      <c r="E840" s="194" t="s">
        <v>19</v>
      </c>
      <c r="F840" s="195" t="s">
        <v>1723</v>
      </c>
      <c r="G840" s="193"/>
      <c r="H840" s="196">
        <v>1.04</v>
      </c>
      <c r="I840" s="197"/>
      <c r="J840" s="193"/>
      <c r="K840" s="193"/>
      <c r="L840" s="198"/>
      <c r="M840" s="199"/>
      <c r="N840" s="200"/>
      <c r="O840" s="200"/>
      <c r="P840" s="200"/>
      <c r="Q840" s="200"/>
      <c r="R840" s="200"/>
      <c r="S840" s="200"/>
      <c r="T840" s="201"/>
      <c r="AT840" s="202" t="s">
        <v>165</v>
      </c>
      <c r="AU840" s="202" t="s">
        <v>82</v>
      </c>
      <c r="AV840" s="13" t="s">
        <v>82</v>
      </c>
      <c r="AW840" s="13" t="s">
        <v>34</v>
      </c>
      <c r="AX840" s="13" t="s">
        <v>72</v>
      </c>
      <c r="AY840" s="202" t="s">
        <v>149</v>
      </c>
    </row>
    <row r="841" spans="2:51" s="14" customFormat="1" ht="11.25">
      <c r="B841" s="205"/>
      <c r="C841" s="206"/>
      <c r="D841" s="187" t="s">
        <v>165</v>
      </c>
      <c r="E841" s="207" t="s">
        <v>19</v>
      </c>
      <c r="F841" s="208" t="s">
        <v>193</v>
      </c>
      <c r="G841" s="206"/>
      <c r="H841" s="207" t="s">
        <v>19</v>
      </c>
      <c r="I841" s="209"/>
      <c r="J841" s="206"/>
      <c r="K841" s="206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165</v>
      </c>
      <c r="AU841" s="214" t="s">
        <v>82</v>
      </c>
      <c r="AV841" s="14" t="s">
        <v>80</v>
      </c>
      <c r="AW841" s="14" t="s">
        <v>34</v>
      </c>
      <c r="AX841" s="14" t="s">
        <v>72</v>
      </c>
      <c r="AY841" s="214" t="s">
        <v>149</v>
      </c>
    </row>
    <row r="842" spans="2:51" s="13" customFormat="1" ht="45">
      <c r="B842" s="192"/>
      <c r="C842" s="193"/>
      <c r="D842" s="187" t="s">
        <v>165</v>
      </c>
      <c r="E842" s="194" t="s">
        <v>19</v>
      </c>
      <c r="F842" s="195" t="s">
        <v>1724</v>
      </c>
      <c r="G842" s="193"/>
      <c r="H842" s="196">
        <v>209.62</v>
      </c>
      <c r="I842" s="197"/>
      <c r="J842" s="193"/>
      <c r="K842" s="193"/>
      <c r="L842" s="198"/>
      <c r="M842" s="199"/>
      <c r="N842" s="200"/>
      <c r="O842" s="200"/>
      <c r="P842" s="200"/>
      <c r="Q842" s="200"/>
      <c r="R842" s="200"/>
      <c r="S842" s="200"/>
      <c r="T842" s="201"/>
      <c r="AT842" s="202" t="s">
        <v>165</v>
      </c>
      <c r="AU842" s="202" t="s">
        <v>82</v>
      </c>
      <c r="AV842" s="13" t="s">
        <v>82</v>
      </c>
      <c r="AW842" s="13" t="s">
        <v>34</v>
      </c>
      <c r="AX842" s="13" t="s">
        <v>72</v>
      </c>
      <c r="AY842" s="202" t="s">
        <v>149</v>
      </c>
    </row>
    <row r="843" spans="2:51" s="14" customFormat="1" ht="11.25">
      <c r="B843" s="205"/>
      <c r="C843" s="206"/>
      <c r="D843" s="187" t="s">
        <v>165</v>
      </c>
      <c r="E843" s="207" t="s">
        <v>19</v>
      </c>
      <c r="F843" s="208" t="s">
        <v>512</v>
      </c>
      <c r="G843" s="206"/>
      <c r="H843" s="207" t="s">
        <v>19</v>
      </c>
      <c r="I843" s="209"/>
      <c r="J843" s="206"/>
      <c r="K843" s="206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165</v>
      </c>
      <c r="AU843" s="214" t="s">
        <v>82</v>
      </c>
      <c r="AV843" s="14" t="s">
        <v>80</v>
      </c>
      <c r="AW843" s="14" t="s">
        <v>34</v>
      </c>
      <c r="AX843" s="14" t="s">
        <v>72</v>
      </c>
      <c r="AY843" s="214" t="s">
        <v>149</v>
      </c>
    </row>
    <row r="844" spans="2:51" s="13" customFormat="1" ht="11.25">
      <c r="B844" s="192"/>
      <c r="C844" s="193"/>
      <c r="D844" s="187" t="s">
        <v>165</v>
      </c>
      <c r="E844" s="194" t="s">
        <v>19</v>
      </c>
      <c r="F844" s="195" t="s">
        <v>1725</v>
      </c>
      <c r="G844" s="193"/>
      <c r="H844" s="196">
        <v>29.3</v>
      </c>
      <c r="I844" s="197"/>
      <c r="J844" s="193"/>
      <c r="K844" s="193"/>
      <c r="L844" s="198"/>
      <c r="M844" s="199"/>
      <c r="N844" s="200"/>
      <c r="O844" s="200"/>
      <c r="P844" s="200"/>
      <c r="Q844" s="200"/>
      <c r="R844" s="200"/>
      <c r="S844" s="200"/>
      <c r="T844" s="201"/>
      <c r="AT844" s="202" t="s">
        <v>165</v>
      </c>
      <c r="AU844" s="202" t="s">
        <v>82</v>
      </c>
      <c r="AV844" s="13" t="s">
        <v>82</v>
      </c>
      <c r="AW844" s="13" t="s">
        <v>34</v>
      </c>
      <c r="AX844" s="13" t="s">
        <v>72</v>
      </c>
      <c r="AY844" s="202" t="s">
        <v>149</v>
      </c>
    </row>
    <row r="845" spans="2:51" s="15" customFormat="1" ht="11.25">
      <c r="B845" s="215"/>
      <c r="C845" s="216"/>
      <c r="D845" s="187" t="s">
        <v>165</v>
      </c>
      <c r="E845" s="217" t="s">
        <v>19</v>
      </c>
      <c r="F845" s="218" t="s">
        <v>203</v>
      </c>
      <c r="G845" s="216"/>
      <c r="H845" s="219">
        <v>240.96</v>
      </c>
      <c r="I845" s="220"/>
      <c r="J845" s="216"/>
      <c r="K845" s="216"/>
      <c r="L845" s="221"/>
      <c r="M845" s="222"/>
      <c r="N845" s="223"/>
      <c r="O845" s="223"/>
      <c r="P845" s="223"/>
      <c r="Q845" s="223"/>
      <c r="R845" s="223"/>
      <c r="S845" s="223"/>
      <c r="T845" s="224"/>
      <c r="AT845" s="225" t="s">
        <v>165</v>
      </c>
      <c r="AU845" s="225" t="s">
        <v>82</v>
      </c>
      <c r="AV845" s="15" t="s">
        <v>157</v>
      </c>
      <c r="AW845" s="15" t="s">
        <v>34</v>
      </c>
      <c r="AX845" s="15" t="s">
        <v>80</v>
      </c>
      <c r="AY845" s="225" t="s">
        <v>149</v>
      </c>
    </row>
    <row r="846" spans="1:65" s="2" customFormat="1" ht="44.25" customHeight="1">
      <c r="A846" s="35"/>
      <c r="B846" s="36"/>
      <c r="C846" s="174" t="s">
        <v>1726</v>
      </c>
      <c r="D846" s="174" t="s">
        <v>152</v>
      </c>
      <c r="E846" s="175" t="s">
        <v>1727</v>
      </c>
      <c r="F846" s="176" t="s">
        <v>1728</v>
      </c>
      <c r="G846" s="177" t="s">
        <v>435</v>
      </c>
      <c r="H846" s="178">
        <v>2.475</v>
      </c>
      <c r="I846" s="179"/>
      <c r="J846" s="180">
        <f>ROUND(I846*H846,2)</f>
        <v>0</v>
      </c>
      <c r="K846" s="176" t="s">
        <v>182</v>
      </c>
      <c r="L846" s="40"/>
      <c r="M846" s="181" t="s">
        <v>19</v>
      </c>
      <c r="N846" s="182" t="s">
        <v>43</v>
      </c>
      <c r="O846" s="65"/>
      <c r="P846" s="183">
        <f>O846*H846</f>
        <v>0</v>
      </c>
      <c r="Q846" s="183">
        <v>0</v>
      </c>
      <c r="R846" s="183">
        <f>Q846*H846</f>
        <v>0</v>
      </c>
      <c r="S846" s="183">
        <v>0</v>
      </c>
      <c r="T846" s="184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85" t="s">
        <v>256</v>
      </c>
      <c r="AT846" s="185" t="s">
        <v>152</v>
      </c>
      <c r="AU846" s="185" t="s">
        <v>82</v>
      </c>
      <c r="AY846" s="18" t="s">
        <v>149</v>
      </c>
      <c r="BE846" s="186">
        <f>IF(N846="základní",J846,0)</f>
        <v>0</v>
      </c>
      <c r="BF846" s="186">
        <f>IF(N846="snížená",J846,0)</f>
        <v>0</v>
      </c>
      <c r="BG846" s="186">
        <f>IF(N846="zákl. přenesená",J846,0)</f>
        <v>0</v>
      </c>
      <c r="BH846" s="186">
        <f>IF(N846="sníž. přenesená",J846,0)</f>
        <v>0</v>
      </c>
      <c r="BI846" s="186">
        <f>IF(N846="nulová",J846,0)</f>
        <v>0</v>
      </c>
      <c r="BJ846" s="18" t="s">
        <v>80</v>
      </c>
      <c r="BK846" s="186">
        <f>ROUND(I846*H846,2)</f>
        <v>0</v>
      </c>
      <c r="BL846" s="18" t="s">
        <v>256</v>
      </c>
      <c r="BM846" s="185" t="s">
        <v>1729</v>
      </c>
    </row>
    <row r="847" spans="1:47" s="2" customFormat="1" ht="11.25">
      <c r="A847" s="35"/>
      <c r="B847" s="36"/>
      <c r="C847" s="37"/>
      <c r="D847" s="203" t="s">
        <v>184</v>
      </c>
      <c r="E847" s="37"/>
      <c r="F847" s="204" t="s">
        <v>1730</v>
      </c>
      <c r="G847" s="37"/>
      <c r="H847" s="37"/>
      <c r="I847" s="189"/>
      <c r="J847" s="37"/>
      <c r="K847" s="37"/>
      <c r="L847" s="40"/>
      <c r="M847" s="190"/>
      <c r="N847" s="191"/>
      <c r="O847" s="65"/>
      <c r="P847" s="65"/>
      <c r="Q847" s="65"/>
      <c r="R847" s="65"/>
      <c r="S847" s="65"/>
      <c r="T847" s="66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T847" s="18" t="s">
        <v>184</v>
      </c>
      <c r="AU847" s="18" t="s">
        <v>82</v>
      </c>
    </row>
    <row r="848" spans="2:63" s="12" customFormat="1" ht="22.9" customHeight="1">
      <c r="B848" s="158"/>
      <c r="C848" s="159"/>
      <c r="D848" s="160" t="s">
        <v>71</v>
      </c>
      <c r="E848" s="172" t="s">
        <v>729</v>
      </c>
      <c r="F848" s="172" t="s">
        <v>730</v>
      </c>
      <c r="G848" s="159"/>
      <c r="H848" s="159"/>
      <c r="I848" s="162"/>
      <c r="J848" s="173">
        <f>BK848</f>
        <v>0</v>
      </c>
      <c r="K848" s="159"/>
      <c r="L848" s="164"/>
      <c r="M848" s="165"/>
      <c r="N848" s="166"/>
      <c r="O848" s="166"/>
      <c r="P848" s="167">
        <f>SUM(P849:P929)</f>
        <v>0</v>
      </c>
      <c r="Q848" s="166"/>
      <c r="R848" s="167">
        <f>SUM(R849:R929)</f>
        <v>4.18449635</v>
      </c>
      <c r="S848" s="166"/>
      <c r="T848" s="168">
        <f>SUM(T849:T929)</f>
        <v>0</v>
      </c>
      <c r="AR848" s="169" t="s">
        <v>82</v>
      </c>
      <c r="AT848" s="170" t="s">
        <v>71</v>
      </c>
      <c r="AU848" s="170" t="s">
        <v>80</v>
      </c>
      <c r="AY848" s="169" t="s">
        <v>149</v>
      </c>
      <c r="BK848" s="171">
        <f>SUM(BK849:BK929)</f>
        <v>0</v>
      </c>
    </row>
    <row r="849" spans="1:65" s="2" customFormat="1" ht="24.2" customHeight="1">
      <c r="A849" s="35"/>
      <c r="B849" s="36"/>
      <c r="C849" s="174" t="s">
        <v>1731</v>
      </c>
      <c r="D849" s="174" t="s">
        <v>152</v>
      </c>
      <c r="E849" s="175" t="s">
        <v>1732</v>
      </c>
      <c r="F849" s="176" t="s">
        <v>1733</v>
      </c>
      <c r="G849" s="177" t="s">
        <v>170</v>
      </c>
      <c r="H849" s="178">
        <v>142.177</v>
      </c>
      <c r="I849" s="179"/>
      <c r="J849" s="180">
        <f>ROUND(I849*H849,2)</f>
        <v>0</v>
      </c>
      <c r="K849" s="176" t="s">
        <v>182</v>
      </c>
      <c r="L849" s="40"/>
      <c r="M849" s="181" t="s">
        <v>19</v>
      </c>
      <c r="N849" s="182" t="s">
        <v>43</v>
      </c>
      <c r="O849" s="65"/>
      <c r="P849" s="183">
        <f>O849*H849</f>
        <v>0</v>
      </c>
      <c r="Q849" s="183">
        <v>0</v>
      </c>
      <c r="R849" s="183">
        <f>Q849*H849</f>
        <v>0</v>
      </c>
      <c r="S849" s="183">
        <v>0</v>
      </c>
      <c r="T849" s="184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85" t="s">
        <v>256</v>
      </c>
      <c r="AT849" s="185" t="s">
        <v>152</v>
      </c>
      <c r="AU849" s="185" t="s">
        <v>82</v>
      </c>
      <c r="AY849" s="18" t="s">
        <v>149</v>
      </c>
      <c r="BE849" s="186">
        <f>IF(N849="základní",J849,0)</f>
        <v>0</v>
      </c>
      <c r="BF849" s="186">
        <f>IF(N849="snížená",J849,0)</f>
        <v>0</v>
      </c>
      <c r="BG849" s="186">
        <f>IF(N849="zákl. přenesená",J849,0)</f>
        <v>0</v>
      </c>
      <c r="BH849" s="186">
        <f>IF(N849="sníž. přenesená",J849,0)</f>
        <v>0</v>
      </c>
      <c r="BI849" s="186">
        <f>IF(N849="nulová",J849,0)</f>
        <v>0</v>
      </c>
      <c r="BJ849" s="18" t="s">
        <v>80</v>
      </c>
      <c r="BK849" s="186">
        <f>ROUND(I849*H849,2)</f>
        <v>0</v>
      </c>
      <c r="BL849" s="18" t="s">
        <v>256</v>
      </c>
      <c r="BM849" s="185" t="s">
        <v>1734</v>
      </c>
    </row>
    <row r="850" spans="1:47" s="2" customFormat="1" ht="11.25">
      <c r="A850" s="35"/>
      <c r="B850" s="36"/>
      <c r="C850" s="37"/>
      <c r="D850" s="203" t="s">
        <v>184</v>
      </c>
      <c r="E850" s="37"/>
      <c r="F850" s="204" t="s">
        <v>1735</v>
      </c>
      <c r="G850" s="37"/>
      <c r="H850" s="37"/>
      <c r="I850" s="189"/>
      <c r="J850" s="37"/>
      <c r="K850" s="37"/>
      <c r="L850" s="40"/>
      <c r="M850" s="190"/>
      <c r="N850" s="191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184</v>
      </c>
      <c r="AU850" s="18" t="s">
        <v>82</v>
      </c>
    </row>
    <row r="851" spans="2:51" s="13" customFormat="1" ht="11.25">
      <c r="B851" s="192"/>
      <c r="C851" s="193"/>
      <c r="D851" s="187" t="s">
        <v>165</v>
      </c>
      <c r="E851" s="194" t="s">
        <v>19</v>
      </c>
      <c r="F851" s="195" t="s">
        <v>1736</v>
      </c>
      <c r="G851" s="193"/>
      <c r="H851" s="196">
        <v>7.666</v>
      </c>
      <c r="I851" s="197"/>
      <c r="J851" s="193"/>
      <c r="K851" s="193"/>
      <c r="L851" s="198"/>
      <c r="M851" s="199"/>
      <c r="N851" s="200"/>
      <c r="O851" s="200"/>
      <c r="P851" s="200"/>
      <c r="Q851" s="200"/>
      <c r="R851" s="200"/>
      <c r="S851" s="200"/>
      <c r="T851" s="201"/>
      <c r="AT851" s="202" t="s">
        <v>165</v>
      </c>
      <c r="AU851" s="202" t="s">
        <v>82</v>
      </c>
      <c r="AV851" s="13" t="s">
        <v>82</v>
      </c>
      <c r="AW851" s="13" t="s">
        <v>34</v>
      </c>
      <c r="AX851" s="13" t="s">
        <v>72</v>
      </c>
      <c r="AY851" s="202" t="s">
        <v>149</v>
      </c>
    </row>
    <row r="852" spans="2:51" s="14" customFormat="1" ht="11.25">
      <c r="B852" s="205"/>
      <c r="C852" s="206"/>
      <c r="D852" s="187" t="s">
        <v>165</v>
      </c>
      <c r="E852" s="207" t="s">
        <v>19</v>
      </c>
      <c r="F852" s="208" t="s">
        <v>193</v>
      </c>
      <c r="G852" s="206"/>
      <c r="H852" s="207" t="s">
        <v>19</v>
      </c>
      <c r="I852" s="209"/>
      <c r="J852" s="206"/>
      <c r="K852" s="206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165</v>
      </c>
      <c r="AU852" s="214" t="s">
        <v>82</v>
      </c>
      <c r="AV852" s="14" t="s">
        <v>80</v>
      </c>
      <c r="AW852" s="14" t="s">
        <v>34</v>
      </c>
      <c r="AX852" s="14" t="s">
        <v>72</v>
      </c>
      <c r="AY852" s="214" t="s">
        <v>149</v>
      </c>
    </row>
    <row r="853" spans="2:51" s="13" customFormat="1" ht="22.5">
      <c r="B853" s="192"/>
      <c r="C853" s="193"/>
      <c r="D853" s="187" t="s">
        <v>165</v>
      </c>
      <c r="E853" s="194" t="s">
        <v>19</v>
      </c>
      <c r="F853" s="195" t="s">
        <v>1737</v>
      </c>
      <c r="G853" s="193"/>
      <c r="H853" s="196">
        <v>31.718</v>
      </c>
      <c r="I853" s="197"/>
      <c r="J853" s="193"/>
      <c r="K853" s="193"/>
      <c r="L853" s="198"/>
      <c r="M853" s="199"/>
      <c r="N853" s="200"/>
      <c r="O853" s="200"/>
      <c r="P853" s="200"/>
      <c r="Q853" s="200"/>
      <c r="R853" s="200"/>
      <c r="S853" s="200"/>
      <c r="T853" s="201"/>
      <c r="AT853" s="202" t="s">
        <v>165</v>
      </c>
      <c r="AU853" s="202" t="s">
        <v>82</v>
      </c>
      <c r="AV853" s="13" t="s">
        <v>82</v>
      </c>
      <c r="AW853" s="13" t="s">
        <v>34</v>
      </c>
      <c r="AX853" s="13" t="s">
        <v>72</v>
      </c>
      <c r="AY853" s="202" t="s">
        <v>149</v>
      </c>
    </row>
    <row r="854" spans="2:51" s="14" customFormat="1" ht="11.25">
      <c r="B854" s="205"/>
      <c r="C854" s="206"/>
      <c r="D854" s="187" t="s">
        <v>165</v>
      </c>
      <c r="E854" s="207" t="s">
        <v>19</v>
      </c>
      <c r="F854" s="208" t="s">
        <v>201</v>
      </c>
      <c r="G854" s="206"/>
      <c r="H854" s="207" t="s">
        <v>19</v>
      </c>
      <c r="I854" s="209"/>
      <c r="J854" s="206"/>
      <c r="K854" s="206"/>
      <c r="L854" s="210"/>
      <c r="M854" s="211"/>
      <c r="N854" s="212"/>
      <c r="O854" s="212"/>
      <c r="P854" s="212"/>
      <c r="Q854" s="212"/>
      <c r="R854" s="212"/>
      <c r="S854" s="212"/>
      <c r="T854" s="213"/>
      <c r="AT854" s="214" t="s">
        <v>165</v>
      </c>
      <c r="AU854" s="214" t="s">
        <v>82</v>
      </c>
      <c r="AV854" s="14" t="s">
        <v>80</v>
      </c>
      <c r="AW854" s="14" t="s">
        <v>34</v>
      </c>
      <c r="AX854" s="14" t="s">
        <v>72</v>
      </c>
      <c r="AY854" s="214" t="s">
        <v>149</v>
      </c>
    </row>
    <row r="855" spans="2:51" s="13" customFormat="1" ht="33.75">
      <c r="B855" s="192"/>
      <c r="C855" s="193"/>
      <c r="D855" s="187" t="s">
        <v>165</v>
      </c>
      <c r="E855" s="194" t="s">
        <v>19</v>
      </c>
      <c r="F855" s="195" t="s">
        <v>1738</v>
      </c>
      <c r="G855" s="193"/>
      <c r="H855" s="196">
        <v>102.793</v>
      </c>
      <c r="I855" s="197"/>
      <c r="J855" s="193"/>
      <c r="K855" s="193"/>
      <c r="L855" s="198"/>
      <c r="M855" s="199"/>
      <c r="N855" s="200"/>
      <c r="O855" s="200"/>
      <c r="P855" s="200"/>
      <c r="Q855" s="200"/>
      <c r="R855" s="200"/>
      <c r="S855" s="200"/>
      <c r="T855" s="201"/>
      <c r="AT855" s="202" t="s">
        <v>165</v>
      </c>
      <c r="AU855" s="202" t="s">
        <v>82</v>
      </c>
      <c r="AV855" s="13" t="s">
        <v>82</v>
      </c>
      <c r="AW855" s="13" t="s">
        <v>34</v>
      </c>
      <c r="AX855" s="13" t="s">
        <v>72</v>
      </c>
      <c r="AY855" s="202" t="s">
        <v>149</v>
      </c>
    </row>
    <row r="856" spans="2:51" s="15" customFormat="1" ht="11.25">
      <c r="B856" s="215"/>
      <c r="C856" s="216"/>
      <c r="D856" s="187" t="s">
        <v>165</v>
      </c>
      <c r="E856" s="217" t="s">
        <v>19</v>
      </c>
      <c r="F856" s="218" t="s">
        <v>203</v>
      </c>
      <c r="G856" s="216"/>
      <c r="H856" s="219">
        <v>142.177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165</v>
      </c>
      <c r="AU856" s="225" t="s">
        <v>82</v>
      </c>
      <c r="AV856" s="15" t="s">
        <v>157</v>
      </c>
      <c r="AW856" s="15" t="s">
        <v>34</v>
      </c>
      <c r="AX856" s="15" t="s">
        <v>80</v>
      </c>
      <c r="AY856" s="225" t="s">
        <v>149</v>
      </c>
    </row>
    <row r="857" spans="1:65" s="2" customFormat="1" ht="24.2" customHeight="1">
      <c r="A857" s="35"/>
      <c r="B857" s="36"/>
      <c r="C857" s="174" t="s">
        <v>1739</v>
      </c>
      <c r="D857" s="174" t="s">
        <v>152</v>
      </c>
      <c r="E857" s="175" t="s">
        <v>1740</v>
      </c>
      <c r="F857" s="176" t="s">
        <v>1741</v>
      </c>
      <c r="G857" s="177" t="s">
        <v>170</v>
      </c>
      <c r="H857" s="178">
        <v>142.177</v>
      </c>
      <c r="I857" s="179"/>
      <c r="J857" s="180">
        <f>ROUND(I857*H857,2)</f>
        <v>0</v>
      </c>
      <c r="K857" s="176" t="s">
        <v>182</v>
      </c>
      <c r="L857" s="40"/>
      <c r="M857" s="181" t="s">
        <v>19</v>
      </c>
      <c r="N857" s="182" t="s">
        <v>43</v>
      </c>
      <c r="O857" s="65"/>
      <c r="P857" s="183">
        <f>O857*H857</f>
        <v>0</v>
      </c>
      <c r="Q857" s="183">
        <v>0.0003</v>
      </c>
      <c r="R857" s="183">
        <f>Q857*H857</f>
        <v>0.04265309999999999</v>
      </c>
      <c r="S857" s="183">
        <v>0</v>
      </c>
      <c r="T857" s="184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5" t="s">
        <v>256</v>
      </c>
      <c r="AT857" s="185" t="s">
        <v>152</v>
      </c>
      <c r="AU857" s="185" t="s">
        <v>82</v>
      </c>
      <c r="AY857" s="18" t="s">
        <v>149</v>
      </c>
      <c r="BE857" s="186">
        <f>IF(N857="základní",J857,0)</f>
        <v>0</v>
      </c>
      <c r="BF857" s="186">
        <f>IF(N857="snížená",J857,0)</f>
        <v>0</v>
      </c>
      <c r="BG857" s="186">
        <f>IF(N857="zákl. přenesená",J857,0)</f>
        <v>0</v>
      </c>
      <c r="BH857" s="186">
        <f>IF(N857="sníž. přenesená",J857,0)</f>
        <v>0</v>
      </c>
      <c r="BI857" s="186">
        <f>IF(N857="nulová",J857,0)</f>
        <v>0</v>
      </c>
      <c r="BJ857" s="18" t="s">
        <v>80</v>
      </c>
      <c r="BK857" s="186">
        <f>ROUND(I857*H857,2)</f>
        <v>0</v>
      </c>
      <c r="BL857" s="18" t="s">
        <v>256</v>
      </c>
      <c r="BM857" s="185" t="s">
        <v>1742</v>
      </c>
    </row>
    <row r="858" spans="1:47" s="2" customFormat="1" ht="11.25">
      <c r="A858" s="35"/>
      <c r="B858" s="36"/>
      <c r="C858" s="37"/>
      <c r="D858" s="203" t="s">
        <v>184</v>
      </c>
      <c r="E858" s="37"/>
      <c r="F858" s="204" t="s">
        <v>1743</v>
      </c>
      <c r="G858" s="37"/>
      <c r="H858" s="37"/>
      <c r="I858" s="189"/>
      <c r="J858" s="37"/>
      <c r="K858" s="37"/>
      <c r="L858" s="40"/>
      <c r="M858" s="190"/>
      <c r="N858" s="191"/>
      <c r="O858" s="65"/>
      <c r="P858" s="65"/>
      <c r="Q858" s="65"/>
      <c r="R858" s="65"/>
      <c r="S858" s="65"/>
      <c r="T858" s="66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184</v>
      </c>
      <c r="AU858" s="18" t="s">
        <v>82</v>
      </c>
    </row>
    <row r="859" spans="2:51" s="13" customFormat="1" ht="11.25">
      <c r="B859" s="192"/>
      <c r="C859" s="193"/>
      <c r="D859" s="187" t="s">
        <v>165</v>
      </c>
      <c r="E859" s="194" t="s">
        <v>19</v>
      </c>
      <c r="F859" s="195" t="s">
        <v>1736</v>
      </c>
      <c r="G859" s="193"/>
      <c r="H859" s="196">
        <v>7.666</v>
      </c>
      <c r="I859" s="197"/>
      <c r="J859" s="193"/>
      <c r="K859" s="193"/>
      <c r="L859" s="198"/>
      <c r="M859" s="199"/>
      <c r="N859" s="200"/>
      <c r="O859" s="200"/>
      <c r="P859" s="200"/>
      <c r="Q859" s="200"/>
      <c r="R859" s="200"/>
      <c r="S859" s="200"/>
      <c r="T859" s="201"/>
      <c r="AT859" s="202" t="s">
        <v>165</v>
      </c>
      <c r="AU859" s="202" t="s">
        <v>82</v>
      </c>
      <c r="AV859" s="13" t="s">
        <v>82</v>
      </c>
      <c r="AW859" s="13" t="s">
        <v>34</v>
      </c>
      <c r="AX859" s="13" t="s">
        <v>72</v>
      </c>
      <c r="AY859" s="202" t="s">
        <v>149</v>
      </c>
    </row>
    <row r="860" spans="2:51" s="14" customFormat="1" ht="11.25">
      <c r="B860" s="205"/>
      <c r="C860" s="206"/>
      <c r="D860" s="187" t="s">
        <v>165</v>
      </c>
      <c r="E860" s="207" t="s">
        <v>19</v>
      </c>
      <c r="F860" s="208" t="s">
        <v>193</v>
      </c>
      <c r="G860" s="206"/>
      <c r="H860" s="207" t="s">
        <v>19</v>
      </c>
      <c r="I860" s="209"/>
      <c r="J860" s="206"/>
      <c r="K860" s="206"/>
      <c r="L860" s="210"/>
      <c r="M860" s="211"/>
      <c r="N860" s="212"/>
      <c r="O860" s="212"/>
      <c r="P860" s="212"/>
      <c r="Q860" s="212"/>
      <c r="R860" s="212"/>
      <c r="S860" s="212"/>
      <c r="T860" s="213"/>
      <c r="AT860" s="214" t="s">
        <v>165</v>
      </c>
      <c r="AU860" s="214" t="s">
        <v>82</v>
      </c>
      <c r="AV860" s="14" t="s">
        <v>80</v>
      </c>
      <c r="AW860" s="14" t="s">
        <v>34</v>
      </c>
      <c r="AX860" s="14" t="s">
        <v>72</v>
      </c>
      <c r="AY860" s="214" t="s">
        <v>149</v>
      </c>
    </row>
    <row r="861" spans="2:51" s="13" customFormat="1" ht="22.5">
      <c r="B861" s="192"/>
      <c r="C861" s="193"/>
      <c r="D861" s="187" t="s">
        <v>165</v>
      </c>
      <c r="E861" s="194" t="s">
        <v>19</v>
      </c>
      <c r="F861" s="195" t="s">
        <v>1737</v>
      </c>
      <c r="G861" s="193"/>
      <c r="H861" s="196">
        <v>31.718</v>
      </c>
      <c r="I861" s="197"/>
      <c r="J861" s="193"/>
      <c r="K861" s="193"/>
      <c r="L861" s="198"/>
      <c r="M861" s="199"/>
      <c r="N861" s="200"/>
      <c r="O861" s="200"/>
      <c r="P861" s="200"/>
      <c r="Q861" s="200"/>
      <c r="R861" s="200"/>
      <c r="S861" s="200"/>
      <c r="T861" s="201"/>
      <c r="AT861" s="202" t="s">
        <v>165</v>
      </c>
      <c r="AU861" s="202" t="s">
        <v>82</v>
      </c>
      <c r="AV861" s="13" t="s">
        <v>82</v>
      </c>
      <c r="AW861" s="13" t="s">
        <v>34</v>
      </c>
      <c r="AX861" s="13" t="s">
        <v>72</v>
      </c>
      <c r="AY861" s="202" t="s">
        <v>149</v>
      </c>
    </row>
    <row r="862" spans="2:51" s="14" customFormat="1" ht="11.25">
      <c r="B862" s="205"/>
      <c r="C862" s="206"/>
      <c r="D862" s="187" t="s">
        <v>165</v>
      </c>
      <c r="E862" s="207" t="s">
        <v>19</v>
      </c>
      <c r="F862" s="208" t="s">
        <v>201</v>
      </c>
      <c r="G862" s="206"/>
      <c r="H862" s="207" t="s">
        <v>19</v>
      </c>
      <c r="I862" s="209"/>
      <c r="J862" s="206"/>
      <c r="K862" s="206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165</v>
      </c>
      <c r="AU862" s="214" t="s">
        <v>82</v>
      </c>
      <c r="AV862" s="14" t="s">
        <v>80</v>
      </c>
      <c r="AW862" s="14" t="s">
        <v>34</v>
      </c>
      <c r="AX862" s="14" t="s">
        <v>72</v>
      </c>
      <c r="AY862" s="214" t="s">
        <v>149</v>
      </c>
    </row>
    <row r="863" spans="2:51" s="13" customFormat="1" ht="33.75">
      <c r="B863" s="192"/>
      <c r="C863" s="193"/>
      <c r="D863" s="187" t="s">
        <v>165</v>
      </c>
      <c r="E863" s="194" t="s">
        <v>19</v>
      </c>
      <c r="F863" s="195" t="s">
        <v>1738</v>
      </c>
      <c r="G863" s="193"/>
      <c r="H863" s="196">
        <v>102.793</v>
      </c>
      <c r="I863" s="197"/>
      <c r="J863" s="193"/>
      <c r="K863" s="193"/>
      <c r="L863" s="198"/>
      <c r="M863" s="199"/>
      <c r="N863" s="200"/>
      <c r="O863" s="200"/>
      <c r="P863" s="200"/>
      <c r="Q863" s="200"/>
      <c r="R863" s="200"/>
      <c r="S863" s="200"/>
      <c r="T863" s="201"/>
      <c r="AT863" s="202" t="s">
        <v>165</v>
      </c>
      <c r="AU863" s="202" t="s">
        <v>82</v>
      </c>
      <c r="AV863" s="13" t="s">
        <v>82</v>
      </c>
      <c r="AW863" s="13" t="s">
        <v>34</v>
      </c>
      <c r="AX863" s="13" t="s">
        <v>72</v>
      </c>
      <c r="AY863" s="202" t="s">
        <v>149</v>
      </c>
    </row>
    <row r="864" spans="2:51" s="15" customFormat="1" ht="11.25">
      <c r="B864" s="215"/>
      <c r="C864" s="216"/>
      <c r="D864" s="187" t="s">
        <v>165</v>
      </c>
      <c r="E864" s="217" t="s">
        <v>19</v>
      </c>
      <c r="F864" s="218" t="s">
        <v>203</v>
      </c>
      <c r="G864" s="216"/>
      <c r="H864" s="219">
        <v>142.177</v>
      </c>
      <c r="I864" s="220"/>
      <c r="J864" s="216"/>
      <c r="K864" s="216"/>
      <c r="L864" s="221"/>
      <c r="M864" s="222"/>
      <c r="N864" s="223"/>
      <c r="O864" s="223"/>
      <c r="P864" s="223"/>
      <c r="Q864" s="223"/>
      <c r="R864" s="223"/>
      <c r="S864" s="223"/>
      <c r="T864" s="224"/>
      <c r="AT864" s="225" t="s">
        <v>165</v>
      </c>
      <c r="AU864" s="225" t="s">
        <v>82</v>
      </c>
      <c r="AV864" s="15" t="s">
        <v>157</v>
      </c>
      <c r="AW864" s="15" t="s">
        <v>34</v>
      </c>
      <c r="AX864" s="15" t="s">
        <v>80</v>
      </c>
      <c r="AY864" s="225" t="s">
        <v>149</v>
      </c>
    </row>
    <row r="865" spans="1:65" s="2" customFormat="1" ht="24.2" customHeight="1">
      <c r="A865" s="35"/>
      <c r="B865" s="36"/>
      <c r="C865" s="174" t="s">
        <v>1744</v>
      </c>
      <c r="D865" s="174" t="s">
        <v>152</v>
      </c>
      <c r="E865" s="175" t="s">
        <v>1745</v>
      </c>
      <c r="F865" s="176" t="s">
        <v>1746</v>
      </c>
      <c r="G865" s="177" t="s">
        <v>170</v>
      </c>
      <c r="H865" s="178">
        <v>10.707</v>
      </c>
      <c r="I865" s="179"/>
      <c r="J865" s="180">
        <f>ROUND(I865*H865,2)</f>
        <v>0</v>
      </c>
      <c r="K865" s="176" t="s">
        <v>182</v>
      </c>
      <c r="L865" s="40"/>
      <c r="M865" s="181" t="s">
        <v>19</v>
      </c>
      <c r="N865" s="182" t="s">
        <v>43</v>
      </c>
      <c r="O865" s="65"/>
      <c r="P865" s="183">
        <f>O865*H865</f>
        <v>0</v>
      </c>
      <c r="Q865" s="183">
        <v>0.0015</v>
      </c>
      <c r="R865" s="183">
        <f>Q865*H865</f>
        <v>0.016060500000000002</v>
      </c>
      <c r="S865" s="183">
        <v>0</v>
      </c>
      <c r="T865" s="184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5" t="s">
        <v>256</v>
      </c>
      <c r="AT865" s="185" t="s">
        <v>152</v>
      </c>
      <c r="AU865" s="185" t="s">
        <v>82</v>
      </c>
      <c r="AY865" s="18" t="s">
        <v>149</v>
      </c>
      <c r="BE865" s="186">
        <f>IF(N865="základní",J865,0)</f>
        <v>0</v>
      </c>
      <c r="BF865" s="186">
        <f>IF(N865="snížená",J865,0)</f>
        <v>0</v>
      </c>
      <c r="BG865" s="186">
        <f>IF(N865="zákl. přenesená",J865,0)</f>
        <v>0</v>
      </c>
      <c r="BH865" s="186">
        <f>IF(N865="sníž. přenesená",J865,0)</f>
        <v>0</v>
      </c>
      <c r="BI865" s="186">
        <f>IF(N865="nulová",J865,0)</f>
        <v>0</v>
      </c>
      <c r="BJ865" s="18" t="s">
        <v>80</v>
      </c>
      <c r="BK865" s="186">
        <f>ROUND(I865*H865,2)</f>
        <v>0</v>
      </c>
      <c r="BL865" s="18" t="s">
        <v>256</v>
      </c>
      <c r="BM865" s="185" t="s">
        <v>1747</v>
      </c>
    </row>
    <row r="866" spans="1:47" s="2" customFormat="1" ht="11.25">
      <c r="A866" s="35"/>
      <c r="B866" s="36"/>
      <c r="C866" s="37"/>
      <c r="D866" s="203" t="s">
        <v>184</v>
      </c>
      <c r="E866" s="37"/>
      <c r="F866" s="204" t="s">
        <v>1748</v>
      </c>
      <c r="G866" s="37"/>
      <c r="H866" s="37"/>
      <c r="I866" s="189"/>
      <c r="J866" s="37"/>
      <c r="K866" s="37"/>
      <c r="L866" s="40"/>
      <c r="M866" s="190"/>
      <c r="N866" s="191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8" t="s">
        <v>184</v>
      </c>
      <c r="AU866" s="18" t="s">
        <v>82</v>
      </c>
    </row>
    <row r="867" spans="2:51" s="14" customFormat="1" ht="11.25">
      <c r="B867" s="205"/>
      <c r="C867" s="206"/>
      <c r="D867" s="187" t="s">
        <v>165</v>
      </c>
      <c r="E867" s="207" t="s">
        <v>19</v>
      </c>
      <c r="F867" s="208" t="s">
        <v>201</v>
      </c>
      <c r="G867" s="206"/>
      <c r="H867" s="207" t="s">
        <v>19</v>
      </c>
      <c r="I867" s="209"/>
      <c r="J867" s="206"/>
      <c r="K867" s="206"/>
      <c r="L867" s="210"/>
      <c r="M867" s="211"/>
      <c r="N867" s="212"/>
      <c r="O867" s="212"/>
      <c r="P867" s="212"/>
      <c r="Q867" s="212"/>
      <c r="R867" s="212"/>
      <c r="S867" s="212"/>
      <c r="T867" s="213"/>
      <c r="AT867" s="214" t="s">
        <v>165</v>
      </c>
      <c r="AU867" s="214" t="s">
        <v>82</v>
      </c>
      <c r="AV867" s="14" t="s">
        <v>80</v>
      </c>
      <c r="AW867" s="14" t="s">
        <v>34</v>
      </c>
      <c r="AX867" s="14" t="s">
        <v>72</v>
      </c>
      <c r="AY867" s="214" t="s">
        <v>149</v>
      </c>
    </row>
    <row r="868" spans="2:51" s="13" customFormat="1" ht="11.25">
      <c r="B868" s="192"/>
      <c r="C868" s="193"/>
      <c r="D868" s="187" t="s">
        <v>165</v>
      </c>
      <c r="E868" s="194" t="s">
        <v>19</v>
      </c>
      <c r="F868" s="195" t="s">
        <v>1749</v>
      </c>
      <c r="G868" s="193"/>
      <c r="H868" s="196">
        <v>10.707</v>
      </c>
      <c r="I868" s="197"/>
      <c r="J868" s="193"/>
      <c r="K868" s="193"/>
      <c r="L868" s="198"/>
      <c r="M868" s="199"/>
      <c r="N868" s="200"/>
      <c r="O868" s="200"/>
      <c r="P868" s="200"/>
      <c r="Q868" s="200"/>
      <c r="R868" s="200"/>
      <c r="S868" s="200"/>
      <c r="T868" s="201"/>
      <c r="AT868" s="202" t="s">
        <v>165</v>
      </c>
      <c r="AU868" s="202" t="s">
        <v>82</v>
      </c>
      <c r="AV868" s="13" t="s">
        <v>82</v>
      </c>
      <c r="AW868" s="13" t="s">
        <v>34</v>
      </c>
      <c r="AX868" s="13" t="s">
        <v>80</v>
      </c>
      <c r="AY868" s="202" t="s">
        <v>149</v>
      </c>
    </row>
    <row r="869" spans="1:65" s="2" customFormat="1" ht="33" customHeight="1">
      <c r="A869" s="35"/>
      <c r="B869" s="36"/>
      <c r="C869" s="174" t="s">
        <v>1750</v>
      </c>
      <c r="D869" s="174" t="s">
        <v>152</v>
      </c>
      <c r="E869" s="175" t="s">
        <v>1751</v>
      </c>
      <c r="F869" s="176" t="s">
        <v>1752</v>
      </c>
      <c r="G869" s="177" t="s">
        <v>247</v>
      </c>
      <c r="H869" s="178">
        <v>14.75</v>
      </c>
      <c r="I869" s="179"/>
      <c r="J869" s="180">
        <f>ROUND(I869*H869,2)</f>
        <v>0</v>
      </c>
      <c r="K869" s="176" t="s">
        <v>182</v>
      </c>
      <c r="L869" s="40"/>
      <c r="M869" s="181" t="s">
        <v>19</v>
      </c>
      <c r="N869" s="182" t="s">
        <v>43</v>
      </c>
      <c r="O869" s="65"/>
      <c r="P869" s="183">
        <f>O869*H869</f>
        <v>0</v>
      </c>
      <c r="Q869" s="183">
        <v>0.0002</v>
      </c>
      <c r="R869" s="183">
        <f>Q869*H869</f>
        <v>0.00295</v>
      </c>
      <c r="S869" s="183">
        <v>0</v>
      </c>
      <c r="T869" s="184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85" t="s">
        <v>256</v>
      </c>
      <c r="AT869" s="185" t="s">
        <v>152</v>
      </c>
      <c r="AU869" s="185" t="s">
        <v>82</v>
      </c>
      <c r="AY869" s="18" t="s">
        <v>149</v>
      </c>
      <c r="BE869" s="186">
        <f>IF(N869="základní",J869,0)</f>
        <v>0</v>
      </c>
      <c r="BF869" s="186">
        <f>IF(N869="snížená",J869,0)</f>
        <v>0</v>
      </c>
      <c r="BG869" s="186">
        <f>IF(N869="zákl. přenesená",J869,0)</f>
        <v>0</v>
      </c>
      <c r="BH869" s="186">
        <f>IF(N869="sníž. přenesená",J869,0)</f>
        <v>0</v>
      </c>
      <c r="BI869" s="186">
        <f>IF(N869="nulová",J869,0)</f>
        <v>0</v>
      </c>
      <c r="BJ869" s="18" t="s">
        <v>80</v>
      </c>
      <c r="BK869" s="186">
        <f>ROUND(I869*H869,2)</f>
        <v>0</v>
      </c>
      <c r="BL869" s="18" t="s">
        <v>256</v>
      </c>
      <c r="BM869" s="185" t="s">
        <v>1753</v>
      </c>
    </row>
    <row r="870" spans="1:47" s="2" customFormat="1" ht="11.25">
      <c r="A870" s="35"/>
      <c r="B870" s="36"/>
      <c r="C870" s="37"/>
      <c r="D870" s="203" t="s">
        <v>184</v>
      </c>
      <c r="E870" s="37"/>
      <c r="F870" s="204" t="s">
        <v>1754</v>
      </c>
      <c r="G870" s="37"/>
      <c r="H870" s="37"/>
      <c r="I870" s="189"/>
      <c r="J870" s="37"/>
      <c r="K870" s="37"/>
      <c r="L870" s="40"/>
      <c r="M870" s="190"/>
      <c r="N870" s="191"/>
      <c r="O870" s="65"/>
      <c r="P870" s="65"/>
      <c r="Q870" s="65"/>
      <c r="R870" s="65"/>
      <c r="S870" s="65"/>
      <c r="T870" s="66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T870" s="18" t="s">
        <v>184</v>
      </c>
      <c r="AU870" s="18" t="s">
        <v>82</v>
      </c>
    </row>
    <row r="871" spans="2:51" s="13" customFormat="1" ht="11.25">
      <c r="B871" s="192"/>
      <c r="C871" s="193"/>
      <c r="D871" s="187" t="s">
        <v>165</v>
      </c>
      <c r="E871" s="194" t="s">
        <v>19</v>
      </c>
      <c r="F871" s="195" t="s">
        <v>1755</v>
      </c>
      <c r="G871" s="193"/>
      <c r="H871" s="196">
        <v>14.75</v>
      </c>
      <c r="I871" s="197"/>
      <c r="J871" s="193"/>
      <c r="K871" s="193"/>
      <c r="L871" s="198"/>
      <c r="M871" s="199"/>
      <c r="N871" s="200"/>
      <c r="O871" s="200"/>
      <c r="P871" s="200"/>
      <c r="Q871" s="200"/>
      <c r="R871" s="200"/>
      <c r="S871" s="200"/>
      <c r="T871" s="201"/>
      <c r="AT871" s="202" t="s">
        <v>165</v>
      </c>
      <c r="AU871" s="202" t="s">
        <v>82</v>
      </c>
      <c r="AV871" s="13" t="s">
        <v>82</v>
      </c>
      <c r="AW871" s="13" t="s">
        <v>34</v>
      </c>
      <c r="AX871" s="13" t="s">
        <v>80</v>
      </c>
      <c r="AY871" s="202" t="s">
        <v>149</v>
      </c>
    </row>
    <row r="872" spans="1:65" s="2" customFormat="1" ht="24.2" customHeight="1">
      <c r="A872" s="35"/>
      <c r="B872" s="36"/>
      <c r="C872" s="229" t="s">
        <v>1756</v>
      </c>
      <c r="D872" s="229" t="s">
        <v>1089</v>
      </c>
      <c r="E872" s="230" t="s">
        <v>1757</v>
      </c>
      <c r="F872" s="231" t="s">
        <v>1758</v>
      </c>
      <c r="G872" s="232" t="s">
        <v>247</v>
      </c>
      <c r="H872" s="233">
        <v>16.225</v>
      </c>
      <c r="I872" s="234"/>
      <c r="J872" s="235">
        <f>ROUND(I872*H872,2)</f>
        <v>0</v>
      </c>
      <c r="K872" s="231" t="s">
        <v>156</v>
      </c>
      <c r="L872" s="236"/>
      <c r="M872" s="237" t="s">
        <v>19</v>
      </c>
      <c r="N872" s="238" t="s">
        <v>43</v>
      </c>
      <c r="O872" s="65"/>
      <c r="P872" s="183">
        <f>O872*H872</f>
        <v>0</v>
      </c>
      <c r="Q872" s="183">
        <v>2E-05</v>
      </c>
      <c r="R872" s="183">
        <f>Q872*H872</f>
        <v>0.0003245000000000001</v>
      </c>
      <c r="S872" s="183">
        <v>0</v>
      </c>
      <c r="T872" s="184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85" t="s">
        <v>355</v>
      </c>
      <c r="AT872" s="185" t="s">
        <v>1089</v>
      </c>
      <c r="AU872" s="185" t="s">
        <v>82</v>
      </c>
      <c r="AY872" s="18" t="s">
        <v>149</v>
      </c>
      <c r="BE872" s="186">
        <f>IF(N872="základní",J872,0)</f>
        <v>0</v>
      </c>
      <c r="BF872" s="186">
        <f>IF(N872="snížená",J872,0)</f>
        <v>0</v>
      </c>
      <c r="BG872" s="186">
        <f>IF(N872="zákl. přenesená",J872,0)</f>
        <v>0</v>
      </c>
      <c r="BH872" s="186">
        <f>IF(N872="sníž. přenesená",J872,0)</f>
        <v>0</v>
      </c>
      <c r="BI872" s="186">
        <f>IF(N872="nulová",J872,0)</f>
        <v>0</v>
      </c>
      <c r="BJ872" s="18" t="s">
        <v>80</v>
      </c>
      <c r="BK872" s="186">
        <f>ROUND(I872*H872,2)</f>
        <v>0</v>
      </c>
      <c r="BL872" s="18" t="s">
        <v>256</v>
      </c>
      <c r="BM872" s="185" t="s">
        <v>1759</v>
      </c>
    </row>
    <row r="873" spans="2:51" s="13" customFormat="1" ht="11.25">
      <c r="B873" s="192"/>
      <c r="C873" s="193"/>
      <c r="D873" s="187" t="s">
        <v>165</v>
      </c>
      <c r="E873" s="193"/>
      <c r="F873" s="195" t="s">
        <v>1760</v>
      </c>
      <c r="G873" s="193"/>
      <c r="H873" s="196">
        <v>16.225</v>
      </c>
      <c r="I873" s="197"/>
      <c r="J873" s="193"/>
      <c r="K873" s="193"/>
      <c r="L873" s="198"/>
      <c r="M873" s="199"/>
      <c r="N873" s="200"/>
      <c r="O873" s="200"/>
      <c r="P873" s="200"/>
      <c r="Q873" s="200"/>
      <c r="R873" s="200"/>
      <c r="S873" s="200"/>
      <c r="T873" s="201"/>
      <c r="AT873" s="202" t="s">
        <v>165</v>
      </c>
      <c r="AU873" s="202" t="s">
        <v>82</v>
      </c>
      <c r="AV873" s="13" t="s">
        <v>82</v>
      </c>
      <c r="AW873" s="13" t="s">
        <v>4</v>
      </c>
      <c r="AX873" s="13" t="s">
        <v>80</v>
      </c>
      <c r="AY873" s="202" t="s">
        <v>149</v>
      </c>
    </row>
    <row r="874" spans="1:65" s="2" customFormat="1" ht="37.9" customHeight="1">
      <c r="A874" s="35"/>
      <c r="B874" s="36"/>
      <c r="C874" s="174" t="s">
        <v>1761</v>
      </c>
      <c r="D874" s="174" t="s">
        <v>152</v>
      </c>
      <c r="E874" s="175" t="s">
        <v>1762</v>
      </c>
      <c r="F874" s="176" t="s">
        <v>1763</v>
      </c>
      <c r="G874" s="177" t="s">
        <v>170</v>
      </c>
      <c r="H874" s="178">
        <v>126.312</v>
      </c>
      <c r="I874" s="179"/>
      <c r="J874" s="180">
        <f>ROUND(I874*H874,2)</f>
        <v>0</v>
      </c>
      <c r="K874" s="176" t="s">
        <v>182</v>
      </c>
      <c r="L874" s="40"/>
      <c r="M874" s="181" t="s">
        <v>19</v>
      </c>
      <c r="N874" s="182" t="s">
        <v>43</v>
      </c>
      <c r="O874" s="65"/>
      <c r="P874" s="183">
        <f>O874*H874</f>
        <v>0</v>
      </c>
      <c r="Q874" s="183">
        <v>0.009</v>
      </c>
      <c r="R874" s="183">
        <f>Q874*H874</f>
        <v>1.1368079999999998</v>
      </c>
      <c r="S874" s="183">
        <v>0</v>
      </c>
      <c r="T874" s="184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85" t="s">
        <v>256</v>
      </c>
      <c r="AT874" s="185" t="s">
        <v>152</v>
      </c>
      <c r="AU874" s="185" t="s">
        <v>82</v>
      </c>
      <c r="AY874" s="18" t="s">
        <v>149</v>
      </c>
      <c r="BE874" s="186">
        <f>IF(N874="základní",J874,0)</f>
        <v>0</v>
      </c>
      <c r="BF874" s="186">
        <f>IF(N874="snížená",J874,0)</f>
        <v>0</v>
      </c>
      <c r="BG874" s="186">
        <f>IF(N874="zákl. přenesená",J874,0)</f>
        <v>0</v>
      </c>
      <c r="BH874" s="186">
        <f>IF(N874="sníž. přenesená",J874,0)</f>
        <v>0</v>
      </c>
      <c r="BI874" s="186">
        <f>IF(N874="nulová",J874,0)</f>
        <v>0</v>
      </c>
      <c r="BJ874" s="18" t="s">
        <v>80</v>
      </c>
      <c r="BK874" s="186">
        <f>ROUND(I874*H874,2)</f>
        <v>0</v>
      </c>
      <c r="BL874" s="18" t="s">
        <v>256</v>
      </c>
      <c r="BM874" s="185" t="s">
        <v>1764</v>
      </c>
    </row>
    <row r="875" spans="1:47" s="2" customFormat="1" ht="11.25">
      <c r="A875" s="35"/>
      <c r="B875" s="36"/>
      <c r="C875" s="37"/>
      <c r="D875" s="203" t="s">
        <v>184</v>
      </c>
      <c r="E875" s="37"/>
      <c r="F875" s="204" t="s">
        <v>1765</v>
      </c>
      <c r="G875" s="37"/>
      <c r="H875" s="37"/>
      <c r="I875" s="189"/>
      <c r="J875" s="37"/>
      <c r="K875" s="37"/>
      <c r="L875" s="40"/>
      <c r="M875" s="190"/>
      <c r="N875" s="191"/>
      <c r="O875" s="65"/>
      <c r="P875" s="65"/>
      <c r="Q875" s="65"/>
      <c r="R875" s="65"/>
      <c r="S875" s="65"/>
      <c r="T875" s="66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T875" s="18" t="s">
        <v>184</v>
      </c>
      <c r="AU875" s="18" t="s">
        <v>82</v>
      </c>
    </row>
    <row r="876" spans="2:51" s="14" customFormat="1" ht="11.25">
      <c r="B876" s="205"/>
      <c r="C876" s="206"/>
      <c r="D876" s="187" t="s">
        <v>165</v>
      </c>
      <c r="E876" s="207" t="s">
        <v>19</v>
      </c>
      <c r="F876" s="208" t="s">
        <v>193</v>
      </c>
      <c r="G876" s="206"/>
      <c r="H876" s="207" t="s">
        <v>19</v>
      </c>
      <c r="I876" s="209"/>
      <c r="J876" s="206"/>
      <c r="K876" s="206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165</v>
      </c>
      <c r="AU876" s="214" t="s">
        <v>82</v>
      </c>
      <c r="AV876" s="14" t="s">
        <v>80</v>
      </c>
      <c r="AW876" s="14" t="s">
        <v>34</v>
      </c>
      <c r="AX876" s="14" t="s">
        <v>72</v>
      </c>
      <c r="AY876" s="214" t="s">
        <v>149</v>
      </c>
    </row>
    <row r="877" spans="2:51" s="13" customFormat="1" ht="22.5">
      <c r="B877" s="192"/>
      <c r="C877" s="193"/>
      <c r="D877" s="187" t="s">
        <v>165</v>
      </c>
      <c r="E877" s="194" t="s">
        <v>19</v>
      </c>
      <c r="F877" s="195" t="s">
        <v>1737</v>
      </c>
      <c r="G877" s="193"/>
      <c r="H877" s="196">
        <v>31.718</v>
      </c>
      <c r="I877" s="197"/>
      <c r="J877" s="193"/>
      <c r="K877" s="193"/>
      <c r="L877" s="198"/>
      <c r="M877" s="199"/>
      <c r="N877" s="200"/>
      <c r="O877" s="200"/>
      <c r="P877" s="200"/>
      <c r="Q877" s="200"/>
      <c r="R877" s="200"/>
      <c r="S877" s="200"/>
      <c r="T877" s="201"/>
      <c r="AT877" s="202" t="s">
        <v>165</v>
      </c>
      <c r="AU877" s="202" t="s">
        <v>82</v>
      </c>
      <c r="AV877" s="13" t="s">
        <v>82</v>
      </c>
      <c r="AW877" s="13" t="s">
        <v>34</v>
      </c>
      <c r="AX877" s="13" t="s">
        <v>72</v>
      </c>
      <c r="AY877" s="202" t="s">
        <v>149</v>
      </c>
    </row>
    <row r="878" spans="2:51" s="14" customFormat="1" ht="11.25">
      <c r="B878" s="205"/>
      <c r="C878" s="206"/>
      <c r="D878" s="187" t="s">
        <v>165</v>
      </c>
      <c r="E878" s="207" t="s">
        <v>19</v>
      </c>
      <c r="F878" s="208" t="s">
        <v>201</v>
      </c>
      <c r="G878" s="206"/>
      <c r="H878" s="207" t="s">
        <v>19</v>
      </c>
      <c r="I878" s="209"/>
      <c r="J878" s="206"/>
      <c r="K878" s="206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165</v>
      </c>
      <c r="AU878" s="214" t="s">
        <v>82</v>
      </c>
      <c r="AV878" s="14" t="s">
        <v>80</v>
      </c>
      <c r="AW878" s="14" t="s">
        <v>34</v>
      </c>
      <c r="AX878" s="14" t="s">
        <v>72</v>
      </c>
      <c r="AY878" s="214" t="s">
        <v>149</v>
      </c>
    </row>
    <row r="879" spans="2:51" s="13" customFormat="1" ht="22.5">
      <c r="B879" s="192"/>
      <c r="C879" s="193"/>
      <c r="D879" s="187" t="s">
        <v>165</v>
      </c>
      <c r="E879" s="194" t="s">
        <v>19</v>
      </c>
      <c r="F879" s="195" t="s">
        <v>1766</v>
      </c>
      <c r="G879" s="193"/>
      <c r="H879" s="196">
        <v>94.594</v>
      </c>
      <c r="I879" s="197"/>
      <c r="J879" s="193"/>
      <c r="K879" s="193"/>
      <c r="L879" s="198"/>
      <c r="M879" s="199"/>
      <c r="N879" s="200"/>
      <c r="O879" s="200"/>
      <c r="P879" s="200"/>
      <c r="Q879" s="200"/>
      <c r="R879" s="200"/>
      <c r="S879" s="200"/>
      <c r="T879" s="201"/>
      <c r="AT879" s="202" t="s">
        <v>165</v>
      </c>
      <c r="AU879" s="202" t="s">
        <v>82</v>
      </c>
      <c r="AV879" s="13" t="s">
        <v>82</v>
      </c>
      <c r="AW879" s="13" t="s">
        <v>34</v>
      </c>
      <c r="AX879" s="13" t="s">
        <v>72</v>
      </c>
      <c r="AY879" s="202" t="s">
        <v>149</v>
      </c>
    </row>
    <row r="880" spans="2:51" s="15" customFormat="1" ht="11.25">
      <c r="B880" s="215"/>
      <c r="C880" s="216"/>
      <c r="D880" s="187" t="s">
        <v>165</v>
      </c>
      <c r="E880" s="217" t="s">
        <v>19</v>
      </c>
      <c r="F880" s="218" t="s">
        <v>203</v>
      </c>
      <c r="G880" s="216"/>
      <c r="H880" s="219">
        <v>126.312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165</v>
      </c>
      <c r="AU880" s="225" t="s">
        <v>82</v>
      </c>
      <c r="AV880" s="15" t="s">
        <v>157</v>
      </c>
      <c r="AW880" s="15" t="s">
        <v>34</v>
      </c>
      <c r="AX880" s="15" t="s">
        <v>80</v>
      </c>
      <c r="AY880" s="225" t="s">
        <v>149</v>
      </c>
    </row>
    <row r="881" spans="1:65" s="2" customFormat="1" ht="24.2" customHeight="1">
      <c r="A881" s="35"/>
      <c r="B881" s="36"/>
      <c r="C881" s="229" t="s">
        <v>1767</v>
      </c>
      <c r="D881" s="229" t="s">
        <v>1089</v>
      </c>
      <c r="E881" s="230" t="s">
        <v>1768</v>
      </c>
      <c r="F881" s="231" t="s">
        <v>1769</v>
      </c>
      <c r="G881" s="232" t="s">
        <v>170</v>
      </c>
      <c r="H881" s="233">
        <v>145.259</v>
      </c>
      <c r="I881" s="234"/>
      <c r="J881" s="235">
        <f>ROUND(I881*H881,2)</f>
        <v>0</v>
      </c>
      <c r="K881" s="231" t="s">
        <v>182</v>
      </c>
      <c r="L881" s="236"/>
      <c r="M881" s="237" t="s">
        <v>19</v>
      </c>
      <c r="N881" s="238" t="s">
        <v>43</v>
      </c>
      <c r="O881" s="65"/>
      <c r="P881" s="183">
        <f>O881*H881</f>
        <v>0</v>
      </c>
      <c r="Q881" s="183">
        <v>0.02</v>
      </c>
      <c r="R881" s="183">
        <f>Q881*H881</f>
        <v>2.9051799999999997</v>
      </c>
      <c r="S881" s="183">
        <v>0</v>
      </c>
      <c r="T881" s="184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85" t="s">
        <v>355</v>
      </c>
      <c r="AT881" s="185" t="s">
        <v>1089</v>
      </c>
      <c r="AU881" s="185" t="s">
        <v>82</v>
      </c>
      <c r="AY881" s="18" t="s">
        <v>149</v>
      </c>
      <c r="BE881" s="186">
        <f>IF(N881="základní",J881,0)</f>
        <v>0</v>
      </c>
      <c r="BF881" s="186">
        <f>IF(N881="snížená",J881,0)</f>
        <v>0</v>
      </c>
      <c r="BG881" s="186">
        <f>IF(N881="zákl. přenesená",J881,0)</f>
        <v>0</v>
      </c>
      <c r="BH881" s="186">
        <f>IF(N881="sníž. přenesená",J881,0)</f>
        <v>0</v>
      </c>
      <c r="BI881" s="186">
        <f>IF(N881="nulová",J881,0)</f>
        <v>0</v>
      </c>
      <c r="BJ881" s="18" t="s">
        <v>80</v>
      </c>
      <c r="BK881" s="186">
        <f>ROUND(I881*H881,2)</f>
        <v>0</v>
      </c>
      <c r="BL881" s="18" t="s">
        <v>256</v>
      </c>
      <c r="BM881" s="185" t="s">
        <v>1770</v>
      </c>
    </row>
    <row r="882" spans="1:47" s="2" customFormat="1" ht="19.5">
      <c r="A882" s="35"/>
      <c r="B882" s="36"/>
      <c r="C882" s="37"/>
      <c r="D882" s="187" t="s">
        <v>163</v>
      </c>
      <c r="E882" s="37"/>
      <c r="F882" s="188" t="s">
        <v>1771</v>
      </c>
      <c r="G882" s="37"/>
      <c r="H882" s="37"/>
      <c r="I882" s="189"/>
      <c r="J882" s="37"/>
      <c r="K882" s="37"/>
      <c r="L882" s="40"/>
      <c r="M882" s="190"/>
      <c r="N882" s="191"/>
      <c r="O882" s="65"/>
      <c r="P882" s="65"/>
      <c r="Q882" s="65"/>
      <c r="R882" s="65"/>
      <c r="S882" s="65"/>
      <c r="T882" s="66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T882" s="18" t="s">
        <v>163</v>
      </c>
      <c r="AU882" s="18" t="s">
        <v>82</v>
      </c>
    </row>
    <row r="883" spans="2:51" s="13" customFormat="1" ht="11.25">
      <c r="B883" s="192"/>
      <c r="C883" s="193"/>
      <c r="D883" s="187" t="s">
        <v>165</v>
      </c>
      <c r="E883" s="193"/>
      <c r="F883" s="195" t="s">
        <v>1772</v>
      </c>
      <c r="G883" s="193"/>
      <c r="H883" s="196">
        <v>145.259</v>
      </c>
      <c r="I883" s="197"/>
      <c r="J883" s="193"/>
      <c r="K883" s="193"/>
      <c r="L883" s="198"/>
      <c r="M883" s="199"/>
      <c r="N883" s="200"/>
      <c r="O883" s="200"/>
      <c r="P883" s="200"/>
      <c r="Q883" s="200"/>
      <c r="R883" s="200"/>
      <c r="S883" s="200"/>
      <c r="T883" s="201"/>
      <c r="AT883" s="202" t="s">
        <v>165</v>
      </c>
      <c r="AU883" s="202" t="s">
        <v>82</v>
      </c>
      <c r="AV883" s="13" t="s">
        <v>82</v>
      </c>
      <c r="AW883" s="13" t="s">
        <v>4</v>
      </c>
      <c r="AX883" s="13" t="s">
        <v>80</v>
      </c>
      <c r="AY883" s="202" t="s">
        <v>149</v>
      </c>
    </row>
    <row r="884" spans="1:65" s="2" customFormat="1" ht="33" customHeight="1">
      <c r="A884" s="35"/>
      <c r="B884" s="36"/>
      <c r="C884" s="174" t="s">
        <v>1773</v>
      </c>
      <c r="D884" s="174" t="s">
        <v>152</v>
      </c>
      <c r="E884" s="175" t="s">
        <v>1774</v>
      </c>
      <c r="F884" s="176" t="s">
        <v>1775</v>
      </c>
      <c r="G884" s="177" t="s">
        <v>170</v>
      </c>
      <c r="H884" s="178">
        <v>75.793</v>
      </c>
      <c r="I884" s="179"/>
      <c r="J884" s="180">
        <f>ROUND(I884*H884,2)</f>
        <v>0</v>
      </c>
      <c r="K884" s="176" t="s">
        <v>182</v>
      </c>
      <c r="L884" s="40"/>
      <c r="M884" s="181" t="s">
        <v>19</v>
      </c>
      <c r="N884" s="182" t="s">
        <v>43</v>
      </c>
      <c r="O884" s="65"/>
      <c r="P884" s="183">
        <f>O884*H884</f>
        <v>0</v>
      </c>
      <c r="Q884" s="183">
        <v>0</v>
      </c>
      <c r="R884" s="183">
        <f>Q884*H884</f>
        <v>0</v>
      </c>
      <c r="S884" s="183">
        <v>0</v>
      </c>
      <c r="T884" s="184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85" t="s">
        <v>256</v>
      </c>
      <c r="AT884" s="185" t="s">
        <v>152</v>
      </c>
      <c r="AU884" s="185" t="s">
        <v>82</v>
      </c>
      <c r="AY884" s="18" t="s">
        <v>149</v>
      </c>
      <c r="BE884" s="186">
        <f>IF(N884="základní",J884,0)</f>
        <v>0</v>
      </c>
      <c r="BF884" s="186">
        <f>IF(N884="snížená",J884,0)</f>
        <v>0</v>
      </c>
      <c r="BG884" s="186">
        <f>IF(N884="zákl. přenesená",J884,0)</f>
        <v>0</v>
      </c>
      <c r="BH884" s="186">
        <f>IF(N884="sníž. přenesená",J884,0)</f>
        <v>0</v>
      </c>
      <c r="BI884" s="186">
        <f>IF(N884="nulová",J884,0)</f>
        <v>0</v>
      </c>
      <c r="BJ884" s="18" t="s">
        <v>80</v>
      </c>
      <c r="BK884" s="186">
        <f>ROUND(I884*H884,2)</f>
        <v>0</v>
      </c>
      <c r="BL884" s="18" t="s">
        <v>256</v>
      </c>
      <c r="BM884" s="185" t="s">
        <v>1776</v>
      </c>
    </row>
    <row r="885" spans="1:47" s="2" customFormat="1" ht="11.25">
      <c r="A885" s="35"/>
      <c r="B885" s="36"/>
      <c r="C885" s="37"/>
      <c r="D885" s="203" t="s">
        <v>184</v>
      </c>
      <c r="E885" s="37"/>
      <c r="F885" s="204" t="s">
        <v>1777</v>
      </c>
      <c r="G885" s="37"/>
      <c r="H885" s="37"/>
      <c r="I885" s="189"/>
      <c r="J885" s="37"/>
      <c r="K885" s="37"/>
      <c r="L885" s="40"/>
      <c r="M885" s="190"/>
      <c r="N885" s="191"/>
      <c r="O885" s="65"/>
      <c r="P885" s="65"/>
      <c r="Q885" s="65"/>
      <c r="R885" s="65"/>
      <c r="S885" s="65"/>
      <c r="T885" s="66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T885" s="18" t="s">
        <v>184</v>
      </c>
      <c r="AU885" s="18" t="s">
        <v>82</v>
      </c>
    </row>
    <row r="886" spans="2:51" s="14" customFormat="1" ht="11.25">
      <c r="B886" s="205"/>
      <c r="C886" s="206"/>
      <c r="D886" s="187" t="s">
        <v>165</v>
      </c>
      <c r="E886" s="207" t="s">
        <v>19</v>
      </c>
      <c r="F886" s="208" t="s">
        <v>193</v>
      </c>
      <c r="G886" s="206"/>
      <c r="H886" s="207" t="s">
        <v>19</v>
      </c>
      <c r="I886" s="209"/>
      <c r="J886" s="206"/>
      <c r="K886" s="206"/>
      <c r="L886" s="210"/>
      <c r="M886" s="211"/>
      <c r="N886" s="212"/>
      <c r="O886" s="212"/>
      <c r="P886" s="212"/>
      <c r="Q886" s="212"/>
      <c r="R886" s="212"/>
      <c r="S886" s="212"/>
      <c r="T886" s="213"/>
      <c r="AT886" s="214" t="s">
        <v>165</v>
      </c>
      <c r="AU886" s="214" t="s">
        <v>82</v>
      </c>
      <c r="AV886" s="14" t="s">
        <v>80</v>
      </c>
      <c r="AW886" s="14" t="s">
        <v>34</v>
      </c>
      <c r="AX886" s="14" t="s">
        <v>72</v>
      </c>
      <c r="AY886" s="214" t="s">
        <v>149</v>
      </c>
    </row>
    <row r="887" spans="2:51" s="13" customFormat="1" ht="22.5">
      <c r="B887" s="192"/>
      <c r="C887" s="193"/>
      <c r="D887" s="187" t="s">
        <v>165</v>
      </c>
      <c r="E887" s="194" t="s">
        <v>19</v>
      </c>
      <c r="F887" s="195" t="s">
        <v>1737</v>
      </c>
      <c r="G887" s="193"/>
      <c r="H887" s="196">
        <v>31.718</v>
      </c>
      <c r="I887" s="197"/>
      <c r="J887" s="193"/>
      <c r="K887" s="193"/>
      <c r="L887" s="198"/>
      <c r="M887" s="199"/>
      <c r="N887" s="200"/>
      <c r="O887" s="200"/>
      <c r="P887" s="200"/>
      <c r="Q887" s="200"/>
      <c r="R887" s="200"/>
      <c r="S887" s="200"/>
      <c r="T887" s="201"/>
      <c r="AT887" s="202" t="s">
        <v>165</v>
      </c>
      <c r="AU887" s="202" t="s">
        <v>82</v>
      </c>
      <c r="AV887" s="13" t="s">
        <v>82</v>
      </c>
      <c r="AW887" s="13" t="s">
        <v>34</v>
      </c>
      <c r="AX887" s="13" t="s">
        <v>72</v>
      </c>
      <c r="AY887" s="202" t="s">
        <v>149</v>
      </c>
    </row>
    <row r="888" spans="2:51" s="14" customFormat="1" ht="11.25">
      <c r="B888" s="205"/>
      <c r="C888" s="206"/>
      <c r="D888" s="187" t="s">
        <v>165</v>
      </c>
      <c r="E888" s="207" t="s">
        <v>19</v>
      </c>
      <c r="F888" s="208" t="s">
        <v>201</v>
      </c>
      <c r="G888" s="206"/>
      <c r="H888" s="207" t="s">
        <v>19</v>
      </c>
      <c r="I888" s="209"/>
      <c r="J888" s="206"/>
      <c r="K888" s="206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165</v>
      </c>
      <c r="AU888" s="214" t="s">
        <v>82</v>
      </c>
      <c r="AV888" s="14" t="s">
        <v>80</v>
      </c>
      <c r="AW888" s="14" t="s">
        <v>34</v>
      </c>
      <c r="AX888" s="14" t="s">
        <v>72</v>
      </c>
      <c r="AY888" s="214" t="s">
        <v>149</v>
      </c>
    </row>
    <row r="889" spans="2:51" s="13" customFormat="1" ht="11.25">
      <c r="B889" s="192"/>
      <c r="C889" s="193"/>
      <c r="D889" s="187" t="s">
        <v>165</v>
      </c>
      <c r="E889" s="194" t="s">
        <v>19</v>
      </c>
      <c r="F889" s="195" t="s">
        <v>1778</v>
      </c>
      <c r="G889" s="193"/>
      <c r="H889" s="196">
        <v>44.075</v>
      </c>
      <c r="I889" s="197"/>
      <c r="J889" s="193"/>
      <c r="K889" s="193"/>
      <c r="L889" s="198"/>
      <c r="M889" s="199"/>
      <c r="N889" s="200"/>
      <c r="O889" s="200"/>
      <c r="P889" s="200"/>
      <c r="Q889" s="200"/>
      <c r="R889" s="200"/>
      <c r="S889" s="200"/>
      <c r="T889" s="201"/>
      <c r="AT889" s="202" t="s">
        <v>165</v>
      </c>
      <c r="AU889" s="202" t="s">
        <v>82</v>
      </c>
      <c r="AV889" s="13" t="s">
        <v>82</v>
      </c>
      <c r="AW889" s="13" t="s">
        <v>34</v>
      </c>
      <c r="AX889" s="13" t="s">
        <v>72</v>
      </c>
      <c r="AY889" s="202" t="s">
        <v>149</v>
      </c>
    </row>
    <row r="890" spans="2:51" s="15" customFormat="1" ht="11.25">
      <c r="B890" s="215"/>
      <c r="C890" s="216"/>
      <c r="D890" s="187" t="s">
        <v>165</v>
      </c>
      <c r="E890" s="217" t="s">
        <v>19</v>
      </c>
      <c r="F890" s="218" t="s">
        <v>203</v>
      </c>
      <c r="G890" s="216"/>
      <c r="H890" s="219">
        <v>75.793</v>
      </c>
      <c r="I890" s="220"/>
      <c r="J890" s="216"/>
      <c r="K890" s="216"/>
      <c r="L890" s="221"/>
      <c r="M890" s="222"/>
      <c r="N890" s="223"/>
      <c r="O890" s="223"/>
      <c r="P890" s="223"/>
      <c r="Q890" s="223"/>
      <c r="R890" s="223"/>
      <c r="S890" s="223"/>
      <c r="T890" s="224"/>
      <c r="AT890" s="225" t="s">
        <v>165</v>
      </c>
      <c r="AU890" s="225" t="s">
        <v>82</v>
      </c>
      <c r="AV890" s="15" t="s">
        <v>157</v>
      </c>
      <c r="AW890" s="15" t="s">
        <v>34</v>
      </c>
      <c r="AX890" s="15" t="s">
        <v>80</v>
      </c>
      <c r="AY890" s="225" t="s">
        <v>149</v>
      </c>
    </row>
    <row r="891" spans="1:65" s="2" customFormat="1" ht="24.2" customHeight="1">
      <c r="A891" s="35"/>
      <c r="B891" s="36"/>
      <c r="C891" s="174" t="s">
        <v>1779</v>
      </c>
      <c r="D891" s="174" t="s">
        <v>152</v>
      </c>
      <c r="E891" s="175" t="s">
        <v>1780</v>
      </c>
      <c r="F891" s="176" t="s">
        <v>1781</v>
      </c>
      <c r="G891" s="177" t="s">
        <v>170</v>
      </c>
      <c r="H891" s="178">
        <v>3.84</v>
      </c>
      <c r="I891" s="179"/>
      <c r="J891" s="180">
        <f>ROUND(I891*H891,2)</f>
        <v>0</v>
      </c>
      <c r="K891" s="176" t="s">
        <v>182</v>
      </c>
      <c r="L891" s="40"/>
      <c r="M891" s="181" t="s">
        <v>19</v>
      </c>
      <c r="N891" s="182" t="s">
        <v>43</v>
      </c>
      <c r="O891" s="65"/>
      <c r="P891" s="183">
        <f>O891*H891</f>
        <v>0</v>
      </c>
      <c r="Q891" s="183">
        <v>0.00058</v>
      </c>
      <c r="R891" s="183">
        <f>Q891*H891</f>
        <v>0.0022272</v>
      </c>
      <c r="S891" s="183">
        <v>0</v>
      </c>
      <c r="T891" s="184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85" t="s">
        <v>256</v>
      </c>
      <c r="AT891" s="185" t="s">
        <v>152</v>
      </c>
      <c r="AU891" s="185" t="s">
        <v>82</v>
      </c>
      <c r="AY891" s="18" t="s">
        <v>149</v>
      </c>
      <c r="BE891" s="186">
        <f>IF(N891="základní",J891,0)</f>
        <v>0</v>
      </c>
      <c r="BF891" s="186">
        <f>IF(N891="snížená",J891,0)</f>
        <v>0</v>
      </c>
      <c r="BG891" s="186">
        <f>IF(N891="zákl. přenesená",J891,0)</f>
        <v>0</v>
      </c>
      <c r="BH891" s="186">
        <f>IF(N891="sníž. přenesená",J891,0)</f>
        <v>0</v>
      </c>
      <c r="BI891" s="186">
        <f>IF(N891="nulová",J891,0)</f>
        <v>0</v>
      </c>
      <c r="BJ891" s="18" t="s">
        <v>80</v>
      </c>
      <c r="BK891" s="186">
        <f>ROUND(I891*H891,2)</f>
        <v>0</v>
      </c>
      <c r="BL891" s="18" t="s">
        <v>256</v>
      </c>
      <c r="BM891" s="185" t="s">
        <v>1782</v>
      </c>
    </row>
    <row r="892" spans="1:47" s="2" customFormat="1" ht="11.25">
      <c r="A892" s="35"/>
      <c r="B892" s="36"/>
      <c r="C892" s="37"/>
      <c r="D892" s="203" t="s">
        <v>184</v>
      </c>
      <c r="E892" s="37"/>
      <c r="F892" s="204" t="s">
        <v>1783</v>
      </c>
      <c r="G892" s="37"/>
      <c r="H892" s="37"/>
      <c r="I892" s="189"/>
      <c r="J892" s="37"/>
      <c r="K892" s="37"/>
      <c r="L892" s="40"/>
      <c r="M892" s="190"/>
      <c r="N892" s="191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184</v>
      </c>
      <c r="AU892" s="18" t="s">
        <v>82</v>
      </c>
    </row>
    <row r="893" spans="2:51" s="13" customFormat="1" ht="11.25">
      <c r="B893" s="192"/>
      <c r="C893" s="193"/>
      <c r="D893" s="187" t="s">
        <v>165</v>
      </c>
      <c r="E893" s="194" t="s">
        <v>19</v>
      </c>
      <c r="F893" s="195" t="s">
        <v>1784</v>
      </c>
      <c r="G893" s="193"/>
      <c r="H893" s="196">
        <v>3.84</v>
      </c>
      <c r="I893" s="197"/>
      <c r="J893" s="193"/>
      <c r="K893" s="193"/>
      <c r="L893" s="198"/>
      <c r="M893" s="199"/>
      <c r="N893" s="200"/>
      <c r="O893" s="200"/>
      <c r="P893" s="200"/>
      <c r="Q893" s="200"/>
      <c r="R893" s="200"/>
      <c r="S893" s="200"/>
      <c r="T893" s="201"/>
      <c r="AT893" s="202" t="s">
        <v>165</v>
      </c>
      <c r="AU893" s="202" t="s">
        <v>82</v>
      </c>
      <c r="AV893" s="13" t="s">
        <v>82</v>
      </c>
      <c r="AW893" s="13" t="s">
        <v>34</v>
      </c>
      <c r="AX893" s="13" t="s">
        <v>80</v>
      </c>
      <c r="AY893" s="202" t="s">
        <v>149</v>
      </c>
    </row>
    <row r="894" spans="1:65" s="2" customFormat="1" ht="24.2" customHeight="1">
      <c r="A894" s="35"/>
      <c r="B894" s="36"/>
      <c r="C894" s="229" t="s">
        <v>1785</v>
      </c>
      <c r="D894" s="229" t="s">
        <v>1089</v>
      </c>
      <c r="E894" s="230" t="s">
        <v>1786</v>
      </c>
      <c r="F894" s="231" t="s">
        <v>1787</v>
      </c>
      <c r="G894" s="232" t="s">
        <v>155</v>
      </c>
      <c r="H894" s="233">
        <v>4</v>
      </c>
      <c r="I894" s="234"/>
      <c r="J894" s="235">
        <f>ROUND(I894*H894,2)</f>
        <v>0</v>
      </c>
      <c r="K894" s="231" t="s">
        <v>156</v>
      </c>
      <c r="L894" s="236"/>
      <c r="M894" s="237" t="s">
        <v>19</v>
      </c>
      <c r="N894" s="238" t="s">
        <v>43</v>
      </c>
      <c r="O894" s="65"/>
      <c r="P894" s="183">
        <f>O894*H894</f>
        <v>0</v>
      </c>
      <c r="Q894" s="183">
        <v>0</v>
      </c>
      <c r="R894" s="183">
        <f>Q894*H894</f>
        <v>0</v>
      </c>
      <c r="S894" s="183">
        <v>0</v>
      </c>
      <c r="T894" s="184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85" t="s">
        <v>355</v>
      </c>
      <c r="AT894" s="185" t="s">
        <v>1089</v>
      </c>
      <c r="AU894" s="185" t="s">
        <v>82</v>
      </c>
      <c r="AY894" s="18" t="s">
        <v>149</v>
      </c>
      <c r="BE894" s="186">
        <f>IF(N894="základní",J894,0)</f>
        <v>0</v>
      </c>
      <c r="BF894" s="186">
        <f>IF(N894="snížená",J894,0)</f>
        <v>0</v>
      </c>
      <c r="BG894" s="186">
        <f>IF(N894="zákl. přenesená",J894,0)</f>
        <v>0</v>
      </c>
      <c r="BH894" s="186">
        <f>IF(N894="sníž. přenesená",J894,0)</f>
        <v>0</v>
      </c>
      <c r="BI894" s="186">
        <f>IF(N894="nulová",J894,0)</f>
        <v>0</v>
      </c>
      <c r="BJ894" s="18" t="s">
        <v>80</v>
      </c>
      <c r="BK894" s="186">
        <f>ROUND(I894*H894,2)</f>
        <v>0</v>
      </c>
      <c r="BL894" s="18" t="s">
        <v>256</v>
      </c>
      <c r="BM894" s="185" t="s">
        <v>1788</v>
      </c>
    </row>
    <row r="895" spans="1:47" s="2" customFormat="1" ht="19.5">
      <c r="A895" s="35"/>
      <c r="B895" s="36"/>
      <c r="C895" s="37"/>
      <c r="D895" s="187" t="s">
        <v>163</v>
      </c>
      <c r="E895" s="37"/>
      <c r="F895" s="188" t="s">
        <v>1789</v>
      </c>
      <c r="G895" s="37"/>
      <c r="H895" s="37"/>
      <c r="I895" s="189"/>
      <c r="J895" s="37"/>
      <c r="K895" s="37"/>
      <c r="L895" s="40"/>
      <c r="M895" s="190"/>
      <c r="N895" s="191"/>
      <c r="O895" s="65"/>
      <c r="P895" s="65"/>
      <c r="Q895" s="65"/>
      <c r="R895" s="65"/>
      <c r="S895" s="65"/>
      <c r="T895" s="66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T895" s="18" t="s">
        <v>163</v>
      </c>
      <c r="AU895" s="18" t="s">
        <v>82</v>
      </c>
    </row>
    <row r="896" spans="1:65" s="2" customFormat="1" ht="24.2" customHeight="1">
      <c r="A896" s="35"/>
      <c r="B896" s="36"/>
      <c r="C896" s="174" t="s">
        <v>1790</v>
      </c>
      <c r="D896" s="174" t="s">
        <v>152</v>
      </c>
      <c r="E896" s="175" t="s">
        <v>1791</v>
      </c>
      <c r="F896" s="176" t="s">
        <v>1792</v>
      </c>
      <c r="G896" s="177" t="s">
        <v>247</v>
      </c>
      <c r="H896" s="178">
        <v>116.1</v>
      </c>
      <c r="I896" s="179"/>
      <c r="J896" s="180">
        <f>ROUND(I896*H896,2)</f>
        <v>0</v>
      </c>
      <c r="K896" s="176" t="s">
        <v>182</v>
      </c>
      <c r="L896" s="40"/>
      <c r="M896" s="181" t="s">
        <v>19</v>
      </c>
      <c r="N896" s="182" t="s">
        <v>43</v>
      </c>
      <c r="O896" s="65"/>
      <c r="P896" s="183">
        <f>O896*H896</f>
        <v>0</v>
      </c>
      <c r="Q896" s="183">
        <v>3E-05</v>
      </c>
      <c r="R896" s="183">
        <f>Q896*H896</f>
        <v>0.003483</v>
      </c>
      <c r="S896" s="183">
        <v>0</v>
      </c>
      <c r="T896" s="184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85" t="s">
        <v>256</v>
      </c>
      <c r="AT896" s="185" t="s">
        <v>152</v>
      </c>
      <c r="AU896" s="185" t="s">
        <v>82</v>
      </c>
      <c r="AY896" s="18" t="s">
        <v>149</v>
      </c>
      <c r="BE896" s="186">
        <f>IF(N896="základní",J896,0)</f>
        <v>0</v>
      </c>
      <c r="BF896" s="186">
        <f>IF(N896="snížená",J896,0)</f>
        <v>0</v>
      </c>
      <c r="BG896" s="186">
        <f>IF(N896="zákl. přenesená",J896,0)</f>
        <v>0</v>
      </c>
      <c r="BH896" s="186">
        <f>IF(N896="sníž. přenesená",J896,0)</f>
        <v>0</v>
      </c>
      <c r="BI896" s="186">
        <f>IF(N896="nulová",J896,0)</f>
        <v>0</v>
      </c>
      <c r="BJ896" s="18" t="s">
        <v>80</v>
      </c>
      <c r="BK896" s="186">
        <f>ROUND(I896*H896,2)</f>
        <v>0</v>
      </c>
      <c r="BL896" s="18" t="s">
        <v>256</v>
      </c>
      <c r="BM896" s="185" t="s">
        <v>1793</v>
      </c>
    </row>
    <row r="897" spans="1:47" s="2" customFormat="1" ht="11.25">
      <c r="A897" s="35"/>
      <c r="B897" s="36"/>
      <c r="C897" s="37"/>
      <c r="D897" s="203" t="s">
        <v>184</v>
      </c>
      <c r="E897" s="37"/>
      <c r="F897" s="204" t="s">
        <v>1794</v>
      </c>
      <c r="G897" s="37"/>
      <c r="H897" s="37"/>
      <c r="I897" s="189"/>
      <c r="J897" s="37"/>
      <c r="K897" s="37"/>
      <c r="L897" s="40"/>
      <c r="M897" s="190"/>
      <c r="N897" s="191"/>
      <c r="O897" s="65"/>
      <c r="P897" s="65"/>
      <c r="Q897" s="65"/>
      <c r="R897" s="65"/>
      <c r="S897" s="65"/>
      <c r="T897" s="66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T897" s="18" t="s">
        <v>184</v>
      </c>
      <c r="AU897" s="18" t="s">
        <v>82</v>
      </c>
    </row>
    <row r="898" spans="2:51" s="14" customFormat="1" ht="11.25">
      <c r="B898" s="205"/>
      <c r="C898" s="206"/>
      <c r="D898" s="187" t="s">
        <v>165</v>
      </c>
      <c r="E898" s="207" t="s">
        <v>19</v>
      </c>
      <c r="F898" s="208" t="s">
        <v>193</v>
      </c>
      <c r="G898" s="206"/>
      <c r="H898" s="207" t="s">
        <v>19</v>
      </c>
      <c r="I898" s="209"/>
      <c r="J898" s="206"/>
      <c r="K898" s="206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165</v>
      </c>
      <c r="AU898" s="214" t="s">
        <v>82</v>
      </c>
      <c r="AV898" s="14" t="s">
        <v>80</v>
      </c>
      <c r="AW898" s="14" t="s">
        <v>34</v>
      </c>
      <c r="AX898" s="14" t="s">
        <v>72</v>
      </c>
      <c r="AY898" s="214" t="s">
        <v>149</v>
      </c>
    </row>
    <row r="899" spans="2:51" s="13" customFormat="1" ht="11.25">
      <c r="B899" s="192"/>
      <c r="C899" s="193"/>
      <c r="D899" s="187" t="s">
        <v>165</v>
      </c>
      <c r="E899" s="194" t="s">
        <v>19</v>
      </c>
      <c r="F899" s="195" t="s">
        <v>1795</v>
      </c>
      <c r="G899" s="193"/>
      <c r="H899" s="196">
        <v>34.4</v>
      </c>
      <c r="I899" s="197"/>
      <c r="J899" s="193"/>
      <c r="K899" s="193"/>
      <c r="L899" s="198"/>
      <c r="M899" s="199"/>
      <c r="N899" s="200"/>
      <c r="O899" s="200"/>
      <c r="P899" s="200"/>
      <c r="Q899" s="200"/>
      <c r="R899" s="200"/>
      <c r="S899" s="200"/>
      <c r="T899" s="201"/>
      <c r="AT899" s="202" t="s">
        <v>165</v>
      </c>
      <c r="AU899" s="202" t="s">
        <v>82</v>
      </c>
      <c r="AV899" s="13" t="s">
        <v>82</v>
      </c>
      <c r="AW899" s="13" t="s">
        <v>34</v>
      </c>
      <c r="AX899" s="13" t="s">
        <v>72</v>
      </c>
      <c r="AY899" s="202" t="s">
        <v>149</v>
      </c>
    </row>
    <row r="900" spans="2:51" s="14" customFormat="1" ht="11.25">
      <c r="B900" s="205"/>
      <c r="C900" s="206"/>
      <c r="D900" s="187" t="s">
        <v>165</v>
      </c>
      <c r="E900" s="207" t="s">
        <v>19</v>
      </c>
      <c r="F900" s="208" t="s">
        <v>201</v>
      </c>
      <c r="G900" s="206"/>
      <c r="H900" s="207" t="s">
        <v>19</v>
      </c>
      <c r="I900" s="209"/>
      <c r="J900" s="206"/>
      <c r="K900" s="206"/>
      <c r="L900" s="210"/>
      <c r="M900" s="211"/>
      <c r="N900" s="212"/>
      <c r="O900" s="212"/>
      <c r="P900" s="212"/>
      <c r="Q900" s="212"/>
      <c r="R900" s="212"/>
      <c r="S900" s="212"/>
      <c r="T900" s="213"/>
      <c r="AT900" s="214" t="s">
        <v>165</v>
      </c>
      <c r="AU900" s="214" t="s">
        <v>82</v>
      </c>
      <c r="AV900" s="14" t="s">
        <v>80</v>
      </c>
      <c r="AW900" s="14" t="s">
        <v>34</v>
      </c>
      <c r="AX900" s="14" t="s">
        <v>72</v>
      </c>
      <c r="AY900" s="214" t="s">
        <v>149</v>
      </c>
    </row>
    <row r="901" spans="2:51" s="13" customFormat="1" ht="22.5">
      <c r="B901" s="192"/>
      <c r="C901" s="193"/>
      <c r="D901" s="187" t="s">
        <v>165</v>
      </c>
      <c r="E901" s="194" t="s">
        <v>19</v>
      </c>
      <c r="F901" s="195" t="s">
        <v>1796</v>
      </c>
      <c r="G901" s="193"/>
      <c r="H901" s="196">
        <v>81.7</v>
      </c>
      <c r="I901" s="197"/>
      <c r="J901" s="193"/>
      <c r="K901" s="193"/>
      <c r="L901" s="198"/>
      <c r="M901" s="199"/>
      <c r="N901" s="200"/>
      <c r="O901" s="200"/>
      <c r="P901" s="200"/>
      <c r="Q901" s="200"/>
      <c r="R901" s="200"/>
      <c r="S901" s="200"/>
      <c r="T901" s="201"/>
      <c r="AT901" s="202" t="s">
        <v>165</v>
      </c>
      <c r="AU901" s="202" t="s">
        <v>82</v>
      </c>
      <c r="AV901" s="13" t="s">
        <v>82</v>
      </c>
      <c r="AW901" s="13" t="s">
        <v>34</v>
      </c>
      <c r="AX901" s="13" t="s">
        <v>72</v>
      </c>
      <c r="AY901" s="202" t="s">
        <v>149</v>
      </c>
    </row>
    <row r="902" spans="2:51" s="15" customFormat="1" ht="11.25">
      <c r="B902" s="215"/>
      <c r="C902" s="216"/>
      <c r="D902" s="187" t="s">
        <v>165</v>
      </c>
      <c r="E902" s="217" t="s">
        <v>19</v>
      </c>
      <c r="F902" s="218" t="s">
        <v>203</v>
      </c>
      <c r="G902" s="216"/>
      <c r="H902" s="219">
        <v>116.1</v>
      </c>
      <c r="I902" s="220"/>
      <c r="J902" s="216"/>
      <c r="K902" s="216"/>
      <c r="L902" s="221"/>
      <c r="M902" s="222"/>
      <c r="N902" s="223"/>
      <c r="O902" s="223"/>
      <c r="P902" s="223"/>
      <c r="Q902" s="223"/>
      <c r="R902" s="223"/>
      <c r="S902" s="223"/>
      <c r="T902" s="224"/>
      <c r="AT902" s="225" t="s">
        <v>165</v>
      </c>
      <c r="AU902" s="225" t="s">
        <v>82</v>
      </c>
      <c r="AV902" s="15" t="s">
        <v>157</v>
      </c>
      <c r="AW902" s="15" t="s">
        <v>34</v>
      </c>
      <c r="AX902" s="15" t="s">
        <v>80</v>
      </c>
      <c r="AY902" s="225" t="s">
        <v>149</v>
      </c>
    </row>
    <row r="903" spans="1:65" s="2" customFormat="1" ht="24.2" customHeight="1">
      <c r="A903" s="35"/>
      <c r="B903" s="36"/>
      <c r="C903" s="174" t="s">
        <v>1797</v>
      </c>
      <c r="D903" s="174" t="s">
        <v>152</v>
      </c>
      <c r="E903" s="175" t="s">
        <v>1798</v>
      </c>
      <c r="F903" s="176" t="s">
        <v>1799</v>
      </c>
      <c r="G903" s="177" t="s">
        <v>170</v>
      </c>
      <c r="H903" s="178">
        <v>130.671</v>
      </c>
      <c r="I903" s="179"/>
      <c r="J903" s="180">
        <f>ROUND(I903*H903,2)</f>
        <v>0</v>
      </c>
      <c r="K903" s="176" t="s">
        <v>182</v>
      </c>
      <c r="L903" s="40"/>
      <c r="M903" s="181" t="s">
        <v>19</v>
      </c>
      <c r="N903" s="182" t="s">
        <v>43</v>
      </c>
      <c r="O903" s="65"/>
      <c r="P903" s="183">
        <f>O903*H903</f>
        <v>0</v>
      </c>
      <c r="Q903" s="183">
        <v>5E-05</v>
      </c>
      <c r="R903" s="183">
        <f>Q903*H903</f>
        <v>0.00653355</v>
      </c>
      <c r="S903" s="183">
        <v>0</v>
      </c>
      <c r="T903" s="184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85" t="s">
        <v>256</v>
      </c>
      <c r="AT903" s="185" t="s">
        <v>152</v>
      </c>
      <c r="AU903" s="185" t="s">
        <v>82</v>
      </c>
      <c r="AY903" s="18" t="s">
        <v>149</v>
      </c>
      <c r="BE903" s="186">
        <f>IF(N903="základní",J903,0)</f>
        <v>0</v>
      </c>
      <c r="BF903" s="186">
        <f>IF(N903="snížená",J903,0)</f>
        <v>0</v>
      </c>
      <c r="BG903" s="186">
        <f>IF(N903="zákl. přenesená",J903,0)</f>
        <v>0</v>
      </c>
      <c r="BH903" s="186">
        <f>IF(N903="sníž. přenesená",J903,0)</f>
        <v>0</v>
      </c>
      <c r="BI903" s="186">
        <f>IF(N903="nulová",J903,0)</f>
        <v>0</v>
      </c>
      <c r="BJ903" s="18" t="s">
        <v>80</v>
      </c>
      <c r="BK903" s="186">
        <f>ROUND(I903*H903,2)</f>
        <v>0</v>
      </c>
      <c r="BL903" s="18" t="s">
        <v>256</v>
      </c>
      <c r="BM903" s="185" t="s">
        <v>1800</v>
      </c>
    </row>
    <row r="904" spans="1:47" s="2" customFormat="1" ht="11.25">
      <c r="A904" s="35"/>
      <c r="B904" s="36"/>
      <c r="C904" s="37"/>
      <c r="D904" s="203" t="s">
        <v>184</v>
      </c>
      <c r="E904" s="37"/>
      <c r="F904" s="204" t="s">
        <v>1801</v>
      </c>
      <c r="G904" s="37"/>
      <c r="H904" s="37"/>
      <c r="I904" s="189"/>
      <c r="J904" s="37"/>
      <c r="K904" s="37"/>
      <c r="L904" s="40"/>
      <c r="M904" s="190"/>
      <c r="N904" s="191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8" t="s">
        <v>184</v>
      </c>
      <c r="AU904" s="18" t="s">
        <v>82</v>
      </c>
    </row>
    <row r="905" spans="2:51" s="14" customFormat="1" ht="11.25">
      <c r="B905" s="205"/>
      <c r="C905" s="206"/>
      <c r="D905" s="187" t="s">
        <v>165</v>
      </c>
      <c r="E905" s="207" t="s">
        <v>19</v>
      </c>
      <c r="F905" s="208" t="s">
        <v>193</v>
      </c>
      <c r="G905" s="206"/>
      <c r="H905" s="207" t="s">
        <v>19</v>
      </c>
      <c r="I905" s="209"/>
      <c r="J905" s="206"/>
      <c r="K905" s="206"/>
      <c r="L905" s="210"/>
      <c r="M905" s="211"/>
      <c r="N905" s="212"/>
      <c r="O905" s="212"/>
      <c r="P905" s="212"/>
      <c r="Q905" s="212"/>
      <c r="R905" s="212"/>
      <c r="S905" s="212"/>
      <c r="T905" s="213"/>
      <c r="AT905" s="214" t="s">
        <v>165</v>
      </c>
      <c r="AU905" s="214" t="s">
        <v>82</v>
      </c>
      <c r="AV905" s="14" t="s">
        <v>80</v>
      </c>
      <c r="AW905" s="14" t="s">
        <v>34</v>
      </c>
      <c r="AX905" s="14" t="s">
        <v>72</v>
      </c>
      <c r="AY905" s="214" t="s">
        <v>149</v>
      </c>
    </row>
    <row r="906" spans="2:51" s="13" customFormat="1" ht="22.5">
      <c r="B906" s="192"/>
      <c r="C906" s="193"/>
      <c r="D906" s="187" t="s">
        <v>165</v>
      </c>
      <c r="E906" s="194" t="s">
        <v>19</v>
      </c>
      <c r="F906" s="195" t="s">
        <v>1737</v>
      </c>
      <c r="G906" s="193"/>
      <c r="H906" s="196">
        <v>31.718</v>
      </c>
      <c r="I906" s="197"/>
      <c r="J906" s="193"/>
      <c r="K906" s="193"/>
      <c r="L906" s="198"/>
      <c r="M906" s="199"/>
      <c r="N906" s="200"/>
      <c r="O906" s="200"/>
      <c r="P906" s="200"/>
      <c r="Q906" s="200"/>
      <c r="R906" s="200"/>
      <c r="S906" s="200"/>
      <c r="T906" s="201"/>
      <c r="AT906" s="202" t="s">
        <v>165</v>
      </c>
      <c r="AU906" s="202" t="s">
        <v>82</v>
      </c>
      <c r="AV906" s="13" t="s">
        <v>82</v>
      </c>
      <c r="AW906" s="13" t="s">
        <v>34</v>
      </c>
      <c r="AX906" s="13" t="s">
        <v>72</v>
      </c>
      <c r="AY906" s="202" t="s">
        <v>149</v>
      </c>
    </row>
    <row r="907" spans="2:51" s="14" customFormat="1" ht="11.25">
      <c r="B907" s="205"/>
      <c r="C907" s="206"/>
      <c r="D907" s="187" t="s">
        <v>165</v>
      </c>
      <c r="E907" s="207" t="s">
        <v>19</v>
      </c>
      <c r="F907" s="208" t="s">
        <v>201</v>
      </c>
      <c r="G907" s="206"/>
      <c r="H907" s="207" t="s">
        <v>19</v>
      </c>
      <c r="I907" s="209"/>
      <c r="J907" s="206"/>
      <c r="K907" s="206"/>
      <c r="L907" s="210"/>
      <c r="M907" s="211"/>
      <c r="N907" s="212"/>
      <c r="O907" s="212"/>
      <c r="P907" s="212"/>
      <c r="Q907" s="212"/>
      <c r="R907" s="212"/>
      <c r="S907" s="212"/>
      <c r="T907" s="213"/>
      <c r="AT907" s="214" t="s">
        <v>165</v>
      </c>
      <c r="AU907" s="214" t="s">
        <v>82</v>
      </c>
      <c r="AV907" s="14" t="s">
        <v>80</v>
      </c>
      <c r="AW907" s="14" t="s">
        <v>34</v>
      </c>
      <c r="AX907" s="14" t="s">
        <v>72</v>
      </c>
      <c r="AY907" s="214" t="s">
        <v>149</v>
      </c>
    </row>
    <row r="908" spans="2:51" s="13" customFormat="1" ht="33.75">
      <c r="B908" s="192"/>
      <c r="C908" s="193"/>
      <c r="D908" s="187" t="s">
        <v>165</v>
      </c>
      <c r="E908" s="194" t="s">
        <v>19</v>
      </c>
      <c r="F908" s="195" t="s">
        <v>1802</v>
      </c>
      <c r="G908" s="193"/>
      <c r="H908" s="196">
        <v>98.953</v>
      </c>
      <c r="I908" s="197"/>
      <c r="J908" s="193"/>
      <c r="K908" s="193"/>
      <c r="L908" s="198"/>
      <c r="M908" s="199"/>
      <c r="N908" s="200"/>
      <c r="O908" s="200"/>
      <c r="P908" s="200"/>
      <c r="Q908" s="200"/>
      <c r="R908" s="200"/>
      <c r="S908" s="200"/>
      <c r="T908" s="201"/>
      <c r="AT908" s="202" t="s">
        <v>165</v>
      </c>
      <c r="AU908" s="202" t="s">
        <v>82</v>
      </c>
      <c r="AV908" s="13" t="s">
        <v>82</v>
      </c>
      <c r="AW908" s="13" t="s">
        <v>34</v>
      </c>
      <c r="AX908" s="13" t="s">
        <v>72</v>
      </c>
      <c r="AY908" s="202" t="s">
        <v>149</v>
      </c>
    </row>
    <row r="909" spans="2:51" s="15" customFormat="1" ht="11.25">
      <c r="B909" s="215"/>
      <c r="C909" s="216"/>
      <c r="D909" s="187" t="s">
        <v>165</v>
      </c>
      <c r="E909" s="217" t="s">
        <v>19</v>
      </c>
      <c r="F909" s="218" t="s">
        <v>203</v>
      </c>
      <c r="G909" s="216"/>
      <c r="H909" s="219">
        <v>130.671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165</v>
      </c>
      <c r="AU909" s="225" t="s">
        <v>82</v>
      </c>
      <c r="AV909" s="15" t="s">
        <v>157</v>
      </c>
      <c r="AW909" s="15" t="s">
        <v>34</v>
      </c>
      <c r="AX909" s="15" t="s">
        <v>80</v>
      </c>
      <c r="AY909" s="225" t="s">
        <v>149</v>
      </c>
    </row>
    <row r="910" spans="1:65" s="2" customFormat="1" ht="37.9" customHeight="1">
      <c r="A910" s="35"/>
      <c r="B910" s="36"/>
      <c r="C910" s="174" t="s">
        <v>1803</v>
      </c>
      <c r="D910" s="174" t="s">
        <v>152</v>
      </c>
      <c r="E910" s="175" t="s">
        <v>1804</v>
      </c>
      <c r="F910" s="176" t="s">
        <v>1805</v>
      </c>
      <c r="G910" s="177" t="s">
        <v>247</v>
      </c>
      <c r="H910" s="178">
        <v>1.85</v>
      </c>
      <c r="I910" s="179"/>
      <c r="J910" s="180">
        <f>ROUND(I910*H910,2)</f>
        <v>0</v>
      </c>
      <c r="K910" s="176" t="s">
        <v>182</v>
      </c>
      <c r="L910" s="40"/>
      <c r="M910" s="181" t="s">
        <v>19</v>
      </c>
      <c r="N910" s="182" t="s">
        <v>43</v>
      </c>
      <c r="O910" s="65"/>
      <c r="P910" s="183">
        <f>O910*H910</f>
        <v>0</v>
      </c>
      <c r="Q910" s="183">
        <v>0.00074</v>
      </c>
      <c r="R910" s="183">
        <f>Q910*H910</f>
        <v>0.001369</v>
      </c>
      <c r="S910" s="183">
        <v>0</v>
      </c>
      <c r="T910" s="184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85" t="s">
        <v>256</v>
      </c>
      <c r="AT910" s="185" t="s">
        <v>152</v>
      </c>
      <c r="AU910" s="185" t="s">
        <v>82</v>
      </c>
      <c r="AY910" s="18" t="s">
        <v>149</v>
      </c>
      <c r="BE910" s="186">
        <f>IF(N910="základní",J910,0)</f>
        <v>0</v>
      </c>
      <c r="BF910" s="186">
        <f>IF(N910="snížená",J910,0)</f>
        <v>0</v>
      </c>
      <c r="BG910" s="186">
        <f>IF(N910="zákl. přenesená",J910,0)</f>
        <v>0</v>
      </c>
      <c r="BH910" s="186">
        <f>IF(N910="sníž. přenesená",J910,0)</f>
        <v>0</v>
      </c>
      <c r="BI910" s="186">
        <f>IF(N910="nulová",J910,0)</f>
        <v>0</v>
      </c>
      <c r="BJ910" s="18" t="s">
        <v>80</v>
      </c>
      <c r="BK910" s="186">
        <f>ROUND(I910*H910,2)</f>
        <v>0</v>
      </c>
      <c r="BL910" s="18" t="s">
        <v>256</v>
      </c>
      <c r="BM910" s="185" t="s">
        <v>1806</v>
      </c>
    </row>
    <row r="911" spans="1:47" s="2" customFormat="1" ht="11.25">
      <c r="A911" s="35"/>
      <c r="B911" s="36"/>
      <c r="C911" s="37"/>
      <c r="D911" s="203" t="s">
        <v>184</v>
      </c>
      <c r="E911" s="37"/>
      <c r="F911" s="204" t="s">
        <v>1807</v>
      </c>
      <c r="G911" s="37"/>
      <c r="H911" s="37"/>
      <c r="I911" s="189"/>
      <c r="J911" s="37"/>
      <c r="K911" s="37"/>
      <c r="L911" s="40"/>
      <c r="M911" s="190"/>
      <c r="N911" s="191"/>
      <c r="O911" s="65"/>
      <c r="P911" s="65"/>
      <c r="Q911" s="65"/>
      <c r="R911" s="65"/>
      <c r="S911" s="65"/>
      <c r="T911" s="66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T911" s="18" t="s">
        <v>184</v>
      </c>
      <c r="AU911" s="18" t="s">
        <v>82</v>
      </c>
    </row>
    <row r="912" spans="2:51" s="13" customFormat="1" ht="11.25">
      <c r="B912" s="192"/>
      <c r="C912" s="193"/>
      <c r="D912" s="187" t="s">
        <v>165</v>
      </c>
      <c r="E912" s="194" t="s">
        <v>19</v>
      </c>
      <c r="F912" s="195" t="s">
        <v>1808</v>
      </c>
      <c r="G912" s="193"/>
      <c r="H912" s="196">
        <v>1.85</v>
      </c>
      <c r="I912" s="197"/>
      <c r="J912" s="193"/>
      <c r="K912" s="193"/>
      <c r="L912" s="198"/>
      <c r="M912" s="199"/>
      <c r="N912" s="200"/>
      <c r="O912" s="200"/>
      <c r="P912" s="200"/>
      <c r="Q912" s="200"/>
      <c r="R912" s="200"/>
      <c r="S912" s="200"/>
      <c r="T912" s="201"/>
      <c r="AT912" s="202" t="s">
        <v>165</v>
      </c>
      <c r="AU912" s="202" t="s">
        <v>82</v>
      </c>
      <c r="AV912" s="13" t="s">
        <v>82</v>
      </c>
      <c r="AW912" s="13" t="s">
        <v>34</v>
      </c>
      <c r="AX912" s="13" t="s">
        <v>80</v>
      </c>
      <c r="AY912" s="202" t="s">
        <v>149</v>
      </c>
    </row>
    <row r="913" spans="1:65" s="2" customFormat="1" ht="24.2" customHeight="1">
      <c r="A913" s="35"/>
      <c r="B913" s="36"/>
      <c r="C913" s="229" t="s">
        <v>1809</v>
      </c>
      <c r="D913" s="229" t="s">
        <v>1089</v>
      </c>
      <c r="E913" s="230" t="s">
        <v>1768</v>
      </c>
      <c r="F913" s="231" t="s">
        <v>1769</v>
      </c>
      <c r="G913" s="232" t="s">
        <v>170</v>
      </c>
      <c r="H913" s="233">
        <v>0.222</v>
      </c>
      <c r="I913" s="234"/>
      <c r="J913" s="235">
        <f>ROUND(I913*H913,2)</f>
        <v>0</v>
      </c>
      <c r="K913" s="231" t="s">
        <v>182</v>
      </c>
      <c r="L913" s="236"/>
      <c r="M913" s="237" t="s">
        <v>19</v>
      </c>
      <c r="N913" s="238" t="s">
        <v>43</v>
      </c>
      <c r="O913" s="65"/>
      <c r="P913" s="183">
        <f>O913*H913</f>
        <v>0</v>
      </c>
      <c r="Q913" s="183">
        <v>0.02</v>
      </c>
      <c r="R913" s="183">
        <f>Q913*H913</f>
        <v>0.00444</v>
      </c>
      <c r="S913" s="183">
        <v>0</v>
      </c>
      <c r="T913" s="184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85" t="s">
        <v>355</v>
      </c>
      <c r="AT913" s="185" t="s">
        <v>1089</v>
      </c>
      <c r="AU913" s="185" t="s">
        <v>82</v>
      </c>
      <c r="AY913" s="18" t="s">
        <v>149</v>
      </c>
      <c r="BE913" s="186">
        <f>IF(N913="základní",J913,0)</f>
        <v>0</v>
      </c>
      <c r="BF913" s="186">
        <f>IF(N913="snížená",J913,0)</f>
        <v>0</v>
      </c>
      <c r="BG913" s="186">
        <f>IF(N913="zákl. přenesená",J913,0)</f>
        <v>0</v>
      </c>
      <c r="BH913" s="186">
        <f>IF(N913="sníž. přenesená",J913,0)</f>
        <v>0</v>
      </c>
      <c r="BI913" s="186">
        <f>IF(N913="nulová",J913,0)</f>
        <v>0</v>
      </c>
      <c r="BJ913" s="18" t="s">
        <v>80</v>
      </c>
      <c r="BK913" s="186">
        <f>ROUND(I913*H913,2)</f>
        <v>0</v>
      </c>
      <c r="BL913" s="18" t="s">
        <v>256</v>
      </c>
      <c r="BM913" s="185" t="s">
        <v>1810</v>
      </c>
    </row>
    <row r="914" spans="1:47" s="2" customFormat="1" ht="19.5">
      <c r="A914" s="35"/>
      <c r="B914" s="36"/>
      <c r="C914" s="37"/>
      <c r="D914" s="187" t="s">
        <v>163</v>
      </c>
      <c r="E914" s="37"/>
      <c r="F914" s="188" t="s">
        <v>1771</v>
      </c>
      <c r="G914" s="37"/>
      <c r="H914" s="37"/>
      <c r="I914" s="189"/>
      <c r="J914" s="37"/>
      <c r="K914" s="37"/>
      <c r="L914" s="40"/>
      <c r="M914" s="190"/>
      <c r="N914" s="191"/>
      <c r="O914" s="65"/>
      <c r="P914" s="65"/>
      <c r="Q914" s="65"/>
      <c r="R914" s="65"/>
      <c r="S914" s="65"/>
      <c r="T914" s="66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T914" s="18" t="s">
        <v>163</v>
      </c>
      <c r="AU914" s="18" t="s">
        <v>82</v>
      </c>
    </row>
    <row r="915" spans="2:51" s="13" customFormat="1" ht="11.25">
      <c r="B915" s="192"/>
      <c r="C915" s="193"/>
      <c r="D915" s="187" t="s">
        <v>165</v>
      </c>
      <c r="E915" s="193"/>
      <c r="F915" s="195" t="s">
        <v>1811</v>
      </c>
      <c r="G915" s="193"/>
      <c r="H915" s="196">
        <v>0.222</v>
      </c>
      <c r="I915" s="197"/>
      <c r="J915" s="193"/>
      <c r="K915" s="193"/>
      <c r="L915" s="198"/>
      <c r="M915" s="199"/>
      <c r="N915" s="200"/>
      <c r="O915" s="200"/>
      <c r="P915" s="200"/>
      <c r="Q915" s="200"/>
      <c r="R915" s="200"/>
      <c r="S915" s="200"/>
      <c r="T915" s="201"/>
      <c r="AT915" s="202" t="s">
        <v>165</v>
      </c>
      <c r="AU915" s="202" t="s">
        <v>82</v>
      </c>
      <c r="AV915" s="13" t="s">
        <v>82</v>
      </c>
      <c r="AW915" s="13" t="s">
        <v>4</v>
      </c>
      <c r="AX915" s="13" t="s">
        <v>80</v>
      </c>
      <c r="AY915" s="202" t="s">
        <v>149</v>
      </c>
    </row>
    <row r="916" spans="1:65" s="2" customFormat="1" ht="33" customHeight="1">
      <c r="A916" s="35"/>
      <c r="B916" s="36"/>
      <c r="C916" s="174" t="s">
        <v>1812</v>
      </c>
      <c r="D916" s="174" t="s">
        <v>152</v>
      </c>
      <c r="E916" s="175" t="s">
        <v>1813</v>
      </c>
      <c r="F916" s="176" t="s">
        <v>1814</v>
      </c>
      <c r="G916" s="177" t="s">
        <v>247</v>
      </c>
      <c r="H916" s="178">
        <v>2.48</v>
      </c>
      <c r="I916" s="179"/>
      <c r="J916" s="180">
        <f>ROUND(I916*H916,2)</f>
        <v>0</v>
      </c>
      <c r="K916" s="176" t="s">
        <v>182</v>
      </c>
      <c r="L916" s="40"/>
      <c r="M916" s="181" t="s">
        <v>19</v>
      </c>
      <c r="N916" s="182" t="s">
        <v>43</v>
      </c>
      <c r="O916" s="65"/>
      <c r="P916" s="183">
        <f>O916*H916</f>
        <v>0</v>
      </c>
      <c r="Q916" s="183">
        <v>0.00095</v>
      </c>
      <c r="R916" s="183">
        <f>Q916*H916</f>
        <v>0.002356</v>
      </c>
      <c r="S916" s="183">
        <v>0</v>
      </c>
      <c r="T916" s="184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85" t="s">
        <v>256</v>
      </c>
      <c r="AT916" s="185" t="s">
        <v>152</v>
      </c>
      <c r="AU916" s="185" t="s">
        <v>82</v>
      </c>
      <c r="AY916" s="18" t="s">
        <v>149</v>
      </c>
      <c r="BE916" s="186">
        <f>IF(N916="základní",J916,0)</f>
        <v>0</v>
      </c>
      <c r="BF916" s="186">
        <f>IF(N916="snížená",J916,0)</f>
        <v>0</v>
      </c>
      <c r="BG916" s="186">
        <f>IF(N916="zákl. přenesená",J916,0)</f>
        <v>0</v>
      </c>
      <c r="BH916" s="186">
        <f>IF(N916="sníž. přenesená",J916,0)</f>
        <v>0</v>
      </c>
      <c r="BI916" s="186">
        <f>IF(N916="nulová",J916,0)</f>
        <v>0</v>
      </c>
      <c r="BJ916" s="18" t="s">
        <v>80</v>
      </c>
      <c r="BK916" s="186">
        <f>ROUND(I916*H916,2)</f>
        <v>0</v>
      </c>
      <c r="BL916" s="18" t="s">
        <v>256</v>
      </c>
      <c r="BM916" s="185" t="s">
        <v>1815</v>
      </c>
    </row>
    <row r="917" spans="1:47" s="2" customFormat="1" ht="11.25">
      <c r="A917" s="35"/>
      <c r="B917" s="36"/>
      <c r="C917" s="37"/>
      <c r="D917" s="203" t="s">
        <v>184</v>
      </c>
      <c r="E917" s="37"/>
      <c r="F917" s="204" t="s">
        <v>1816</v>
      </c>
      <c r="G917" s="37"/>
      <c r="H917" s="37"/>
      <c r="I917" s="189"/>
      <c r="J917" s="37"/>
      <c r="K917" s="37"/>
      <c r="L917" s="40"/>
      <c r="M917" s="190"/>
      <c r="N917" s="191"/>
      <c r="O917" s="65"/>
      <c r="P917" s="65"/>
      <c r="Q917" s="65"/>
      <c r="R917" s="65"/>
      <c r="S917" s="65"/>
      <c r="T917" s="66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T917" s="18" t="s">
        <v>184</v>
      </c>
      <c r="AU917" s="18" t="s">
        <v>82</v>
      </c>
    </row>
    <row r="918" spans="2:51" s="13" customFormat="1" ht="11.25">
      <c r="B918" s="192"/>
      <c r="C918" s="193"/>
      <c r="D918" s="187" t="s">
        <v>165</v>
      </c>
      <c r="E918" s="194" t="s">
        <v>19</v>
      </c>
      <c r="F918" s="195" t="s">
        <v>1817</v>
      </c>
      <c r="G918" s="193"/>
      <c r="H918" s="196">
        <v>2.48</v>
      </c>
      <c r="I918" s="197"/>
      <c r="J918" s="193"/>
      <c r="K918" s="193"/>
      <c r="L918" s="198"/>
      <c r="M918" s="199"/>
      <c r="N918" s="200"/>
      <c r="O918" s="200"/>
      <c r="P918" s="200"/>
      <c r="Q918" s="200"/>
      <c r="R918" s="200"/>
      <c r="S918" s="200"/>
      <c r="T918" s="201"/>
      <c r="AT918" s="202" t="s">
        <v>165</v>
      </c>
      <c r="AU918" s="202" t="s">
        <v>82</v>
      </c>
      <c r="AV918" s="13" t="s">
        <v>82</v>
      </c>
      <c r="AW918" s="13" t="s">
        <v>34</v>
      </c>
      <c r="AX918" s="13" t="s">
        <v>80</v>
      </c>
      <c r="AY918" s="202" t="s">
        <v>149</v>
      </c>
    </row>
    <row r="919" spans="1:65" s="2" customFormat="1" ht="24.2" customHeight="1">
      <c r="A919" s="35"/>
      <c r="B919" s="36"/>
      <c r="C919" s="229" t="s">
        <v>1818</v>
      </c>
      <c r="D919" s="229" t="s">
        <v>1089</v>
      </c>
      <c r="E919" s="230" t="s">
        <v>1768</v>
      </c>
      <c r="F919" s="231" t="s">
        <v>1769</v>
      </c>
      <c r="G919" s="232" t="s">
        <v>170</v>
      </c>
      <c r="H919" s="233">
        <v>0.298</v>
      </c>
      <c r="I919" s="234"/>
      <c r="J919" s="235">
        <f>ROUND(I919*H919,2)</f>
        <v>0</v>
      </c>
      <c r="K919" s="231" t="s">
        <v>182</v>
      </c>
      <c r="L919" s="236"/>
      <c r="M919" s="237" t="s">
        <v>19</v>
      </c>
      <c r="N919" s="238" t="s">
        <v>43</v>
      </c>
      <c r="O919" s="65"/>
      <c r="P919" s="183">
        <f>O919*H919</f>
        <v>0</v>
      </c>
      <c r="Q919" s="183">
        <v>0.02</v>
      </c>
      <c r="R919" s="183">
        <f>Q919*H919</f>
        <v>0.00596</v>
      </c>
      <c r="S919" s="183">
        <v>0</v>
      </c>
      <c r="T919" s="184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185" t="s">
        <v>355</v>
      </c>
      <c r="AT919" s="185" t="s">
        <v>1089</v>
      </c>
      <c r="AU919" s="185" t="s">
        <v>82</v>
      </c>
      <c r="AY919" s="18" t="s">
        <v>149</v>
      </c>
      <c r="BE919" s="186">
        <f>IF(N919="základní",J919,0)</f>
        <v>0</v>
      </c>
      <c r="BF919" s="186">
        <f>IF(N919="snížená",J919,0)</f>
        <v>0</v>
      </c>
      <c r="BG919" s="186">
        <f>IF(N919="zákl. přenesená",J919,0)</f>
        <v>0</v>
      </c>
      <c r="BH919" s="186">
        <f>IF(N919="sníž. přenesená",J919,0)</f>
        <v>0</v>
      </c>
      <c r="BI919" s="186">
        <f>IF(N919="nulová",J919,0)</f>
        <v>0</v>
      </c>
      <c r="BJ919" s="18" t="s">
        <v>80</v>
      </c>
      <c r="BK919" s="186">
        <f>ROUND(I919*H919,2)</f>
        <v>0</v>
      </c>
      <c r="BL919" s="18" t="s">
        <v>256</v>
      </c>
      <c r="BM919" s="185" t="s">
        <v>1819</v>
      </c>
    </row>
    <row r="920" spans="1:47" s="2" customFormat="1" ht="19.5">
      <c r="A920" s="35"/>
      <c r="B920" s="36"/>
      <c r="C920" s="37"/>
      <c r="D920" s="187" t="s">
        <v>163</v>
      </c>
      <c r="E920" s="37"/>
      <c r="F920" s="188" t="s">
        <v>1771</v>
      </c>
      <c r="G920" s="37"/>
      <c r="H920" s="37"/>
      <c r="I920" s="189"/>
      <c r="J920" s="37"/>
      <c r="K920" s="37"/>
      <c r="L920" s="40"/>
      <c r="M920" s="190"/>
      <c r="N920" s="191"/>
      <c r="O920" s="65"/>
      <c r="P920" s="65"/>
      <c r="Q920" s="65"/>
      <c r="R920" s="65"/>
      <c r="S920" s="65"/>
      <c r="T920" s="66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T920" s="18" t="s">
        <v>163</v>
      </c>
      <c r="AU920" s="18" t="s">
        <v>82</v>
      </c>
    </row>
    <row r="921" spans="2:51" s="13" customFormat="1" ht="11.25">
      <c r="B921" s="192"/>
      <c r="C921" s="193"/>
      <c r="D921" s="187" t="s">
        <v>165</v>
      </c>
      <c r="E921" s="193"/>
      <c r="F921" s="195" t="s">
        <v>1820</v>
      </c>
      <c r="G921" s="193"/>
      <c r="H921" s="196">
        <v>0.298</v>
      </c>
      <c r="I921" s="197"/>
      <c r="J921" s="193"/>
      <c r="K921" s="193"/>
      <c r="L921" s="198"/>
      <c r="M921" s="199"/>
      <c r="N921" s="200"/>
      <c r="O921" s="200"/>
      <c r="P921" s="200"/>
      <c r="Q921" s="200"/>
      <c r="R921" s="200"/>
      <c r="S921" s="200"/>
      <c r="T921" s="201"/>
      <c r="AT921" s="202" t="s">
        <v>165</v>
      </c>
      <c r="AU921" s="202" t="s">
        <v>82</v>
      </c>
      <c r="AV921" s="13" t="s">
        <v>82</v>
      </c>
      <c r="AW921" s="13" t="s">
        <v>4</v>
      </c>
      <c r="AX921" s="13" t="s">
        <v>80</v>
      </c>
      <c r="AY921" s="202" t="s">
        <v>149</v>
      </c>
    </row>
    <row r="922" spans="1:65" s="2" customFormat="1" ht="37.9" customHeight="1">
      <c r="A922" s="35"/>
      <c r="B922" s="36"/>
      <c r="C922" s="174" t="s">
        <v>1821</v>
      </c>
      <c r="D922" s="174" t="s">
        <v>152</v>
      </c>
      <c r="E922" s="175" t="s">
        <v>1822</v>
      </c>
      <c r="F922" s="176" t="s">
        <v>1823</v>
      </c>
      <c r="G922" s="177" t="s">
        <v>170</v>
      </c>
      <c r="H922" s="178">
        <v>7.666</v>
      </c>
      <c r="I922" s="179"/>
      <c r="J922" s="180">
        <f>ROUND(I922*H922,2)</f>
        <v>0</v>
      </c>
      <c r="K922" s="176" t="s">
        <v>182</v>
      </c>
      <c r="L922" s="40"/>
      <c r="M922" s="181" t="s">
        <v>19</v>
      </c>
      <c r="N922" s="182" t="s">
        <v>43</v>
      </c>
      <c r="O922" s="65"/>
      <c r="P922" s="183">
        <f>O922*H922</f>
        <v>0</v>
      </c>
      <c r="Q922" s="183">
        <v>0.00495</v>
      </c>
      <c r="R922" s="183">
        <f>Q922*H922</f>
        <v>0.03794670000000001</v>
      </c>
      <c r="S922" s="183">
        <v>0</v>
      </c>
      <c r="T922" s="184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185" t="s">
        <v>256</v>
      </c>
      <c r="AT922" s="185" t="s">
        <v>152</v>
      </c>
      <c r="AU922" s="185" t="s">
        <v>82</v>
      </c>
      <c r="AY922" s="18" t="s">
        <v>149</v>
      </c>
      <c r="BE922" s="186">
        <f>IF(N922="základní",J922,0)</f>
        <v>0</v>
      </c>
      <c r="BF922" s="186">
        <f>IF(N922="snížená",J922,0)</f>
        <v>0</v>
      </c>
      <c r="BG922" s="186">
        <f>IF(N922="zákl. přenesená",J922,0)</f>
        <v>0</v>
      </c>
      <c r="BH922" s="186">
        <f>IF(N922="sníž. přenesená",J922,0)</f>
        <v>0</v>
      </c>
      <c r="BI922" s="186">
        <f>IF(N922="nulová",J922,0)</f>
        <v>0</v>
      </c>
      <c r="BJ922" s="18" t="s">
        <v>80</v>
      </c>
      <c r="BK922" s="186">
        <f>ROUND(I922*H922,2)</f>
        <v>0</v>
      </c>
      <c r="BL922" s="18" t="s">
        <v>256</v>
      </c>
      <c r="BM922" s="185" t="s">
        <v>1824</v>
      </c>
    </row>
    <row r="923" spans="1:47" s="2" customFormat="1" ht="11.25">
      <c r="A923" s="35"/>
      <c r="B923" s="36"/>
      <c r="C923" s="37"/>
      <c r="D923" s="203" t="s">
        <v>184</v>
      </c>
      <c r="E923" s="37"/>
      <c r="F923" s="204" t="s">
        <v>1825</v>
      </c>
      <c r="G923" s="37"/>
      <c r="H923" s="37"/>
      <c r="I923" s="189"/>
      <c r="J923" s="37"/>
      <c r="K923" s="37"/>
      <c r="L923" s="40"/>
      <c r="M923" s="190"/>
      <c r="N923" s="191"/>
      <c r="O923" s="65"/>
      <c r="P923" s="65"/>
      <c r="Q923" s="65"/>
      <c r="R923" s="65"/>
      <c r="S923" s="65"/>
      <c r="T923" s="66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T923" s="18" t="s">
        <v>184</v>
      </c>
      <c r="AU923" s="18" t="s">
        <v>82</v>
      </c>
    </row>
    <row r="924" spans="2:51" s="13" customFormat="1" ht="11.25">
      <c r="B924" s="192"/>
      <c r="C924" s="193"/>
      <c r="D924" s="187" t="s">
        <v>165</v>
      </c>
      <c r="E924" s="194" t="s">
        <v>19</v>
      </c>
      <c r="F924" s="195" t="s">
        <v>1736</v>
      </c>
      <c r="G924" s="193"/>
      <c r="H924" s="196">
        <v>7.666</v>
      </c>
      <c r="I924" s="197"/>
      <c r="J924" s="193"/>
      <c r="K924" s="193"/>
      <c r="L924" s="198"/>
      <c r="M924" s="199"/>
      <c r="N924" s="200"/>
      <c r="O924" s="200"/>
      <c r="P924" s="200"/>
      <c r="Q924" s="200"/>
      <c r="R924" s="200"/>
      <c r="S924" s="200"/>
      <c r="T924" s="201"/>
      <c r="AT924" s="202" t="s">
        <v>165</v>
      </c>
      <c r="AU924" s="202" t="s">
        <v>82</v>
      </c>
      <c r="AV924" s="13" t="s">
        <v>82</v>
      </c>
      <c r="AW924" s="13" t="s">
        <v>34</v>
      </c>
      <c r="AX924" s="13" t="s">
        <v>80</v>
      </c>
      <c r="AY924" s="202" t="s">
        <v>149</v>
      </c>
    </row>
    <row r="925" spans="1:65" s="2" customFormat="1" ht="33" customHeight="1">
      <c r="A925" s="35"/>
      <c r="B925" s="36"/>
      <c r="C925" s="229" t="s">
        <v>1826</v>
      </c>
      <c r="D925" s="229" t="s">
        <v>1089</v>
      </c>
      <c r="E925" s="230" t="s">
        <v>1827</v>
      </c>
      <c r="F925" s="231" t="s">
        <v>1828</v>
      </c>
      <c r="G925" s="232" t="s">
        <v>170</v>
      </c>
      <c r="H925" s="233">
        <v>0.844</v>
      </c>
      <c r="I925" s="234"/>
      <c r="J925" s="235">
        <f>ROUND(I925*H925,2)</f>
        <v>0</v>
      </c>
      <c r="K925" s="231" t="s">
        <v>182</v>
      </c>
      <c r="L925" s="236"/>
      <c r="M925" s="237" t="s">
        <v>19</v>
      </c>
      <c r="N925" s="238" t="s">
        <v>43</v>
      </c>
      <c r="O925" s="65"/>
      <c r="P925" s="183">
        <f>O925*H925</f>
        <v>0</v>
      </c>
      <c r="Q925" s="183">
        <v>0.0192</v>
      </c>
      <c r="R925" s="183">
        <f>Q925*H925</f>
        <v>0.0162048</v>
      </c>
      <c r="S925" s="183">
        <v>0</v>
      </c>
      <c r="T925" s="184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85" t="s">
        <v>355</v>
      </c>
      <c r="AT925" s="185" t="s">
        <v>1089</v>
      </c>
      <c r="AU925" s="185" t="s">
        <v>82</v>
      </c>
      <c r="AY925" s="18" t="s">
        <v>149</v>
      </c>
      <c r="BE925" s="186">
        <f>IF(N925="základní",J925,0)</f>
        <v>0</v>
      </c>
      <c r="BF925" s="186">
        <f>IF(N925="snížená",J925,0)</f>
        <v>0</v>
      </c>
      <c r="BG925" s="186">
        <f>IF(N925="zákl. přenesená",J925,0)</f>
        <v>0</v>
      </c>
      <c r="BH925" s="186">
        <f>IF(N925="sníž. přenesená",J925,0)</f>
        <v>0</v>
      </c>
      <c r="BI925" s="186">
        <f>IF(N925="nulová",J925,0)</f>
        <v>0</v>
      </c>
      <c r="BJ925" s="18" t="s">
        <v>80</v>
      </c>
      <c r="BK925" s="186">
        <f>ROUND(I925*H925,2)</f>
        <v>0</v>
      </c>
      <c r="BL925" s="18" t="s">
        <v>256</v>
      </c>
      <c r="BM925" s="185" t="s">
        <v>1829</v>
      </c>
    </row>
    <row r="926" spans="2:51" s="13" customFormat="1" ht="11.25">
      <c r="B926" s="192"/>
      <c r="C926" s="193"/>
      <c r="D926" s="187" t="s">
        <v>165</v>
      </c>
      <c r="E926" s="194" t="s">
        <v>19</v>
      </c>
      <c r="F926" s="195" t="s">
        <v>1830</v>
      </c>
      <c r="G926" s="193"/>
      <c r="H926" s="196">
        <v>0.767</v>
      </c>
      <c r="I926" s="197"/>
      <c r="J926" s="193"/>
      <c r="K926" s="193"/>
      <c r="L926" s="198"/>
      <c r="M926" s="199"/>
      <c r="N926" s="200"/>
      <c r="O926" s="200"/>
      <c r="P926" s="200"/>
      <c r="Q926" s="200"/>
      <c r="R926" s="200"/>
      <c r="S926" s="200"/>
      <c r="T926" s="201"/>
      <c r="AT926" s="202" t="s">
        <v>165</v>
      </c>
      <c r="AU926" s="202" t="s">
        <v>82</v>
      </c>
      <c r="AV926" s="13" t="s">
        <v>82</v>
      </c>
      <c r="AW926" s="13" t="s">
        <v>34</v>
      </c>
      <c r="AX926" s="13" t="s">
        <v>80</v>
      </c>
      <c r="AY926" s="202" t="s">
        <v>149</v>
      </c>
    </row>
    <row r="927" spans="2:51" s="13" customFormat="1" ht="11.25">
      <c r="B927" s="192"/>
      <c r="C927" s="193"/>
      <c r="D927" s="187" t="s">
        <v>165</v>
      </c>
      <c r="E927" s="193"/>
      <c r="F927" s="195" t="s">
        <v>1831</v>
      </c>
      <c r="G927" s="193"/>
      <c r="H927" s="196">
        <v>0.844</v>
      </c>
      <c r="I927" s="197"/>
      <c r="J927" s="193"/>
      <c r="K927" s="193"/>
      <c r="L927" s="198"/>
      <c r="M927" s="199"/>
      <c r="N927" s="200"/>
      <c r="O927" s="200"/>
      <c r="P927" s="200"/>
      <c r="Q927" s="200"/>
      <c r="R927" s="200"/>
      <c r="S927" s="200"/>
      <c r="T927" s="201"/>
      <c r="AT927" s="202" t="s">
        <v>165</v>
      </c>
      <c r="AU927" s="202" t="s">
        <v>82</v>
      </c>
      <c r="AV927" s="13" t="s">
        <v>82</v>
      </c>
      <c r="AW927" s="13" t="s">
        <v>4</v>
      </c>
      <c r="AX927" s="13" t="s">
        <v>80</v>
      </c>
      <c r="AY927" s="202" t="s">
        <v>149</v>
      </c>
    </row>
    <row r="928" spans="1:65" s="2" customFormat="1" ht="49.15" customHeight="1">
      <c r="A928" s="35"/>
      <c r="B928" s="36"/>
      <c r="C928" s="174" t="s">
        <v>1832</v>
      </c>
      <c r="D928" s="174" t="s">
        <v>152</v>
      </c>
      <c r="E928" s="175" t="s">
        <v>1833</v>
      </c>
      <c r="F928" s="176" t="s">
        <v>1834</v>
      </c>
      <c r="G928" s="177" t="s">
        <v>435</v>
      </c>
      <c r="H928" s="178">
        <v>4.184</v>
      </c>
      <c r="I928" s="179"/>
      <c r="J928" s="180">
        <f>ROUND(I928*H928,2)</f>
        <v>0</v>
      </c>
      <c r="K928" s="176" t="s">
        <v>182</v>
      </c>
      <c r="L928" s="40"/>
      <c r="M928" s="181" t="s">
        <v>19</v>
      </c>
      <c r="N928" s="182" t="s">
        <v>43</v>
      </c>
      <c r="O928" s="65"/>
      <c r="P928" s="183">
        <f>O928*H928</f>
        <v>0</v>
      </c>
      <c r="Q928" s="183">
        <v>0</v>
      </c>
      <c r="R928" s="183">
        <f>Q928*H928</f>
        <v>0</v>
      </c>
      <c r="S928" s="183">
        <v>0</v>
      </c>
      <c r="T928" s="184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185" t="s">
        <v>256</v>
      </c>
      <c r="AT928" s="185" t="s">
        <v>152</v>
      </c>
      <c r="AU928" s="185" t="s">
        <v>82</v>
      </c>
      <c r="AY928" s="18" t="s">
        <v>149</v>
      </c>
      <c r="BE928" s="186">
        <f>IF(N928="základní",J928,0)</f>
        <v>0</v>
      </c>
      <c r="BF928" s="186">
        <f>IF(N928="snížená",J928,0)</f>
        <v>0</v>
      </c>
      <c r="BG928" s="186">
        <f>IF(N928="zákl. přenesená",J928,0)</f>
        <v>0</v>
      </c>
      <c r="BH928" s="186">
        <f>IF(N928="sníž. přenesená",J928,0)</f>
        <v>0</v>
      </c>
      <c r="BI928" s="186">
        <f>IF(N928="nulová",J928,0)</f>
        <v>0</v>
      </c>
      <c r="BJ928" s="18" t="s">
        <v>80</v>
      </c>
      <c r="BK928" s="186">
        <f>ROUND(I928*H928,2)</f>
        <v>0</v>
      </c>
      <c r="BL928" s="18" t="s">
        <v>256</v>
      </c>
      <c r="BM928" s="185" t="s">
        <v>1835</v>
      </c>
    </row>
    <row r="929" spans="1:47" s="2" customFormat="1" ht="11.25">
      <c r="A929" s="35"/>
      <c r="B929" s="36"/>
      <c r="C929" s="37"/>
      <c r="D929" s="203" t="s">
        <v>184</v>
      </c>
      <c r="E929" s="37"/>
      <c r="F929" s="204" t="s">
        <v>1836</v>
      </c>
      <c r="G929" s="37"/>
      <c r="H929" s="37"/>
      <c r="I929" s="189"/>
      <c r="J929" s="37"/>
      <c r="K929" s="37"/>
      <c r="L929" s="40"/>
      <c r="M929" s="190"/>
      <c r="N929" s="191"/>
      <c r="O929" s="65"/>
      <c r="P929" s="65"/>
      <c r="Q929" s="65"/>
      <c r="R929" s="65"/>
      <c r="S929" s="65"/>
      <c r="T929" s="66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T929" s="18" t="s">
        <v>184</v>
      </c>
      <c r="AU929" s="18" t="s">
        <v>82</v>
      </c>
    </row>
    <row r="930" spans="2:63" s="12" customFormat="1" ht="22.9" customHeight="1">
      <c r="B930" s="158"/>
      <c r="C930" s="159"/>
      <c r="D930" s="160" t="s">
        <v>71</v>
      </c>
      <c r="E930" s="172" t="s">
        <v>740</v>
      </c>
      <c r="F930" s="172" t="s">
        <v>741</v>
      </c>
      <c r="G930" s="159"/>
      <c r="H930" s="159"/>
      <c r="I930" s="162"/>
      <c r="J930" s="173">
        <f>BK930</f>
        <v>0</v>
      </c>
      <c r="K930" s="159"/>
      <c r="L930" s="164"/>
      <c r="M930" s="165"/>
      <c r="N930" s="166"/>
      <c r="O930" s="166"/>
      <c r="P930" s="167">
        <f>SUM(P931:P954)</f>
        <v>0</v>
      </c>
      <c r="Q930" s="166"/>
      <c r="R930" s="167">
        <f>SUM(R931:R954)</f>
        <v>0.039003350000000006</v>
      </c>
      <c r="S930" s="166"/>
      <c r="T930" s="168">
        <f>SUM(T931:T954)</f>
        <v>0</v>
      </c>
      <c r="AR930" s="169" t="s">
        <v>82</v>
      </c>
      <c r="AT930" s="170" t="s">
        <v>71</v>
      </c>
      <c r="AU930" s="170" t="s">
        <v>80</v>
      </c>
      <c r="AY930" s="169" t="s">
        <v>149</v>
      </c>
      <c r="BK930" s="171">
        <f>SUM(BK931:BK954)</f>
        <v>0</v>
      </c>
    </row>
    <row r="931" spans="1:65" s="2" customFormat="1" ht="24.2" customHeight="1">
      <c r="A931" s="35"/>
      <c r="B931" s="36"/>
      <c r="C931" s="174" t="s">
        <v>1837</v>
      </c>
      <c r="D931" s="174" t="s">
        <v>152</v>
      </c>
      <c r="E931" s="175" t="s">
        <v>1838</v>
      </c>
      <c r="F931" s="176" t="s">
        <v>1839</v>
      </c>
      <c r="G931" s="177" t="s">
        <v>170</v>
      </c>
      <c r="H931" s="178">
        <v>30</v>
      </c>
      <c r="I931" s="179"/>
      <c r="J931" s="180">
        <f>ROUND(I931*H931,2)</f>
        <v>0</v>
      </c>
      <c r="K931" s="176" t="s">
        <v>182</v>
      </c>
      <c r="L931" s="40"/>
      <c r="M931" s="181" t="s">
        <v>19</v>
      </c>
      <c r="N931" s="182" t="s">
        <v>43</v>
      </c>
      <c r="O931" s="65"/>
      <c r="P931" s="183">
        <f>O931*H931</f>
        <v>0</v>
      </c>
      <c r="Q931" s="183">
        <v>0</v>
      </c>
      <c r="R931" s="183">
        <f>Q931*H931</f>
        <v>0</v>
      </c>
      <c r="S931" s="183">
        <v>0</v>
      </c>
      <c r="T931" s="184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85" t="s">
        <v>256</v>
      </c>
      <c r="AT931" s="185" t="s">
        <v>152</v>
      </c>
      <c r="AU931" s="185" t="s">
        <v>82</v>
      </c>
      <c r="AY931" s="18" t="s">
        <v>149</v>
      </c>
      <c r="BE931" s="186">
        <f>IF(N931="základní",J931,0)</f>
        <v>0</v>
      </c>
      <c r="BF931" s="186">
        <f>IF(N931="snížená",J931,0)</f>
        <v>0</v>
      </c>
      <c r="BG931" s="186">
        <f>IF(N931="zákl. přenesená",J931,0)</f>
        <v>0</v>
      </c>
      <c r="BH931" s="186">
        <f>IF(N931="sníž. přenesená",J931,0)</f>
        <v>0</v>
      </c>
      <c r="BI931" s="186">
        <f>IF(N931="nulová",J931,0)</f>
        <v>0</v>
      </c>
      <c r="BJ931" s="18" t="s">
        <v>80</v>
      </c>
      <c r="BK931" s="186">
        <f>ROUND(I931*H931,2)</f>
        <v>0</v>
      </c>
      <c r="BL931" s="18" t="s">
        <v>256</v>
      </c>
      <c r="BM931" s="185" t="s">
        <v>1840</v>
      </c>
    </row>
    <row r="932" spans="1:47" s="2" customFormat="1" ht="11.25">
      <c r="A932" s="35"/>
      <c r="B932" s="36"/>
      <c r="C932" s="37"/>
      <c r="D932" s="203" t="s">
        <v>184</v>
      </c>
      <c r="E932" s="37"/>
      <c r="F932" s="204" t="s">
        <v>1841</v>
      </c>
      <c r="G932" s="37"/>
      <c r="H932" s="37"/>
      <c r="I932" s="189"/>
      <c r="J932" s="37"/>
      <c r="K932" s="37"/>
      <c r="L932" s="40"/>
      <c r="M932" s="190"/>
      <c r="N932" s="191"/>
      <c r="O932" s="65"/>
      <c r="P932" s="65"/>
      <c r="Q932" s="65"/>
      <c r="R932" s="65"/>
      <c r="S932" s="65"/>
      <c r="T932" s="66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T932" s="18" t="s">
        <v>184</v>
      </c>
      <c r="AU932" s="18" t="s">
        <v>82</v>
      </c>
    </row>
    <row r="933" spans="2:51" s="13" customFormat="1" ht="11.25">
      <c r="B933" s="192"/>
      <c r="C933" s="193"/>
      <c r="D933" s="187" t="s">
        <v>165</v>
      </c>
      <c r="E933" s="194" t="s">
        <v>19</v>
      </c>
      <c r="F933" s="195" t="s">
        <v>1842</v>
      </c>
      <c r="G933" s="193"/>
      <c r="H933" s="196">
        <v>30</v>
      </c>
      <c r="I933" s="197"/>
      <c r="J933" s="193"/>
      <c r="K933" s="193"/>
      <c r="L933" s="198"/>
      <c r="M933" s="199"/>
      <c r="N933" s="200"/>
      <c r="O933" s="200"/>
      <c r="P933" s="200"/>
      <c r="Q933" s="200"/>
      <c r="R933" s="200"/>
      <c r="S933" s="200"/>
      <c r="T933" s="201"/>
      <c r="AT933" s="202" t="s">
        <v>165</v>
      </c>
      <c r="AU933" s="202" t="s">
        <v>82</v>
      </c>
      <c r="AV933" s="13" t="s">
        <v>82</v>
      </c>
      <c r="AW933" s="13" t="s">
        <v>34</v>
      </c>
      <c r="AX933" s="13" t="s">
        <v>80</v>
      </c>
      <c r="AY933" s="202" t="s">
        <v>149</v>
      </c>
    </row>
    <row r="934" spans="1:65" s="2" customFormat="1" ht="24.2" customHeight="1">
      <c r="A934" s="35"/>
      <c r="B934" s="36"/>
      <c r="C934" s="174" t="s">
        <v>1843</v>
      </c>
      <c r="D934" s="174" t="s">
        <v>152</v>
      </c>
      <c r="E934" s="175" t="s">
        <v>1844</v>
      </c>
      <c r="F934" s="176" t="s">
        <v>1845</v>
      </c>
      <c r="G934" s="177" t="s">
        <v>170</v>
      </c>
      <c r="H934" s="178">
        <v>30</v>
      </c>
      <c r="I934" s="179"/>
      <c r="J934" s="180">
        <f>ROUND(I934*H934,2)</f>
        <v>0</v>
      </c>
      <c r="K934" s="176" t="s">
        <v>182</v>
      </c>
      <c r="L934" s="40"/>
      <c r="M934" s="181" t="s">
        <v>19</v>
      </c>
      <c r="N934" s="182" t="s">
        <v>43</v>
      </c>
      <c r="O934" s="65"/>
      <c r="P934" s="183">
        <f>O934*H934</f>
        <v>0</v>
      </c>
      <c r="Q934" s="183">
        <v>0.00014</v>
      </c>
      <c r="R934" s="183">
        <f>Q934*H934</f>
        <v>0.0042</v>
      </c>
      <c r="S934" s="183">
        <v>0</v>
      </c>
      <c r="T934" s="184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85" t="s">
        <v>256</v>
      </c>
      <c r="AT934" s="185" t="s">
        <v>152</v>
      </c>
      <c r="AU934" s="185" t="s">
        <v>82</v>
      </c>
      <c r="AY934" s="18" t="s">
        <v>149</v>
      </c>
      <c r="BE934" s="186">
        <f>IF(N934="základní",J934,0)</f>
        <v>0</v>
      </c>
      <c r="BF934" s="186">
        <f>IF(N934="snížená",J934,0)</f>
        <v>0</v>
      </c>
      <c r="BG934" s="186">
        <f>IF(N934="zákl. přenesená",J934,0)</f>
        <v>0</v>
      </c>
      <c r="BH934" s="186">
        <f>IF(N934="sníž. přenesená",J934,0)</f>
        <v>0</v>
      </c>
      <c r="BI934" s="186">
        <f>IF(N934="nulová",J934,0)</f>
        <v>0</v>
      </c>
      <c r="BJ934" s="18" t="s">
        <v>80</v>
      </c>
      <c r="BK934" s="186">
        <f>ROUND(I934*H934,2)</f>
        <v>0</v>
      </c>
      <c r="BL934" s="18" t="s">
        <v>256</v>
      </c>
      <c r="BM934" s="185" t="s">
        <v>1846</v>
      </c>
    </row>
    <row r="935" spans="1:47" s="2" customFormat="1" ht="11.25">
      <c r="A935" s="35"/>
      <c r="B935" s="36"/>
      <c r="C935" s="37"/>
      <c r="D935" s="203" t="s">
        <v>184</v>
      </c>
      <c r="E935" s="37"/>
      <c r="F935" s="204" t="s">
        <v>1847</v>
      </c>
      <c r="G935" s="37"/>
      <c r="H935" s="37"/>
      <c r="I935" s="189"/>
      <c r="J935" s="37"/>
      <c r="K935" s="37"/>
      <c r="L935" s="40"/>
      <c r="M935" s="190"/>
      <c r="N935" s="191"/>
      <c r="O935" s="65"/>
      <c r="P935" s="65"/>
      <c r="Q935" s="65"/>
      <c r="R935" s="65"/>
      <c r="S935" s="65"/>
      <c r="T935" s="66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T935" s="18" t="s">
        <v>184</v>
      </c>
      <c r="AU935" s="18" t="s">
        <v>82</v>
      </c>
    </row>
    <row r="936" spans="2:51" s="13" customFormat="1" ht="11.25">
      <c r="B936" s="192"/>
      <c r="C936" s="193"/>
      <c r="D936" s="187" t="s">
        <v>165</v>
      </c>
      <c r="E936" s="194" t="s">
        <v>19</v>
      </c>
      <c r="F936" s="195" t="s">
        <v>1842</v>
      </c>
      <c r="G936" s="193"/>
      <c r="H936" s="196">
        <v>30</v>
      </c>
      <c r="I936" s="197"/>
      <c r="J936" s="193"/>
      <c r="K936" s="193"/>
      <c r="L936" s="198"/>
      <c r="M936" s="199"/>
      <c r="N936" s="200"/>
      <c r="O936" s="200"/>
      <c r="P936" s="200"/>
      <c r="Q936" s="200"/>
      <c r="R936" s="200"/>
      <c r="S936" s="200"/>
      <c r="T936" s="201"/>
      <c r="AT936" s="202" t="s">
        <v>165</v>
      </c>
      <c r="AU936" s="202" t="s">
        <v>82</v>
      </c>
      <c r="AV936" s="13" t="s">
        <v>82</v>
      </c>
      <c r="AW936" s="13" t="s">
        <v>34</v>
      </c>
      <c r="AX936" s="13" t="s">
        <v>80</v>
      </c>
      <c r="AY936" s="202" t="s">
        <v>149</v>
      </c>
    </row>
    <row r="937" spans="1:65" s="2" customFormat="1" ht="24.2" customHeight="1">
      <c r="A937" s="35"/>
      <c r="B937" s="36"/>
      <c r="C937" s="174" t="s">
        <v>1848</v>
      </c>
      <c r="D937" s="174" t="s">
        <v>152</v>
      </c>
      <c r="E937" s="175" t="s">
        <v>1849</v>
      </c>
      <c r="F937" s="176" t="s">
        <v>1850</v>
      </c>
      <c r="G937" s="177" t="s">
        <v>170</v>
      </c>
      <c r="H937" s="178">
        <v>30</v>
      </c>
      <c r="I937" s="179"/>
      <c r="J937" s="180">
        <f>ROUND(I937*H937,2)</f>
        <v>0</v>
      </c>
      <c r="K937" s="176" t="s">
        <v>182</v>
      </c>
      <c r="L937" s="40"/>
      <c r="M937" s="181" t="s">
        <v>19</v>
      </c>
      <c r="N937" s="182" t="s">
        <v>43</v>
      </c>
      <c r="O937" s="65"/>
      <c r="P937" s="183">
        <f>O937*H937</f>
        <v>0</v>
      </c>
      <c r="Q937" s="183">
        <v>9E-05</v>
      </c>
      <c r="R937" s="183">
        <f>Q937*H937</f>
        <v>0.0027</v>
      </c>
      <c r="S937" s="183">
        <v>0</v>
      </c>
      <c r="T937" s="184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85" t="s">
        <v>256</v>
      </c>
      <c r="AT937" s="185" t="s">
        <v>152</v>
      </c>
      <c r="AU937" s="185" t="s">
        <v>82</v>
      </c>
      <c r="AY937" s="18" t="s">
        <v>149</v>
      </c>
      <c r="BE937" s="186">
        <f>IF(N937="základní",J937,0)</f>
        <v>0</v>
      </c>
      <c r="BF937" s="186">
        <f>IF(N937="snížená",J937,0)</f>
        <v>0</v>
      </c>
      <c r="BG937" s="186">
        <f>IF(N937="zákl. přenesená",J937,0)</f>
        <v>0</v>
      </c>
      <c r="BH937" s="186">
        <f>IF(N937="sníž. přenesená",J937,0)</f>
        <v>0</v>
      </c>
      <c r="BI937" s="186">
        <f>IF(N937="nulová",J937,0)</f>
        <v>0</v>
      </c>
      <c r="BJ937" s="18" t="s">
        <v>80</v>
      </c>
      <c r="BK937" s="186">
        <f>ROUND(I937*H937,2)</f>
        <v>0</v>
      </c>
      <c r="BL937" s="18" t="s">
        <v>256</v>
      </c>
      <c r="BM937" s="185" t="s">
        <v>1851</v>
      </c>
    </row>
    <row r="938" spans="1:47" s="2" customFormat="1" ht="11.25">
      <c r="A938" s="35"/>
      <c r="B938" s="36"/>
      <c r="C938" s="37"/>
      <c r="D938" s="203" t="s">
        <v>184</v>
      </c>
      <c r="E938" s="37"/>
      <c r="F938" s="204" t="s">
        <v>1852</v>
      </c>
      <c r="G938" s="37"/>
      <c r="H938" s="37"/>
      <c r="I938" s="189"/>
      <c r="J938" s="37"/>
      <c r="K938" s="37"/>
      <c r="L938" s="40"/>
      <c r="M938" s="190"/>
      <c r="N938" s="191"/>
      <c r="O938" s="65"/>
      <c r="P938" s="65"/>
      <c r="Q938" s="65"/>
      <c r="R938" s="65"/>
      <c r="S938" s="65"/>
      <c r="T938" s="66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T938" s="18" t="s">
        <v>184</v>
      </c>
      <c r="AU938" s="18" t="s">
        <v>82</v>
      </c>
    </row>
    <row r="939" spans="2:51" s="13" customFormat="1" ht="11.25">
      <c r="B939" s="192"/>
      <c r="C939" s="193"/>
      <c r="D939" s="187" t="s">
        <v>165</v>
      </c>
      <c r="E939" s="194" t="s">
        <v>19</v>
      </c>
      <c r="F939" s="195" t="s">
        <v>1842</v>
      </c>
      <c r="G939" s="193"/>
      <c r="H939" s="196">
        <v>30</v>
      </c>
      <c r="I939" s="197"/>
      <c r="J939" s="193"/>
      <c r="K939" s="193"/>
      <c r="L939" s="198"/>
      <c r="M939" s="199"/>
      <c r="N939" s="200"/>
      <c r="O939" s="200"/>
      <c r="P939" s="200"/>
      <c r="Q939" s="200"/>
      <c r="R939" s="200"/>
      <c r="S939" s="200"/>
      <c r="T939" s="201"/>
      <c r="AT939" s="202" t="s">
        <v>165</v>
      </c>
      <c r="AU939" s="202" t="s">
        <v>82</v>
      </c>
      <c r="AV939" s="13" t="s">
        <v>82</v>
      </c>
      <c r="AW939" s="13" t="s">
        <v>34</v>
      </c>
      <c r="AX939" s="13" t="s">
        <v>80</v>
      </c>
      <c r="AY939" s="202" t="s">
        <v>149</v>
      </c>
    </row>
    <row r="940" spans="1:65" s="2" customFormat="1" ht="24.2" customHeight="1">
      <c r="A940" s="35"/>
      <c r="B940" s="36"/>
      <c r="C940" s="174" t="s">
        <v>1853</v>
      </c>
      <c r="D940" s="174" t="s">
        <v>152</v>
      </c>
      <c r="E940" s="175" t="s">
        <v>1854</v>
      </c>
      <c r="F940" s="176" t="s">
        <v>1855</v>
      </c>
      <c r="G940" s="177" t="s">
        <v>170</v>
      </c>
      <c r="H940" s="178">
        <v>68.305</v>
      </c>
      <c r="I940" s="179"/>
      <c r="J940" s="180">
        <f>ROUND(I940*H940,2)</f>
        <v>0</v>
      </c>
      <c r="K940" s="176" t="s">
        <v>182</v>
      </c>
      <c r="L940" s="40"/>
      <c r="M940" s="181" t="s">
        <v>19</v>
      </c>
      <c r="N940" s="182" t="s">
        <v>43</v>
      </c>
      <c r="O940" s="65"/>
      <c r="P940" s="183">
        <f>O940*H940</f>
        <v>0</v>
      </c>
      <c r="Q940" s="183">
        <v>0</v>
      </c>
      <c r="R940" s="183">
        <f>Q940*H940</f>
        <v>0</v>
      </c>
      <c r="S940" s="183">
        <v>0</v>
      </c>
      <c r="T940" s="184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85" t="s">
        <v>256</v>
      </c>
      <c r="AT940" s="185" t="s">
        <v>152</v>
      </c>
      <c r="AU940" s="185" t="s">
        <v>82</v>
      </c>
      <c r="AY940" s="18" t="s">
        <v>149</v>
      </c>
      <c r="BE940" s="186">
        <f>IF(N940="základní",J940,0)</f>
        <v>0</v>
      </c>
      <c r="BF940" s="186">
        <f>IF(N940="snížená",J940,0)</f>
        <v>0</v>
      </c>
      <c r="BG940" s="186">
        <f>IF(N940="zákl. přenesená",J940,0)</f>
        <v>0</v>
      </c>
      <c r="BH940" s="186">
        <f>IF(N940="sníž. přenesená",J940,0)</f>
        <v>0</v>
      </c>
      <c r="BI940" s="186">
        <f>IF(N940="nulová",J940,0)</f>
        <v>0</v>
      </c>
      <c r="BJ940" s="18" t="s">
        <v>80</v>
      </c>
      <c r="BK940" s="186">
        <f>ROUND(I940*H940,2)</f>
        <v>0</v>
      </c>
      <c r="BL940" s="18" t="s">
        <v>256</v>
      </c>
      <c r="BM940" s="185" t="s">
        <v>1856</v>
      </c>
    </row>
    <row r="941" spans="1:47" s="2" customFormat="1" ht="11.25">
      <c r="A941" s="35"/>
      <c r="B941" s="36"/>
      <c r="C941" s="37"/>
      <c r="D941" s="203" t="s">
        <v>184</v>
      </c>
      <c r="E941" s="37"/>
      <c r="F941" s="204" t="s">
        <v>1857</v>
      </c>
      <c r="G941" s="37"/>
      <c r="H941" s="37"/>
      <c r="I941" s="189"/>
      <c r="J941" s="37"/>
      <c r="K941" s="37"/>
      <c r="L941" s="40"/>
      <c r="M941" s="190"/>
      <c r="N941" s="191"/>
      <c r="O941" s="65"/>
      <c r="P941" s="65"/>
      <c r="Q941" s="65"/>
      <c r="R941" s="65"/>
      <c r="S941" s="65"/>
      <c r="T941" s="66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T941" s="18" t="s">
        <v>184</v>
      </c>
      <c r="AU941" s="18" t="s">
        <v>82</v>
      </c>
    </row>
    <row r="942" spans="2:51" s="13" customFormat="1" ht="11.25">
      <c r="B942" s="192"/>
      <c r="C942" s="193"/>
      <c r="D942" s="187" t="s">
        <v>165</v>
      </c>
      <c r="E942" s="194" t="s">
        <v>19</v>
      </c>
      <c r="F942" s="195" t="s">
        <v>910</v>
      </c>
      <c r="G942" s="193"/>
      <c r="H942" s="196">
        <v>38</v>
      </c>
      <c r="I942" s="197"/>
      <c r="J942" s="193"/>
      <c r="K942" s="193"/>
      <c r="L942" s="198"/>
      <c r="M942" s="199"/>
      <c r="N942" s="200"/>
      <c r="O942" s="200"/>
      <c r="P942" s="200"/>
      <c r="Q942" s="200"/>
      <c r="R942" s="200"/>
      <c r="S942" s="200"/>
      <c r="T942" s="201"/>
      <c r="AT942" s="202" t="s">
        <v>165</v>
      </c>
      <c r="AU942" s="202" t="s">
        <v>82</v>
      </c>
      <c r="AV942" s="13" t="s">
        <v>82</v>
      </c>
      <c r="AW942" s="13" t="s">
        <v>34</v>
      </c>
      <c r="AX942" s="13" t="s">
        <v>72</v>
      </c>
      <c r="AY942" s="202" t="s">
        <v>149</v>
      </c>
    </row>
    <row r="943" spans="2:51" s="13" customFormat="1" ht="22.5">
      <c r="B943" s="192"/>
      <c r="C943" s="193"/>
      <c r="D943" s="187" t="s">
        <v>165</v>
      </c>
      <c r="E943" s="194" t="s">
        <v>19</v>
      </c>
      <c r="F943" s="195" t="s">
        <v>911</v>
      </c>
      <c r="G943" s="193"/>
      <c r="H943" s="196">
        <v>30.305</v>
      </c>
      <c r="I943" s="197"/>
      <c r="J943" s="193"/>
      <c r="K943" s="193"/>
      <c r="L943" s="198"/>
      <c r="M943" s="199"/>
      <c r="N943" s="200"/>
      <c r="O943" s="200"/>
      <c r="P943" s="200"/>
      <c r="Q943" s="200"/>
      <c r="R943" s="200"/>
      <c r="S943" s="200"/>
      <c r="T943" s="201"/>
      <c r="AT943" s="202" t="s">
        <v>165</v>
      </c>
      <c r="AU943" s="202" t="s">
        <v>82</v>
      </c>
      <c r="AV943" s="13" t="s">
        <v>82</v>
      </c>
      <c r="AW943" s="13" t="s">
        <v>34</v>
      </c>
      <c r="AX943" s="13" t="s">
        <v>72</v>
      </c>
      <c r="AY943" s="202" t="s">
        <v>149</v>
      </c>
    </row>
    <row r="944" spans="2:51" s="15" customFormat="1" ht="11.25">
      <c r="B944" s="215"/>
      <c r="C944" s="216"/>
      <c r="D944" s="187" t="s">
        <v>165</v>
      </c>
      <c r="E944" s="217" t="s">
        <v>19</v>
      </c>
      <c r="F944" s="218" t="s">
        <v>203</v>
      </c>
      <c r="G944" s="216"/>
      <c r="H944" s="219">
        <v>68.305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165</v>
      </c>
      <c r="AU944" s="225" t="s">
        <v>82</v>
      </c>
      <c r="AV944" s="15" t="s">
        <v>157</v>
      </c>
      <c r="AW944" s="15" t="s">
        <v>34</v>
      </c>
      <c r="AX944" s="15" t="s">
        <v>80</v>
      </c>
      <c r="AY944" s="225" t="s">
        <v>149</v>
      </c>
    </row>
    <row r="945" spans="1:65" s="2" customFormat="1" ht="37.9" customHeight="1">
      <c r="A945" s="35"/>
      <c r="B945" s="36"/>
      <c r="C945" s="174" t="s">
        <v>1858</v>
      </c>
      <c r="D945" s="174" t="s">
        <v>152</v>
      </c>
      <c r="E945" s="175" t="s">
        <v>1859</v>
      </c>
      <c r="F945" s="176" t="s">
        <v>1860</v>
      </c>
      <c r="G945" s="177" t="s">
        <v>170</v>
      </c>
      <c r="H945" s="178">
        <v>68.305</v>
      </c>
      <c r="I945" s="179"/>
      <c r="J945" s="180">
        <f>ROUND(I945*H945,2)</f>
        <v>0</v>
      </c>
      <c r="K945" s="176" t="s">
        <v>182</v>
      </c>
      <c r="L945" s="40"/>
      <c r="M945" s="181" t="s">
        <v>19</v>
      </c>
      <c r="N945" s="182" t="s">
        <v>43</v>
      </c>
      <c r="O945" s="65"/>
      <c r="P945" s="183">
        <f>O945*H945</f>
        <v>0</v>
      </c>
      <c r="Q945" s="183">
        <v>0.00011</v>
      </c>
      <c r="R945" s="183">
        <f>Q945*H945</f>
        <v>0.007513550000000001</v>
      </c>
      <c r="S945" s="183">
        <v>0</v>
      </c>
      <c r="T945" s="184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185" t="s">
        <v>256</v>
      </c>
      <c r="AT945" s="185" t="s">
        <v>152</v>
      </c>
      <c r="AU945" s="185" t="s">
        <v>82</v>
      </c>
      <c r="AY945" s="18" t="s">
        <v>149</v>
      </c>
      <c r="BE945" s="186">
        <f>IF(N945="základní",J945,0)</f>
        <v>0</v>
      </c>
      <c r="BF945" s="186">
        <f>IF(N945="snížená",J945,0)</f>
        <v>0</v>
      </c>
      <c r="BG945" s="186">
        <f>IF(N945="zákl. přenesená",J945,0)</f>
        <v>0</v>
      </c>
      <c r="BH945" s="186">
        <f>IF(N945="sníž. přenesená",J945,0)</f>
        <v>0</v>
      </c>
      <c r="BI945" s="186">
        <f>IF(N945="nulová",J945,0)</f>
        <v>0</v>
      </c>
      <c r="BJ945" s="18" t="s">
        <v>80</v>
      </c>
      <c r="BK945" s="186">
        <f>ROUND(I945*H945,2)</f>
        <v>0</v>
      </c>
      <c r="BL945" s="18" t="s">
        <v>256</v>
      </c>
      <c r="BM945" s="185" t="s">
        <v>1861</v>
      </c>
    </row>
    <row r="946" spans="1:47" s="2" customFormat="1" ht="11.25">
      <c r="A946" s="35"/>
      <c r="B946" s="36"/>
      <c r="C946" s="37"/>
      <c r="D946" s="203" t="s">
        <v>184</v>
      </c>
      <c r="E946" s="37"/>
      <c r="F946" s="204" t="s">
        <v>1862</v>
      </c>
      <c r="G946" s="37"/>
      <c r="H946" s="37"/>
      <c r="I946" s="189"/>
      <c r="J946" s="37"/>
      <c r="K946" s="37"/>
      <c r="L946" s="40"/>
      <c r="M946" s="190"/>
      <c r="N946" s="191"/>
      <c r="O946" s="65"/>
      <c r="P946" s="65"/>
      <c r="Q946" s="65"/>
      <c r="R946" s="65"/>
      <c r="S946" s="65"/>
      <c r="T946" s="66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T946" s="18" t="s">
        <v>184</v>
      </c>
      <c r="AU946" s="18" t="s">
        <v>82</v>
      </c>
    </row>
    <row r="947" spans="2:51" s="13" customFormat="1" ht="11.25">
      <c r="B947" s="192"/>
      <c r="C947" s="193"/>
      <c r="D947" s="187" t="s">
        <v>165</v>
      </c>
      <c r="E947" s="194" t="s">
        <v>19</v>
      </c>
      <c r="F947" s="195" t="s">
        <v>910</v>
      </c>
      <c r="G947" s="193"/>
      <c r="H947" s="196">
        <v>38</v>
      </c>
      <c r="I947" s="197"/>
      <c r="J947" s="193"/>
      <c r="K947" s="193"/>
      <c r="L947" s="198"/>
      <c r="M947" s="199"/>
      <c r="N947" s="200"/>
      <c r="O947" s="200"/>
      <c r="P947" s="200"/>
      <c r="Q947" s="200"/>
      <c r="R947" s="200"/>
      <c r="S947" s="200"/>
      <c r="T947" s="201"/>
      <c r="AT947" s="202" t="s">
        <v>165</v>
      </c>
      <c r="AU947" s="202" t="s">
        <v>82</v>
      </c>
      <c r="AV947" s="13" t="s">
        <v>82</v>
      </c>
      <c r="AW947" s="13" t="s">
        <v>34</v>
      </c>
      <c r="AX947" s="13" t="s">
        <v>72</v>
      </c>
      <c r="AY947" s="202" t="s">
        <v>149</v>
      </c>
    </row>
    <row r="948" spans="2:51" s="13" customFormat="1" ht="22.5">
      <c r="B948" s="192"/>
      <c r="C948" s="193"/>
      <c r="D948" s="187" t="s">
        <v>165</v>
      </c>
      <c r="E948" s="194" t="s">
        <v>19</v>
      </c>
      <c r="F948" s="195" t="s">
        <v>911</v>
      </c>
      <c r="G948" s="193"/>
      <c r="H948" s="196">
        <v>30.305</v>
      </c>
      <c r="I948" s="197"/>
      <c r="J948" s="193"/>
      <c r="K948" s="193"/>
      <c r="L948" s="198"/>
      <c r="M948" s="199"/>
      <c r="N948" s="200"/>
      <c r="O948" s="200"/>
      <c r="P948" s="200"/>
      <c r="Q948" s="200"/>
      <c r="R948" s="200"/>
      <c r="S948" s="200"/>
      <c r="T948" s="201"/>
      <c r="AT948" s="202" t="s">
        <v>165</v>
      </c>
      <c r="AU948" s="202" t="s">
        <v>82</v>
      </c>
      <c r="AV948" s="13" t="s">
        <v>82</v>
      </c>
      <c r="AW948" s="13" t="s">
        <v>34</v>
      </c>
      <c r="AX948" s="13" t="s">
        <v>72</v>
      </c>
      <c r="AY948" s="202" t="s">
        <v>149</v>
      </c>
    </row>
    <row r="949" spans="2:51" s="15" customFormat="1" ht="11.25">
      <c r="B949" s="215"/>
      <c r="C949" s="216"/>
      <c r="D949" s="187" t="s">
        <v>165</v>
      </c>
      <c r="E949" s="217" t="s">
        <v>19</v>
      </c>
      <c r="F949" s="218" t="s">
        <v>203</v>
      </c>
      <c r="G949" s="216"/>
      <c r="H949" s="219">
        <v>68.305</v>
      </c>
      <c r="I949" s="220"/>
      <c r="J949" s="216"/>
      <c r="K949" s="216"/>
      <c r="L949" s="221"/>
      <c r="M949" s="222"/>
      <c r="N949" s="223"/>
      <c r="O949" s="223"/>
      <c r="P949" s="223"/>
      <c r="Q949" s="223"/>
      <c r="R949" s="223"/>
      <c r="S949" s="223"/>
      <c r="T949" s="224"/>
      <c r="AT949" s="225" t="s">
        <v>165</v>
      </c>
      <c r="AU949" s="225" t="s">
        <v>82</v>
      </c>
      <c r="AV949" s="15" t="s">
        <v>157</v>
      </c>
      <c r="AW949" s="15" t="s">
        <v>34</v>
      </c>
      <c r="AX949" s="15" t="s">
        <v>80</v>
      </c>
      <c r="AY949" s="225" t="s">
        <v>149</v>
      </c>
    </row>
    <row r="950" spans="1:65" s="2" customFormat="1" ht="37.9" customHeight="1">
      <c r="A950" s="35"/>
      <c r="B950" s="36"/>
      <c r="C950" s="174" t="s">
        <v>1863</v>
      </c>
      <c r="D950" s="174" t="s">
        <v>152</v>
      </c>
      <c r="E950" s="175" t="s">
        <v>1864</v>
      </c>
      <c r="F950" s="176" t="s">
        <v>1865</v>
      </c>
      <c r="G950" s="177" t="s">
        <v>170</v>
      </c>
      <c r="H950" s="178">
        <v>68.305</v>
      </c>
      <c r="I950" s="179"/>
      <c r="J950" s="180">
        <f>ROUND(I950*H950,2)</f>
        <v>0</v>
      </c>
      <c r="K950" s="176" t="s">
        <v>182</v>
      </c>
      <c r="L950" s="40"/>
      <c r="M950" s="181" t="s">
        <v>19</v>
      </c>
      <c r="N950" s="182" t="s">
        <v>43</v>
      </c>
      <c r="O950" s="65"/>
      <c r="P950" s="183">
        <f>O950*H950</f>
        <v>0</v>
      </c>
      <c r="Q950" s="183">
        <v>0.00036</v>
      </c>
      <c r="R950" s="183">
        <f>Q950*H950</f>
        <v>0.024589800000000005</v>
      </c>
      <c r="S950" s="183">
        <v>0</v>
      </c>
      <c r="T950" s="184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85" t="s">
        <v>256</v>
      </c>
      <c r="AT950" s="185" t="s">
        <v>152</v>
      </c>
      <c r="AU950" s="185" t="s">
        <v>82</v>
      </c>
      <c r="AY950" s="18" t="s">
        <v>149</v>
      </c>
      <c r="BE950" s="186">
        <f>IF(N950="základní",J950,0)</f>
        <v>0</v>
      </c>
      <c r="BF950" s="186">
        <f>IF(N950="snížená",J950,0)</f>
        <v>0</v>
      </c>
      <c r="BG950" s="186">
        <f>IF(N950="zákl. přenesená",J950,0)</f>
        <v>0</v>
      </c>
      <c r="BH950" s="186">
        <f>IF(N950="sníž. přenesená",J950,0)</f>
        <v>0</v>
      </c>
      <c r="BI950" s="186">
        <f>IF(N950="nulová",J950,0)</f>
        <v>0</v>
      </c>
      <c r="BJ950" s="18" t="s">
        <v>80</v>
      </c>
      <c r="BK950" s="186">
        <f>ROUND(I950*H950,2)</f>
        <v>0</v>
      </c>
      <c r="BL950" s="18" t="s">
        <v>256</v>
      </c>
      <c r="BM950" s="185" t="s">
        <v>1866</v>
      </c>
    </row>
    <row r="951" spans="1:47" s="2" customFormat="1" ht="11.25">
      <c r="A951" s="35"/>
      <c r="B951" s="36"/>
      <c r="C951" s="37"/>
      <c r="D951" s="203" t="s">
        <v>184</v>
      </c>
      <c r="E951" s="37"/>
      <c r="F951" s="204" t="s">
        <v>1867</v>
      </c>
      <c r="G951" s="37"/>
      <c r="H951" s="37"/>
      <c r="I951" s="189"/>
      <c r="J951" s="37"/>
      <c r="K951" s="37"/>
      <c r="L951" s="40"/>
      <c r="M951" s="190"/>
      <c r="N951" s="191"/>
      <c r="O951" s="65"/>
      <c r="P951" s="65"/>
      <c r="Q951" s="65"/>
      <c r="R951" s="65"/>
      <c r="S951" s="65"/>
      <c r="T951" s="66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T951" s="18" t="s">
        <v>184</v>
      </c>
      <c r="AU951" s="18" t="s">
        <v>82</v>
      </c>
    </row>
    <row r="952" spans="2:51" s="13" customFormat="1" ht="11.25">
      <c r="B952" s="192"/>
      <c r="C952" s="193"/>
      <c r="D952" s="187" t="s">
        <v>165</v>
      </c>
      <c r="E952" s="194" t="s">
        <v>19</v>
      </c>
      <c r="F952" s="195" t="s">
        <v>910</v>
      </c>
      <c r="G952" s="193"/>
      <c r="H952" s="196">
        <v>38</v>
      </c>
      <c r="I952" s="197"/>
      <c r="J952" s="193"/>
      <c r="K952" s="193"/>
      <c r="L952" s="198"/>
      <c r="M952" s="199"/>
      <c r="N952" s="200"/>
      <c r="O952" s="200"/>
      <c r="P952" s="200"/>
      <c r="Q952" s="200"/>
      <c r="R952" s="200"/>
      <c r="S952" s="200"/>
      <c r="T952" s="201"/>
      <c r="AT952" s="202" t="s">
        <v>165</v>
      </c>
      <c r="AU952" s="202" t="s">
        <v>82</v>
      </c>
      <c r="AV952" s="13" t="s">
        <v>82</v>
      </c>
      <c r="AW952" s="13" t="s">
        <v>34</v>
      </c>
      <c r="AX952" s="13" t="s">
        <v>72</v>
      </c>
      <c r="AY952" s="202" t="s">
        <v>149</v>
      </c>
    </row>
    <row r="953" spans="2:51" s="13" customFormat="1" ht="22.5">
      <c r="B953" s="192"/>
      <c r="C953" s="193"/>
      <c r="D953" s="187" t="s">
        <v>165</v>
      </c>
      <c r="E953" s="194" t="s">
        <v>19</v>
      </c>
      <c r="F953" s="195" t="s">
        <v>911</v>
      </c>
      <c r="G953" s="193"/>
      <c r="H953" s="196">
        <v>30.305</v>
      </c>
      <c r="I953" s="197"/>
      <c r="J953" s="193"/>
      <c r="K953" s="193"/>
      <c r="L953" s="198"/>
      <c r="M953" s="199"/>
      <c r="N953" s="200"/>
      <c r="O953" s="200"/>
      <c r="P953" s="200"/>
      <c r="Q953" s="200"/>
      <c r="R953" s="200"/>
      <c r="S953" s="200"/>
      <c r="T953" s="201"/>
      <c r="AT953" s="202" t="s">
        <v>165</v>
      </c>
      <c r="AU953" s="202" t="s">
        <v>82</v>
      </c>
      <c r="AV953" s="13" t="s">
        <v>82</v>
      </c>
      <c r="AW953" s="13" t="s">
        <v>34</v>
      </c>
      <c r="AX953" s="13" t="s">
        <v>72</v>
      </c>
      <c r="AY953" s="202" t="s">
        <v>149</v>
      </c>
    </row>
    <row r="954" spans="2:51" s="15" customFormat="1" ht="11.25">
      <c r="B954" s="215"/>
      <c r="C954" s="216"/>
      <c r="D954" s="187" t="s">
        <v>165</v>
      </c>
      <c r="E954" s="217" t="s">
        <v>19</v>
      </c>
      <c r="F954" s="218" t="s">
        <v>203</v>
      </c>
      <c r="G954" s="216"/>
      <c r="H954" s="219">
        <v>68.305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165</v>
      </c>
      <c r="AU954" s="225" t="s">
        <v>82</v>
      </c>
      <c r="AV954" s="15" t="s">
        <v>157</v>
      </c>
      <c r="AW954" s="15" t="s">
        <v>34</v>
      </c>
      <c r="AX954" s="15" t="s">
        <v>80</v>
      </c>
      <c r="AY954" s="225" t="s">
        <v>149</v>
      </c>
    </row>
    <row r="955" spans="2:63" s="12" customFormat="1" ht="22.9" customHeight="1">
      <c r="B955" s="158"/>
      <c r="C955" s="159"/>
      <c r="D955" s="160" t="s">
        <v>71</v>
      </c>
      <c r="E955" s="172" t="s">
        <v>748</v>
      </c>
      <c r="F955" s="172" t="s">
        <v>749</v>
      </c>
      <c r="G955" s="159"/>
      <c r="H955" s="159"/>
      <c r="I955" s="162"/>
      <c r="J955" s="173">
        <f>BK955</f>
        <v>0</v>
      </c>
      <c r="K955" s="159"/>
      <c r="L955" s="164"/>
      <c r="M955" s="165"/>
      <c r="N955" s="166"/>
      <c r="O955" s="166"/>
      <c r="P955" s="167">
        <f>SUM(P956:P1181)</f>
        <v>0</v>
      </c>
      <c r="Q955" s="166"/>
      <c r="R955" s="167">
        <f>SUM(R956:R1181)</f>
        <v>2.13759384</v>
      </c>
      <c r="S955" s="166"/>
      <c r="T955" s="168">
        <f>SUM(T956:T1181)</f>
        <v>0</v>
      </c>
      <c r="AR955" s="169" t="s">
        <v>82</v>
      </c>
      <c r="AT955" s="170" t="s">
        <v>71</v>
      </c>
      <c r="AU955" s="170" t="s">
        <v>80</v>
      </c>
      <c r="AY955" s="169" t="s">
        <v>149</v>
      </c>
      <c r="BK955" s="171">
        <f>SUM(BK956:BK1181)</f>
        <v>0</v>
      </c>
    </row>
    <row r="956" spans="1:65" s="2" customFormat="1" ht="24.2" customHeight="1">
      <c r="A956" s="35"/>
      <c r="B956" s="36"/>
      <c r="C956" s="174" t="s">
        <v>1868</v>
      </c>
      <c r="D956" s="174" t="s">
        <v>152</v>
      </c>
      <c r="E956" s="175" t="s">
        <v>1869</v>
      </c>
      <c r="F956" s="176" t="s">
        <v>1870</v>
      </c>
      <c r="G956" s="177" t="s">
        <v>170</v>
      </c>
      <c r="H956" s="178">
        <v>2996.77</v>
      </c>
      <c r="I956" s="179"/>
      <c r="J956" s="180">
        <f>ROUND(I956*H956,2)</f>
        <v>0</v>
      </c>
      <c r="K956" s="176" t="s">
        <v>182</v>
      </c>
      <c r="L956" s="40"/>
      <c r="M956" s="181" t="s">
        <v>19</v>
      </c>
      <c r="N956" s="182" t="s">
        <v>43</v>
      </c>
      <c r="O956" s="65"/>
      <c r="P956" s="183">
        <f>O956*H956</f>
        <v>0</v>
      </c>
      <c r="Q956" s="183">
        <v>0</v>
      </c>
      <c r="R956" s="183">
        <f>Q956*H956</f>
        <v>0</v>
      </c>
      <c r="S956" s="183">
        <v>0</v>
      </c>
      <c r="T956" s="184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85" t="s">
        <v>256</v>
      </c>
      <c r="AT956" s="185" t="s">
        <v>152</v>
      </c>
      <c r="AU956" s="185" t="s">
        <v>82</v>
      </c>
      <c r="AY956" s="18" t="s">
        <v>149</v>
      </c>
      <c r="BE956" s="186">
        <f>IF(N956="základní",J956,0)</f>
        <v>0</v>
      </c>
      <c r="BF956" s="186">
        <f>IF(N956="snížená",J956,0)</f>
        <v>0</v>
      </c>
      <c r="BG956" s="186">
        <f>IF(N956="zákl. přenesená",J956,0)</f>
        <v>0</v>
      </c>
      <c r="BH956" s="186">
        <f>IF(N956="sníž. přenesená",J956,0)</f>
        <v>0</v>
      </c>
      <c r="BI956" s="186">
        <f>IF(N956="nulová",J956,0)</f>
        <v>0</v>
      </c>
      <c r="BJ956" s="18" t="s">
        <v>80</v>
      </c>
      <c r="BK956" s="186">
        <f>ROUND(I956*H956,2)</f>
        <v>0</v>
      </c>
      <c r="BL956" s="18" t="s">
        <v>256</v>
      </c>
      <c r="BM956" s="185" t="s">
        <v>1871</v>
      </c>
    </row>
    <row r="957" spans="1:47" s="2" customFormat="1" ht="11.25">
      <c r="A957" s="35"/>
      <c r="B957" s="36"/>
      <c r="C957" s="37"/>
      <c r="D957" s="203" t="s">
        <v>184</v>
      </c>
      <c r="E957" s="37"/>
      <c r="F957" s="204" t="s">
        <v>1872</v>
      </c>
      <c r="G957" s="37"/>
      <c r="H957" s="37"/>
      <c r="I957" s="189"/>
      <c r="J957" s="37"/>
      <c r="K957" s="37"/>
      <c r="L957" s="40"/>
      <c r="M957" s="190"/>
      <c r="N957" s="191"/>
      <c r="O957" s="65"/>
      <c r="P957" s="65"/>
      <c r="Q957" s="65"/>
      <c r="R957" s="65"/>
      <c r="S957" s="65"/>
      <c r="T957" s="66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T957" s="18" t="s">
        <v>184</v>
      </c>
      <c r="AU957" s="18" t="s">
        <v>82</v>
      </c>
    </row>
    <row r="958" spans="2:51" s="14" customFormat="1" ht="11.25">
      <c r="B958" s="205"/>
      <c r="C958" s="206"/>
      <c r="D958" s="187" t="s">
        <v>165</v>
      </c>
      <c r="E958" s="207" t="s">
        <v>19</v>
      </c>
      <c r="F958" s="208" t="s">
        <v>755</v>
      </c>
      <c r="G958" s="206"/>
      <c r="H958" s="207" t="s">
        <v>19</v>
      </c>
      <c r="I958" s="209"/>
      <c r="J958" s="206"/>
      <c r="K958" s="206"/>
      <c r="L958" s="210"/>
      <c r="M958" s="211"/>
      <c r="N958" s="212"/>
      <c r="O958" s="212"/>
      <c r="P958" s="212"/>
      <c r="Q958" s="212"/>
      <c r="R958" s="212"/>
      <c r="S958" s="212"/>
      <c r="T958" s="213"/>
      <c r="AT958" s="214" t="s">
        <v>165</v>
      </c>
      <c r="AU958" s="214" t="s">
        <v>82</v>
      </c>
      <c r="AV958" s="14" t="s">
        <v>80</v>
      </c>
      <c r="AW958" s="14" t="s">
        <v>34</v>
      </c>
      <c r="AX958" s="14" t="s">
        <v>72</v>
      </c>
      <c r="AY958" s="214" t="s">
        <v>149</v>
      </c>
    </row>
    <row r="959" spans="2:51" s="13" customFormat="1" ht="22.5">
      <c r="B959" s="192"/>
      <c r="C959" s="193"/>
      <c r="D959" s="187" t="s">
        <v>165</v>
      </c>
      <c r="E959" s="194" t="s">
        <v>19</v>
      </c>
      <c r="F959" s="195" t="s">
        <v>1873</v>
      </c>
      <c r="G959" s="193"/>
      <c r="H959" s="196">
        <v>151.17</v>
      </c>
      <c r="I959" s="197"/>
      <c r="J959" s="193"/>
      <c r="K959" s="193"/>
      <c r="L959" s="198"/>
      <c r="M959" s="199"/>
      <c r="N959" s="200"/>
      <c r="O959" s="200"/>
      <c r="P959" s="200"/>
      <c r="Q959" s="200"/>
      <c r="R959" s="200"/>
      <c r="S959" s="200"/>
      <c r="T959" s="201"/>
      <c r="AT959" s="202" t="s">
        <v>165</v>
      </c>
      <c r="AU959" s="202" t="s">
        <v>82</v>
      </c>
      <c r="AV959" s="13" t="s">
        <v>82</v>
      </c>
      <c r="AW959" s="13" t="s">
        <v>34</v>
      </c>
      <c r="AX959" s="13" t="s">
        <v>72</v>
      </c>
      <c r="AY959" s="202" t="s">
        <v>149</v>
      </c>
    </row>
    <row r="960" spans="2:51" s="13" customFormat="1" ht="11.25">
      <c r="B960" s="192"/>
      <c r="C960" s="193"/>
      <c r="D960" s="187" t="s">
        <v>165</v>
      </c>
      <c r="E960" s="194" t="s">
        <v>19</v>
      </c>
      <c r="F960" s="195" t="s">
        <v>1874</v>
      </c>
      <c r="G960" s="193"/>
      <c r="H960" s="196">
        <v>86.818</v>
      </c>
      <c r="I960" s="197"/>
      <c r="J960" s="193"/>
      <c r="K960" s="193"/>
      <c r="L960" s="198"/>
      <c r="M960" s="199"/>
      <c r="N960" s="200"/>
      <c r="O960" s="200"/>
      <c r="P960" s="200"/>
      <c r="Q960" s="200"/>
      <c r="R960" s="200"/>
      <c r="S960" s="200"/>
      <c r="T960" s="201"/>
      <c r="AT960" s="202" t="s">
        <v>165</v>
      </c>
      <c r="AU960" s="202" t="s">
        <v>82</v>
      </c>
      <c r="AV960" s="13" t="s">
        <v>82</v>
      </c>
      <c r="AW960" s="13" t="s">
        <v>34</v>
      </c>
      <c r="AX960" s="13" t="s">
        <v>72</v>
      </c>
      <c r="AY960" s="202" t="s">
        <v>149</v>
      </c>
    </row>
    <row r="961" spans="2:51" s="13" customFormat="1" ht="45">
      <c r="B961" s="192"/>
      <c r="C961" s="193"/>
      <c r="D961" s="187" t="s">
        <v>165</v>
      </c>
      <c r="E961" s="194" t="s">
        <v>19</v>
      </c>
      <c r="F961" s="195" t="s">
        <v>1875</v>
      </c>
      <c r="G961" s="193"/>
      <c r="H961" s="196">
        <v>96.618</v>
      </c>
      <c r="I961" s="197"/>
      <c r="J961" s="193"/>
      <c r="K961" s="193"/>
      <c r="L961" s="198"/>
      <c r="M961" s="199"/>
      <c r="N961" s="200"/>
      <c r="O961" s="200"/>
      <c r="P961" s="200"/>
      <c r="Q961" s="200"/>
      <c r="R961" s="200"/>
      <c r="S961" s="200"/>
      <c r="T961" s="201"/>
      <c r="AT961" s="202" t="s">
        <v>165</v>
      </c>
      <c r="AU961" s="202" t="s">
        <v>82</v>
      </c>
      <c r="AV961" s="13" t="s">
        <v>82</v>
      </c>
      <c r="AW961" s="13" t="s">
        <v>34</v>
      </c>
      <c r="AX961" s="13" t="s">
        <v>72</v>
      </c>
      <c r="AY961" s="202" t="s">
        <v>149</v>
      </c>
    </row>
    <row r="962" spans="2:51" s="13" customFormat="1" ht="22.5">
      <c r="B962" s="192"/>
      <c r="C962" s="193"/>
      <c r="D962" s="187" t="s">
        <v>165</v>
      </c>
      <c r="E962" s="194" t="s">
        <v>19</v>
      </c>
      <c r="F962" s="195" t="s">
        <v>1876</v>
      </c>
      <c r="G962" s="193"/>
      <c r="H962" s="196">
        <v>101.874</v>
      </c>
      <c r="I962" s="197"/>
      <c r="J962" s="193"/>
      <c r="K962" s="193"/>
      <c r="L962" s="198"/>
      <c r="M962" s="199"/>
      <c r="N962" s="200"/>
      <c r="O962" s="200"/>
      <c r="P962" s="200"/>
      <c r="Q962" s="200"/>
      <c r="R962" s="200"/>
      <c r="S962" s="200"/>
      <c r="T962" s="201"/>
      <c r="AT962" s="202" t="s">
        <v>165</v>
      </c>
      <c r="AU962" s="202" t="s">
        <v>82</v>
      </c>
      <c r="AV962" s="13" t="s">
        <v>82</v>
      </c>
      <c r="AW962" s="13" t="s">
        <v>34</v>
      </c>
      <c r="AX962" s="13" t="s">
        <v>72</v>
      </c>
      <c r="AY962" s="202" t="s">
        <v>149</v>
      </c>
    </row>
    <row r="963" spans="2:51" s="13" customFormat="1" ht="22.5">
      <c r="B963" s="192"/>
      <c r="C963" s="193"/>
      <c r="D963" s="187" t="s">
        <v>165</v>
      </c>
      <c r="E963" s="194" t="s">
        <v>19</v>
      </c>
      <c r="F963" s="195" t="s">
        <v>758</v>
      </c>
      <c r="G963" s="193"/>
      <c r="H963" s="196">
        <v>188.532</v>
      </c>
      <c r="I963" s="197"/>
      <c r="J963" s="193"/>
      <c r="K963" s="193"/>
      <c r="L963" s="198"/>
      <c r="M963" s="199"/>
      <c r="N963" s="200"/>
      <c r="O963" s="200"/>
      <c r="P963" s="200"/>
      <c r="Q963" s="200"/>
      <c r="R963" s="200"/>
      <c r="S963" s="200"/>
      <c r="T963" s="201"/>
      <c r="AT963" s="202" t="s">
        <v>165</v>
      </c>
      <c r="AU963" s="202" t="s">
        <v>82</v>
      </c>
      <c r="AV963" s="13" t="s">
        <v>82</v>
      </c>
      <c r="AW963" s="13" t="s">
        <v>34</v>
      </c>
      <c r="AX963" s="13" t="s">
        <v>72</v>
      </c>
      <c r="AY963" s="202" t="s">
        <v>149</v>
      </c>
    </row>
    <row r="964" spans="2:51" s="13" customFormat="1" ht="33.75">
      <c r="B964" s="192"/>
      <c r="C964" s="193"/>
      <c r="D964" s="187" t="s">
        <v>165</v>
      </c>
      <c r="E964" s="194" t="s">
        <v>19</v>
      </c>
      <c r="F964" s="195" t="s">
        <v>1877</v>
      </c>
      <c r="G964" s="193"/>
      <c r="H964" s="196">
        <v>-17.306</v>
      </c>
      <c r="I964" s="197"/>
      <c r="J964" s="193"/>
      <c r="K964" s="193"/>
      <c r="L964" s="198"/>
      <c r="M964" s="199"/>
      <c r="N964" s="200"/>
      <c r="O964" s="200"/>
      <c r="P964" s="200"/>
      <c r="Q964" s="200"/>
      <c r="R964" s="200"/>
      <c r="S964" s="200"/>
      <c r="T964" s="201"/>
      <c r="AT964" s="202" t="s">
        <v>165</v>
      </c>
      <c r="AU964" s="202" t="s">
        <v>82</v>
      </c>
      <c r="AV964" s="13" t="s">
        <v>82</v>
      </c>
      <c r="AW964" s="13" t="s">
        <v>34</v>
      </c>
      <c r="AX964" s="13" t="s">
        <v>72</v>
      </c>
      <c r="AY964" s="202" t="s">
        <v>149</v>
      </c>
    </row>
    <row r="965" spans="2:51" s="13" customFormat="1" ht="22.5">
      <c r="B965" s="192"/>
      <c r="C965" s="193"/>
      <c r="D965" s="187" t="s">
        <v>165</v>
      </c>
      <c r="E965" s="194" t="s">
        <v>19</v>
      </c>
      <c r="F965" s="195" t="s">
        <v>1878</v>
      </c>
      <c r="G965" s="193"/>
      <c r="H965" s="196">
        <v>30.288</v>
      </c>
      <c r="I965" s="197"/>
      <c r="J965" s="193"/>
      <c r="K965" s="193"/>
      <c r="L965" s="198"/>
      <c r="M965" s="199"/>
      <c r="N965" s="200"/>
      <c r="O965" s="200"/>
      <c r="P965" s="200"/>
      <c r="Q965" s="200"/>
      <c r="R965" s="200"/>
      <c r="S965" s="200"/>
      <c r="T965" s="201"/>
      <c r="AT965" s="202" t="s">
        <v>165</v>
      </c>
      <c r="AU965" s="202" t="s">
        <v>82</v>
      </c>
      <c r="AV965" s="13" t="s">
        <v>82</v>
      </c>
      <c r="AW965" s="13" t="s">
        <v>34</v>
      </c>
      <c r="AX965" s="13" t="s">
        <v>72</v>
      </c>
      <c r="AY965" s="202" t="s">
        <v>149</v>
      </c>
    </row>
    <row r="966" spans="2:51" s="13" customFormat="1" ht="22.5">
      <c r="B966" s="192"/>
      <c r="C966" s="193"/>
      <c r="D966" s="187" t="s">
        <v>165</v>
      </c>
      <c r="E966" s="194" t="s">
        <v>19</v>
      </c>
      <c r="F966" s="195" t="s">
        <v>1879</v>
      </c>
      <c r="G966" s="193"/>
      <c r="H966" s="196">
        <v>8.777</v>
      </c>
      <c r="I966" s="197"/>
      <c r="J966" s="193"/>
      <c r="K966" s="193"/>
      <c r="L966" s="198"/>
      <c r="M966" s="199"/>
      <c r="N966" s="200"/>
      <c r="O966" s="200"/>
      <c r="P966" s="200"/>
      <c r="Q966" s="200"/>
      <c r="R966" s="200"/>
      <c r="S966" s="200"/>
      <c r="T966" s="201"/>
      <c r="AT966" s="202" t="s">
        <v>165</v>
      </c>
      <c r="AU966" s="202" t="s">
        <v>82</v>
      </c>
      <c r="AV966" s="13" t="s">
        <v>82</v>
      </c>
      <c r="AW966" s="13" t="s">
        <v>34</v>
      </c>
      <c r="AX966" s="13" t="s">
        <v>72</v>
      </c>
      <c r="AY966" s="202" t="s">
        <v>149</v>
      </c>
    </row>
    <row r="967" spans="2:51" s="14" customFormat="1" ht="11.25">
      <c r="B967" s="205"/>
      <c r="C967" s="206"/>
      <c r="D967" s="187" t="s">
        <v>165</v>
      </c>
      <c r="E967" s="207" t="s">
        <v>19</v>
      </c>
      <c r="F967" s="208" t="s">
        <v>1880</v>
      </c>
      <c r="G967" s="206"/>
      <c r="H967" s="207" t="s">
        <v>19</v>
      </c>
      <c r="I967" s="209"/>
      <c r="J967" s="206"/>
      <c r="K967" s="206"/>
      <c r="L967" s="210"/>
      <c r="M967" s="211"/>
      <c r="N967" s="212"/>
      <c r="O967" s="212"/>
      <c r="P967" s="212"/>
      <c r="Q967" s="212"/>
      <c r="R967" s="212"/>
      <c r="S967" s="212"/>
      <c r="T967" s="213"/>
      <c r="AT967" s="214" t="s">
        <v>165</v>
      </c>
      <c r="AU967" s="214" t="s">
        <v>82</v>
      </c>
      <c r="AV967" s="14" t="s">
        <v>80</v>
      </c>
      <c r="AW967" s="14" t="s">
        <v>34</v>
      </c>
      <c r="AX967" s="14" t="s">
        <v>72</v>
      </c>
      <c r="AY967" s="214" t="s">
        <v>149</v>
      </c>
    </row>
    <row r="968" spans="2:51" s="13" customFormat="1" ht="22.5">
      <c r="B968" s="192"/>
      <c r="C968" s="193"/>
      <c r="D968" s="187" t="s">
        <v>165</v>
      </c>
      <c r="E968" s="194" t="s">
        <v>19</v>
      </c>
      <c r="F968" s="195" t="s">
        <v>1881</v>
      </c>
      <c r="G968" s="193"/>
      <c r="H968" s="196">
        <v>106.028</v>
      </c>
      <c r="I968" s="197"/>
      <c r="J968" s="193"/>
      <c r="K968" s="193"/>
      <c r="L968" s="198"/>
      <c r="M968" s="199"/>
      <c r="N968" s="200"/>
      <c r="O968" s="200"/>
      <c r="P968" s="200"/>
      <c r="Q968" s="200"/>
      <c r="R968" s="200"/>
      <c r="S968" s="200"/>
      <c r="T968" s="201"/>
      <c r="AT968" s="202" t="s">
        <v>165</v>
      </c>
      <c r="AU968" s="202" t="s">
        <v>82</v>
      </c>
      <c r="AV968" s="13" t="s">
        <v>82</v>
      </c>
      <c r="AW968" s="13" t="s">
        <v>34</v>
      </c>
      <c r="AX968" s="13" t="s">
        <v>72</v>
      </c>
      <c r="AY968" s="202" t="s">
        <v>149</v>
      </c>
    </row>
    <row r="969" spans="2:51" s="13" customFormat="1" ht="22.5">
      <c r="B969" s="192"/>
      <c r="C969" s="193"/>
      <c r="D969" s="187" t="s">
        <v>165</v>
      </c>
      <c r="E969" s="194" t="s">
        <v>19</v>
      </c>
      <c r="F969" s="195" t="s">
        <v>1882</v>
      </c>
      <c r="G969" s="193"/>
      <c r="H969" s="196">
        <v>209.252</v>
      </c>
      <c r="I969" s="197"/>
      <c r="J969" s="193"/>
      <c r="K969" s="193"/>
      <c r="L969" s="198"/>
      <c r="M969" s="199"/>
      <c r="N969" s="200"/>
      <c r="O969" s="200"/>
      <c r="P969" s="200"/>
      <c r="Q969" s="200"/>
      <c r="R969" s="200"/>
      <c r="S969" s="200"/>
      <c r="T969" s="201"/>
      <c r="AT969" s="202" t="s">
        <v>165</v>
      </c>
      <c r="AU969" s="202" t="s">
        <v>82</v>
      </c>
      <c r="AV969" s="13" t="s">
        <v>82</v>
      </c>
      <c r="AW969" s="13" t="s">
        <v>34</v>
      </c>
      <c r="AX969" s="13" t="s">
        <v>72</v>
      </c>
      <c r="AY969" s="202" t="s">
        <v>149</v>
      </c>
    </row>
    <row r="970" spans="2:51" s="13" customFormat="1" ht="22.5">
      <c r="B970" s="192"/>
      <c r="C970" s="193"/>
      <c r="D970" s="187" t="s">
        <v>165</v>
      </c>
      <c r="E970" s="194" t="s">
        <v>19</v>
      </c>
      <c r="F970" s="195" t="s">
        <v>1883</v>
      </c>
      <c r="G970" s="193"/>
      <c r="H970" s="196">
        <v>305.998</v>
      </c>
      <c r="I970" s="197"/>
      <c r="J970" s="193"/>
      <c r="K970" s="193"/>
      <c r="L970" s="198"/>
      <c r="M970" s="199"/>
      <c r="N970" s="200"/>
      <c r="O970" s="200"/>
      <c r="P970" s="200"/>
      <c r="Q970" s="200"/>
      <c r="R970" s="200"/>
      <c r="S970" s="200"/>
      <c r="T970" s="201"/>
      <c r="AT970" s="202" t="s">
        <v>165</v>
      </c>
      <c r="AU970" s="202" t="s">
        <v>82</v>
      </c>
      <c r="AV970" s="13" t="s">
        <v>82</v>
      </c>
      <c r="AW970" s="13" t="s">
        <v>34</v>
      </c>
      <c r="AX970" s="13" t="s">
        <v>72</v>
      </c>
      <c r="AY970" s="202" t="s">
        <v>149</v>
      </c>
    </row>
    <row r="971" spans="2:51" s="13" customFormat="1" ht="22.5">
      <c r="B971" s="192"/>
      <c r="C971" s="193"/>
      <c r="D971" s="187" t="s">
        <v>165</v>
      </c>
      <c r="E971" s="194" t="s">
        <v>19</v>
      </c>
      <c r="F971" s="195" t="s">
        <v>1884</v>
      </c>
      <c r="G971" s="193"/>
      <c r="H971" s="196">
        <v>-74.661</v>
      </c>
      <c r="I971" s="197"/>
      <c r="J971" s="193"/>
      <c r="K971" s="193"/>
      <c r="L971" s="198"/>
      <c r="M971" s="199"/>
      <c r="N971" s="200"/>
      <c r="O971" s="200"/>
      <c r="P971" s="200"/>
      <c r="Q971" s="200"/>
      <c r="R971" s="200"/>
      <c r="S971" s="200"/>
      <c r="T971" s="201"/>
      <c r="AT971" s="202" t="s">
        <v>165</v>
      </c>
      <c r="AU971" s="202" t="s">
        <v>82</v>
      </c>
      <c r="AV971" s="13" t="s">
        <v>82</v>
      </c>
      <c r="AW971" s="13" t="s">
        <v>34</v>
      </c>
      <c r="AX971" s="13" t="s">
        <v>72</v>
      </c>
      <c r="AY971" s="202" t="s">
        <v>149</v>
      </c>
    </row>
    <row r="972" spans="2:51" s="13" customFormat="1" ht="11.25">
      <c r="B972" s="192"/>
      <c r="C972" s="193"/>
      <c r="D972" s="187" t="s">
        <v>165</v>
      </c>
      <c r="E972" s="194" t="s">
        <v>19</v>
      </c>
      <c r="F972" s="195" t="s">
        <v>1885</v>
      </c>
      <c r="G972" s="193"/>
      <c r="H972" s="196">
        <v>261.209</v>
      </c>
      <c r="I972" s="197"/>
      <c r="J972" s="193"/>
      <c r="K972" s="193"/>
      <c r="L972" s="198"/>
      <c r="M972" s="199"/>
      <c r="N972" s="200"/>
      <c r="O972" s="200"/>
      <c r="P972" s="200"/>
      <c r="Q972" s="200"/>
      <c r="R972" s="200"/>
      <c r="S972" s="200"/>
      <c r="T972" s="201"/>
      <c r="AT972" s="202" t="s">
        <v>165</v>
      </c>
      <c r="AU972" s="202" t="s">
        <v>82</v>
      </c>
      <c r="AV972" s="13" t="s">
        <v>82</v>
      </c>
      <c r="AW972" s="13" t="s">
        <v>34</v>
      </c>
      <c r="AX972" s="13" t="s">
        <v>72</v>
      </c>
      <c r="AY972" s="202" t="s">
        <v>149</v>
      </c>
    </row>
    <row r="973" spans="2:51" s="14" customFormat="1" ht="11.25">
      <c r="B973" s="205"/>
      <c r="C973" s="206"/>
      <c r="D973" s="187" t="s">
        <v>165</v>
      </c>
      <c r="E973" s="207" t="s">
        <v>19</v>
      </c>
      <c r="F973" s="208" t="s">
        <v>193</v>
      </c>
      <c r="G973" s="206"/>
      <c r="H973" s="207" t="s">
        <v>19</v>
      </c>
      <c r="I973" s="209"/>
      <c r="J973" s="206"/>
      <c r="K973" s="206"/>
      <c r="L973" s="210"/>
      <c r="M973" s="211"/>
      <c r="N973" s="212"/>
      <c r="O973" s="212"/>
      <c r="P973" s="212"/>
      <c r="Q973" s="212"/>
      <c r="R973" s="212"/>
      <c r="S973" s="212"/>
      <c r="T973" s="213"/>
      <c r="AT973" s="214" t="s">
        <v>165</v>
      </c>
      <c r="AU973" s="214" t="s">
        <v>82</v>
      </c>
      <c r="AV973" s="14" t="s">
        <v>80</v>
      </c>
      <c r="AW973" s="14" t="s">
        <v>34</v>
      </c>
      <c r="AX973" s="14" t="s">
        <v>72</v>
      </c>
      <c r="AY973" s="214" t="s">
        <v>149</v>
      </c>
    </row>
    <row r="974" spans="2:51" s="13" customFormat="1" ht="22.5">
      <c r="B974" s="192"/>
      <c r="C974" s="193"/>
      <c r="D974" s="187" t="s">
        <v>165</v>
      </c>
      <c r="E974" s="194" t="s">
        <v>19</v>
      </c>
      <c r="F974" s="195" t="s">
        <v>1886</v>
      </c>
      <c r="G974" s="193"/>
      <c r="H974" s="196">
        <v>75.936</v>
      </c>
      <c r="I974" s="197"/>
      <c r="J974" s="193"/>
      <c r="K974" s="193"/>
      <c r="L974" s="198"/>
      <c r="M974" s="199"/>
      <c r="N974" s="200"/>
      <c r="O974" s="200"/>
      <c r="P974" s="200"/>
      <c r="Q974" s="200"/>
      <c r="R974" s="200"/>
      <c r="S974" s="200"/>
      <c r="T974" s="201"/>
      <c r="AT974" s="202" t="s">
        <v>165</v>
      </c>
      <c r="AU974" s="202" t="s">
        <v>82</v>
      </c>
      <c r="AV974" s="13" t="s">
        <v>82</v>
      </c>
      <c r="AW974" s="13" t="s">
        <v>34</v>
      </c>
      <c r="AX974" s="13" t="s">
        <v>72</v>
      </c>
      <c r="AY974" s="202" t="s">
        <v>149</v>
      </c>
    </row>
    <row r="975" spans="2:51" s="13" customFormat="1" ht="33.75">
      <c r="B975" s="192"/>
      <c r="C975" s="193"/>
      <c r="D975" s="187" t="s">
        <v>165</v>
      </c>
      <c r="E975" s="194" t="s">
        <v>19</v>
      </c>
      <c r="F975" s="195" t="s">
        <v>1887</v>
      </c>
      <c r="G975" s="193"/>
      <c r="H975" s="196">
        <v>65.786</v>
      </c>
      <c r="I975" s="197"/>
      <c r="J975" s="193"/>
      <c r="K975" s="193"/>
      <c r="L975" s="198"/>
      <c r="M975" s="199"/>
      <c r="N975" s="200"/>
      <c r="O975" s="200"/>
      <c r="P975" s="200"/>
      <c r="Q975" s="200"/>
      <c r="R975" s="200"/>
      <c r="S975" s="200"/>
      <c r="T975" s="201"/>
      <c r="AT975" s="202" t="s">
        <v>165</v>
      </c>
      <c r="AU975" s="202" t="s">
        <v>82</v>
      </c>
      <c r="AV975" s="13" t="s">
        <v>82</v>
      </c>
      <c r="AW975" s="13" t="s">
        <v>34</v>
      </c>
      <c r="AX975" s="13" t="s">
        <v>72</v>
      </c>
      <c r="AY975" s="202" t="s">
        <v>149</v>
      </c>
    </row>
    <row r="976" spans="2:51" s="13" customFormat="1" ht="33.75">
      <c r="B976" s="192"/>
      <c r="C976" s="193"/>
      <c r="D976" s="187" t="s">
        <v>165</v>
      </c>
      <c r="E976" s="194" t="s">
        <v>19</v>
      </c>
      <c r="F976" s="195" t="s">
        <v>1888</v>
      </c>
      <c r="G976" s="193"/>
      <c r="H976" s="196">
        <v>59.89</v>
      </c>
      <c r="I976" s="197"/>
      <c r="J976" s="193"/>
      <c r="K976" s="193"/>
      <c r="L976" s="198"/>
      <c r="M976" s="199"/>
      <c r="N976" s="200"/>
      <c r="O976" s="200"/>
      <c r="P976" s="200"/>
      <c r="Q976" s="200"/>
      <c r="R976" s="200"/>
      <c r="S976" s="200"/>
      <c r="T976" s="201"/>
      <c r="AT976" s="202" t="s">
        <v>165</v>
      </c>
      <c r="AU976" s="202" t="s">
        <v>82</v>
      </c>
      <c r="AV976" s="13" t="s">
        <v>82</v>
      </c>
      <c r="AW976" s="13" t="s">
        <v>34</v>
      </c>
      <c r="AX976" s="13" t="s">
        <v>72</v>
      </c>
      <c r="AY976" s="202" t="s">
        <v>149</v>
      </c>
    </row>
    <row r="977" spans="2:51" s="13" customFormat="1" ht="11.25">
      <c r="B977" s="192"/>
      <c r="C977" s="193"/>
      <c r="D977" s="187" t="s">
        <v>165</v>
      </c>
      <c r="E977" s="194" t="s">
        <v>19</v>
      </c>
      <c r="F977" s="195" t="s">
        <v>1889</v>
      </c>
      <c r="G977" s="193"/>
      <c r="H977" s="196">
        <v>7.675</v>
      </c>
      <c r="I977" s="197"/>
      <c r="J977" s="193"/>
      <c r="K977" s="193"/>
      <c r="L977" s="198"/>
      <c r="M977" s="199"/>
      <c r="N977" s="200"/>
      <c r="O977" s="200"/>
      <c r="P977" s="200"/>
      <c r="Q977" s="200"/>
      <c r="R977" s="200"/>
      <c r="S977" s="200"/>
      <c r="T977" s="201"/>
      <c r="AT977" s="202" t="s">
        <v>165</v>
      </c>
      <c r="AU977" s="202" t="s">
        <v>82</v>
      </c>
      <c r="AV977" s="13" t="s">
        <v>82</v>
      </c>
      <c r="AW977" s="13" t="s">
        <v>34</v>
      </c>
      <c r="AX977" s="13" t="s">
        <v>72</v>
      </c>
      <c r="AY977" s="202" t="s">
        <v>149</v>
      </c>
    </row>
    <row r="978" spans="2:51" s="13" customFormat="1" ht="11.25">
      <c r="B978" s="192"/>
      <c r="C978" s="193"/>
      <c r="D978" s="187" t="s">
        <v>165</v>
      </c>
      <c r="E978" s="194" t="s">
        <v>19</v>
      </c>
      <c r="F978" s="195" t="s">
        <v>1890</v>
      </c>
      <c r="G978" s="193"/>
      <c r="H978" s="196">
        <v>6.99</v>
      </c>
      <c r="I978" s="197"/>
      <c r="J978" s="193"/>
      <c r="K978" s="193"/>
      <c r="L978" s="198"/>
      <c r="M978" s="199"/>
      <c r="N978" s="200"/>
      <c r="O978" s="200"/>
      <c r="P978" s="200"/>
      <c r="Q978" s="200"/>
      <c r="R978" s="200"/>
      <c r="S978" s="200"/>
      <c r="T978" s="201"/>
      <c r="AT978" s="202" t="s">
        <v>165</v>
      </c>
      <c r="AU978" s="202" t="s">
        <v>82</v>
      </c>
      <c r="AV978" s="13" t="s">
        <v>82</v>
      </c>
      <c r="AW978" s="13" t="s">
        <v>34</v>
      </c>
      <c r="AX978" s="13" t="s">
        <v>72</v>
      </c>
      <c r="AY978" s="202" t="s">
        <v>149</v>
      </c>
    </row>
    <row r="979" spans="2:51" s="13" customFormat="1" ht="22.5">
      <c r="B979" s="192"/>
      <c r="C979" s="193"/>
      <c r="D979" s="187" t="s">
        <v>165</v>
      </c>
      <c r="E979" s="194" t="s">
        <v>19</v>
      </c>
      <c r="F979" s="195" t="s">
        <v>1891</v>
      </c>
      <c r="G979" s="193"/>
      <c r="H979" s="196">
        <v>85.233</v>
      </c>
      <c r="I979" s="197"/>
      <c r="J979" s="193"/>
      <c r="K979" s="193"/>
      <c r="L979" s="198"/>
      <c r="M979" s="199"/>
      <c r="N979" s="200"/>
      <c r="O979" s="200"/>
      <c r="P979" s="200"/>
      <c r="Q979" s="200"/>
      <c r="R979" s="200"/>
      <c r="S979" s="200"/>
      <c r="T979" s="201"/>
      <c r="AT979" s="202" t="s">
        <v>165</v>
      </c>
      <c r="AU979" s="202" t="s">
        <v>82</v>
      </c>
      <c r="AV979" s="13" t="s">
        <v>82</v>
      </c>
      <c r="AW979" s="13" t="s">
        <v>34</v>
      </c>
      <c r="AX979" s="13" t="s">
        <v>72</v>
      </c>
      <c r="AY979" s="202" t="s">
        <v>149</v>
      </c>
    </row>
    <row r="980" spans="2:51" s="13" customFormat="1" ht="22.5">
      <c r="B980" s="192"/>
      <c r="C980" s="193"/>
      <c r="D980" s="187" t="s">
        <v>165</v>
      </c>
      <c r="E980" s="194" t="s">
        <v>19</v>
      </c>
      <c r="F980" s="195" t="s">
        <v>1892</v>
      </c>
      <c r="G980" s="193"/>
      <c r="H980" s="196">
        <v>108.588</v>
      </c>
      <c r="I980" s="197"/>
      <c r="J980" s="193"/>
      <c r="K980" s="193"/>
      <c r="L980" s="198"/>
      <c r="M980" s="199"/>
      <c r="N980" s="200"/>
      <c r="O980" s="200"/>
      <c r="P980" s="200"/>
      <c r="Q980" s="200"/>
      <c r="R980" s="200"/>
      <c r="S980" s="200"/>
      <c r="T980" s="201"/>
      <c r="AT980" s="202" t="s">
        <v>165</v>
      </c>
      <c r="AU980" s="202" t="s">
        <v>82</v>
      </c>
      <c r="AV980" s="13" t="s">
        <v>82</v>
      </c>
      <c r="AW980" s="13" t="s">
        <v>34</v>
      </c>
      <c r="AX980" s="13" t="s">
        <v>72</v>
      </c>
      <c r="AY980" s="202" t="s">
        <v>149</v>
      </c>
    </row>
    <row r="981" spans="2:51" s="13" customFormat="1" ht="22.5">
      <c r="B981" s="192"/>
      <c r="C981" s="193"/>
      <c r="D981" s="187" t="s">
        <v>165</v>
      </c>
      <c r="E981" s="194" t="s">
        <v>19</v>
      </c>
      <c r="F981" s="195" t="s">
        <v>1893</v>
      </c>
      <c r="G981" s="193"/>
      <c r="H981" s="196">
        <v>241.221</v>
      </c>
      <c r="I981" s="197"/>
      <c r="J981" s="193"/>
      <c r="K981" s="193"/>
      <c r="L981" s="198"/>
      <c r="M981" s="199"/>
      <c r="N981" s="200"/>
      <c r="O981" s="200"/>
      <c r="P981" s="200"/>
      <c r="Q981" s="200"/>
      <c r="R981" s="200"/>
      <c r="S981" s="200"/>
      <c r="T981" s="201"/>
      <c r="AT981" s="202" t="s">
        <v>165</v>
      </c>
      <c r="AU981" s="202" t="s">
        <v>82</v>
      </c>
      <c r="AV981" s="13" t="s">
        <v>82</v>
      </c>
      <c r="AW981" s="13" t="s">
        <v>34</v>
      </c>
      <c r="AX981" s="13" t="s">
        <v>72</v>
      </c>
      <c r="AY981" s="202" t="s">
        <v>149</v>
      </c>
    </row>
    <row r="982" spans="2:51" s="13" customFormat="1" ht="22.5">
      <c r="B982" s="192"/>
      <c r="C982" s="193"/>
      <c r="D982" s="187" t="s">
        <v>165</v>
      </c>
      <c r="E982" s="194" t="s">
        <v>19</v>
      </c>
      <c r="F982" s="195" t="s">
        <v>1894</v>
      </c>
      <c r="G982" s="193"/>
      <c r="H982" s="196">
        <v>75.979</v>
      </c>
      <c r="I982" s="197"/>
      <c r="J982" s="193"/>
      <c r="K982" s="193"/>
      <c r="L982" s="198"/>
      <c r="M982" s="199"/>
      <c r="N982" s="200"/>
      <c r="O982" s="200"/>
      <c r="P982" s="200"/>
      <c r="Q982" s="200"/>
      <c r="R982" s="200"/>
      <c r="S982" s="200"/>
      <c r="T982" s="201"/>
      <c r="AT982" s="202" t="s">
        <v>165</v>
      </c>
      <c r="AU982" s="202" t="s">
        <v>82</v>
      </c>
      <c r="AV982" s="13" t="s">
        <v>82</v>
      </c>
      <c r="AW982" s="13" t="s">
        <v>34</v>
      </c>
      <c r="AX982" s="13" t="s">
        <v>72</v>
      </c>
      <c r="AY982" s="202" t="s">
        <v>149</v>
      </c>
    </row>
    <row r="983" spans="2:51" s="13" customFormat="1" ht="22.5">
      <c r="B983" s="192"/>
      <c r="C983" s="193"/>
      <c r="D983" s="187" t="s">
        <v>165</v>
      </c>
      <c r="E983" s="194" t="s">
        <v>19</v>
      </c>
      <c r="F983" s="195" t="s">
        <v>1895</v>
      </c>
      <c r="G983" s="193"/>
      <c r="H983" s="196">
        <v>215.66</v>
      </c>
      <c r="I983" s="197"/>
      <c r="J983" s="193"/>
      <c r="K983" s="193"/>
      <c r="L983" s="198"/>
      <c r="M983" s="199"/>
      <c r="N983" s="200"/>
      <c r="O983" s="200"/>
      <c r="P983" s="200"/>
      <c r="Q983" s="200"/>
      <c r="R983" s="200"/>
      <c r="S983" s="200"/>
      <c r="T983" s="201"/>
      <c r="AT983" s="202" t="s">
        <v>165</v>
      </c>
      <c r="AU983" s="202" t="s">
        <v>82</v>
      </c>
      <c r="AV983" s="13" t="s">
        <v>82</v>
      </c>
      <c r="AW983" s="13" t="s">
        <v>34</v>
      </c>
      <c r="AX983" s="13" t="s">
        <v>72</v>
      </c>
      <c r="AY983" s="202" t="s">
        <v>149</v>
      </c>
    </row>
    <row r="984" spans="2:51" s="13" customFormat="1" ht="33.75">
      <c r="B984" s="192"/>
      <c r="C984" s="193"/>
      <c r="D984" s="187" t="s">
        <v>165</v>
      </c>
      <c r="E984" s="194" t="s">
        <v>19</v>
      </c>
      <c r="F984" s="195" t="s">
        <v>1896</v>
      </c>
      <c r="G984" s="193"/>
      <c r="H984" s="196">
        <v>96.948</v>
      </c>
      <c r="I984" s="197"/>
      <c r="J984" s="193"/>
      <c r="K984" s="193"/>
      <c r="L984" s="198"/>
      <c r="M984" s="199"/>
      <c r="N984" s="200"/>
      <c r="O984" s="200"/>
      <c r="P984" s="200"/>
      <c r="Q984" s="200"/>
      <c r="R984" s="200"/>
      <c r="S984" s="200"/>
      <c r="T984" s="201"/>
      <c r="AT984" s="202" t="s">
        <v>165</v>
      </c>
      <c r="AU984" s="202" t="s">
        <v>82</v>
      </c>
      <c r="AV984" s="13" t="s">
        <v>82</v>
      </c>
      <c r="AW984" s="13" t="s">
        <v>34</v>
      </c>
      <c r="AX984" s="13" t="s">
        <v>72</v>
      </c>
      <c r="AY984" s="202" t="s">
        <v>149</v>
      </c>
    </row>
    <row r="985" spans="2:51" s="13" customFormat="1" ht="11.25">
      <c r="B985" s="192"/>
      <c r="C985" s="193"/>
      <c r="D985" s="187" t="s">
        <v>165</v>
      </c>
      <c r="E985" s="194" t="s">
        <v>19</v>
      </c>
      <c r="F985" s="195" t="s">
        <v>1897</v>
      </c>
      <c r="G985" s="193"/>
      <c r="H985" s="196">
        <v>149.991</v>
      </c>
      <c r="I985" s="197"/>
      <c r="J985" s="193"/>
      <c r="K985" s="193"/>
      <c r="L985" s="198"/>
      <c r="M985" s="199"/>
      <c r="N985" s="200"/>
      <c r="O985" s="200"/>
      <c r="P985" s="200"/>
      <c r="Q985" s="200"/>
      <c r="R985" s="200"/>
      <c r="S985" s="200"/>
      <c r="T985" s="201"/>
      <c r="AT985" s="202" t="s">
        <v>165</v>
      </c>
      <c r="AU985" s="202" t="s">
        <v>82</v>
      </c>
      <c r="AV985" s="13" t="s">
        <v>82</v>
      </c>
      <c r="AW985" s="13" t="s">
        <v>34</v>
      </c>
      <c r="AX985" s="13" t="s">
        <v>72</v>
      </c>
      <c r="AY985" s="202" t="s">
        <v>149</v>
      </c>
    </row>
    <row r="986" spans="2:51" s="13" customFormat="1" ht="11.25">
      <c r="B986" s="192"/>
      <c r="C986" s="193"/>
      <c r="D986" s="187" t="s">
        <v>165</v>
      </c>
      <c r="E986" s="194" t="s">
        <v>19</v>
      </c>
      <c r="F986" s="195" t="s">
        <v>1898</v>
      </c>
      <c r="G986" s="193"/>
      <c r="H986" s="196">
        <v>70.934</v>
      </c>
      <c r="I986" s="197"/>
      <c r="J986" s="193"/>
      <c r="K986" s="193"/>
      <c r="L986" s="198"/>
      <c r="M986" s="199"/>
      <c r="N986" s="200"/>
      <c r="O986" s="200"/>
      <c r="P986" s="200"/>
      <c r="Q986" s="200"/>
      <c r="R986" s="200"/>
      <c r="S986" s="200"/>
      <c r="T986" s="201"/>
      <c r="AT986" s="202" t="s">
        <v>165</v>
      </c>
      <c r="AU986" s="202" t="s">
        <v>82</v>
      </c>
      <c r="AV986" s="13" t="s">
        <v>82</v>
      </c>
      <c r="AW986" s="13" t="s">
        <v>34</v>
      </c>
      <c r="AX986" s="13" t="s">
        <v>72</v>
      </c>
      <c r="AY986" s="202" t="s">
        <v>149</v>
      </c>
    </row>
    <row r="987" spans="2:51" s="14" customFormat="1" ht="11.25">
      <c r="B987" s="205"/>
      <c r="C987" s="206"/>
      <c r="D987" s="187" t="s">
        <v>165</v>
      </c>
      <c r="E987" s="207" t="s">
        <v>19</v>
      </c>
      <c r="F987" s="208" t="s">
        <v>201</v>
      </c>
      <c r="G987" s="206"/>
      <c r="H987" s="207" t="s">
        <v>19</v>
      </c>
      <c r="I987" s="209"/>
      <c r="J987" s="206"/>
      <c r="K987" s="206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165</v>
      </c>
      <c r="AU987" s="214" t="s">
        <v>82</v>
      </c>
      <c r="AV987" s="14" t="s">
        <v>80</v>
      </c>
      <c r="AW987" s="14" t="s">
        <v>34</v>
      </c>
      <c r="AX987" s="14" t="s">
        <v>72</v>
      </c>
      <c r="AY987" s="214" t="s">
        <v>149</v>
      </c>
    </row>
    <row r="988" spans="2:51" s="13" customFormat="1" ht="22.5">
      <c r="B988" s="192"/>
      <c r="C988" s="193"/>
      <c r="D988" s="187" t="s">
        <v>165</v>
      </c>
      <c r="E988" s="194" t="s">
        <v>19</v>
      </c>
      <c r="F988" s="195" t="s">
        <v>1899</v>
      </c>
      <c r="G988" s="193"/>
      <c r="H988" s="196">
        <v>35.056</v>
      </c>
      <c r="I988" s="197"/>
      <c r="J988" s="193"/>
      <c r="K988" s="193"/>
      <c r="L988" s="198"/>
      <c r="M988" s="199"/>
      <c r="N988" s="200"/>
      <c r="O988" s="200"/>
      <c r="P988" s="200"/>
      <c r="Q988" s="200"/>
      <c r="R988" s="200"/>
      <c r="S988" s="200"/>
      <c r="T988" s="201"/>
      <c r="AT988" s="202" t="s">
        <v>165</v>
      </c>
      <c r="AU988" s="202" t="s">
        <v>82</v>
      </c>
      <c r="AV988" s="13" t="s">
        <v>82</v>
      </c>
      <c r="AW988" s="13" t="s">
        <v>34</v>
      </c>
      <c r="AX988" s="13" t="s">
        <v>72</v>
      </c>
      <c r="AY988" s="202" t="s">
        <v>149</v>
      </c>
    </row>
    <row r="989" spans="2:51" s="13" customFormat="1" ht="11.25">
      <c r="B989" s="192"/>
      <c r="C989" s="193"/>
      <c r="D989" s="187" t="s">
        <v>165</v>
      </c>
      <c r="E989" s="194" t="s">
        <v>19</v>
      </c>
      <c r="F989" s="195" t="s">
        <v>1900</v>
      </c>
      <c r="G989" s="193"/>
      <c r="H989" s="196">
        <v>3.605</v>
      </c>
      <c r="I989" s="197"/>
      <c r="J989" s="193"/>
      <c r="K989" s="193"/>
      <c r="L989" s="198"/>
      <c r="M989" s="199"/>
      <c r="N989" s="200"/>
      <c r="O989" s="200"/>
      <c r="P989" s="200"/>
      <c r="Q989" s="200"/>
      <c r="R989" s="200"/>
      <c r="S989" s="200"/>
      <c r="T989" s="201"/>
      <c r="AT989" s="202" t="s">
        <v>165</v>
      </c>
      <c r="AU989" s="202" t="s">
        <v>82</v>
      </c>
      <c r="AV989" s="13" t="s">
        <v>82</v>
      </c>
      <c r="AW989" s="13" t="s">
        <v>34</v>
      </c>
      <c r="AX989" s="13" t="s">
        <v>72</v>
      </c>
      <c r="AY989" s="202" t="s">
        <v>149</v>
      </c>
    </row>
    <row r="990" spans="2:51" s="13" customFormat="1" ht="11.25">
      <c r="B990" s="192"/>
      <c r="C990" s="193"/>
      <c r="D990" s="187" t="s">
        <v>165</v>
      </c>
      <c r="E990" s="194" t="s">
        <v>19</v>
      </c>
      <c r="F990" s="195" t="s">
        <v>1901</v>
      </c>
      <c r="G990" s="193"/>
      <c r="H990" s="196">
        <v>3.605</v>
      </c>
      <c r="I990" s="197"/>
      <c r="J990" s="193"/>
      <c r="K990" s="193"/>
      <c r="L990" s="198"/>
      <c r="M990" s="199"/>
      <c r="N990" s="200"/>
      <c r="O990" s="200"/>
      <c r="P990" s="200"/>
      <c r="Q990" s="200"/>
      <c r="R990" s="200"/>
      <c r="S990" s="200"/>
      <c r="T990" s="201"/>
      <c r="AT990" s="202" t="s">
        <v>165</v>
      </c>
      <c r="AU990" s="202" t="s">
        <v>82</v>
      </c>
      <c r="AV990" s="13" t="s">
        <v>82</v>
      </c>
      <c r="AW990" s="13" t="s">
        <v>34</v>
      </c>
      <c r="AX990" s="13" t="s">
        <v>72</v>
      </c>
      <c r="AY990" s="202" t="s">
        <v>149</v>
      </c>
    </row>
    <row r="991" spans="2:51" s="13" customFormat="1" ht="11.25">
      <c r="B991" s="192"/>
      <c r="C991" s="193"/>
      <c r="D991" s="187" t="s">
        <v>165</v>
      </c>
      <c r="E991" s="194" t="s">
        <v>19</v>
      </c>
      <c r="F991" s="195" t="s">
        <v>1902</v>
      </c>
      <c r="G991" s="193"/>
      <c r="H991" s="196">
        <v>3.605</v>
      </c>
      <c r="I991" s="197"/>
      <c r="J991" s="193"/>
      <c r="K991" s="193"/>
      <c r="L991" s="198"/>
      <c r="M991" s="199"/>
      <c r="N991" s="200"/>
      <c r="O991" s="200"/>
      <c r="P991" s="200"/>
      <c r="Q991" s="200"/>
      <c r="R991" s="200"/>
      <c r="S991" s="200"/>
      <c r="T991" s="201"/>
      <c r="AT991" s="202" t="s">
        <v>165</v>
      </c>
      <c r="AU991" s="202" t="s">
        <v>82</v>
      </c>
      <c r="AV991" s="13" t="s">
        <v>82</v>
      </c>
      <c r="AW991" s="13" t="s">
        <v>34</v>
      </c>
      <c r="AX991" s="13" t="s">
        <v>72</v>
      </c>
      <c r="AY991" s="202" t="s">
        <v>149</v>
      </c>
    </row>
    <row r="992" spans="2:51" s="13" customFormat="1" ht="22.5">
      <c r="B992" s="192"/>
      <c r="C992" s="193"/>
      <c r="D992" s="187" t="s">
        <v>165</v>
      </c>
      <c r="E992" s="194" t="s">
        <v>19</v>
      </c>
      <c r="F992" s="195" t="s">
        <v>1903</v>
      </c>
      <c r="G992" s="193"/>
      <c r="H992" s="196">
        <v>111.847</v>
      </c>
      <c r="I992" s="197"/>
      <c r="J992" s="193"/>
      <c r="K992" s="193"/>
      <c r="L992" s="198"/>
      <c r="M992" s="199"/>
      <c r="N992" s="200"/>
      <c r="O992" s="200"/>
      <c r="P992" s="200"/>
      <c r="Q992" s="200"/>
      <c r="R992" s="200"/>
      <c r="S992" s="200"/>
      <c r="T992" s="201"/>
      <c r="AT992" s="202" t="s">
        <v>165</v>
      </c>
      <c r="AU992" s="202" t="s">
        <v>82</v>
      </c>
      <c r="AV992" s="13" t="s">
        <v>82</v>
      </c>
      <c r="AW992" s="13" t="s">
        <v>34</v>
      </c>
      <c r="AX992" s="13" t="s">
        <v>72</v>
      </c>
      <c r="AY992" s="202" t="s">
        <v>149</v>
      </c>
    </row>
    <row r="993" spans="2:51" s="13" customFormat="1" ht="22.5">
      <c r="B993" s="192"/>
      <c r="C993" s="193"/>
      <c r="D993" s="187" t="s">
        <v>165</v>
      </c>
      <c r="E993" s="194" t="s">
        <v>19</v>
      </c>
      <c r="F993" s="195" t="s">
        <v>1904</v>
      </c>
      <c r="G993" s="193"/>
      <c r="H993" s="196">
        <v>82.224</v>
      </c>
      <c r="I993" s="197"/>
      <c r="J993" s="193"/>
      <c r="K993" s="193"/>
      <c r="L993" s="198"/>
      <c r="M993" s="199"/>
      <c r="N993" s="200"/>
      <c r="O993" s="200"/>
      <c r="P993" s="200"/>
      <c r="Q993" s="200"/>
      <c r="R993" s="200"/>
      <c r="S993" s="200"/>
      <c r="T993" s="201"/>
      <c r="AT993" s="202" t="s">
        <v>165</v>
      </c>
      <c r="AU993" s="202" t="s">
        <v>82</v>
      </c>
      <c r="AV993" s="13" t="s">
        <v>82</v>
      </c>
      <c r="AW993" s="13" t="s">
        <v>34</v>
      </c>
      <c r="AX993" s="13" t="s">
        <v>72</v>
      </c>
      <c r="AY993" s="202" t="s">
        <v>149</v>
      </c>
    </row>
    <row r="994" spans="2:51" s="13" customFormat="1" ht="11.25">
      <c r="B994" s="192"/>
      <c r="C994" s="193"/>
      <c r="D994" s="187" t="s">
        <v>165</v>
      </c>
      <c r="E994" s="194" t="s">
        <v>19</v>
      </c>
      <c r="F994" s="195" t="s">
        <v>1905</v>
      </c>
      <c r="G994" s="193"/>
      <c r="H994" s="196">
        <v>14.889</v>
      </c>
      <c r="I994" s="197"/>
      <c r="J994" s="193"/>
      <c r="K994" s="193"/>
      <c r="L994" s="198"/>
      <c r="M994" s="199"/>
      <c r="N994" s="200"/>
      <c r="O994" s="200"/>
      <c r="P994" s="200"/>
      <c r="Q994" s="200"/>
      <c r="R994" s="200"/>
      <c r="S994" s="200"/>
      <c r="T994" s="201"/>
      <c r="AT994" s="202" t="s">
        <v>165</v>
      </c>
      <c r="AU994" s="202" t="s">
        <v>82</v>
      </c>
      <c r="AV994" s="13" t="s">
        <v>82</v>
      </c>
      <c r="AW994" s="13" t="s">
        <v>34</v>
      </c>
      <c r="AX994" s="13" t="s">
        <v>72</v>
      </c>
      <c r="AY994" s="202" t="s">
        <v>149</v>
      </c>
    </row>
    <row r="995" spans="2:51" s="13" customFormat="1" ht="11.25">
      <c r="B995" s="192"/>
      <c r="C995" s="193"/>
      <c r="D995" s="187" t="s">
        <v>165</v>
      </c>
      <c r="E995" s="194" t="s">
        <v>19</v>
      </c>
      <c r="F995" s="195" t="s">
        <v>1906</v>
      </c>
      <c r="G995" s="193"/>
      <c r="H995" s="196">
        <v>3.6</v>
      </c>
      <c r="I995" s="197"/>
      <c r="J995" s="193"/>
      <c r="K995" s="193"/>
      <c r="L995" s="198"/>
      <c r="M995" s="199"/>
      <c r="N995" s="200"/>
      <c r="O995" s="200"/>
      <c r="P995" s="200"/>
      <c r="Q995" s="200"/>
      <c r="R995" s="200"/>
      <c r="S995" s="200"/>
      <c r="T995" s="201"/>
      <c r="AT995" s="202" t="s">
        <v>165</v>
      </c>
      <c r="AU995" s="202" t="s">
        <v>82</v>
      </c>
      <c r="AV995" s="13" t="s">
        <v>82</v>
      </c>
      <c r="AW995" s="13" t="s">
        <v>34</v>
      </c>
      <c r="AX995" s="13" t="s">
        <v>72</v>
      </c>
      <c r="AY995" s="202" t="s">
        <v>149</v>
      </c>
    </row>
    <row r="996" spans="2:51" s="13" customFormat="1" ht="11.25">
      <c r="B996" s="192"/>
      <c r="C996" s="193"/>
      <c r="D996" s="187" t="s">
        <v>165</v>
      </c>
      <c r="E996" s="194" t="s">
        <v>19</v>
      </c>
      <c r="F996" s="195" t="s">
        <v>1907</v>
      </c>
      <c r="G996" s="193"/>
      <c r="H996" s="196">
        <v>3.6</v>
      </c>
      <c r="I996" s="197"/>
      <c r="J996" s="193"/>
      <c r="K996" s="193"/>
      <c r="L996" s="198"/>
      <c r="M996" s="199"/>
      <c r="N996" s="200"/>
      <c r="O996" s="200"/>
      <c r="P996" s="200"/>
      <c r="Q996" s="200"/>
      <c r="R996" s="200"/>
      <c r="S996" s="200"/>
      <c r="T996" s="201"/>
      <c r="AT996" s="202" t="s">
        <v>165</v>
      </c>
      <c r="AU996" s="202" t="s">
        <v>82</v>
      </c>
      <c r="AV996" s="13" t="s">
        <v>82</v>
      </c>
      <c r="AW996" s="13" t="s">
        <v>34</v>
      </c>
      <c r="AX996" s="13" t="s">
        <v>72</v>
      </c>
      <c r="AY996" s="202" t="s">
        <v>149</v>
      </c>
    </row>
    <row r="997" spans="2:51" s="13" customFormat="1" ht="33.75">
      <c r="B997" s="192"/>
      <c r="C997" s="193"/>
      <c r="D997" s="187" t="s">
        <v>165</v>
      </c>
      <c r="E997" s="194" t="s">
        <v>19</v>
      </c>
      <c r="F997" s="195" t="s">
        <v>1908</v>
      </c>
      <c r="G997" s="193"/>
      <c r="H997" s="196">
        <v>3.499</v>
      </c>
      <c r="I997" s="197"/>
      <c r="J997" s="193"/>
      <c r="K997" s="193"/>
      <c r="L997" s="198"/>
      <c r="M997" s="199"/>
      <c r="N997" s="200"/>
      <c r="O997" s="200"/>
      <c r="P997" s="200"/>
      <c r="Q997" s="200"/>
      <c r="R997" s="200"/>
      <c r="S997" s="200"/>
      <c r="T997" s="201"/>
      <c r="AT997" s="202" t="s">
        <v>165</v>
      </c>
      <c r="AU997" s="202" t="s">
        <v>82</v>
      </c>
      <c r="AV997" s="13" t="s">
        <v>82</v>
      </c>
      <c r="AW997" s="13" t="s">
        <v>34</v>
      </c>
      <c r="AX997" s="13" t="s">
        <v>72</v>
      </c>
      <c r="AY997" s="202" t="s">
        <v>149</v>
      </c>
    </row>
    <row r="998" spans="2:51" s="13" customFormat="1" ht="11.25">
      <c r="B998" s="192"/>
      <c r="C998" s="193"/>
      <c r="D998" s="187" t="s">
        <v>165</v>
      </c>
      <c r="E998" s="194" t="s">
        <v>19</v>
      </c>
      <c r="F998" s="195" t="s">
        <v>1269</v>
      </c>
      <c r="G998" s="193"/>
      <c r="H998" s="196">
        <v>15.812</v>
      </c>
      <c r="I998" s="197"/>
      <c r="J998" s="193"/>
      <c r="K998" s="193"/>
      <c r="L998" s="198"/>
      <c r="M998" s="199"/>
      <c r="N998" s="200"/>
      <c r="O998" s="200"/>
      <c r="P998" s="200"/>
      <c r="Q998" s="200"/>
      <c r="R998" s="200"/>
      <c r="S998" s="200"/>
      <c r="T998" s="201"/>
      <c r="AT998" s="202" t="s">
        <v>165</v>
      </c>
      <c r="AU998" s="202" t="s">
        <v>82</v>
      </c>
      <c r="AV998" s="13" t="s">
        <v>82</v>
      </c>
      <c r="AW998" s="13" t="s">
        <v>34</v>
      </c>
      <c r="AX998" s="13" t="s">
        <v>72</v>
      </c>
      <c r="AY998" s="202" t="s">
        <v>149</v>
      </c>
    </row>
    <row r="999" spans="2:51" s="15" customFormat="1" ht="11.25">
      <c r="B999" s="215"/>
      <c r="C999" s="216"/>
      <c r="D999" s="187" t="s">
        <v>165</v>
      </c>
      <c r="E999" s="217" t="s">
        <v>19</v>
      </c>
      <c r="F999" s="218" t="s">
        <v>203</v>
      </c>
      <c r="G999" s="216"/>
      <c r="H999" s="219">
        <v>2996.77</v>
      </c>
      <c r="I999" s="220"/>
      <c r="J999" s="216"/>
      <c r="K999" s="216"/>
      <c r="L999" s="221"/>
      <c r="M999" s="222"/>
      <c r="N999" s="223"/>
      <c r="O999" s="223"/>
      <c r="P999" s="223"/>
      <c r="Q999" s="223"/>
      <c r="R999" s="223"/>
      <c r="S999" s="223"/>
      <c r="T999" s="224"/>
      <c r="AT999" s="225" t="s">
        <v>165</v>
      </c>
      <c r="AU999" s="225" t="s">
        <v>82</v>
      </c>
      <c r="AV999" s="15" t="s">
        <v>157</v>
      </c>
      <c r="AW999" s="15" t="s">
        <v>34</v>
      </c>
      <c r="AX999" s="15" t="s">
        <v>80</v>
      </c>
      <c r="AY999" s="225" t="s">
        <v>149</v>
      </c>
    </row>
    <row r="1000" spans="1:65" s="2" customFormat="1" ht="24.2" customHeight="1">
      <c r="A1000" s="35"/>
      <c r="B1000" s="36"/>
      <c r="C1000" s="174" t="s">
        <v>1909</v>
      </c>
      <c r="D1000" s="174" t="s">
        <v>152</v>
      </c>
      <c r="E1000" s="175" t="s">
        <v>1910</v>
      </c>
      <c r="F1000" s="176" t="s">
        <v>1911</v>
      </c>
      <c r="G1000" s="177" t="s">
        <v>170</v>
      </c>
      <c r="H1000" s="178">
        <v>397.77</v>
      </c>
      <c r="I1000" s="179"/>
      <c r="J1000" s="180">
        <f>ROUND(I1000*H1000,2)</f>
        <v>0</v>
      </c>
      <c r="K1000" s="176" t="s">
        <v>182</v>
      </c>
      <c r="L1000" s="40"/>
      <c r="M1000" s="181" t="s">
        <v>19</v>
      </c>
      <c r="N1000" s="182" t="s">
        <v>43</v>
      </c>
      <c r="O1000" s="65"/>
      <c r="P1000" s="183">
        <f>O1000*H1000</f>
        <v>0</v>
      </c>
      <c r="Q1000" s="183">
        <v>0</v>
      </c>
      <c r="R1000" s="183">
        <f>Q1000*H1000</f>
        <v>0</v>
      </c>
      <c r="S1000" s="183">
        <v>0</v>
      </c>
      <c r="T1000" s="184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85" t="s">
        <v>256</v>
      </c>
      <c r="AT1000" s="185" t="s">
        <v>152</v>
      </c>
      <c r="AU1000" s="185" t="s">
        <v>82</v>
      </c>
      <c r="AY1000" s="18" t="s">
        <v>149</v>
      </c>
      <c r="BE1000" s="186">
        <f>IF(N1000="základní",J1000,0)</f>
        <v>0</v>
      </c>
      <c r="BF1000" s="186">
        <f>IF(N1000="snížená",J1000,0)</f>
        <v>0</v>
      </c>
      <c r="BG1000" s="186">
        <f>IF(N1000="zákl. přenesená",J1000,0)</f>
        <v>0</v>
      </c>
      <c r="BH1000" s="186">
        <f>IF(N1000="sníž. přenesená",J1000,0)</f>
        <v>0</v>
      </c>
      <c r="BI1000" s="186">
        <f>IF(N1000="nulová",J1000,0)</f>
        <v>0</v>
      </c>
      <c r="BJ1000" s="18" t="s">
        <v>80</v>
      </c>
      <c r="BK1000" s="186">
        <f>ROUND(I1000*H1000,2)</f>
        <v>0</v>
      </c>
      <c r="BL1000" s="18" t="s">
        <v>256</v>
      </c>
      <c r="BM1000" s="185" t="s">
        <v>1912</v>
      </c>
    </row>
    <row r="1001" spans="1:47" s="2" customFormat="1" ht="11.25">
      <c r="A1001" s="35"/>
      <c r="B1001" s="36"/>
      <c r="C1001" s="37"/>
      <c r="D1001" s="203" t="s">
        <v>184</v>
      </c>
      <c r="E1001" s="37"/>
      <c r="F1001" s="204" t="s">
        <v>1913</v>
      </c>
      <c r="G1001" s="37"/>
      <c r="H1001" s="37"/>
      <c r="I1001" s="189"/>
      <c r="J1001" s="37"/>
      <c r="K1001" s="37"/>
      <c r="L1001" s="40"/>
      <c r="M1001" s="190"/>
      <c r="N1001" s="191"/>
      <c r="O1001" s="65"/>
      <c r="P1001" s="65"/>
      <c r="Q1001" s="65"/>
      <c r="R1001" s="65"/>
      <c r="S1001" s="65"/>
      <c r="T1001" s="66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T1001" s="18" t="s">
        <v>184</v>
      </c>
      <c r="AU1001" s="18" t="s">
        <v>82</v>
      </c>
    </row>
    <row r="1002" spans="2:51" s="14" customFormat="1" ht="11.25">
      <c r="B1002" s="205"/>
      <c r="C1002" s="206"/>
      <c r="D1002" s="187" t="s">
        <v>165</v>
      </c>
      <c r="E1002" s="207" t="s">
        <v>19</v>
      </c>
      <c r="F1002" s="208" t="s">
        <v>201</v>
      </c>
      <c r="G1002" s="206"/>
      <c r="H1002" s="207" t="s">
        <v>19</v>
      </c>
      <c r="I1002" s="209"/>
      <c r="J1002" s="206"/>
      <c r="K1002" s="206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165</v>
      </c>
      <c r="AU1002" s="214" t="s">
        <v>82</v>
      </c>
      <c r="AV1002" s="14" t="s">
        <v>80</v>
      </c>
      <c r="AW1002" s="14" t="s">
        <v>34</v>
      </c>
      <c r="AX1002" s="14" t="s">
        <v>72</v>
      </c>
      <c r="AY1002" s="214" t="s">
        <v>149</v>
      </c>
    </row>
    <row r="1003" spans="2:51" s="13" customFormat="1" ht="22.5">
      <c r="B1003" s="192"/>
      <c r="C1003" s="193"/>
      <c r="D1003" s="187" t="s">
        <v>165</v>
      </c>
      <c r="E1003" s="194" t="s">
        <v>19</v>
      </c>
      <c r="F1003" s="195" t="s">
        <v>1914</v>
      </c>
      <c r="G1003" s="193"/>
      <c r="H1003" s="196">
        <v>181.638</v>
      </c>
      <c r="I1003" s="197"/>
      <c r="J1003" s="193"/>
      <c r="K1003" s="193"/>
      <c r="L1003" s="198"/>
      <c r="M1003" s="199"/>
      <c r="N1003" s="200"/>
      <c r="O1003" s="200"/>
      <c r="P1003" s="200"/>
      <c r="Q1003" s="200"/>
      <c r="R1003" s="200"/>
      <c r="S1003" s="200"/>
      <c r="T1003" s="201"/>
      <c r="AT1003" s="202" t="s">
        <v>165</v>
      </c>
      <c r="AU1003" s="202" t="s">
        <v>82</v>
      </c>
      <c r="AV1003" s="13" t="s">
        <v>82</v>
      </c>
      <c r="AW1003" s="13" t="s">
        <v>34</v>
      </c>
      <c r="AX1003" s="13" t="s">
        <v>72</v>
      </c>
      <c r="AY1003" s="202" t="s">
        <v>149</v>
      </c>
    </row>
    <row r="1004" spans="2:51" s="14" customFormat="1" ht="11.25">
      <c r="B1004" s="205"/>
      <c r="C1004" s="206"/>
      <c r="D1004" s="187" t="s">
        <v>165</v>
      </c>
      <c r="E1004" s="207" t="s">
        <v>19</v>
      </c>
      <c r="F1004" s="208" t="s">
        <v>512</v>
      </c>
      <c r="G1004" s="206"/>
      <c r="H1004" s="207" t="s">
        <v>19</v>
      </c>
      <c r="I1004" s="209"/>
      <c r="J1004" s="206"/>
      <c r="K1004" s="206"/>
      <c r="L1004" s="210"/>
      <c r="M1004" s="211"/>
      <c r="N1004" s="212"/>
      <c r="O1004" s="212"/>
      <c r="P1004" s="212"/>
      <c r="Q1004" s="212"/>
      <c r="R1004" s="212"/>
      <c r="S1004" s="212"/>
      <c r="T1004" s="213"/>
      <c r="AT1004" s="214" t="s">
        <v>165</v>
      </c>
      <c r="AU1004" s="214" t="s">
        <v>82</v>
      </c>
      <c r="AV1004" s="14" t="s">
        <v>80</v>
      </c>
      <c r="AW1004" s="14" t="s">
        <v>34</v>
      </c>
      <c r="AX1004" s="14" t="s">
        <v>72</v>
      </c>
      <c r="AY1004" s="214" t="s">
        <v>149</v>
      </c>
    </row>
    <row r="1005" spans="2:51" s="13" customFormat="1" ht="33.75">
      <c r="B1005" s="192"/>
      <c r="C1005" s="193"/>
      <c r="D1005" s="187" t="s">
        <v>165</v>
      </c>
      <c r="E1005" s="194" t="s">
        <v>19</v>
      </c>
      <c r="F1005" s="195" t="s">
        <v>1915</v>
      </c>
      <c r="G1005" s="193"/>
      <c r="H1005" s="196">
        <v>128.726</v>
      </c>
      <c r="I1005" s="197"/>
      <c r="J1005" s="193"/>
      <c r="K1005" s="193"/>
      <c r="L1005" s="198"/>
      <c r="M1005" s="199"/>
      <c r="N1005" s="200"/>
      <c r="O1005" s="200"/>
      <c r="P1005" s="200"/>
      <c r="Q1005" s="200"/>
      <c r="R1005" s="200"/>
      <c r="S1005" s="200"/>
      <c r="T1005" s="201"/>
      <c r="AT1005" s="202" t="s">
        <v>165</v>
      </c>
      <c r="AU1005" s="202" t="s">
        <v>82</v>
      </c>
      <c r="AV1005" s="13" t="s">
        <v>82</v>
      </c>
      <c r="AW1005" s="13" t="s">
        <v>34</v>
      </c>
      <c r="AX1005" s="13" t="s">
        <v>72</v>
      </c>
      <c r="AY1005" s="202" t="s">
        <v>149</v>
      </c>
    </row>
    <row r="1006" spans="2:51" s="13" customFormat="1" ht="22.5">
      <c r="B1006" s="192"/>
      <c r="C1006" s="193"/>
      <c r="D1006" s="187" t="s">
        <v>165</v>
      </c>
      <c r="E1006" s="194" t="s">
        <v>19</v>
      </c>
      <c r="F1006" s="195" t="s">
        <v>1916</v>
      </c>
      <c r="G1006" s="193"/>
      <c r="H1006" s="196">
        <v>87.406</v>
      </c>
      <c r="I1006" s="197"/>
      <c r="J1006" s="193"/>
      <c r="K1006" s="193"/>
      <c r="L1006" s="198"/>
      <c r="M1006" s="199"/>
      <c r="N1006" s="200"/>
      <c r="O1006" s="200"/>
      <c r="P1006" s="200"/>
      <c r="Q1006" s="200"/>
      <c r="R1006" s="200"/>
      <c r="S1006" s="200"/>
      <c r="T1006" s="201"/>
      <c r="AT1006" s="202" t="s">
        <v>165</v>
      </c>
      <c r="AU1006" s="202" t="s">
        <v>82</v>
      </c>
      <c r="AV1006" s="13" t="s">
        <v>82</v>
      </c>
      <c r="AW1006" s="13" t="s">
        <v>34</v>
      </c>
      <c r="AX1006" s="13" t="s">
        <v>72</v>
      </c>
      <c r="AY1006" s="202" t="s">
        <v>149</v>
      </c>
    </row>
    <row r="1007" spans="2:51" s="15" customFormat="1" ht="11.25">
      <c r="B1007" s="215"/>
      <c r="C1007" s="216"/>
      <c r="D1007" s="187" t="s">
        <v>165</v>
      </c>
      <c r="E1007" s="217" t="s">
        <v>19</v>
      </c>
      <c r="F1007" s="218" t="s">
        <v>203</v>
      </c>
      <c r="G1007" s="216"/>
      <c r="H1007" s="219">
        <v>397.77</v>
      </c>
      <c r="I1007" s="220"/>
      <c r="J1007" s="216"/>
      <c r="K1007" s="216"/>
      <c r="L1007" s="221"/>
      <c r="M1007" s="222"/>
      <c r="N1007" s="223"/>
      <c r="O1007" s="223"/>
      <c r="P1007" s="223"/>
      <c r="Q1007" s="223"/>
      <c r="R1007" s="223"/>
      <c r="S1007" s="223"/>
      <c r="T1007" s="224"/>
      <c r="AT1007" s="225" t="s">
        <v>165</v>
      </c>
      <c r="AU1007" s="225" t="s">
        <v>82</v>
      </c>
      <c r="AV1007" s="15" t="s">
        <v>157</v>
      </c>
      <c r="AW1007" s="15" t="s">
        <v>34</v>
      </c>
      <c r="AX1007" s="15" t="s">
        <v>80</v>
      </c>
      <c r="AY1007" s="225" t="s">
        <v>149</v>
      </c>
    </row>
    <row r="1008" spans="1:65" s="2" customFormat="1" ht="24.2" customHeight="1">
      <c r="A1008" s="35"/>
      <c r="B1008" s="36"/>
      <c r="C1008" s="174" t="s">
        <v>1917</v>
      </c>
      <c r="D1008" s="174" t="s">
        <v>152</v>
      </c>
      <c r="E1008" s="175" t="s">
        <v>1918</v>
      </c>
      <c r="F1008" s="176" t="s">
        <v>1919</v>
      </c>
      <c r="G1008" s="177" t="s">
        <v>170</v>
      </c>
      <c r="H1008" s="178">
        <v>1325.67</v>
      </c>
      <c r="I1008" s="179"/>
      <c r="J1008" s="180">
        <f>ROUND(I1008*H1008,2)</f>
        <v>0</v>
      </c>
      <c r="K1008" s="176" t="s">
        <v>182</v>
      </c>
      <c r="L1008" s="40"/>
      <c r="M1008" s="181" t="s">
        <v>19</v>
      </c>
      <c r="N1008" s="182" t="s">
        <v>43</v>
      </c>
      <c r="O1008" s="65"/>
      <c r="P1008" s="183">
        <f>O1008*H1008</f>
        <v>0</v>
      </c>
      <c r="Q1008" s="183">
        <v>0</v>
      </c>
      <c r="R1008" s="183">
        <f>Q1008*H1008</f>
        <v>0</v>
      </c>
      <c r="S1008" s="183">
        <v>0</v>
      </c>
      <c r="T1008" s="184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185" t="s">
        <v>256</v>
      </c>
      <c r="AT1008" s="185" t="s">
        <v>152</v>
      </c>
      <c r="AU1008" s="185" t="s">
        <v>82</v>
      </c>
      <c r="AY1008" s="18" t="s">
        <v>149</v>
      </c>
      <c r="BE1008" s="186">
        <f>IF(N1008="základní",J1008,0)</f>
        <v>0</v>
      </c>
      <c r="BF1008" s="186">
        <f>IF(N1008="snížená",J1008,0)</f>
        <v>0</v>
      </c>
      <c r="BG1008" s="186">
        <f>IF(N1008="zákl. přenesená",J1008,0)</f>
        <v>0</v>
      </c>
      <c r="BH1008" s="186">
        <f>IF(N1008="sníž. přenesená",J1008,0)</f>
        <v>0</v>
      </c>
      <c r="BI1008" s="186">
        <f>IF(N1008="nulová",J1008,0)</f>
        <v>0</v>
      </c>
      <c r="BJ1008" s="18" t="s">
        <v>80</v>
      </c>
      <c r="BK1008" s="186">
        <f>ROUND(I1008*H1008,2)</f>
        <v>0</v>
      </c>
      <c r="BL1008" s="18" t="s">
        <v>256</v>
      </c>
      <c r="BM1008" s="185" t="s">
        <v>1920</v>
      </c>
    </row>
    <row r="1009" spans="1:47" s="2" customFormat="1" ht="11.25">
      <c r="A1009" s="35"/>
      <c r="B1009" s="36"/>
      <c r="C1009" s="37"/>
      <c r="D1009" s="203" t="s">
        <v>184</v>
      </c>
      <c r="E1009" s="37"/>
      <c r="F1009" s="204" t="s">
        <v>1921</v>
      </c>
      <c r="G1009" s="37"/>
      <c r="H1009" s="37"/>
      <c r="I1009" s="189"/>
      <c r="J1009" s="37"/>
      <c r="K1009" s="37"/>
      <c r="L1009" s="40"/>
      <c r="M1009" s="190"/>
      <c r="N1009" s="191"/>
      <c r="O1009" s="65"/>
      <c r="P1009" s="65"/>
      <c r="Q1009" s="65"/>
      <c r="R1009" s="65"/>
      <c r="S1009" s="65"/>
      <c r="T1009" s="66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T1009" s="18" t="s">
        <v>184</v>
      </c>
      <c r="AU1009" s="18" t="s">
        <v>82</v>
      </c>
    </row>
    <row r="1010" spans="2:51" s="14" customFormat="1" ht="11.25">
      <c r="B1010" s="205"/>
      <c r="C1010" s="206"/>
      <c r="D1010" s="187" t="s">
        <v>165</v>
      </c>
      <c r="E1010" s="207" t="s">
        <v>19</v>
      </c>
      <c r="F1010" s="208" t="s">
        <v>755</v>
      </c>
      <c r="G1010" s="206"/>
      <c r="H1010" s="207" t="s">
        <v>19</v>
      </c>
      <c r="I1010" s="209"/>
      <c r="J1010" s="206"/>
      <c r="K1010" s="206"/>
      <c r="L1010" s="210"/>
      <c r="M1010" s="211"/>
      <c r="N1010" s="212"/>
      <c r="O1010" s="212"/>
      <c r="P1010" s="212"/>
      <c r="Q1010" s="212"/>
      <c r="R1010" s="212"/>
      <c r="S1010" s="212"/>
      <c r="T1010" s="213"/>
      <c r="AT1010" s="214" t="s">
        <v>165</v>
      </c>
      <c r="AU1010" s="214" t="s">
        <v>82</v>
      </c>
      <c r="AV1010" s="14" t="s">
        <v>80</v>
      </c>
      <c r="AW1010" s="14" t="s">
        <v>34</v>
      </c>
      <c r="AX1010" s="14" t="s">
        <v>72</v>
      </c>
      <c r="AY1010" s="214" t="s">
        <v>149</v>
      </c>
    </row>
    <row r="1011" spans="2:51" s="13" customFormat="1" ht="11.25">
      <c r="B1011" s="192"/>
      <c r="C1011" s="193"/>
      <c r="D1011" s="187" t="s">
        <v>165</v>
      </c>
      <c r="E1011" s="194" t="s">
        <v>19</v>
      </c>
      <c r="F1011" s="195" t="s">
        <v>973</v>
      </c>
      <c r="G1011" s="193"/>
      <c r="H1011" s="196">
        <v>305.53</v>
      </c>
      <c r="I1011" s="197"/>
      <c r="J1011" s="193"/>
      <c r="K1011" s="193"/>
      <c r="L1011" s="198"/>
      <c r="M1011" s="199"/>
      <c r="N1011" s="200"/>
      <c r="O1011" s="200"/>
      <c r="P1011" s="200"/>
      <c r="Q1011" s="200"/>
      <c r="R1011" s="200"/>
      <c r="S1011" s="200"/>
      <c r="T1011" s="201"/>
      <c r="AT1011" s="202" t="s">
        <v>165</v>
      </c>
      <c r="AU1011" s="202" t="s">
        <v>82</v>
      </c>
      <c r="AV1011" s="13" t="s">
        <v>82</v>
      </c>
      <c r="AW1011" s="13" t="s">
        <v>34</v>
      </c>
      <c r="AX1011" s="13" t="s">
        <v>72</v>
      </c>
      <c r="AY1011" s="202" t="s">
        <v>149</v>
      </c>
    </row>
    <row r="1012" spans="2:51" s="14" customFormat="1" ht="11.25">
      <c r="B1012" s="205"/>
      <c r="C1012" s="206"/>
      <c r="D1012" s="187" t="s">
        <v>165</v>
      </c>
      <c r="E1012" s="207" t="s">
        <v>19</v>
      </c>
      <c r="F1012" s="208" t="s">
        <v>193</v>
      </c>
      <c r="G1012" s="206"/>
      <c r="H1012" s="207" t="s">
        <v>19</v>
      </c>
      <c r="I1012" s="209"/>
      <c r="J1012" s="206"/>
      <c r="K1012" s="206"/>
      <c r="L1012" s="210"/>
      <c r="M1012" s="211"/>
      <c r="N1012" s="212"/>
      <c r="O1012" s="212"/>
      <c r="P1012" s="212"/>
      <c r="Q1012" s="212"/>
      <c r="R1012" s="212"/>
      <c r="S1012" s="212"/>
      <c r="T1012" s="213"/>
      <c r="AT1012" s="214" t="s">
        <v>165</v>
      </c>
      <c r="AU1012" s="214" t="s">
        <v>82</v>
      </c>
      <c r="AV1012" s="14" t="s">
        <v>80</v>
      </c>
      <c r="AW1012" s="14" t="s">
        <v>34</v>
      </c>
      <c r="AX1012" s="14" t="s">
        <v>72</v>
      </c>
      <c r="AY1012" s="214" t="s">
        <v>149</v>
      </c>
    </row>
    <row r="1013" spans="2:51" s="13" customFormat="1" ht="45">
      <c r="B1013" s="192"/>
      <c r="C1013" s="193"/>
      <c r="D1013" s="187" t="s">
        <v>165</v>
      </c>
      <c r="E1013" s="194" t="s">
        <v>19</v>
      </c>
      <c r="F1013" s="195" t="s">
        <v>974</v>
      </c>
      <c r="G1013" s="193"/>
      <c r="H1013" s="196">
        <v>411.01</v>
      </c>
      <c r="I1013" s="197"/>
      <c r="J1013" s="193"/>
      <c r="K1013" s="193"/>
      <c r="L1013" s="198"/>
      <c r="M1013" s="199"/>
      <c r="N1013" s="200"/>
      <c r="O1013" s="200"/>
      <c r="P1013" s="200"/>
      <c r="Q1013" s="200"/>
      <c r="R1013" s="200"/>
      <c r="S1013" s="200"/>
      <c r="T1013" s="201"/>
      <c r="AT1013" s="202" t="s">
        <v>165</v>
      </c>
      <c r="AU1013" s="202" t="s">
        <v>82</v>
      </c>
      <c r="AV1013" s="13" t="s">
        <v>82</v>
      </c>
      <c r="AW1013" s="13" t="s">
        <v>34</v>
      </c>
      <c r="AX1013" s="13" t="s">
        <v>72</v>
      </c>
      <c r="AY1013" s="202" t="s">
        <v>149</v>
      </c>
    </row>
    <row r="1014" spans="2:51" s="14" customFormat="1" ht="11.25">
      <c r="B1014" s="205"/>
      <c r="C1014" s="206"/>
      <c r="D1014" s="187" t="s">
        <v>165</v>
      </c>
      <c r="E1014" s="207" t="s">
        <v>19</v>
      </c>
      <c r="F1014" s="208" t="s">
        <v>803</v>
      </c>
      <c r="G1014" s="206"/>
      <c r="H1014" s="207" t="s">
        <v>19</v>
      </c>
      <c r="I1014" s="209"/>
      <c r="J1014" s="206"/>
      <c r="K1014" s="206"/>
      <c r="L1014" s="210"/>
      <c r="M1014" s="211"/>
      <c r="N1014" s="212"/>
      <c r="O1014" s="212"/>
      <c r="P1014" s="212"/>
      <c r="Q1014" s="212"/>
      <c r="R1014" s="212"/>
      <c r="S1014" s="212"/>
      <c r="T1014" s="213"/>
      <c r="AT1014" s="214" t="s">
        <v>165</v>
      </c>
      <c r="AU1014" s="214" t="s">
        <v>82</v>
      </c>
      <c r="AV1014" s="14" t="s">
        <v>80</v>
      </c>
      <c r="AW1014" s="14" t="s">
        <v>34</v>
      </c>
      <c r="AX1014" s="14" t="s">
        <v>72</v>
      </c>
      <c r="AY1014" s="214" t="s">
        <v>149</v>
      </c>
    </row>
    <row r="1015" spans="2:51" s="13" customFormat="1" ht="11.25">
      <c r="B1015" s="192"/>
      <c r="C1015" s="193"/>
      <c r="D1015" s="187" t="s">
        <v>165</v>
      </c>
      <c r="E1015" s="194" t="s">
        <v>19</v>
      </c>
      <c r="F1015" s="195" t="s">
        <v>975</v>
      </c>
      <c r="G1015" s="193"/>
      <c r="H1015" s="196">
        <v>416.63</v>
      </c>
      <c r="I1015" s="197"/>
      <c r="J1015" s="193"/>
      <c r="K1015" s="193"/>
      <c r="L1015" s="198"/>
      <c r="M1015" s="199"/>
      <c r="N1015" s="200"/>
      <c r="O1015" s="200"/>
      <c r="P1015" s="200"/>
      <c r="Q1015" s="200"/>
      <c r="R1015" s="200"/>
      <c r="S1015" s="200"/>
      <c r="T1015" s="201"/>
      <c r="AT1015" s="202" t="s">
        <v>165</v>
      </c>
      <c r="AU1015" s="202" t="s">
        <v>82</v>
      </c>
      <c r="AV1015" s="13" t="s">
        <v>82</v>
      </c>
      <c r="AW1015" s="13" t="s">
        <v>34</v>
      </c>
      <c r="AX1015" s="13" t="s">
        <v>72</v>
      </c>
      <c r="AY1015" s="202" t="s">
        <v>149</v>
      </c>
    </row>
    <row r="1016" spans="2:51" s="14" customFormat="1" ht="11.25">
      <c r="B1016" s="205"/>
      <c r="C1016" s="206"/>
      <c r="D1016" s="187" t="s">
        <v>165</v>
      </c>
      <c r="E1016" s="207" t="s">
        <v>19</v>
      </c>
      <c r="F1016" s="208" t="s">
        <v>201</v>
      </c>
      <c r="G1016" s="206"/>
      <c r="H1016" s="207" t="s">
        <v>19</v>
      </c>
      <c r="I1016" s="209"/>
      <c r="J1016" s="206"/>
      <c r="K1016" s="206"/>
      <c r="L1016" s="210"/>
      <c r="M1016" s="211"/>
      <c r="N1016" s="212"/>
      <c r="O1016" s="212"/>
      <c r="P1016" s="212"/>
      <c r="Q1016" s="212"/>
      <c r="R1016" s="212"/>
      <c r="S1016" s="212"/>
      <c r="T1016" s="213"/>
      <c r="AT1016" s="214" t="s">
        <v>165</v>
      </c>
      <c r="AU1016" s="214" t="s">
        <v>82</v>
      </c>
      <c r="AV1016" s="14" t="s">
        <v>80</v>
      </c>
      <c r="AW1016" s="14" t="s">
        <v>34</v>
      </c>
      <c r="AX1016" s="14" t="s">
        <v>72</v>
      </c>
      <c r="AY1016" s="214" t="s">
        <v>149</v>
      </c>
    </row>
    <row r="1017" spans="2:51" s="13" customFormat="1" ht="22.5">
      <c r="B1017" s="192"/>
      <c r="C1017" s="193"/>
      <c r="D1017" s="187" t="s">
        <v>165</v>
      </c>
      <c r="E1017" s="194" t="s">
        <v>19</v>
      </c>
      <c r="F1017" s="195" t="s">
        <v>976</v>
      </c>
      <c r="G1017" s="193"/>
      <c r="H1017" s="196">
        <v>126.05</v>
      </c>
      <c r="I1017" s="197"/>
      <c r="J1017" s="193"/>
      <c r="K1017" s="193"/>
      <c r="L1017" s="198"/>
      <c r="M1017" s="199"/>
      <c r="N1017" s="200"/>
      <c r="O1017" s="200"/>
      <c r="P1017" s="200"/>
      <c r="Q1017" s="200"/>
      <c r="R1017" s="200"/>
      <c r="S1017" s="200"/>
      <c r="T1017" s="201"/>
      <c r="AT1017" s="202" t="s">
        <v>165</v>
      </c>
      <c r="AU1017" s="202" t="s">
        <v>82</v>
      </c>
      <c r="AV1017" s="13" t="s">
        <v>82</v>
      </c>
      <c r="AW1017" s="13" t="s">
        <v>34</v>
      </c>
      <c r="AX1017" s="13" t="s">
        <v>72</v>
      </c>
      <c r="AY1017" s="202" t="s">
        <v>149</v>
      </c>
    </row>
    <row r="1018" spans="2:51" s="14" customFormat="1" ht="11.25">
      <c r="B1018" s="205"/>
      <c r="C1018" s="206"/>
      <c r="D1018" s="187" t="s">
        <v>165</v>
      </c>
      <c r="E1018" s="207" t="s">
        <v>19</v>
      </c>
      <c r="F1018" s="208" t="s">
        <v>512</v>
      </c>
      <c r="G1018" s="206"/>
      <c r="H1018" s="207" t="s">
        <v>19</v>
      </c>
      <c r="I1018" s="209"/>
      <c r="J1018" s="206"/>
      <c r="K1018" s="206"/>
      <c r="L1018" s="210"/>
      <c r="M1018" s="211"/>
      <c r="N1018" s="212"/>
      <c r="O1018" s="212"/>
      <c r="P1018" s="212"/>
      <c r="Q1018" s="212"/>
      <c r="R1018" s="212"/>
      <c r="S1018" s="212"/>
      <c r="T1018" s="213"/>
      <c r="AT1018" s="214" t="s">
        <v>165</v>
      </c>
      <c r="AU1018" s="214" t="s">
        <v>82</v>
      </c>
      <c r="AV1018" s="14" t="s">
        <v>80</v>
      </c>
      <c r="AW1018" s="14" t="s">
        <v>34</v>
      </c>
      <c r="AX1018" s="14" t="s">
        <v>72</v>
      </c>
      <c r="AY1018" s="214" t="s">
        <v>149</v>
      </c>
    </row>
    <row r="1019" spans="2:51" s="13" customFormat="1" ht="11.25">
      <c r="B1019" s="192"/>
      <c r="C1019" s="193"/>
      <c r="D1019" s="187" t="s">
        <v>165</v>
      </c>
      <c r="E1019" s="194" t="s">
        <v>19</v>
      </c>
      <c r="F1019" s="195" t="s">
        <v>977</v>
      </c>
      <c r="G1019" s="193"/>
      <c r="H1019" s="196">
        <v>66.45</v>
      </c>
      <c r="I1019" s="197"/>
      <c r="J1019" s="193"/>
      <c r="K1019" s="193"/>
      <c r="L1019" s="198"/>
      <c r="M1019" s="199"/>
      <c r="N1019" s="200"/>
      <c r="O1019" s="200"/>
      <c r="P1019" s="200"/>
      <c r="Q1019" s="200"/>
      <c r="R1019" s="200"/>
      <c r="S1019" s="200"/>
      <c r="T1019" s="201"/>
      <c r="AT1019" s="202" t="s">
        <v>165</v>
      </c>
      <c r="AU1019" s="202" t="s">
        <v>82</v>
      </c>
      <c r="AV1019" s="13" t="s">
        <v>82</v>
      </c>
      <c r="AW1019" s="13" t="s">
        <v>34</v>
      </c>
      <c r="AX1019" s="13" t="s">
        <v>72</v>
      </c>
      <c r="AY1019" s="202" t="s">
        <v>149</v>
      </c>
    </row>
    <row r="1020" spans="2:51" s="15" customFormat="1" ht="11.25">
      <c r="B1020" s="215"/>
      <c r="C1020" s="216"/>
      <c r="D1020" s="187" t="s">
        <v>165</v>
      </c>
      <c r="E1020" s="217" t="s">
        <v>19</v>
      </c>
      <c r="F1020" s="218" t="s">
        <v>203</v>
      </c>
      <c r="G1020" s="216"/>
      <c r="H1020" s="219">
        <v>1325.67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165</v>
      </c>
      <c r="AU1020" s="225" t="s">
        <v>82</v>
      </c>
      <c r="AV1020" s="15" t="s">
        <v>157</v>
      </c>
      <c r="AW1020" s="15" t="s">
        <v>34</v>
      </c>
      <c r="AX1020" s="15" t="s">
        <v>80</v>
      </c>
      <c r="AY1020" s="225" t="s">
        <v>149</v>
      </c>
    </row>
    <row r="1021" spans="1:65" s="2" customFormat="1" ht="24.2" customHeight="1">
      <c r="A1021" s="35"/>
      <c r="B1021" s="36"/>
      <c r="C1021" s="229" t="s">
        <v>1922</v>
      </c>
      <c r="D1021" s="229" t="s">
        <v>1089</v>
      </c>
      <c r="E1021" s="230" t="s">
        <v>1923</v>
      </c>
      <c r="F1021" s="231" t="s">
        <v>1924</v>
      </c>
      <c r="G1021" s="232" t="s">
        <v>170</v>
      </c>
      <c r="H1021" s="233">
        <v>1391.954</v>
      </c>
      <c r="I1021" s="234"/>
      <c r="J1021" s="235">
        <f>ROUND(I1021*H1021,2)</f>
        <v>0</v>
      </c>
      <c r="K1021" s="231" t="s">
        <v>182</v>
      </c>
      <c r="L1021" s="236"/>
      <c r="M1021" s="237" t="s">
        <v>19</v>
      </c>
      <c r="N1021" s="238" t="s">
        <v>43</v>
      </c>
      <c r="O1021" s="65"/>
      <c r="P1021" s="183">
        <f>O1021*H1021</f>
        <v>0</v>
      </c>
      <c r="Q1021" s="183">
        <v>0.0003</v>
      </c>
      <c r="R1021" s="183">
        <f>Q1021*H1021</f>
        <v>0.41758619999999996</v>
      </c>
      <c r="S1021" s="183">
        <v>0</v>
      </c>
      <c r="T1021" s="184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185" t="s">
        <v>355</v>
      </c>
      <c r="AT1021" s="185" t="s">
        <v>1089</v>
      </c>
      <c r="AU1021" s="185" t="s">
        <v>82</v>
      </c>
      <c r="AY1021" s="18" t="s">
        <v>149</v>
      </c>
      <c r="BE1021" s="186">
        <f>IF(N1021="základní",J1021,0)</f>
        <v>0</v>
      </c>
      <c r="BF1021" s="186">
        <f>IF(N1021="snížená",J1021,0)</f>
        <v>0</v>
      </c>
      <c r="BG1021" s="186">
        <f>IF(N1021="zákl. přenesená",J1021,0)</f>
        <v>0</v>
      </c>
      <c r="BH1021" s="186">
        <f>IF(N1021="sníž. přenesená",J1021,0)</f>
        <v>0</v>
      </c>
      <c r="BI1021" s="186">
        <f>IF(N1021="nulová",J1021,0)</f>
        <v>0</v>
      </c>
      <c r="BJ1021" s="18" t="s">
        <v>80</v>
      </c>
      <c r="BK1021" s="186">
        <f>ROUND(I1021*H1021,2)</f>
        <v>0</v>
      </c>
      <c r="BL1021" s="18" t="s">
        <v>256</v>
      </c>
      <c r="BM1021" s="185" t="s">
        <v>1925</v>
      </c>
    </row>
    <row r="1022" spans="2:51" s="13" customFormat="1" ht="11.25">
      <c r="B1022" s="192"/>
      <c r="C1022" s="193"/>
      <c r="D1022" s="187" t="s">
        <v>165</v>
      </c>
      <c r="E1022" s="193"/>
      <c r="F1022" s="195" t="s">
        <v>1926</v>
      </c>
      <c r="G1022" s="193"/>
      <c r="H1022" s="196">
        <v>1391.954</v>
      </c>
      <c r="I1022" s="197"/>
      <c r="J1022" s="193"/>
      <c r="K1022" s="193"/>
      <c r="L1022" s="198"/>
      <c r="M1022" s="199"/>
      <c r="N1022" s="200"/>
      <c r="O1022" s="200"/>
      <c r="P1022" s="200"/>
      <c r="Q1022" s="200"/>
      <c r="R1022" s="200"/>
      <c r="S1022" s="200"/>
      <c r="T1022" s="201"/>
      <c r="AT1022" s="202" t="s">
        <v>165</v>
      </c>
      <c r="AU1022" s="202" t="s">
        <v>82</v>
      </c>
      <c r="AV1022" s="13" t="s">
        <v>82</v>
      </c>
      <c r="AW1022" s="13" t="s">
        <v>4</v>
      </c>
      <c r="AX1022" s="13" t="s">
        <v>80</v>
      </c>
      <c r="AY1022" s="202" t="s">
        <v>149</v>
      </c>
    </row>
    <row r="1023" spans="1:65" s="2" customFormat="1" ht="24.2" customHeight="1">
      <c r="A1023" s="35"/>
      <c r="B1023" s="36"/>
      <c r="C1023" s="174" t="s">
        <v>1927</v>
      </c>
      <c r="D1023" s="174" t="s">
        <v>152</v>
      </c>
      <c r="E1023" s="175" t="s">
        <v>1918</v>
      </c>
      <c r="F1023" s="176" t="s">
        <v>1919</v>
      </c>
      <c r="G1023" s="177" t="s">
        <v>170</v>
      </c>
      <c r="H1023" s="178">
        <v>103.288</v>
      </c>
      <c r="I1023" s="179"/>
      <c r="J1023" s="180">
        <f>ROUND(I1023*H1023,2)</f>
        <v>0</v>
      </c>
      <c r="K1023" s="176" t="s">
        <v>182</v>
      </c>
      <c r="L1023" s="40"/>
      <c r="M1023" s="181" t="s">
        <v>19</v>
      </c>
      <c r="N1023" s="182" t="s">
        <v>43</v>
      </c>
      <c r="O1023" s="65"/>
      <c r="P1023" s="183">
        <f>O1023*H1023</f>
        <v>0</v>
      </c>
      <c r="Q1023" s="183">
        <v>0</v>
      </c>
      <c r="R1023" s="183">
        <f>Q1023*H1023</f>
        <v>0</v>
      </c>
      <c r="S1023" s="183">
        <v>0</v>
      </c>
      <c r="T1023" s="184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85" t="s">
        <v>256</v>
      </c>
      <c r="AT1023" s="185" t="s">
        <v>152</v>
      </c>
      <c r="AU1023" s="185" t="s">
        <v>82</v>
      </c>
      <c r="AY1023" s="18" t="s">
        <v>149</v>
      </c>
      <c r="BE1023" s="186">
        <f>IF(N1023="základní",J1023,0)</f>
        <v>0</v>
      </c>
      <c r="BF1023" s="186">
        <f>IF(N1023="snížená",J1023,0)</f>
        <v>0</v>
      </c>
      <c r="BG1023" s="186">
        <f>IF(N1023="zákl. přenesená",J1023,0)</f>
        <v>0</v>
      </c>
      <c r="BH1023" s="186">
        <f>IF(N1023="sníž. přenesená",J1023,0)</f>
        <v>0</v>
      </c>
      <c r="BI1023" s="186">
        <f>IF(N1023="nulová",J1023,0)</f>
        <v>0</v>
      </c>
      <c r="BJ1023" s="18" t="s">
        <v>80</v>
      </c>
      <c r="BK1023" s="186">
        <f>ROUND(I1023*H1023,2)</f>
        <v>0</v>
      </c>
      <c r="BL1023" s="18" t="s">
        <v>256</v>
      </c>
      <c r="BM1023" s="185" t="s">
        <v>1928</v>
      </c>
    </row>
    <row r="1024" spans="1:47" s="2" customFormat="1" ht="11.25">
      <c r="A1024" s="35"/>
      <c r="B1024" s="36"/>
      <c r="C1024" s="37"/>
      <c r="D1024" s="203" t="s">
        <v>184</v>
      </c>
      <c r="E1024" s="37"/>
      <c r="F1024" s="204" t="s">
        <v>1921</v>
      </c>
      <c r="G1024" s="37"/>
      <c r="H1024" s="37"/>
      <c r="I1024" s="189"/>
      <c r="J1024" s="37"/>
      <c r="K1024" s="37"/>
      <c r="L1024" s="40"/>
      <c r="M1024" s="190"/>
      <c r="N1024" s="191"/>
      <c r="O1024" s="65"/>
      <c r="P1024" s="65"/>
      <c r="Q1024" s="65"/>
      <c r="R1024" s="65"/>
      <c r="S1024" s="65"/>
      <c r="T1024" s="66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T1024" s="18" t="s">
        <v>184</v>
      </c>
      <c r="AU1024" s="18" t="s">
        <v>82</v>
      </c>
    </row>
    <row r="1025" spans="1:47" s="2" customFormat="1" ht="29.25">
      <c r="A1025" s="35"/>
      <c r="B1025" s="36"/>
      <c r="C1025" s="37"/>
      <c r="D1025" s="187" t="s">
        <v>163</v>
      </c>
      <c r="E1025" s="37"/>
      <c r="F1025" s="188" t="s">
        <v>1929</v>
      </c>
      <c r="G1025" s="37"/>
      <c r="H1025" s="37"/>
      <c r="I1025" s="189"/>
      <c r="J1025" s="37"/>
      <c r="K1025" s="37"/>
      <c r="L1025" s="40"/>
      <c r="M1025" s="190"/>
      <c r="N1025" s="191"/>
      <c r="O1025" s="65"/>
      <c r="P1025" s="65"/>
      <c r="Q1025" s="65"/>
      <c r="R1025" s="65"/>
      <c r="S1025" s="65"/>
      <c r="T1025" s="66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T1025" s="18" t="s">
        <v>163</v>
      </c>
      <c r="AU1025" s="18" t="s">
        <v>82</v>
      </c>
    </row>
    <row r="1026" spans="2:51" s="13" customFormat="1" ht="11.25">
      <c r="B1026" s="192"/>
      <c r="C1026" s="193"/>
      <c r="D1026" s="187" t="s">
        <v>165</v>
      </c>
      <c r="E1026" s="194" t="s">
        <v>19</v>
      </c>
      <c r="F1026" s="195" t="s">
        <v>1930</v>
      </c>
      <c r="G1026" s="193"/>
      <c r="H1026" s="196">
        <v>19</v>
      </c>
      <c r="I1026" s="197"/>
      <c r="J1026" s="193"/>
      <c r="K1026" s="193"/>
      <c r="L1026" s="198"/>
      <c r="M1026" s="199"/>
      <c r="N1026" s="200"/>
      <c r="O1026" s="200"/>
      <c r="P1026" s="200"/>
      <c r="Q1026" s="200"/>
      <c r="R1026" s="200"/>
      <c r="S1026" s="200"/>
      <c r="T1026" s="201"/>
      <c r="AT1026" s="202" t="s">
        <v>165</v>
      </c>
      <c r="AU1026" s="202" t="s">
        <v>82</v>
      </c>
      <c r="AV1026" s="13" t="s">
        <v>82</v>
      </c>
      <c r="AW1026" s="13" t="s">
        <v>34</v>
      </c>
      <c r="AX1026" s="13" t="s">
        <v>72</v>
      </c>
      <c r="AY1026" s="202" t="s">
        <v>149</v>
      </c>
    </row>
    <row r="1027" spans="2:51" s="13" customFormat="1" ht="11.25">
      <c r="B1027" s="192"/>
      <c r="C1027" s="193"/>
      <c r="D1027" s="187" t="s">
        <v>165</v>
      </c>
      <c r="E1027" s="194" t="s">
        <v>19</v>
      </c>
      <c r="F1027" s="195" t="s">
        <v>1931</v>
      </c>
      <c r="G1027" s="193"/>
      <c r="H1027" s="196">
        <v>73.5</v>
      </c>
      <c r="I1027" s="197"/>
      <c r="J1027" s="193"/>
      <c r="K1027" s="193"/>
      <c r="L1027" s="198"/>
      <c r="M1027" s="199"/>
      <c r="N1027" s="200"/>
      <c r="O1027" s="200"/>
      <c r="P1027" s="200"/>
      <c r="Q1027" s="200"/>
      <c r="R1027" s="200"/>
      <c r="S1027" s="200"/>
      <c r="T1027" s="201"/>
      <c r="AT1027" s="202" t="s">
        <v>165</v>
      </c>
      <c r="AU1027" s="202" t="s">
        <v>82</v>
      </c>
      <c r="AV1027" s="13" t="s">
        <v>82</v>
      </c>
      <c r="AW1027" s="13" t="s">
        <v>34</v>
      </c>
      <c r="AX1027" s="13" t="s">
        <v>72</v>
      </c>
      <c r="AY1027" s="202" t="s">
        <v>149</v>
      </c>
    </row>
    <row r="1028" spans="2:51" s="13" customFormat="1" ht="11.25">
      <c r="B1028" s="192"/>
      <c r="C1028" s="193"/>
      <c r="D1028" s="187" t="s">
        <v>165</v>
      </c>
      <c r="E1028" s="194" t="s">
        <v>19</v>
      </c>
      <c r="F1028" s="195" t="s">
        <v>1932</v>
      </c>
      <c r="G1028" s="193"/>
      <c r="H1028" s="196">
        <v>10.788</v>
      </c>
      <c r="I1028" s="197"/>
      <c r="J1028" s="193"/>
      <c r="K1028" s="193"/>
      <c r="L1028" s="198"/>
      <c r="M1028" s="199"/>
      <c r="N1028" s="200"/>
      <c r="O1028" s="200"/>
      <c r="P1028" s="200"/>
      <c r="Q1028" s="200"/>
      <c r="R1028" s="200"/>
      <c r="S1028" s="200"/>
      <c r="T1028" s="201"/>
      <c r="AT1028" s="202" t="s">
        <v>165</v>
      </c>
      <c r="AU1028" s="202" t="s">
        <v>82</v>
      </c>
      <c r="AV1028" s="13" t="s">
        <v>82</v>
      </c>
      <c r="AW1028" s="13" t="s">
        <v>34</v>
      </c>
      <c r="AX1028" s="13" t="s">
        <v>72</v>
      </c>
      <c r="AY1028" s="202" t="s">
        <v>149</v>
      </c>
    </row>
    <row r="1029" spans="2:51" s="15" customFormat="1" ht="11.25">
      <c r="B1029" s="215"/>
      <c r="C1029" s="216"/>
      <c r="D1029" s="187" t="s">
        <v>165</v>
      </c>
      <c r="E1029" s="217" t="s">
        <v>19</v>
      </c>
      <c r="F1029" s="218" t="s">
        <v>203</v>
      </c>
      <c r="G1029" s="216"/>
      <c r="H1029" s="219">
        <v>103.288</v>
      </c>
      <c r="I1029" s="220"/>
      <c r="J1029" s="216"/>
      <c r="K1029" s="216"/>
      <c r="L1029" s="221"/>
      <c r="M1029" s="222"/>
      <c r="N1029" s="223"/>
      <c r="O1029" s="223"/>
      <c r="P1029" s="223"/>
      <c r="Q1029" s="223"/>
      <c r="R1029" s="223"/>
      <c r="S1029" s="223"/>
      <c r="T1029" s="224"/>
      <c r="AT1029" s="225" t="s">
        <v>165</v>
      </c>
      <c r="AU1029" s="225" t="s">
        <v>82</v>
      </c>
      <c r="AV1029" s="15" t="s">
        <v>157</v>
      </c>
      <c r="AW1029" s="15" t="s">
        <v>34</v>
      </c>
      <c r="AX1029" s="15" t="s">
        <v>80</v>
      </c>
      <c r="AY1029" s="225" t="s">
        <v>149</v>
      </c>
    </row>
    <row r="1030" spans="1:65" s="2" customFormat="1" ht="24.2" customHeight="1">
      <c r="A1030" s="35"/>
      <c r="B1030" s="36"/>
      <c r="C1030" s="229" t="s">
        <v>1933</v>
      </c>
      <c r="D1030" s="229" t="s">
        <v>1089</v>
      </c>
      <c r="E1030" s="230" t="s">
        <v>1923</v>
      </c>
      <c r="F1030" s="231" t="s">
        <v>1924</v>
      </c>
      <c r="G1030" s="232" t="s">
        <v>170</v>
      </c>
      <c r="H1030" s="233">
        <v>108.452</v>
      </c>
      <c r="I1030" s="234"/>
      <c r="J1030" s="235">
        <f>ROUND(I1030*H1030,2)</f>
        <v>0</v>
      </c>
      <c r="K1030" s="231" t="s">
        <v>182</v>
      </c>
      <c r="L1030" s="236"/>
      <c r="M1030" s="237" t="s">
        <v>19</v>
      </c>
      <c r="N1030" s="238" t="s">
        <v>43</v>
      </c>
      <c r="O1030" s="65"/>
      <c r="P1030" s="183">
        <f>O1030*H1030</f>
        <v>0</v>
      </c>
      <c r="Q1030" s="183">
        <v>0.0003</v>
      </c>
      <c r="R1030" s="183">
        <f>Q1030*H1030</f>
        <v>0.0325356</v>
      </c>
      <c r="S1030" s="183">
        <v>0</v>
      </c>
      <c r="T1030" s="184">
        <f>S1030*H1030</f>
        <v>0</v>
      </c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R1030" s="185" t="s">
        <v>355</v>
      </c>
      <c r="AT1030" s="185" t="s">
        <v>1089</v>
      </c>
      <c r="AU1030" s="185" t="s">
        <v>82</v>
      </c>
      <c r="AY1030" s="18" t="s">
        <v>149</v>
      </c>
      <c r="BE1030" s="186">
        <f>IF(N1030="základní",J1030,0)</f>
        <v>0</v>
      </c>
      <c r="BF1030" s="186">
        <f>IF(N1030="snížená",J1030,0)</f>
        <v>0</v>
      </c>
      <c r="BG1030" s="186">
        <f>IF(N1030="zákl. přenesená",J1030,0)</f>
        <v>0</v>
      </c>
      <c r="BH1030" s="186">
        <f>IF(N1030="sníž. přenesená",J1030,0)</f>
        <v>0</v>
      </c>
      <c r="BI1030" s="186">
        <f>IF(N1030="nulová",J1030,0)</f>
        <v>0</v>
      </c>
      <c r="BJ1030" s="18" t="s">
        <v>80</v>
      </c>
      <c r="BK1030" s="186">
        <f>ROUND(I1030*H1030,2)</f>
        <v>0</v>
      </c>
      <c r="BL1030" s="18" t="s">
        <v>256</v>
      </c>
      <c r="BM1030" s="185" t="s">
        <v>1934</v>
      </c>
    </row>
    <row r="1031" spans="2:51" s="13" customFormat="1" ht="11.25">
      <c r="B1031" s="192"/>
      <c r="C1031" s="193"/>
      <c r="D1031" s="187" t="s">
        <v>165</v>
      </c>
      <c r="E1031" s="193"/>
      <c r="F1031" s="195" t="s">
        <v>1935</v>
      </c>
      <c r="G1031" s="193"/>
      <c r="H1031" s="196">
        <v>108.452</v>
      </c>
      <c r="I1031" s="197"/>
      <c r="J1031" s="193"/>
      <c r="K1031" s="193"/>
      <c r="L1031" s="198"/>
      <c r="M1031" s="199"/>
      <c r="N1031" s="200"/>
      <c r="O1031" s="200"/>
      <c r="P1031" s="200"/>
      <c r="Q1031" s="200"/>
      <c r="R1031" s="200"/>
      <c r="S1031" s="200"/>
      <c r="T1031" s="201"/>
      <c r="AT1031" s="202" t="s">
        <v>165</v>
      </c>
      <c r="AU1031" s="202" t="s">
        <v>82</v>
      </c>
      <c r="AV1031" s="13" t="s">
        <v>82</v>
      </c>
      <c r="AW1031" s="13" t="s">
        <v>4</v>
      </c>
      <c r="AX1031" s="13" t="s">
        <v>80</v>
      </c>
      <c r="AY1031" s="202" t="s">
        <v>149</v>
      </c>
    </row>
    <row r="1032" spans="1:65" s="2" customFormat="1" ht="44.25" customHeight="1">
      <c r="A1032" s="35"/>
      <c r="B1032" s="36"/>
      <c r="C1032" s="174" t="s">
        <v>1936</v>
      </c>
      <c r="D1032" s="174" t="s">
        <v>152</v>
      </c>
      <c r="E1032" s="175" t="s">
        <v>1937</v>
      </c>
      <c r="F1032" s="176" t="s">
        <v>1938</v>
      </c>
      <c r="G1032" s="177" t="s">
        <v>170</v>
      </c>
      <c r="H1032" s="178">
        <v>541.391</v>
      </c>
      <c r="I1032" s="179"/>
      <c r="J1032" s="180">
        <f>ROUND(I1032*H1032,2)</f>
        <v>0</v>
      </c>
      <c r="K1032" s="176" t="s">
        <v>182</v>
      </c>
      <c r="L1032" s="40"/>
      <c r="M1032" s="181" t="s">
        <v>19</v>
      </c>
      <c r="N1032" s="182" t="s">
        <v>43</v>
      </c>
      <c r="O1032" s="65"/>
      <c r="P1032" s="183">
        <f>O1032*H1032</f>
        <v>0</v>
      </c>
      <c r="Q1032" s="183">
        <v>0</v>
      </c>
      <c r="R1032" s="183">
        <f>Q1032*H1032</f>
        <v>0</v>
      </c>
      <c r="S1032" s="183">
        <v>0</v>
      </c>
      <c r="T1032" s="184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85" t="s">
        <v>256</v>
      </c>
      <c r="AT1032" s="185" t="s">
        <v>152</v>
      </c>
      <c r="AU1032" s="185" t="s">
        <v>82</v>
      </c>
      <c r="AY1032" s="18" t="s">
        <v>149</v>
      </c>
      <c r="BE1032" s="186">
        <f>IF(N1032="základní",J1032,0)</f>
        <v>0</v>
      </c>
      <c r="BF1032" s="186">
        <f>IF(N1032="snížená",J1032,0)</f>
        <v>0</v>
      </c>
      <c r="BG1032" s="186">
        <f>IF(N1032="zákl. přenesená",J1032,0)</f>
        <v>0</v>
      </c>
      <c r="BH1032" s="186">
        <f>IF(N1032="sníž. přenesená",J1032,0)</f>
        <v>0</v>
      </c>
      <c r="BI1032" s="186">
        <f>IF(N1032="nulová",J1032,0)</f>
        <v>0</v>
      </c>
      <c r="BJ1032" s="18" t="s">
        <v>80</v>
      </c>
      <c r="BK1032" s="186">
        <f>ROUND(I1032*H1032,2)</f>
        <v>0</v>
      </c>
      <c r="BL1032" s="18" t="s">
        <v>256</v>
      </c>
      <c r="BM1032" s="185" t="s">
        <v>1939</v>
      </c>
    </row>
    <row r="1033" spans="1:47" s="2" customFormat="1" ht="11.25">
      <c r="A1033" s="35"/>
      <c r="B1033" s="36"/>
      <c r="C1033" s="37"/>
      <c r="D1033" s="203" t="s">
        <v>184</v>
      </c>
      <c r="E1033" s="37"/>
      <c r="F1033" s="204" t="s">
        <v>1940</v>
      </c>
      <c r="G1033" s="37"/>
      <c r="H1033" s="37"/>
      <c r="I1033" s="189"/>
      <c r="J1033" s="37"/>
      <c r="K1033" s="37"/>
      <c r="L1033" s="40"/>
      <c r="M1033" s="190"/>
      <c r="N1033" s="191"/>
      <c r="O1033" s="65"/>
      <c r="P1033" s="65"/>
      <c r="Q1033" s="65"/>
      <c r="R1033" s="65"/>
      <c r="S1033" s="65"/>
      <c r="T1033" s="66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8" t="s">
        <v>184</v>
      </c>
      <c r="AU1033" s="18" t="s">
        <v>82</v>
      </c>
    </row>
    <row r="1034" spans="2:51" s="13" customFormat="1" ht="22.5">
      <c r="B1034" s="192"/>
      <c r="C1034" s="193"/>
      <c r="D1034" s="187" t="s">
        <v>165</v>
      </c>
      <c r="E1034" s="194" t="s">
        <v>19</v>
      </c>
      <c r="F1034" s="195" t="s">
        <v>1941</v>
      </c>
      <c r="G1034" s="193"/>
      <c r="H1034" s="196">
        <v>40.13</v>
      </c>
      <c r="I1034" s="197"/>
      <c r="J1034" s="193"/>
      <c r="K1034" s="193"/>
      <c r="L1034" s="198"/>
      <c r="M1034" s="199"/>
      <c r="N1034" s="200"/>
      <c r="O1034" s="200"/>
      <c r="P1034" s="200"/>
      <c r="Q1034" s="200"/>
      <c r="R1034" s="200"/>
      <c r="S1034" s="200"/>
      <c r="T1034" s="201"/>
      <c r="AT1034" s="202" t="s">
        <v>165</v>
      </c>
      <c r="AU1034" s="202" t="s">
        <v>82</v>
      </c>
      <c r="AV1034" s="13" t="s">
        <v>82</v>
      </c>
      <c r="AW1034" s="13" t="s">
        <v>34</v>
      </c>
      <c r="AX1034" s="13" t="s">
        <v>72</v>
      </c>
      <c r="AY1034" s="202" t="s">
        <v>149</v>
      </c>
    </row>
    <row r="1035" spans="2:51" s="13" customFormat="1" ht="45">
      <c r="B1035" s="192"/>
      <c r="C1035" s="193"/>
      <c r="D1035" s="187" t="s">
        <v>165</v>
      </c>
      <c r="E1035" s="194" t="s">
        <v>19</v>
      </c>
      <c r="F1035" s="195" t="s">
        <v>1942</v>
      </c>
      <c r="G1035" s="193"/>
      <c r="H1035" s="196">
        <v>208.041</v>
      </c>
      <c r="I1035" s="197"/>
      <c r="J1035" s="193"/>
      <c r="K1035" s="193"/>
      <c r="L1035" s="198"/>
      <c r="M1035" s="199"/>
      <c r="N1035" s="200"/>
      <c r="O1035" s="200"/>
      <c r="P1035" s="200"/>
      <c r="Q1035" s="200"/>
      <c r="R1035" s="200"/>
      <c r="S1035" s="200"/>
      <c r="T1035" s="201"/>
      <c r="AT1035" s="202" t="s">
        <v>165</v>
      </c>
      <c r="AU1035" s="202" t="s">
        <v>82</v>
      </c>
      <c r="AV1035" s="13" t="s">
        <v>82</v>
      </c>
      <c r="AW1035" s="13" t="s">
        <v>34</v>
      </c>
      <c r="AX1035" s="13" t="s">
        <v>72</v>
      </c>
      <c r="AY1035" s="202" t="s">
        <v>149</v>
      </c>
    </row>
    <row r="1036" spans="2:51" s="13" customFormat="1" ht="33.75">
      <c r="B1036" s="192"/>
      <c r="C1036" s="193"/>
      <c r="D1036" s="187" t="s">
        <v>165</v>
      </c>
      <c r="E1036" s="194" t="s">
        <v>19</v>
      </c>
      <c r="F1036" s="195" t="s">
        <v>1943</v>
      </c>
      <c r="G1036" s="193"/>
      <c r="H1036" s="196">
        <v>149.043</v>
      </c>
      <c r="I1036" s="197"/>
      <c r="J1036" s="193"/>
      <c r="K1036" s="193"/>
      <c r="L1036" s="198"/>
      <c r="M1036" s="199"/>
      <c r="N1036" s="200"/>
      <c r="O1036" s="200"/>
      <c r="P1036" s="200"/>
      <c r="Q1036" s="200"/>
      <c r="R1036" s="200"/>
      <c r="S1036" s="200"/>
      <c r="T1036" s="201"/>
      <c r="AT1036" s="202" t="s">
        <v>165</v>
      </c>
      <c r="AU1036" s="202" t="s">
        <v>82</v>
      </c>
      <c r="AV1036" s="13" t="s">
        <v>82</v>
      </c>
      <c r="AW1036" s="13" t="s">
        <v>34</v>
      </c>
      <c r="AX1036" s="13" t="s">
        <v>72</v>
      </c>
      <c r="AY1036" s="202" t="s">
        <v>149</v>
      </c>
    </row>
    <row r="1037" spans="2:51" s="13" customFormat="1" ht="11.25">
      <c r="B1037" s="192"/>
      <c r="C1037" s="193"/>
      <c r="D1037" s="187" t="s">
        <v>165</v>
      </c>
      <c r="E1037" s="194" t="s">
        <v>19</v>
      </c>
      <c r="F1037" s="195" t="s">
        <v>1944</v>
      </c>
      <c r="G1037" s="193"/>
      <c r="H1037" s="196">
        <v>32.811</v>
      </c>
      <c r="I1037" s="197"/>
      <c r="J1037" s="193"/>
      <c r="K1037" s="193"/>
      <c r="L1037" s="198"/>
      <c r="M1037" s="199"/>
      <c r="N1037" s="200"/>
      <c r="O1037" s="200"/>
      <c r="P1037" s="200"/>
      <c r="Q1037" s="200"/>
      <c r="R1037" s="200"/>
      <c r="S1037" s="200"/>
      <c r="T1037" s="201"/>
      <c r="AT1037" s="202" t="s">
        <v>165</v>
      </c>
      <c r="AU1037" s="202" t="s">
        <v>82</v>
      </c>
      <c r="AV1037" s="13" t="s">
        <v>82</v>
      </c>
      <c r="AW1037" s="13" t="s">
        <v>34</v>
      </c>
      <c r="AX1037" s="13" t="s">
        <v>72</v>
      </c>
      <c r="AY1037" s="202" t="s">
        <v>149</v>
      </c>
    </row>
    <row r="1038" spans="2:51" s="13" customFormat="1" ht="22.5">
      <c r="B1038" s="192"/>
      <c r="C1038" s="193"/>
      <c r="D1038" s="187" t="s">
        <v>165</v>
      </c>
      <c r="E1038" s="194" t="s">
        <v>19</v>
      </c>
      <c r="F1038" s="195" t="s">
        <v>1945</v>
      </c>
      <c r="G1038" s="193"/>
      <c r="H1038" s="196">
        <v>111.366</v>
      </c>
      <c r="I1038" s="197"/>
      <c r="J1038" s="193"/>
      <c r="K1038" s="193"/>
      <c r="L1038" s="198"/>
      <c r="M1038" s="199"/>
      <c r="N1038" s="200"/>
      <c r="O1038" s="200"/>
      <c r="P1038" s="200"/>
      <c r="Q1038" s="200"/>
      <c r="R1038" s="200"/>
      <c r="S1038" s="200"/>
      <c r="T1038" s="201"/>
      <c r="AT1038" s="202" t="s">
        <v>165</v>
      </c>
      <c r="AU1038" s="202" t="s">
        <v>82</v>
      </c>
      <c r="AV1038" s="13" t="s">
        <v>82</v>
      </c>
      <c r="AW1038" s="13" t="s">
        <v>34</v>
      </c>
      <c r="AX1038" s="13" t="s">
        <v>72</v>
      </c>
      <c r="AY1038" s="202" t="s">
        <v>149</v>
      </c>
    </row>
    <row r="1039" spans="2:51" s="15" customFormat="1" ht="11.25">
      <c r="B1039" s="215"/>
      <c r="C1039" s="216"/>
      <c r="D1039" s="187" t="s">
        <v>165</v>
      </c>
      <c r="E1039" s="217" t="s">
        <v>19</v>
      </c>
      <c r="F1039" s="218" t="s">
        <v>203</v>
      </c>
      <c r="G1039" s="216"/>
      <c r="H1039" s="219">
        <v>541.391</v>
      </c>
      <c r="I1039" s="220"/>
      <c r="J1039" s="216"/>
      <c r="K1039" s="216"/>
      <c r="L1039" s="221"/>
      <c r="M1039" s="222"/>
      <c r="N1039" s="223"/>
      <c r="O1039" s="223"/>
      <c r="P1039" s="223"/>
      <c r="Q1039" s="223"/>
      <c r="R1039" s="223"/>
      <c r="S1039" s="223"/>
      <c r="T1039" s="224"/>
      <c r="AT1039" s="225" t="s">
        <v>165</v>
      </c>
      <c r="AU1039" s="225" t="s">
        <v>82</v>
      </c>
      <c r="AV1039" s="15" t="s">
        <v>157</v>
      </c>
      <c r="AW1039" s="15" t="s">
        <v>34</v>
      </c>
      <c r="AX1039" s="15" t="s">
        <v>80</v>
      </c>
      <c r="AY1039" s="225" t="s">
        <v>149</v>
      </c>
    </row>
    <row r="1040" spans="1:65" s="2" customFormat="1" ht="16.5" customHeight="1">
      <c r="A1040" s="35"/>
      <c r="B1040" s="36"/>
      <c r="C1040" s="229" t="s">
        <v>1946</v>
      </c>
      <c r="D1040" s="229" t="s">
        <v>1089</v>
      </c>
      <c r="E1040" s="230" t="s">
        <v>1947</v>
      </c>
      <c r="F1040" s="231" t="s">
        <v>1948</v>
      </c>
      <c r="G1040" s="232" t="s">
        <v>170</v>
      </c>
      <c r="H1040" s="233">
        <v>568.461</v>
      </c>
      <c r="I1040" s="234"/>
      <c r="J1040" s="235">
        <f>ROUND(I1040*H1040,2)</f>
        <v>0</v>
      </c>
      <c r="K1040" s="231" t="s">
        <v>182</v>
      </c>
      <c r="L1040" s="236"/>
      <c r="M1040" s="237" t="s">
        <v>19</v>
      </c>
      <c r="N1040" s="238" t="s">
        <v>43</v>
      </c>
      <c r="O1040" s="65"/>
      <c r="P1040" s="183">
        <f>O1040*H1040</f>
        <v>0</v>
      </c>
      <c r="Q1040" s="183">
        <v>0</v>
      </c>
      <c r="R1040" s="183">
        <f>Q1040*H1040</f>
        <v>0</v>
      </c>
      <c r="S1040" s="183">
        <v>0</v>
      </c>
      <c r="T1040" s="184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85" t="s">
        <v>355</v>
      </c>
      <c r="AT1040" s="185" t="s">
        <v>1089</v>
      </c>
      <c r="AU1040" s="185" t="s">
        <v>82</v>
      </c>
      <c r="AY1040" s="18" t="s">
        <v>149</v>
      </c>
      <c r="BE1040" s="186">
        <f>IF(N1040="základní",J1040,0)</f>
        <v>0</v>
      </c>
      <c r="BF1040" s="186">
        <f>IF(N1040="snížená",J1040,0)</f>
        <v>0</v>
      </c>
      <c r="BG1040" s="186">
        <f>IF(N1040="zákl. přenesená",J1040,0)</f>
        <v>0</v>
      </c>
      <c r="BH1040" s="186">
        <f>IF(N1040="sníž. přenesená",J1040,0)</f>
        <v>0</v>
      </c>
      <c r="BI1040" s="186">
        <f>IF(N1040="nulová",J1040,0)</f>
        <v>0</v>
      </c>
      <c r="BJ1040" s="18" t="s">
        <v>80</v>
      </c>
      <c r="BK1040" s="186">
        <f>ROUND(I1040*H1040,2)</f>
        <v>0</v>
      </c>
      <c r="BL1040" s="18" t="s">
        <v>256</v>
      </c>
      <c r="BM1040" s="185" t="s">
        <v>1949</v>
      </c>
    </row>
    <row r="1041" spans="2:51" s="13" customFormat="1" ht="11.25">
      <c r="B1041" s="192"/>
      <c r="C1041" s="193"/>
      <c r="D1041" s="187" t="s">
        <v>165</v>
      </c>
      <c r="E1041" s="193"/>
      <c r="F1041" s="195" t="s">
        <v>1950</v>
      </c>
      <c r="G1041" s="193"/>
      <c r="H1041" s="196">
        <v>568.461</v>
      </c>
      <c r="I1041" s="197"/>
      <c r="J1041" s="193"/>
      <c r="K1041" s="193"/>
      <c r="L1041" s="198"/>
      <c r="M1041" s="199"/>
      <c r="N1041" s="200"/>
      <c r="O1041" s="200"/>
      <c r="P1041" s="200"/>
      <c r="Q1041" s="200"/>
      <c r="R1041" s="200"/>
      <c r="S1041" s="200"/>
      <c r="T1041" s="201"/>
      <c r="AT1041" s="202" t="s">
        <v>165</v>
      </c>
      <c r="AU1041" s="202" t="s">
        <v>82</v>
      </c>
      <c r="AV1041" s="13" t="s">
        <v>82</v>
      </c>
      <c r="AW1041" s="13" t="s">
        <v>4</v>
      </c>
      <c r="AX1041" s="13" t="s">
        <v>80</v>
      </c>
      <c r="AY1041" s="202" t="s">
        <v>149</v>
      </c>
    </row>
    <row r="1042" spans="1:65" s="2" customFormat="1" ht="44.25" customHeight="1">
      <c r="A1042" s="35"/>
      <c r="B1042" s="36"/>
      <c r="C1042" s="174" t="s">
        <v>1951</v>
      </c>
      <c r="D1042" s="174" t="s">
        <v>152</v>
      </c>
      <c r="E1042" s="175" t="s">
        <v>1952</v>
      </c>
      <c r="F1042" s="176" t="s">
        <v>1953</v>
      </c>
      <c r="G1042" s="177" t="s">
        <v>170</v>
      </c>
      <c r="H1042" s="178">
        <v>65.327</v>
      </c>
      <c r="I1042" s="179"/>
      <c r="J1042" s="180">
        <f>ROUND(I1042*H1042,2)</f>
        <v>0</v>
      </c>
      <c r="K1042" s="176" t="s">
        <v>182</v>
      </c>
      <c r="L1042" s="40"/>
      <c r="M1042" s="181" t="s">
        <v>19</v>
      </c>
      <c r="N1042" s="182" t="s">
        <v>43</v>
      </c>
      <c r="O1042" s="65"/>
      <c r="P1042" s="183">
        <f>O1042*H1042</f>
        <v>0</v>
      </c>
      <c r="Q1042" s="183">
        <v>0</v>
      </c>
      <c r="R1042" s="183">
        <f>Q1042*H1042</f>
        <v>0</v>
      </c>
      <c r="S1042" s="183">
        <v>0</v>
      </c>
      <c r="T1042" s="184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85" t="s">
        <v>256</v>
      </c>
      <c r="AT1042" s="185" t="s">
        <v>152</v>
      </c>
      <c r="AU1042" s="185" t="s">
        <v>82</v>
      </c>
      <c r="AY1042" s="18" t="s">
        <v>149</v>
      </c>
      <c r="BE1042" s="186">
        <f>IF(N1042="základní",J1042,0)</f>
        <v>0</v>
      </c>
      <c r="BF1042" s="186">
        <f>IF(N1042="snížená",J1042,0)</f>
        <v>0</v>
      </c>
      <c r="BG1042" s="186">
        <f>IF(N1042="zákl. přenesená",J1042,0)</f>
        <v>0</v>
      </c>
      <c r="BH1042" s="186">
        <f>IF(N1042="sníž. přenesená",J1042,0)</f>
        <v>0</v>
      </c>
      <c r="BI1042" s="186">
        <f>IF(N1042="nulová",J1042,0)</f>
        <v>0</v>
      </c>
      <c r="BJ1042" s="18" t="s">
        <v>80</v>
      </c>
      <c r="BK1042" s="186">
        <f>ROUND(I1042*H1042,2)</f>
        <v>0</v>
      </c>
      <c r="BL1042" s="18" t="s">
        <v>256</v>
      </c>
      <c r="BM1042" s="185" t="s">
        <v>1954</v>
      </c>
    </row>
    <row r="1043" spans="1:47" s="2" customFormat="1" ht="11.25">
      <c r="A1043" s="35"/>
      <c r="B1043" s="36"/>
      <c r="C1043" s="37"/>
      <c r="D1043" s="203" t="s">
        <v>184</v>
      </c>
      <c r="E1043" s="37"/>
      <c r="F1043" s="204" t="s">
        <v>1955</v>
      </c>
      <c r="G1043" s="37"/>
      <c r="H1043" s="37"/>
      <c r="I1043" s="189"/>
      <c r="J1043" s="37"/>
      <c r="K1043" s="37"/>
      <c r="L1043" s="40"/>
      <c r="M1043" s="190"/>
      <c r="N1043" s="191"/>
      <c r="O1043" s="65"/>
      <c r="P1043" s="65"/>
      <c r="Q1043" s="65"/>
      <c r="R1043" s="65"/>
      <c r="S1043" s="65"/>
      <c r="T1043" s="66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T1043" s="18" t="s">
        <v>184</v>
      </c>
      <c r="AU1043" s="18" t="s">
        <v>82</v>
      </c>
    </row>
    <row r="1044" spans="2:51" s="13" customFormat="1" ht="11.25">
      <c r="B1044" s="192"/>
      <c r="C1044" s="193"/>
      <c r="D1044" s="187" t="s">
        <v>165</v>
      </c>
      <c r="E1044" s="194" t="s">
        <v>19</v>
      </c>
      <c r="F1044" s="195" t="s">
        <v>1956</v>
      </c>
      <c r="G1044" s="193"/>
      <c r="H1044" s="196">
        <v>46.59</v>
      </c>
      <c r="I1044" s="197"/>
      <c r="J1044" s="193"/>
      <c r="K1044" s="193"/>
      <c r="L1044" s="198"/>
      <c r="M1044" s="199"/>
      <c r="N1044" s="200"/>
      <c r="O1044" s="200"/>
      <c r="P1044" s="200"/>
      <c r="Q1044" s="200"/>
      <c r="R1044" s="200"/>
      <c r="S1044" s="200"/>
      <c r="T1044" s="201"/>
      <c r="AT1044" s="202" t="s">
        <v>165</v>
      </c>
      <c r="AU1044" s="202" t="s">
        <v>82</v>
      </c>
      <c r="AV1044" s="13" t="s">
        <v>82</v>
      </c>
      <c r="AW1044" s="13" t="s">
        <v>34</v>
      </c>
      <c r="AX1044" s="13" t="s">
        <v>72</v>
      </c>
      <c r="AY1044" s="202" t="s">
        <v>149</v>
      </c>
    </row>
    <row r="1045" spans="2:51" s="13" customFormat="1" ht="11.25">
      <c r="B1045" s="192"/>
      <c r="C1045" s="193"/>
      <c r="D1045" s="187" t="s">
        <v>165</v>
      </c>
      <c r="E1045" s="194" t="s">
        <v>19</v>
      </c>
      <c r="F1045" s="195" t="s">
        <v>1957</v>
      </c>
      <c r="G1045" s="193"/>
      <c r="H1045" s="196">
        <v>18.737</v>
      </c>
      <c r="I1045" s="197"/>
      <c r="J1045" s="193"/>
      <c r="K1045" s="193"/>
      <c r="L1045" s="198"/>
      <c r="M1045" s="199"/>
      <c r="N1045" s="200"/>
      <c r="O1045" s="200"/>
      <c r="P1045" s="200"/>
      <c r="Q1045" s="200"/>
      <c r="R1045" s="200"/>
      <c r="S1045" s="200"/>
      <c r="T1045" s="201"/>
      <c r="AT1045" s="202" t="s">
        <v>165</v>
      </c>
      <c r="AU1045" s="202" t="s">
        <v>82</v>
      </c>
      <c r="AV1045" s="13" t="s">
        <v>82</v>
      </c>
      <c r="AW1045" s="13" t="s">
        <v>34</v>
      </c>
      <c r="AX1045" s="13" t="s">
        <v>72</v>
      </c>
      <c r="AY1045" s="202" t="s">
        <v>149</v>
      </c>
    </row>
    <row r="1046" spans="2:51" s="15" customFormat="1" ht="11.25">
      <c r="B1046" s="215"/>
      <c r="C1046" s="216"/>
      <c r="D1046" s="187" t="s">
        <v>165</v>
      </c>
      <c r="E1046" s="217" t="s">
        <v>19</v>
      </c>
      <c r="F1046" s="218" t="s">
        <v>203</v>
      </c>
      <c r="G1046" s="216"/>
      <c r="H1046" s="219">
        <v>65.327</v>
      </c>
      <c r="I1046" s="220"/>
      <c r="J1046" s="216"/>
      <c r="K1046" s="216"/>
      <c r="L1046" s="221"/>
      <c r="M1046" s="222"/>
      <c r="N1046" s="223"/>
      <c r="O1046" s="223"/>
      <c r="P1046" s="223"/>
      <c r="Q1046" s="223"/>
      <c r="R1046" s="223"/>
      <c r="S1046" s="223"/>
      <c r="T1046" s="224"/>
      <c r="AT1046" s="225" t="s">
        <v>165</v>
      </c>
      <c r="AU1046" s="225" t="s">
        <v>82</v>
      </c>
      <c r="AV1046" s="15" t="s">
        <v>157</v>
      </c>
      <c r="AW1046" s="15" t="s">
        <v>34</v>
      </c>
      <c r="AX1046" s="15" t="s">
        <v>80</v>
      </c>
      <c r="AY1046" s="225" t="s">
        <v>149</v>
      </c>
    </row>
    <row r="1047" spans="1:65" s="2" customFormat="1" ht="16.5" customHeight="1">
      <c r="A1047" s="35"/>
      <c r="B1047" s="36"/>
      <c r="C1047" s="229" t="s">
        <v>1958</v>
      </c>
      <c r="D1047" s="229" t="s">
        <v>1089</v>
      </c>
      <c r="E1047" s="230" t="s">
        <v>1947</v>
      </c>
      <c r="F1047" s="231" t="s">
        <v>1948</v>
      </c>
      <c r="G1047" s="232" t="s">
        <v>170</v>
      </c>
      <c r="H1047" s="233">
        <v>68.593</v>
      </c>
      <c r="I1047" s="234"/>
      <c r="J1047" s="235">
        <f>ROUND(I1047*H1047,2)</f>
        <v>0</v>
      </c>
      <c r="K1047" s="231" t="s">
        <v>182</v>
      </c>
      <c r="L1047" s="236"/>
      <c r="M1047" s="237" t="s">
        <v>19</v>
      </c>
      <c r="N1047" s="238" t="s">
        <v>43</v>
      </c>
      <c r="O1047" s="65"/>
      <c r="P1047" s="183">
        <f>O1047*H1047</f>
        <v>0</v>
      </c>
      <c r="Q1047" s="183">
        <v>0</v>
      </c>
      <c r="R1047" s="183">
        <f>Q1047*H1047</f>
        <v>0</v>
      </c>
      <c r="S1047" s="183">
        <v>0</v>
      </c>
      <c r="T1047" s="184">
        <f>S1047*H1047</f>
        <v>0</v>
      </c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R1047" s="185" t="s">
        <v>355</v>
      </c>
      <c r="AT1047" s="185" t="s">
        <v>1089</v>
      </c>
      <c r="AU1047" s="185" t="s">
        <v>82</v>
      </c>
      <c r="AY1047" s="18" t="s">
        <v>149</v>
      </c>
      <c r="BE1047" s="186">
        <f>IF(N1047="základní",J1047,0)</f>
        <v>0</v>
      </c>
      <c r="BF1047" s="186">
        <f>IF(N1047="snížená",J1047,0)</f>
        <v>0</v>
      </c>
      <c r="BG1047" s="186">
        <f>IF(N1047="zákl. přenesená",J1047,0)</f>
        <v>0</v>
      </c>
      <c r="BH1047" s="186">
        <f>IF(N1047="sníž. přenesená",J1047,0)</f>
        <v>0</v>
      </c>
      <c r="BI1047" s="186">
        <f>IF(N1047="nulová",J1047,0)</f>
        <v>0</v>
      </c>
      <c r="BJ1047" s="18" t="s">
        <v>80</v>
      </c>
      <c r="BK1047" s="186">
        <f>ROUND(I1047*H1047,2)</f>
        <v>0</v>
      </c>
      <c r="BL1047" s="18" t="s">
        <v>256</v>
      </c>
      <c r="BM1047" s="185" t="s">
        <v>1959</v>
      </c>
    </row>
    <row r="1048" spans="2:51" s="13" customFormat="1" ht="11.25">
      <c r="B1048" s="192"/>
      <c r="C1048" s="193"/>
      <c r="D1048" s="187" t="s">
        <v>165</v>
      </c>
      <c r="E1048" s="193"/>
      <c r="F1048" s="195" t="s">
        <v>1960</v>
      </c>
      <c r="G1048" s="193"/>
      <c r="H1048" s="196">
        <v>68.593</v>
      </c>
      <c r="I1048" s="197"/>
      <c r="J1048" s="193"/>
      <c r="K1048" s="193"/>
      <c r="L1048" s="198"/>
      <c r="M1048" s="199"/>
      <c r="N1048" s="200"/>
      <c r="O1048" s="200"/>
      <c r="P1048" s="200"/>
      <c r="Q1048" s="200"/>
      <c r="R1048" s="200"/>
      <c r="S1048" s="200"/>
      <c r="T1048" s="201"/>
      <c r="AT1048" s="202" t="s">
        <v>165</v>
      </c>
      <c r="AU1048" s="202" t="s">
        <v>82</v>
      </c>
      <c r="AV1048" s="13" t="s">
        <v>82</v>
      </c>
      <c r="AW1048" s="13" t="s">
        <v>4</v>
      </c>
      <c r="AX1048" s="13" t="s">
        <v>80</v>
      </c>
      <c r="AY1048" s="202" t="s">
        <v>149</v>
      </c>
    </row>
    <row r="1049" spans="1:65" s="2" customFormat="1" ht="33" customHeight="1">
      <c r="A1049" s="35"/>
      <c r="B1049" s="36"/>
      <c r="C1049" s="174" t="s">
        <v>1961</v>
      </c>
      <c r="D1049" s="174" t="s">
        <v>152</v>
      </c>
      <c r="E1049" s="175" t="s">
        <v>1962</v>
      </c>
      <c r="F1049" s="176" t="s">
        <v>1963</v>
      </c>
      <c r="G1049" s="177" t="s">
        <v>170</v>
      </c>
      <c r="H1049" s="178">
        <v>2996.77</v>
      </c>
      <c r="I1049" s="179"/>
      <c r="J1049" s="180">
        <f>ROUND(I1049*H1049,2)</f>
        <v>0</v>
      </c>
      <c r="K1049" s="176" t="s">
        <v>182</v>
      </c>
      <c r="L1049" s="40"/>
      <c r="M1049" s="181" t="s">
        <v>19</v>
      </c>
      <c r="N1049" s="182" t="s">
        <v>43</v>
      </c>
      <c r="O1049" s="65"/>
      <c r="P1049" s="183">
        <f>O1049*H1049</f>
        <v>0</v>
      </c>
      <c r="Q1049" s="183">
        <v>0.0002</v>
      </c>
      <c r="R1049" s="183">
        <f>Q1049*H1049</f>
        <v>0.599354</v>
      </c>
      <c r="S1049" s="183">
        <v>0</v>
      </c>
      <c r="T1049" s="184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185" t="s">
        <v>256</v>
      </c>
      <c r="AT1049" s="185" t="s">
        <v>152</v>
      </c>
      <c r="AU1049" s="185" t="s">
        <v>82</v>
      </c>
      <c r="AY1049" s="18" t="s">
        <v>149</v>
      </c>
      <c r="BE1049" s="186">
        <f>IF(N1049="základní",J1049,0)</f>
        <v>0</v>
      </c>
      <c r="BF1049" s="186">
        <f>IF(N1049="snížená",J1049,0)</f>
        <v>0</v>
      </c>
      <c r="BG1049" s="186">
        <f>IF(N1049="zákl. přenesená",J1049,0)</f>
        <v>0</v>
      </c>
      <c r="BH1049" s="186">
        <f>IF(N1049="sníž. přenesená",J1049,0)</f>
        <v>0</v>
      </c>
      <c r="BI1049" s="186">
        <f>IF(N1049="nulová",J1049,0)</f>
        <v>0</v>
      </c>
      <c r="BJ1049" s="18" t="s">
        <v>80</v>
      </c>
      <c r="BK1049" s="186">
        <f>ROUND(I1049*H1049,2)</f>
        <v>0</v>
      </c>
      <c r="BL1049" s="18" t="s">
        <v>256</v>
      </c>
      <c r="BM1049" s="185" t="s">
        <v>1964</v>
      </c>
    </row>
    <row r="1050" spans="1:47" s="2" customFormat="1" ht="11.25">
      <c r="A1050" s="35"/>
      <c r="B1050" s="36"/>
      <c r="C1050" s="37"/>
      <c r="D1050" s="203" t="s">
        <v>184</v>
      </c>
      <c r="E1050" s="37"/>
      <c r="F1050" s="204" t="s">
        <v>1965</v>
      </c>
      <c r="G1050" s="37"/>
      <c r="H1050" s="37"/>
      <c r="I1050" s="189"/>
      <c r="J1050" s="37"/>
      <c r="K1050" s="37"/>
      <c r="L1050" s="40"/>
      <c r="M1050" s="190"/>
      <c r="N1050" s="191"/>
      <c r="O1050" s="65"/>
      <c r="P1050" s="65"/>
      <c r="Q1050" s="65"/>
      <c r="R1050" s="65"/>
      <c r="S1050" s="65"/>
      <c r="T1050" s="66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T1050" s="18" t="s">
        <v>184</v>
      </c>
      <c r="AU1050" s="18" t="s">
        <v>82</v>
      </c>
    </row>
    <row r="1051" spans="2:51" s="14" customFormat="1" ht="11.25">
      <c r="B1051" s="205"/>
      <c r="C1051" s="206"/>
      <c r="D1051" s="187" t="s">
        <v>165</v>
      </c>
      <c r="E1051" s="207" t="s">
        <v>19</v>
      </c>
      <c r="F1051" s="208" t="s">
        <v>755</v>
      </c>
      <c r="G1051" s="206"/>
      <c r="H1051" s="207" t="s">
        <v>19</v>
      </c>
      <c r="I1051" s="209"/>
      <c r="J1051" s="206"/>
      <c r="K1051" s="206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165</v>
      </c>
      <c r="AU1051" s="214" t="s">
        <v>82</v>
      </c>
      <c r="AV1051" s="14" t="s">
        <v>80</v>
      </c>
      <c r="AW1051" s="14" t="s">
        <v>34</v>
      </c>
      <c r="AX1051" s="14" t="s">
        <v>72</v>
      </c>
      <c r="AY1051" s="214" t="s">
        <v>149</v>
      </c>
    </row>
    <row r="1052" spans="2:51" s="13" customFormat="1" ht="22.5">
      <c r="B1052" s="192"/>
      <c r="C1052" s="193"/>
      <c r="D1052" s="187" t="s">
        <v>165</v>
      </c>
      <c r="E1052" s="194" t="s">
        <v>19</v>
      </c>
      <c r="F1052" s="195" t="s">
        <v>1873</v>
      </c>
      <c r="G1052" s="193"/>
      <c r="H1052" s="196">
        <v>151.17</v>
      </c>
      <c r="I1052" s="197"/>
      <c r="J1052" s="193"/>
      <c r="K1052" s="193"/>
      <c r="L1052" s="198"/>
      <c r="M1052" s="199"/>
      <c r="N1052" s="200"/>
      <c r="O1052" s="200"/>
      <c r="P1052" s="200"/>
      <c r="Q1052" s="200"/>
      <c r="R1052" s="200"/>
      <c r="S1052" s="200"/>
      <c r="T1052" s="201"/>
      <c r="AT1052" s="202" t="s">
        <v>165</v>
      </c>
      <c r="AU1052" s="202" t="s">
        <v>82</v>
      </c>
      <c r="AV1052" s="13" t="s">
        <v>82</v>
      </c>
      <c r="AW1052" s="13" t="s">
        <v>34</v>
      </c>
      <c r="AX1052" s="13" t="s">
        <v>72</v>
      </c>
      <c r="AY1052" s="202" t="s">
        <v>149</v>
      </c>
    </row>
    <row r="1053" spans="2:51" s="13" customFormat="1" ht="11.25">
      <c r="B1053" s="192"/>
      <c r="C1053" s="193"/>
      <c r="D1053" s="187" t="s">
        <v>165</v>
      </c>
      <c r="E1053" s="194" t="s">
        <v>19</v>
      </c>
      <c r="F1053" s="195" t="s">
        <v>1874</v>
      </c>
      <c r="G1053" s="193"/>
      <c r="H1053" s="196">
        <v>86.818</v>
      </c>
      <c r="I1053" s="197"/>
      <c r="J1053" s="193"/>
      <c r="K1053" s="193"/>
      <c r="L1053" s="198"/>
      <c r="M1053" s="199"/>
      <c r="N1053" s="200"/>
      <c r="O1053" s="200"/>
      <c r="P1053" s="200"/>
      <c r="Q1053" s="200"/>
      <c r="R1053" s="200"/>
      <c r="S1053" s="200"/>
      <c r="T1053" s="201"/>
      <c r="AT1053" s="202" t="s">
        <v>165</v>
      </c>
      <c r="AU1053" s="202" t="s">
        <v>82</v>
      </c>
      <c r="AV1053" s="13" t="s">
        <v>82</v>
      </c>
      <c r="AW1053" s="13" t="s">
        <v>34</v>
      </c>
      <c r="AX1053" s="13" t="s">
        <v>72</v>
      </c>
      <c r="AY1053" s="202" t="s">
        <v>149</v>
      </c>
    </row>
    <row r="1054" spans="2:51" s="13" customFormat="1" ht="45">
      <c r="B1054" s="192"/>
      <c r="C1054" s="193"/>
      <c r="D1054" s="187" t="s">
        <v>165</v>
      </c>
      <c r="E1054" s="194" t="s">
        <v>19</v>
      </c>
      <c r="F1054" s="195" t="s">
        <v>1875</v>
      </c>
      <c r="G1054" s="193"/>
      <c r="H1054" s="196">
        <v>96.618</v>
      </c>
      <c r="I1054" s="197"/>
      <c r="J1054" s="193"/>
      <c r="K1054" s="193"/>
      <c r="L1054" s="198"/>
      <c r="M1054" s="199"/>
      <c r="N1054" s="200"/>
      <c r="O1054" s="200"/>
      <c r="P1054" s="200"/>
      <c r="Q1054" s="200"/>
      <c r="R1054" s="200"/>
      <c r="S1054" s="200"/>
      <c r="T1054" s="201"/>
      <c r="AT1054" s="202" t="s">
        <v>165</v>
      </c>
      <c r="AU1054" s="202" t="s">
        <v>82</v>
      </c>
      <c r="AV1054" s="13" t="s">
        <v>82</v>
      </c>
      <c r="AW1054" s="13" t="s">
        <v>34</v>
      </c>
      <c r="AX1054" s="13" t="s">
        <v>72</v>
      </c>
      <c r="AY1054" s="202" t="s">
        <v>149</v>
      </c>
    </row>
    <row r="1055" spans="2:51" s="13" customFormat="1" ht="22.5">
      <c r="B1055" s="192"/>
      <c r="C1055" s="193"/>
      <c r="D1055" s="187" t="s">
        <v>165</v>
      </c>
      <c r="E1055" s="194" t="s">
        <v>19</v>
      </c>
      <c r="F1055" s="195" t="s">
        <v>1876</v>
      </c>
      <c r="G1055" s="193"/>
      <c r="H1055" s="196">
        <v>101.874</v>
      </c>
      <c r="I1055" s="197"/>
      <c r="J1055" s="193"/>
      <c r="K1055" s="193"/>
      <c r="L1055" s="198"/>
      <c r="M1055" s="199"/>
      <c r="N1055" s="200"/>
      <c r="O1055" s="200"/>
      <c r="P1055" s="200"/>
      <c r="Q1055" s="200"/>
      <c r="R1055" s="200"/>
      <c r="S1055" s="200"/>
      <c r="T1055" s="201"/>
      <c r="AT1055" s="202" t="s">
        <v>165</v>
      </c>
      <c r="AU1055" s="202" t="s">
        <v>82</v>
      </c>
      <c r="AV1055" s="13" t="s">
        <v>82</v>
      </c>
      <c r="AW1055" s="13" t="s">
        <v>34</v>
      </c>
      <c r="AX1055" s="13" t="s">
        <v>72</v>
      </c>
      <c r="AY1055" s="202" t="s">
        <v>149</v>
      </c>
    </row>
    <row r="1056" spans="2:51" s="13" customFormat="1" ht="22.5">
      <c r="B1056" s="192"/>
      <c r="C1056" s="193"/>
      <c r="D1056" s="187" t="s">
        <v>165</v>
      </c>
      <c r="E1056" s="194" t="s">
        <v>19</v>
      </c>
      <c r="F1056" s="195" t="s">
        <v>758</v>
      </c>
      <c r="G1056" s="193"/>
      <c r="H1056" s="196">
        <v>188.532</v>
      </c>
      <c r="I1056" s="197"/>
      <c r="J1056" s="193"/>
      <c r="K1056" s="193"/>
      <c r="L1056" s="198"/>
      <c r="M1056" s="199"/>
      <c r="N1056" s="200"/>
      <c r="O1056" s="200"/>
      <c r="P1056" s="200"/>
      <c r="Q1056" s="200"/>
      <c r="R1056" s="200"/>
      <c r="S1056" s="200"/>
      <c r="T1056" s="201"/>
      <c r="AT1056" s="202" t="s">
        <v>165</v>
      </c>
      <c r="AU1056" s="202" t="s">
        <v>82</v>
      </c>
      <c r="AV1056" s="13" t="s">
        <v>82</v>
      </c>
      <c r="AW1056" s="13" t="s">
        <v>34</v>
      </c>
      <c r="AX1056" s="13" t="s">
        <v>72</v>
      </c>
      <c r="AY1056" s="202" t="s">
        <v>149</v>
      </c>
    </row>
    <row r="1057" spans="2:51" s="13" customFormat="1" ht="33.75">
      <c r="B1057" s="192"/>
      <c r="C1057" s="193"/>
      <c r="D1057" s="187" t="s">
        <v>165</v>
      </c>
      <c r="E1057" s="194" t="s">
        <v>19</v>
      </c>
      <c r="F1057" s="195" t="s">
        <v>1877</v>
      </c>
      <c r="G1057" s="193"/>
      <c r="H1057" s="196">
        <v>-17.306</v>
      </c>
      <c r="I1057" s="197"/>
      <c r="J1057" s="193"/>
      <c r="K1057" s="193"/>
      <c r="L1057" s="198"/>
      <c r="M1057" s="199"/>
      <c r="N1057" s="200"/>
      <c r="O1057" s="200"/>
      <c r="P1057" s="200"/>
      <c r="Q1057" s="200"/>
      <c r="R1057" s="200"/>
      <c r="S1057" s="200"/>
      <c r="T1057" s="201"/>
      <c r="AT1057" s="202" t="s">
        <v>165</v>
      </c>
      <c r="AU1057" s="202" t="s">
        <v>82</v>
      </c>
      <c r="AV1057" s="13" t="s">
        <v>82</v>
      </c>
      <c r="AW1057" s="13" t="s">
        <v>34</v>
      </c>
      <c r="AX1057" s="13" t="s">
        <v>72</v>
      </c>
      <c r="AY1057" s="202" t="s">
        <v>149</v>
      </c>
    </row>
    <row r="1058" spans="2:51" s="13" customFormat="1" ht="22.5">
      <c r="B1058" s="192"/>
      <c r="C1058" s="193"/>
      <c r="D1058" s="187" t="s">
        <v>165</v>
      </c>
      <c r="E1058" s="194" t="s">
        <v>19</v>
      </c>
      <c r="F1058" s="195" t="s">
        <v>1878</v>
      </c>
      <c r="G1058" s="193"/>
      <c r="H1058" s="196">
        <v>30.288</v>
      </c>
      <c r="I1058" s="197"/>
      <c r="J1058" s="193"/>
      <c r="K1058" s="193"/>
      <c r="L1058" s="198"/>
      <c r="M1058" s="199"/>
      <c r="N1058" s="200"/>
      <c r="O1058" s="200"/>
      <c r="P1058" s="200"/>
      <c r="Q1058" s="200"/>
      <c r="R1058" s="200"/>
      <c r="S1058" s="200"/>
      <c r="T1058" s="201"/>
      <c r="AT1058" s="202" t="s">
        <v>165</v>
      </c>
      <c r="AU1058" s="202" t="s">
        <v>82</v>
      </c>
      <c r="AV1058" s="13" t="s">
        <v>82</v>
      </c>
      <c r="AW1058" s="13" t="s">
        <v>34</v>
      </c>
      <c r="AX1058" s="13" t="s">
        <v>72</v>
      </c>
      <c r="AY1058" s="202" t="s">
        <v>149</v>
      </c>
    </row>
    <row r="1059" spans="2:51" s="13" customFormat="1" ht="22.5">
      <c r="B1059" s="192"/>
      <c r="C1059" s="193"/>
      <c r="D1059" s="187" t="s">
        <v>165</v>
      </c>
      <c r="E1059" s="194" t="s">
        <v>19</v>
      </c>
      <c r="F1059" s="195" t="s">
        <v>1879</v>
      </c>
      <c r="G1059" s="193"/>
      <c r="H1059" s="196">
        <v>8.777</v>
      </c>
      <c r="I1059" s="197"/>
      <c r="J1059" s="193"/>
      <c r="K1059" s="193"/>
      <c r="L1059" s="198"/>
      <c r="M1059" s="199"/>
      <c r="N1059" s="200"/>
      <c r="O1059" s="200"/>
      <c r="P1059" s="200"/>
      <c r="Q1059" s="200"/>
      <c r="R1059" s="200"/>
      <c r="S1059" s="200"/>
      <c r="T1059" s="201"/>
      <c r="AT1059" s="202" t="s">
        <v>165</v>
      </c>
      <c r="AU1059" s="202" t="s">
        <v>82</v>
      </c>
      <c r="AV1059" s="13" t="s">
        <v>82</v>
      </c>
      <c r="AW1059" s="13" t="s">
        <v>34</v>
      </c>
      <c r="AX1059" s="13" t="s">
        <v>72</v>
      </c>
      <c r="AY1059" s="202" t="s">
        <v>149</v>
      </c>
    </row>
    <row r="1060" spans="2:51" s="14" customFormat="1" ht="11.25">
      <c r="B1060" s="205"/>
      <c r="C1060" s="206"/>
      <c r="D1060" s="187" t="s">
        <v>165</v>
      </c>
      <c r="E1060" s="207" t="s">
        <v>19</v>
      </c>
      <c r="F1060" s="208" t="s">
        <v>1880</v>
      </c>
      <c r="G1060" s="206"/>
      <c r="H1060" s="207" t="s">
        <v>19</v>
      </c>
      <c r="I1060" s="209"/>
      <c r="J1060" s="206"/>
      <c r="K1060" s="206"/>
      <c r="L1060" s="210"/>
      <c r="M1060" s="211"/>
      <c r="N1060" s="212"/>
      <c r="O1060" s="212"/>
      <c r="P1060" s="212"/>
      <c r="Q1060" s="212"/>
      <c r="R1060" s="212"/>
      <c r="S1060" s="212"/>
      <c r="T1060" s="213"/>
      <c r="AT1060" s="214" t="s">
        <v>165</v>
      </c>
      <c r="AU1060" s="214" t="s">
        <v>82</v>
      </c>
      <c r="AV1060" s="14" t="s">
        <v>80</v>
      </c>
      <c r="AW1060" s="14" t="s">
        <v>34</v>
      </c>
      <c r="AX1060" s="14" t="s">
        <v>72</v>
      </c>
      <c r="AY1060" s="214" t="s">
        <v>149</v>
      </c>
    </row>
    <row r="1061" spans="2:51" s="13" customFormat="1" ht="22.5">
      <c r="B1061" s="192"/>
      <c r="C1061" s="193"/>
      <c r="D1061" s="187" t="s">
        <v>165</v>
      </c>
      <c r="E1061" s="194" t="s">
        <v>19</v>
      </c>
      <c r="F1061" s="195" t="s">
        <v>1881</v>
      </c>
      <c r="G1061" s="193"/>
      <c r="H1061" s="196">
        <v>106.028</v>
      </c>
      <c r="I1061" s="197"/>
      <c r="J1061" s="193"/>
      <c r="K1061" s="193"/>
      <c r="L1061" s="198"/>
      <c r="M1061" s="199"/>
      <c r="N1061" s="200"/>
      <c r="O1061" s="200"/>
      <c r="P1061" s="200"/>
      <c r="Q1061" s="200"/>
      <c r="R1061" s="200"/>
      <c r="S1061" s="200"/>
      <c r="T1061" s="201"/>
      <c r="AT1061" s="202" t="s">
        <v>165</v>
      </c>
      <c r="AU1061" s="202" t="s">
        <v>82</v>
      </c>
      <c r="AV1061" s="13" t="s">
        <v>82</v>
      </c>
      <c r="AW1061" s="13" t="s">
        <v>34</v>
      </c>
      <c r="AX1061" s="13" t="s">
        <v>72</v>
      </c>
      <c r="AY1061" s="202" t="s">
        <v>149</v>
      </c>
    </row>
    <row r="1062" spans="2:51" s="13" customFormat="1" ht="22.5">
      <c r="B1062" s="192"/>
      <c r="C1062" s="193"/>
      <c r="D1062" s="187" t="s">
        <v>165</v>
      </c>
      <c r="E1062" s="194" t="s">
        <v>19</v>
      </c>
      <c r="F1062" s="195" t="s">
        <v>1882</v>
      </c>
      <c r="G1062" s="193"/>
      <c r="H1062" s="196">
        <v>209.252</v>
      </c>
      <c r="I1062" s="197"/>
      <c r="J1062" s="193"/>
      <c r="K1062" s="193"/>
      <c r="L1062" s="198"/>
      <c r="M1062" s="199"/>
      <c r="N1062" s="200"/>
      <c r="O1062" s="200"/>
      <c r="P1062" s="200"/>
      <c r="Q1062" s="200"/>
      <c r="R1062" s="200"/>
      <c r="S1062" s="200"/>
      <c r="T1062" s="201"/>
      <c r="AT1062" s="202" t="s">
        <v>165</v>
      </c>
      <c r="AU1062" s="202" t="s">
        <v>82</v>
      </c>
      <c r="AV1062" s="13" t="s">
        <v>82</v>
      </c>
      <c r="AW1062" s="13" t="s">
        <v>34</v>
      </c>
      <c r="AX1062" s="13" t="s">
        <v>72</v>
      </c>
      <c r="AY1062" s="202" t="s">
        <v>149</v>
      </c>
    </row>
    <row r="1063" spans="2:51" s="13" customFormat="1" ht="22.5">
      <c r="B1063" s="192"/>
      <c r="C1063" s="193"/>
      <c r="D1063" s="187" t="s">
        <v>165</v>
      </c>
      <c r="E1063" s="194" t="s">
        <v>19</v>
      </c>
      <c r="F1063" s="195" t="s">
        <v>1883</v>
      </c>
      <c r="G1063" s="193"/>
      <c r="H1063" s="196">
        <v>305.998</v>
      </c>
      <c r="I1063" s="197"/>
      <c r="J1063" s="193"/>
      <c r="K1063" s="193"/>
      <c r="L1063" s="198"/>
      <c r="M1063" s="199"/>
      <c r="N1063" s="200"/>
      <c r="O1063" s="200"/>
      <c r="P1063" s="200"/>
      <c r="Q1063" s="200"/>
      <c r="R1063" s="200"/>
      <c r="S1063" s="200"/>
      <c r="T1063" s="201"/>
      <c r="AT1063" s="202" t="s">
        <v>165</v>
      </c>
      <c r="AU1063" s="202" t="s">
        <v>82</v>
      </c>
      <c r="AV1063" s="13" t="s">
        <v>82</v>
      </c>
      <c r="AW1063" s="13" t="s">
        <v>34</v>
      </c>
      <c r="AX1063" s="13" t="s">
        <v>72</v>
      </c>
      <c r="AY1063" s="202" t="s">
        <v>149</v>
      </c>
    </row>
    <row r="1064" spans="2:51" s="13" customFormat="1" ht="22.5">
      <c r="B1064" s="192"/>
      <c r="C1064" s="193"/>
      <c r="D1064" s="187" t="s">
        <v>165</v>
      </c>
      <c r="E1064" s="194" t="s">
        <v>19</v>
      </c>
      <c r="F1064" s="195" t="s">
        <v>1884</v>
      </c>
      <c r="G1064" s="193"/>
      <c r="H1064" s="196">
        <v>-74.661</v>
      </c>
      <c r="I1064" s="197"/>
      <c r="J1064" s="193"/>
      <c r="K1064" s="193"/>
      <c r="L1064" s="198"/>
      <c r="M1064" s="199"/>
      <c r="N1064" s="200"/>
      <c r="O1064" s="200"/>
      <c r="P1064" s="200"/>
      <c r="Q1064" s="200"/>
      <c r="R1064" s="200"/>
      <c r="S1064" s="200"/>
      <c r="T1064" s="201"/>
      <c r="AT1064" s="202" t="s">
        <v>165</v>
      </c>
      <c r="AU1064" s="202" t="s">
        <v>82</v>
      </c>
      <c r="AV1064" s="13" t="s">
        <v>82</v>
      </c>
      <c r="AW1064" s="13" t="s">
        <v>34</v>
      </c>
      <c r="AX1064" s="13" t="s">
        <v>72</v>
      </c>
      <c r="AY1064" s="202" t="s">
        <v>149</v>
      </c>
    </row>
    <row r="1065" spans="2:51" s="13" customFormat="1" ht="11.25">
      <c r="B1065" s="192"/>
      <c r="C1065" s="193"/>
      <c r="D1065" s="187" t="s">
        <v>165</v>
      </c>
      <c r="E1065" s="194" t="s">
        <v>19</v>
      </c>
      <c r="F1065" s="195" t="s">
        <v>1885</v>
      </c>
      <c r="G1065" s="193"/>
      <c r="H1065" s="196">
        <v>261.209</v>
      </c>
      <c r="I1065" s="197"/>
      <c r="J1065" s="193"/>
      <c r="K1065" s="193"/>
      <c r="L1065" s="198"/>
      <c r="M1065" s="199"/>
      <c r="N1065" s="200"/>
      <c r="O1065" s="200"/>
      <c r="P1065" s="200"/>
      <c r="Q1065" s="200"/>
      <c r="R1065" s="200"/>
      <c r="S1065" s="200"/>
      <c r="T1065" s="201"/>
      <c r="AT1065" s="202" t="s">
        <v>165</v>
      </c>
      <c r="AU1065" s="202" t="s">
        <v>82</v>
      </c>
      <c r="AV1065" s="13" t="s">
        <v>82</v>
      </c>
      <c r="AW1065" s="13" t="s">
        <v>34</v>
      </c>
      <c r="AX1065" s="13" t="s">
        <v>72</v>
      </c>
      <c r="AY1065" s="202" t="s">
        <v>149</v>
      </c>
    </row>
    <row r="1066" spans="2:51" s="14" customFormat="1" ht="11.25">
      <c r="B1066" s="205"/>
      <c r="C1066" s="206"/>
      <c r="D1066" s="187" t="s">
        <v>165</v>
      </c>
      <c r="E1066" s="207" t="s">
        <v>19</v>
      </c>
      <c r="F1066" s="208" t="s">
        <v>193</v>
      </c>
      <c r="G1066" s="206"/>
      <c r="H1066" s="207" t="s">
        <v>19</v>
      </c>
      <c r="I1066" s="209"/>
      <c r="J1066" s="206"/>
      <c r="K1066" s="206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165</v>
      </c>
      <c r="AU1066" s="214" t="s">
        <v>82</v>
      </c>
      <c r="AV1066" s="14" t="s">
        <v>80</v>
      </c>
      <c r="AW1066" s="14" t="s">
        <v>34</v>
      </c>
      <c r="AX1066" s="14" t="s">
        <v>72</v>
      </c>
      <c r="AY1066" s="214" t="s">
        <v>149</v>
      </c>
    </row>
    <row r="1067" spans="2:51" s="13" customFormat="1" ht="22.5">
      <c r="B1067" s="192"/>
      <c r="C1067" s="193"/>
      <c r="D1067" s="187" t="s">
        <v>165</v>
      </c>
      <c r="E1067" s="194" t="s">
        <v>19</v>
      </c>
      <c r="F1067" s="195" t="s">
        <v>1886</v>
      </c>
      <c r="G1067" s="193"/>
      <c r="H1067" s="196">
        <v>75.936</v>
      </c>
      <c r="I1067" s="197"/>
      <c r="J1067" s="193"/>
      <c r="K1067" s="193"/>
      <c r="L1067" s="198"/>
      <c r="M1067" s="199"/>
      <c r="N1067" s="200"/>
      <c r="O1067" s="200"/>
      <c r="P1067" s="200"/>
      <c r="Q1067" s="200"/>
      <c r="R1067" s="200"/>
      <c r="S1067" s="200"/>
      <c r="T1067" s="201"/>
      <c r="AT1067" s="202" t="s">
        <v>165</v>
      </c>
      <c r="AU1067" s="202" t="s">
        <v>82</v>
      </c>
      <c r="AV1067" s="13" t="s">
        <v>82</v>
      </c>
      <c r="AW1067" s="13" t="s">
        <v>34</v>
      </c>
      <c r="AX1067" s="13" t="s">
        <v>72</v>
      </c>
      <c r="AY1067" s="202" t="s">
        <v>149</v>
      </c>
    </row>
    <row r="1068" spans="2:51" s="13" customFormat="1" ht="33.75">
      <c r="B1068" s="192"/>
      <c r="C1068" s="193"/>
      <c r="D1068" s="187" t="s">
        <v>165</v>
      </c>
      <c r="E1068" s="194" t="s">
        <v>19</v>
      </c>
      <c r="F1068" s="195" t="s">
        <v>1887</v>
      </c>
      <c r="G1068" s="193"/>
      <c r="H1068" s="196">
        <v>65.786</v>
      </c>
      <c r="I1068" s="197"/>
      <c r="J1068" s="193"/>
      <c r="K1068" s="193"/>
      <c r="L1068" s="198"/>
      <c r="M1068" s="199"/>
      <c r="N1068" s="200"/>
      <c r="O1068" s="200"/>
      <c r="P1068" s="200"/>
      <c r="Q1068" s="200"/>
      <c r="R1068" s="200"/>
      <c r="S1068" s="200"/>
      <c r="T1068" s="201"/>
      <c r="AT1068" s="202" t="s">
        <v>165</v>
      </c>
      <c r="AU1068" s="202" t="s">
        <v>82</v>
      </c>
      <c r="AV1068" s="13" t="s">
        <v>82</v>
      </c>
      <c r="AW1068" s="13" t="s">
        <v>34</v>
      </c>
      <c r="AX1068" s="13" t="s">
        <v>72</v>
      </c>
      <c r="AY1068" s="202" t="s">
        <v>149</v>
      </c>
    </row>
    <row r="1069" spans="2:51" s="13" customFormat="1" ht="33.75">
      <c r="B1069" s="192"/>
      <c r="C1069" s="193"/>
      <c r="D1069" s="187" t="s">
        <v>165</v>
      </c>
      <c r="E1069" s="194" t="s">
        <v>19</v>
      </c>
      <c r="F1069" s="195" t="s">
        <v>1888</v>
      </c>
      <c r="G1069" s="193"/>
      <c r="H1069" s="196">
        <v>59.89</v>
      </c>
      <c r="I1069" s="197"/>
      <c r="J1069" s="193"/>
      <c r="K1069" s="193"/>
      <c r="L1069" s="198"/>
      <c r="M1069" s="199"/>
      <c r="N1069" s="200"/>
      <c r="O1069" s="200"/>
      <c r="P1069" s="200"/>
      <c r="Q1069" s="200"/>
      <c r="R1069" s="200"/>
      <c r="S1069" s="200"/>
      <c r="T1069" s="201"/>
      <c r="AT1069" s="202" t="s">
        <v>165</v>
      </c>
      <c r="AU1069" s="202" t="s">
        <v>82</v>
      </c>
      <c r="AV1069" s="13" t="s">
        <v>82</v>
      </c>
      <c r="AW1069" s="13" t="s">
        <v>34</v>
      </c>
      <c r="AX1069" s="13" t="s">
        <v>72</v>
      </c>
      <c r="AY1069" s="202" t="s">
        <v>149</v>
      </c>
    </row>
    <row r="1070" spans="2:51" s="13" customFormat="1" ht="11.25">
      <c r="B1070" s="192"/>
      <c r="C1070" s="193"/>
      <c r="D1070" s="187" t="s">
        <v>165</v>
      </c>
      <c r="E1070" s="194" t="s">
        <v>19</v>
      </c>
      <c r="F1070" s="195" t="s">
        <v>1889</v>
      </c>
      <c r="G1070" s="193"/>
      <c r="H1070" s="196">
        <v>7.675</v>
      </c>
      <c r="I1070" s="197"/>
      <c r="J1070" s="193"/>
      <c r="K1070" s="193"/>
      <c r="L1070" s="198"/>
      <c r="M1070" s="199"/>
      <c r="N1070" s="200"/>
      <c r="O1070" s="200"/>
      <c r="P1070" s="200"/>
      <c r="Q1070" s="200"/>
      <c r="R1070" s="200"/>
      <c r="S1070" s="200"/>
      <c r="T1070" s="201"/>
      <c r="AT1070" s="202" t="s">
        <v>165</v>
      </c>
      <c r="AU1070" s="202" t="s">
        <v>82</v>
      </c>
      <c r="AV1070" s="13" t="s">
        <v>82</v>
      </c>
      <c r="AW1070" s="13" t="s">
        <v>34</v>
      </c>
      <c r="AX1070" s="13" t="s">
        <v>72</v>
      </c>
      <c r="AY1070" s="202" t="s">
        <v>149</v>
      </c>
    </row>
    <row r="1071" spans="2:51" s="13" customFormat="1" ht="11.25">
      <c r="B1071" s="192"/>
      <c r="C1071" s="193"/>
      <c r="D1071" s="187" t="s">
        <v>165</v>
      </c>
      <c r="E1071" s="194" t="s">
        <v>19</v>
      </c>
      <c r="F1071" s="195" t="s">
        <v>1890</v>
      </c>
      <c r="G1071" s="193"/>
      <c r="H1071" s="196">
        <v>6.99</v>
      </c>
      <c r="I1071" s="197"/>
      <c r="J1071" s="193"/>
      <c r="K1071" s="193"/>
      <c r="L1071" s="198"/>
      <c r="M1071" s="199"/>
      <c r="N1071" s="200"/>
      <c r="O1071" s="200"/>
      <c r="P1071" s="200"/>
      <c r="Q1071" s="200"/>
      <c r="R1071" s="200"/>
      <c r="S1071" s="200"/>
      <c r="T1071" s="201"/>
      <c r="AT1071" s="202" t="s">
        <v>165</v>
      </c>
      <c r="AU1071" s="202" t="s">
        <v>82</v>
      </c>
      <c r="AV1071" s="13" t="s">
        <v>82</v>
      </c>
      <c r="AW1071" s="13" t="s">
        <v>34</v>
      </c>
      <c r="AX1071" s="13" t="s">
        <v>72</v>
      </c>
      <c r="AY1071" s="202" t="s">
        <v>149</v>
      </c>
    </row>
    <row r="1072" spans="2:51" s="13" customFormat="1" ht="22.5">
      <c r="B1072" s="192"/>
      <c r="C1072" s="193"/>
      <c r="D1072" s="187" t="s">
        <v>165</v>
      </c>
      <c r="E1072" s="194" t="s">
        <v>19</v>
      </c>
      <c r="F1072" s="195" t="s">
        <v>1891</v>
      </c>
      <c r="G1072" s="193"/>
      <c r="H1072" s="196">
        <v>85.233</v>
      </c>
      <c r="I1072" s="197"/>
      <c r="J1072" s="193"/>
      <c r="K1072" s="193"/>
      <c r="L1072" s="198"/>
      <c r="M1072" s="199"/>
      <c r="N1072" s="200"/>
      <c r="O1072" s="200"/>
      <c r="P1072" s="200"/>
      <c r="Q1072" s="200"/>
      <c r="R1072" s="200"/>
      <c r="S1072" s="200"/>
      <c r="T1072" s="201"/>
      <c r="AT1072" s="202" t="s">
        <v>165</v>
      </c>
      <c r="AU1072" s="202" t="s">
        <v>82</v>
      </c>
      <c r="AV1072" s="13" t="s">
        <v>82</v>
      </c>
      <c r="AW1072" s="13" t="s">
        <v>34</v>
      </c>
      <c r="AX1072" s="13" t="s">
        <v>72</v>
      </c>
      <c r="AY1072" s="202" t="s">
        <v>149</v>
      </c>
    </row>
    <row r="1073" spans="2:51" s="13" customFormat="1" ht="22.5">
      <c r="B1073" s="192"/>
      <c r="C1073" s="193"/>
      <c r="D1073" s="187" t="s">
        <v>165</v>
      </c>
      <c r="E1073" s="194" t="s">
        <v>19</v>
      </c>
      <c r="F1073" s="195" t="s">
        <v>1892</v>
      </c>
      <c r="G1073" s="193"/>
      <c r="H1073" s="196">
        <v>108.588</v>
      </c>
      <c r="I1073" s="197"/>
      <c r="J1073" s="193"/>
      <c r="K1073" s="193"/>
      <c r="L1073" s="198"/>
      <c r="M1073" s="199"/>
      <c r="N1073" s="200"/>
      <c r="O1073" s="200"/>
      <c r="P1073" s="200"/>
      <c r="Q1073" s="200"/>
      <c r="R1073" s="200"/>
      <c r="S1073" s="200"/>
      <c r="T1073" s="201"/>
      <c r="AT1073" s="202" t="s">
        <v>165</v>
      </c>
      <c r="AU1073" s="202" t="s">
        <v>82</v>
      </c>
      <c r="AV1073" s="13" t="s">
        <v>82</v>
      </c>
      <c r="AW1073" s="13" t="s">
        <v>34</v>
      </c>
      <c r="AX1073" s="13" t="s">
        <v>72</v>
      </c>
      <c r="AY1073" s="202" t="s">
        <v>149</v>
      </c>
    </row>
    <row r="1074" spans="2:51" s="13" customFormat="1" ht="22.5">
      <c r="B1074" s="192"/>
      <c r="C1074" s="193"/>
      <c r="D1074" s="187" t="s">
        <v>165</v>
      </c>
      <c r="E1074" s="194" t="s">
        <v>19</v>
      </c>
      <c r="F1074" s="195" t="s">
        <v>1893</v>
      </c>
      <c r="G1074" s="193"/>
      <c r="H1074" s="196">
        <v>241.221</v>
      </c>
      <c r="I1074" s="197"/>
      <c r="J1074" s="193"/>
      <c r="K1074" s="193"/>
      <c r="L1074" s="198"/>
      <c r="M1074" s="199"/>
      <c r="N1074" s="200"/>
      <c r="O1074" s="200"/>
      <c r="P1074" s="200"/>
      <c r="Q1074" s="200"/>
      <c r="R1074" s="200"/>
      <c r="S1074" s="200"/>
      <c r="T1074" s="201"/>
      <c r="AT1074" s="202" t="s">
        <v>165</v>
      </c>
      <c r="AU1074" s="202" t="s">
        <v>82</v>
      </c>
      <c r="AV1074" s="13" t="s">
        <v>82</v>
      </c>
      <c r="AW1074" s="13" t="s">
        <v>34</v>
      </c>
      <c r="AX1074" s="13" t="s">
        <v>72</v>
      </c>
      <c r="AY1074" s="202" t="s">
        <v>149</v>
      </c>
    </row>
    <row r="1075" spans="2:51" s="13" customFormat="1" ht="22.5">
      <c r="B1075" s="192"/>
      <c r="C1075" s="193"/>
      <c r="D1075" s="187" t="s">
        <v>165</v>
      </c>
      <c r="E1075" s="194" t="s">
        <v>19</v>
      </c>
      <c r="F1075" s="195" t="s">
        <v>1894</v>
      </c>
      <c r="G1075" s="193"/>
      <c r="H1075" s="196">
        <v>75.979</v>
      </c>
      <c r="I1075" s="197"/>
      <c r="J1075" s="193"/>
      <c r="K1075" s="193"/>
      <c r="L1075" s="198"/>
      <c r="M1075" s="199"/>
      <c r="N1075" s="200"/>
      <c r="O1075" s="200"/>
      <c r="P1075" s="200"/>
      <c r="Q1075" s="200"/>
      <c r="R1075" s="200"/>
      <c r="S1075" s="200"/>
      <c r="T1075" s="201"/>
      <c r="AT1075" s="202" t="s">
        <v>165</v>
      </c>
      <c r="AU1075" s="202" t="s">
        <v>82</v>
      </c>
      <c r="AV1075" s="13" t="s">
        <v>82</v>
      </c>
      <c r="AW1075" s="13" t="s">
        <v>34</v>
      </c>
      <c r="AX1075" s="13" t="s">
        <v>72</v>
      </c>
      <c r="AY1075" s="202" t="s">
        <v>149</v>
      </c>
    </row>
    <row r="1076" spans="2:51" s="13" customFormat="1" ht="22.5">
      <c r="B1076" s="192"/>
      <c r="C1076" s="193"/>
      <c r="D1076" s="187" t="s">
        <v>165</v>
      </c>
      <c r="E1076" s="194" t="s">
        <v>19</v>
      </c>
      <c r="F1076" s="195" t="s">
        <v>1895</v>
      </c>
      <c r="G1076" s="193"/>
      <c r="H1076" s="196">
        <v>215.66</v>
      </c>
      <c r="I1076" s="197"/>
      <c r="J1076" s="193"/>
      <c r="K1076" s="193"/>
      <c r="L1076" s="198"/>
      <c r="M1076" s="199"/>
      <c r="N1076" s="200"/>
      <c r="O1076" s="200"/>
      <c r="P1076" s="200"/>
      <c r="Q1076" s="200"/>
      <c r="R1076" s="200"/>
      <c r="S1076" s="200"/>
      <c r="T1076" s="201"/>
      <c r="AT1076" s="202" t="s">
        <v>165</v>
      </c>
      <c r="AU1076" s="202" t="s">
        <v>82</v>
      </c>
      <c r="AV1076" s="13" t="s">
        <v>82</v>
      </c>
      <c r="AW1076" s="13" t="s">
        <v>34</v>
      </c>
      <c r="AX1076" s="13" t="s">
        <v>72</v>
      </c>
      <c r="AY1076" s="202" t="s">
        <v>149</v>
      </c>
    </row>
    <row r="1077" spans="2:51" s="13" customFormat="1" ht="33.75">
      <c r="B1077" s="192"/>
      <c r="C1077" s="193"/>
      <c r="D1077" s="187" t="s">
        <v>165</v>
      </c>
      <c r="E1077" s="194" t="s">
        <v>19</v>
      </c>
      <c r="F1077" s="195" t="s">
        <v>1896</v>
      </c>
      <c r="G1077" s="193"/>
      <c r="H1077" s="196">
        <v>96.948</v>
      </c>
      <c r="I1077" s="197"/>
      <c r="J1077" s="193"/>
      <c r="K1077" s="193"/>
      <c r="L1077" s="198"/>
      <c r="M1077" s="199"/>
      <c r="N1077" s="200"/>
      <c r="O1077" s="200"/>
      <c r="P1077" s="200"/>
      <c r="Q1077" s="200"/>
      <c r="R1077" s="200"/>
      <c r="S1077" s="200"/>
      <c r="T1077" s="201"/>
      <c r="AT1077" s="202" t="s">
        <v>165</v>
      </c>
      <c r="AU1077" s="202" t="s">
        <v>82</v>
      </c>
      <c r="AV1077" s="13" t="s">
        <v>82</v>
      </c>
      <c r="AW1077" s="13" t="s">
        <v>34</v>
      </c>
      <c r="AX1077" s="13" t="s">
        <v>72</v>
      </c>
      <c r="AY1077" s="202" t="s">
        <v>149</v>
      </c>
    </row>
    <row r="1078" spans="2:51" s="13" customFormat="1" ht="11.25">
      <c r="B1078" s="192"/>
      <c r="C1078" s="193"/>
      <c r="D1078" s="187" t="s">
        <v>165</v>
      </c>
      <c r="E1078" s="194" t="s">
        <v>19</v>
      </c>
      <c r="F1078" s="195" t="s">
        <v>1897</v>
      </c>
      <c r="G1078" s="193"/>
      <c r="H1078" s="196">
        <v>149.991</v>
      </c>
      <c r="I1078" s="197"/>
      <c r="J1078" s="193"/>
      <c r="K1078" s="193"/>
      <c r="L1078" s="198"/>
      <c r="M1078" s="199"/>
      <c r="N1078" s="200"/>
      <c r="O1078" s="200"/>
      <c r="P1078" s="200"/>
      <c r="Q1078" s="200"/>
      <c r="R1078" s="200"/>
      <c r="S1078" s="200"/>
      <c r="T1078" s="201"/>
      <c r="AT1078" s="202" t="s">
        <v>165</v>
      </c>
      <c r="AU1078" s="202" t="s">
        <v>82</v>
      </c>
      <c r="AV1078" s="13" t="s">
        <v>82</v>
      </c>
      <c r="AW1078" s="13" t="s">
        <v>34</v>
      </c>
      <c r="AX1078" s="13" t="s">
        <v>72</v>
      </c>
      <c r="AY1078" s="202" t="s">
        <v>149</v>
      </c>
    </row>
    <row r="1079" spans="2:51" s="13" customFormat="1" ht="11.25">
      <c r="B1079" s="192"/>
      <c r="C1079" s="193"/>
      <c r="D1079" s="187" t="s">
        <v>165</v>
      </c>
      <c r="E1079" s="194" t="s">
        <v>19</v>
      </c>
      <c r="F1079" s="195" t="s">
        <v>1898</v>
      </c>
      <c r="G1079" s="193"/>
      <c r="H1079" s="196">
        <v>70.934</v>
      </c>
      <c r="I1079" s="197"/>
      <c r="J1079" s="193"/>
      <c r="K1079" s="193"/>
      <c r="L1079" s="198"/>
      <c r="M1079" s="199"/>
      <c r="N1079" s="200"/>
      <c r="O1079" s="200"/>
      <c r="P1079" s="200"/>
      <c r="Q1079" s="200"/>
      <c r="R1079" s="200"/>
      <c r="S1079" s="200"/>
      <c r="T1079" s="201"/>
      <c r="AT1079" s="202" t="s">
        <v>165</v>
      </c>
      <c r="AU1079" s="202" t="s">
        <v>82</v>
      </c>
      <c r="AV1079" s="13" t="s">
        <v>82</v>
      </c>
      <c r="AW1079" s="13" t="s">
        <v>34</v>
      </c>
      <c r="AX1079" s="13" t="s">
        <v>72</v>
      </c>
      <c r="AY1079" s="202" t="s">
        <v>149</v>
      </c>
    </row>
    <row r="1080" spans="2:51" s="14" customFormat="1" ht="11.25">
      <c r="B1080" s="205"/>
      <c r="C1080" s="206"/>
      <c r="D1080" s="187" t="s">
        <v>165</v>
      </c>
      <c r="E1080" s="207" t="s">
        <v>19</v>
      </c>
      <c r="F1080" s="208" t="s">
        <v>201</v>
      </c>
      <c r="G1080" s="206"/>
      <c r="H1080" s="207" t="s">
        <v>19</v>
      </c>
      <c r="I1080" s="209"/>
      <c r="J1080" s="206"/>
      <c r="K1080" s="206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165</v>
      </c>
      <c r="AU1080" s="214" t="s">
        <v>82</v>
      </c>
      <c r="AV1080" s="14" t="s">
        <v>80</v>
      </c>
      <c r="AW1080" s="14" t="s">
        <v>34</v>
      </c>
      <c r="AX1080" s="14" t="s">
        <v>72</v>
      </c>
      <c r="AY1080" s="214" t="s">
        <v>149</v>
      </c>
    </row>
    <row r="1081" spans="2:51" s="13" customFormat="1" ht="22.5">
      <c r="B1081" s="192"/>
      <c r="C1081" s="193"/>
      <c r="D1081" s="187" t="s">
        <v>165</v>
      </c>
      <c r="E1081" s="194" t="s">
        <v>19</v>
      </c>
      <c r="F1081" s="195" t="s">
        <v>1899</v>
      </c>
      <c r="G1081" s="193"/>
      <c r="H1081" s="196">
        <v>35.056</v>
      </c>
      <c r="I1081" s="197"/>
      <c r="J1081" s="193"/>
      <c r="K1081" s="193"/>
      <c r="L1081" s="198"/>
      <c r="M1081" s="199"/>
      <c r="N1081" s="200"/>
      <c r="O1081" s="200"/>
      <c r="P1081" s="200"/>
      <c r="Q1081" s="200"/>
      <c r="R1081" s="200"/>
      <c r="S1081" s="200"/>
      <c r="T1081" s="201"/>
      <c r="AT1081" s="202" t="s">
        <v>165</v>
      </c>
      <c r="AU1081" s="202" t="s">
        <v>82</v>
      </c>
      <c r="AV1081" s="13" t="s">
        <v>82</v>
      </c>
      <c r="AW1081" s="13" t="s">
        <v>34</v>
      </c>
      <c r="AX1081" s="13" t="s">
        <v>72</v>
      </c>
      <c r="AY1081" s="202" t="s">
        <v>149</v>
      </c>
    </row>
    <row r="1082" spans="2:51" s="13" customFormat="1" ht="11.25">
      <c r="B1082" s="192"/>
      <c r="C1082" s="193"/>
      <c r="D1082" s="187" t="s">
        <v>165</v>
      </c>
      <c r="E1082" s="194" t="s">
        <v>19</v>
      </c>
      <c r="F1082" s="195" t="s">
        <v>1900</v>
      </c>
      <c r="G1082" s="193"/>
      <c r="H1082" s="196">
        <v>3.605</v>
      </c>
      <c r="I1082" s="197"/>
      <c r="J1082" s="193"/>
      <c r="K1082" s="193"/>
      <c r="L1082" s="198"/>
      <c r="M1082" s="199"/>
      <c r="N1082" s="200"/>
      <c r="O1082" s="200"/>
      <c r="P1082" s="200"/>
      <c r="Q1082" s="200"/>
      <c r="R1082" s="200"/>
      <c r="S1082" s="200"/>
      <c r="T1082" s="201"/>
      <c r="AT1082" s="202" t="s">
        <v>165</v>
      </c>
      <c r="AU1082" s="202" t="s">
        <v>82</v>
      </c>
      <c r="AV1082" s="13" t="s">
        <v>82</v>
      </c>
      <c r="AW1082" s="13" t="s">
        <v>34</v>
      </c>
      <c r="AX1082" s="13" t="s">
        <v>72</v>
      </c>
      <c r="AY1082" s="202" t="s">
        <v>149</v>
      </c>
    </row>
    <row r="1083" spans="2:51" s="13" customFormat="1" ht="11.25">
      <c r="B1083" s="192"/>
      <c r="C1083" s="193"/>
      <c r="D1083" s="187" t="s">
        <v>165</v>
      </c>
      <c r="E1083" s="194" t="s">
        <v>19</v>
      </c>
      <c r="F1083" s="195" t="s">
        <v>1901</v>
      </c>
      <c r="G1083" s="193"/>
      <c r="H1083" s="196">
        <v>3.605</v>
      </c>
      <c r="I1083" s="197"/>
      <c r="J1083" s="193"/>
      <c r="K1083" s="193"/>
      <c r="L1083" s="198"/>
      <c r="M1083" s="199"/>
      <c r="N1083" s="200"/>
      <c r="O1083" s="200"/>
      <c r="P1083" s="200"/>
      <c r="Q1083" s="200"/>
      <c r="R1083" s="200"/>
      <c r="S1083" s="200"/>
      <c r="T1083" s="201"/>
      <c r="AT1083" s="202" t="s">
        <v>165</v>
      </c>
      <c r="AU1083" s="202" t="s">
        <v>82</v>
      </c>
      <c r="AV1083" s="13" t="s">
        <v>82</v>
      </c>
      <c r="AW1083" s="13" t="s">
        <v>34</v>
      </c>
      <c r="AX1083" s="13" t="s">
        <v>72</v>
      </c>
      <c r="AY1083" s="202" t="s">
        <v>149</v>
      </c>
    </row>
    <row r="1084" spans="2:51" s="13" customFormat="1" ht="11.25">
      <c r="B1084" s="192"/>
      <c r="C1084" s="193"/>
      <c r="D1084" s="187" t="s">
        <v>165</v>
      </c>
      <c r="E1084" s="194" t="s">
        <v>19</v>
      </c>
      <c r="F1084" s="195" t="s">
        <v>1902</v>
      </c>
      <c r="G1084" s="193"/>
      <c r="H1084" s="196">
        <v>3.605</v>
      </c>
      <c r="I1084" s="197"/>
      <c r="J1084" s="193"/>
      <c r="K1084" s="193"/>
      <c r="L1084" s="198"/>
      <c r="M1084" s="199"/>
      <c r="N1084" s="200"/>
      <c r="O1084" s="200"/>
      <c r="P1084" s="200"/>
      <c r="Q1084" s="200"/>
      <c r="R1084" s="200"/>
      <c r="S1084" s="200"/>
      <c r="T1084" s="201"/>
      <c r="AT1084" s="202" t="s">
        <v>165</v>
      </c>
      <c r="AU1084" s="202" t="s">
        <v>82</v>
      </c>
      <c r="AV1084" s="13" t="s">
        <v>82</v>
      </c>
      <c r="AW1084" s="13" t="s">
        <v>34</v>
      </c>
      <c r="AX1084" s="13" t="s">
        <v>72</v>
      </c>
      <c r="AY1084" s="202" t="s">
        <v>149</v>
      </c>
    </row>
    <row r="1085" spans="2:51" s="13" customFormat="1" ht="22.5">
      <c r="B1085" s="192"/>
      <c r="C1085" s="193"/>
      <c r="D1085" s="187" t="s">
        <v>165</v>
      </c>
      <c r="E1085" s="194" t="s">
        <v>19</v>
      </c>
      <c r="F1085" s="195" t="s">
        <v>1903</v>
      </c>
      <c r="G1085" s="193"/>
      <c r="H1085" s="196">
        <v>111.847</v>
      </c>
      <c r="I1085" s="197"/>
      <c r="J1085" s="193"/>
      <c r="K1085" s="193"/>
      <c r="L1085" s="198"/>
      <c r="M1085" s="199"/>
      <c r="N1085" s="200"/>
      <c r="O1085" s="200"/>
      <c r="P1085" s="200"/>
      <c r="Q1085" s="200"/>
      <c r="R1085" s="200"/>
      <c r="S1085" s="200"/>
      <c r="T1085" s="201"/>
      <c r="AT1085" s="202" t="s">
        <v>165</v>
      </c>
      <c r="AU1085" s="202" t="s">
        <v>82</v>
      </c>
      <c r="AV1085" s="13" t="s">
        <v>82</v>
      </c>
      <c r="AW1085" s="13" t="s">
        <v>34</v>
      </c>
      <c r="AX1085" s="13" t="s">
        <v>72</v>
      </c>
      <c r="AY1085" s="202" t="s">
        <v>149</v>
      </c>
    </row>
    <row r="1086" spans="2:51" s="13" customFormat="1" ht="22.5">
      <c r="B1086" s="192"/>
      <c r="C1086" s="193"/>
      <c r="D1086" s="187" t="s">
        <v>165</v>
      </c>
      <c r="E1086" s="194" t="s">
        <v>19</v>
      </c>
      <c r="F1086" s="195" t="s">
        <v>1904</v>
      </c>
      <c r="G1086" s="193"/>
      <c r="H1086" s="196">
        <v>82.224</v>
      </c>
      <c r="I1086" s="197"/>
      <c r="J1086" s="193"/>
      <c r="K1086" s="193"/>
      <c r="L1086" s="198"/>
      <c r="M1086" s="199"/>
      <c r="N1086" s="200"/>
      <c r="O1086" s="200"/>
      <c r="P1086" s="200"/>
      <c r="Q1086" s="200"/>
      <c r="R1086" s="200"/>
      <c r="S1086" s="200"/>
      <c r="T1086" s="201"/>
      <c r="AT1086" s="202" t="s">
        <v>165</v>
      </c>
      <c r="AU1086" s="202" t="s">
        <v>82</v>
      </c>
      <c r="AV1086" s="13" t="s">
        <v>82</v>
      </c>
      <c r="AW1086" s="13" t="s">
        <v>34</v>
      </c>
      <c r="AX1086" s="13" t="s">
        <v>72</v>
      </c>
      <c r="AY1086" s="202" t="s">
        <v>149</v>
      </c>
    </row>
    <row r="1087" spans="2:51" s="13" customFormat="1" ht="11.25">
      <c r="B1087" s="192"/>
      <c r="C1087" s="193"/>
      <c r="D1087" s="187" t="s">
        <v>165</v>
      </c>
      <c r="E1087" s="194" t="s">
        <v>19</v>
      </c>
      <c r="F1087" s="195" t="s">
        <v>1905</v>
      </c>
      <c r="G1087" s="193"/>
      <c r="H1087" s="196">
        <v>14.889</v>
      </c>
      <c r="I1087" s="197"/>
      <c r="J1087" s="193"/>
      <c r="K1087" s="193"/>
      <c r="L1087" s="198"/>
      <c r="M1087" s="199"/>
      <c r="N1087" s="200"/>
      <c r="O1087" s="200"/>
      <c r="P1087" s="200"/>
      <c r="Q1087" s="200"/>
      <c r="R1087" s="200"/>
      <c r="S1087" s="200"/>
      <c r="T1087" s="201"/>
      <c r="AT1087" s="202" t="s">
        <v>165</v>
      </c>
      <c r="AU1087" s="202" t="s">
        <v>82</v>
      </c>
      <c r="AV1087" s="13" t="s">
        <v>82</v>
      </c>
      <c r="AW1087" s="13" t="s">
        <v>34</v>
      </c>
      <c r="AX1087" s="13" t="s">
        <v>72</v>
      </c>
      <c r="AY1087" s="202" t="s">
        <v>149</v>
      </c>
    </row>
    <row r="1088" spans="2:51" s="13" customFormat="1" ht="11.25">
      <c r="B1088" s="192"/>
      <c r="C1088" s="193"/>
      <c r="D1088" s="187" t="s">
        <v>165</v>
      </c>
      <c r="E1088" s="194" t="s">
        <v>19</v>
      </c>
      <c r="F1088" s="195" t="s">
        <v>1906</v>
      </c>
      <c r="G1088" s="193"/>
      <c r="H1088" s="196">
        <v>3.6</v>
      </c>
      <c r="I1088" s="197"/>
      <c r="J1088" s="193"/>
      <c r="K1088" s="193"/>
      <c r="L1088" s="198"/>
      <c r="M1088" s="199"/>
      <c r="N1088" s="200"/>
      <c r="O1088" s="200"/>
      <c r="P1088" s="200"/>
      <c r="Q1088" s="200"/>
      <c r="R1088" s="200"/>
      <c r="S1088" s="200"/>
      <c r="T1088" s="201"/>
      <c r="AT1088" s="202" t="s">
        <v>165</v>
      </c>
      <c r="AU1088" s="202" t="s">
        <v>82</v>
      </c>
      <c r="AV1088" s="13" t="s">
        <v>82</v>
      </c>
      <c r="AW1088" s="13" t="s">
        <v>34</v>
      </c>
      <c r="AX1088" s="13" t="s">
        <v>72</v>
      </c>
      <c r="AY1088" s="202" t="s">
        <v>149</v>
      </c>
    </row>
    <row r="1089" spans="2:51" s="13" customFormat="1" ht="11.25">
      <c r="B1089" s="192"/>
      <c r="C1089" s="193"/>
      <c r="D1089" s="187" t="s">
        <v>165</v>
      </c>
      <c r="E1089" s="194" t="s">
        <v>19</v>
      </c>
      <c r="F1089" s="195" t="s">
        <v>1907</v>
      </c>
      <c r="G1089" s="193"/>
      <c r="H1089" s="196">
        <v>3.6</v>
      </c>
      <c r="I1089" s="197"/>
      <c r="J1089" s="193"/>
      <c r="K1089" s="193"/>
      <c r="L1089" s="198"/>
      <c r="M1089" s="199"/>
      <c r="N1089" s="200"/>
      <c r="O1089" s="200"/>
      <c r="P1089" s="200"/>
      <c r="Q1089" s="200"/>
      <c r="R1089" s="200"/>
      <c r="S1089" s="200"/>
      <c r="T1089" s="201"/>
      <c r="AT1089" s="202" t="s">
        <v>165</v>
      </c>
      <c r="AU1089" s="202" t="s">
        <v>82</v>
      </c>
      <c r="AV1089" s="13" t="s">
        <v>82</v>
      </c>
      <c r="AW1089" s="13" t="s">
        <v>34</v>
      </c>
      <c r="AX1089" s="13" t="s">
        <v>72</v>
      </c>
      <c r="AY1089" s="202" t="s">
        <v>149</v>
      </c>
    </row>
    <row r="1090" spans="2:51" s="13" customFormat="1" ht="33.75">
      <c r="B1090" s="192"/>
      <c r="C1090" s="193"/>
      <c r="D1090" s="187" t="s">
        <v>165</v>
      </c>
      <c r="E1090" s="194" t="s">
        <v>19</v>
      </c>
      <c r="F1090" s="195" t="s">
        <v>1908</v>
      </c>
      <c r="G1090" s="193"/>
      <c r="H1090" s="196">
        <v>3.499</v>
      </c>
      <c r="I1090" s="197"/>
      <c r="J1090" s="193"/>
      <c r="K1090" s="193"/>
      <c r="L1090" s="198"/>
      <c r="M1090" s="199"/>
      <c r="N1090" s="200"/>
      <c r="O1090" s="200"/>
      <c r="P1090" s="200"/>
      <c r="Q1090" s="200"/>
      <c r="R1090" s="200"/>
      <c r="S1090" s="200"/>
      <c r="T1090" s="201"/>
      <c r="AT1090" s="202" t="s">
        <v>165</v>
      </c>
      <c r="AU1090" s="202" t="s">
        <v>82</v>
      </c>
      <c r="AV1090" s="13" t="s">
        <v>82</v>
      </c>
      <c r="AW1090" s="13" t="s">
        <v>34</v>
      </c>
      <c r="AX1090" s="13" t="s">
        <v>72</v>
      </c>
      <c r="AY1090" s="202" t="s">
        <v>149</v>
      </c>
    </row>
    <row r="1091" spans="2:51" s="13" customFormat="1" ht="11.25">
      <c r="B1091" s="192"/>
      <c r="C1091" s="193"/>
      <c r="D1091" s="187" t="s">
        <v>165</v>
      </c>
      <c r="E1091" s="194" t="s">
        <v>19</v>
      </c>
      <c r="F1091" s="195" t="s">
        <v>1269</v>
      </c>
      <c r="G1091" s="193"/>
      <c r="H1091" s="196">
        <v>15.812</v>
      </c>
      <c r="I1091" s="197"/>
      <c r="J1091" s="193"/>
      <c r="K1091" s="193"/>
      <c r="L1091" s="198"/>
      <c r="M1091" s="199"/>
      <c r="N1091" s="200"/>
      <c r="O1091" s="200"/>
      <c r="P1091" s="200"/>
      <c r="Q1091" s="200"/>
      <c r="R1091" s="200"/>
      <c r="S1091" s="200"/>
      <c r="T1091" s="201"/>
      <c r="AT1091" s="202" t="s">
        <v>165</v>
      </c>
      <c r="AU1091" s="202" t="s">
        <v>82</v>
      </c>
      <c r="AV1091" s="13" t="s">
        <v>82</v>
      </c>
      <c r="AW1091" s="13" t="s">
        <v>34</v>
      </c>
      <c r="AX1091" s="13" t="s">
        <v>72</v>
      </c>
      <c r="AY1091" s="202" t="s">
        <v>149</v>
      </c>
    </row>
    <row r="1092" spans="2:51" s="15" customFormat="1" ht="11.25">
      <c r="B1092" s="215"/>
      <c r="C1092" s="216"/>
      <c r="D1092" s="187" t="s">
        <v>165</v>
      </c>
      <c r="E1092" s="217" t="s">
        <v>19</v>
      </c>
      <c r="F1092" s="218" t="s">
        <v>203</v>
      </c>
      <c r="G1092" s="216"/>
      <c r="H1092" s="219">
        <v>2996.77</v>
      </c>
      <c r="I1092" s="220"/>
      <c r="J1092" s="216"/>
      <c r="K1092" s="216"/>
      <c r="L1092" s="221"/>
      <c r="M1092" s="222"/>
      <c r="N1092" s="223"/>
      <c r="O1092" s="223"/>
      <c r="P1092" s="223"/>
      <c r="Q1092" s="223"/>
      <c r="R1092" s="223"/>
      <c r="S1092" s="223"/>
      <c r="T1092" s="224"/>
      <c r="AT1092" s="225" t="s">
        <v>165</v>
      </c>
      <c r="AU1092" s="225" t="s">
        <v>82</v>
      </c>
      <c r="AV1092" s="15" t="s">
        <v>157</v>
      </c>
      <c r="AW1092" s="15" t="s">
        <v>34</v>
      </c>
      <c r="AX1092" s="15" t="s">
        <v>80</v>
      </c>
      <c r="AY1092" s="225" t="s">
        <v>149</v>
      </c>
    </row>
    <row r="1093" spans="1:65" s="2" customFormat="1" ht="37.9" customHeight="1">
      <c r="A1093" s="35"/>
      <c r="B1093" s="36"/>
      <c r="C1093" s="174" t="s">
        <v>1966</v>
      </c>
      <c r="D1093" s="174" t="s">
        <v>152</v>
      </c>
      <c r="E1093" s="175" t="s">
        <v>1967</v>
      </c>
      <c r="F1093" s="176" t="s">
        <v>1968</v>
      </c>
      <c r="G1093" s="177" t="s">
        <v>170</v>
      </c>
      <c r="H1093" s="178">
        <v>397.77</v>
      </c>
      <c r="I1093" s="179"/>
      <c r="J1093" s="180">
        <f>ROUND(I1093*H1093,2)</f>
        <v>0</v>
      </c>
      <c r="K1093" s="176" t="s">
        <v>182</v>
      </c>
      <c r="L1093" s="40"/>
      <c r="M1093" s="181" t="s">
        <v>19</v>
      </c>
      <c r="N1093" s="182" t="s">
        <v>43</v>
      </c>
      <c r="O1093" s="65"/>
      <c r="P1093" s="183">
        <f>O1093*H1093</f>
        <v>0</v>
      </c>
      <c r="Q1093" s="183">
        <v>0.0002</v>
      </c>
      <c r="R1093" s="183">
        <f>Q1093*H1093</f>
        <v>0.079554</v>
      </c>
      <c r="S1093" s="183">
        <v>0</v>
      </c>
      <c r="T1093" s="184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185" t="s">
        <v>256</v>
      </c>
      <c r="AT1093" s="185" t="s">
        <v>152</v>
      </c>
      <c r="AU1093" s="185" t="s">
        <v>82</v>
      </c>
      <c r="AY1093" s="18" t="s">
        <v>149</v>
      </c>
      <c r="BE1093" s="186">
        <f>IF(N1093="základní",J1093,0)</f>
        <v>0</v>
      </c>
      <c r="BF1093" s="186">
        <f>IF(N1093="snížená",J1093,0)</f>
        <v>0</v>
      </c>
      <c r="BG1093" s="186">
        <f>IF(N1093="zákl. přenesená",J1093,0)</f>
        <v>0</v>
      </c>
      <c r="BH1093" s="186">
        <f>IF(N1093="sníž. přenesená",J1093,0)</f>
        <v>0</v>
      </c>
      <c r="BI1093" s="186">
        <f>IF(N1093="nulová",J1093,0)</f>
        <v>0</v>
      </c>
      <c r="BJ1093" s="18" t="s">
        <v>80</v>
      </c>
      <c r="BK1093" s="186">
        <f>ROUND(I1093*H1093,2)</f>
        <v>0</v>
      </c>
      <c r="BL1093" s="18" t="s">
        <v>256</v>
      </c>
      <c r="BM1093" s="185" t="s">
        <v>1969</v>
      </c>
    </row>
    <row r="1094" spans="1:47" s="2" customFormat="1" ht="11.25">
      <c r="A1094" s="35"/>
      <c r="B1094" s="36"/>
      <c r="C1094" s="37"/>
      <c r="D1094" s="203" t="s">
        <v>184</v>
      </c>
      <c r="E1094" s="37"/>
      <c r="F1094" s="204" t="s">
        <v>1970</v>
      </c>
      <c r="G1094" s="37"/>
      <c r="H1094" s="37"/>
      <c r="I1094" s="189"/>
      <c r="J1094" s="37"/>
      <c r="K1094" s="37"/>
      <c r="L1094" s="40"/>
      <c r="M1094" s="190"/>
      <c r="N1094" s="191"/>
      <c r="O1094" s="65"/>
      <c r="P1094" s="65"/>
      <c r="Q1094" s="65"/>
      <c r="R1094" s="65"/>
      <c r="S1094" s="65"/>
      <c r="T1094" s="66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T1094" s="18" t="s">
        <v>184</v>
      </c>
      <c r="AU1094" s="18" t="s">
        <v>82</v>
      </c>
    </row>
    <row r="1095" spans="2:51" s="14" customFormat="1" ht="11.25">
      <c r="B1095" s="205"/>
      <c r="C1095" s="206"/>
      <c r="D1095" s="187" t="s">
        <v>165</v>
      </c>
      <c r="E1095" s="207" t="s">
        <v>19</v>
      </c>
      <c r="F1095" s="208" t="s">
        <v>201</v>
      </c>
      <c r="G1095" s="206"/>
      <c r="H1095" s="207" t="s">
        <v>19</v>
      </c>
      <c r="I1095" s="209"/>
      <c r="J1095" s="206"/>
      <c r="K1095" s="206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165</v>
      </c>
      <c r="AU1095" s="214" t="s">
        <v>82</v>
      </c>
      <c r="AV1095" s="14" t="s">
        <v>80</v>
      </c>
      <c r="AW1095" s="14" t="s">
        <v>34</v>
      </c>
      <c r="AX1095" s="14" t="s">
        <v>72</v>
      </c>
      <c r="AY1095" s="214" t="s">
        <v>149</v>
      </c>
    </row>
    <row r="1096" spans="2:51" s="13" customFormat="1" ht="22.5">
      <c r="B1096" s="192"/>
      <c r="C1096" s="193"/>
      <c r="D1096" s="187" t="s">
        <v>165</v>
      </c>
      <c r="E1096" s="194" t="s">
        <v>19</v>
      </c>
      <c r="F1096" s="195" t="s">
        <v>1914</v>
      </c>
      <c r="G1096" s="193"/>
      <c r="H1096" s="196">
        <v>181.638</v>
      </c>
      <c r="I1096" s="197"/>
      <c r="J1096" s="193"/>
      <c r="K1096" s="193"/>
      <c r="L1096" s="198"/>
      <c r="M1096" s="199"/>
      <c r="N1096" s="200"/>
      <c r="O1096" s="200"/>
      <c r="P1096" s="200"/>
      <c r="Q1096" s="200"/>
      <c r="R1096" s="200"/>
      <c r="S1096" s="200"/>
      <c r="T1096" s="201"/>
      <c r="AT1096" s="202" t="s">
        <v>165</v>
      </c>
      <c r="AU1096" s="202" t="s">
        <v>82</v>
      </c>
      <c r="AV1096" s="13" t="s">
        <v>82</v>
      </c>
      <c r="AW1096" s="13" t="s">
        <v>34</v>
      </c>
      <c r="AX1096" s="13" t="s">
        <v>72</v>
      </c>
      <c r="AY1096" s="202" t="s">
        <v>149</v>
      </c>
    </row>
    <row r="1097" spans="2:51" s="14" customFormat="1" ht="11.25">
      <c r="B1097" s="205"/>
      <c r="C1097" s="206"/>
      <c r="D1097" s="187" t="s">
        <v>165</v>
      </c>
      <c r="E1097" s="207" t="s">
        <v>19</v>
      </c>
      <c r="F1097" s="208" t="s">
        <v>512</v>
      </c>
      <c r="G1097" s="206"/>
      <c r="H1097" s="207" t="s">
        <v>19</v>
      </c>
      <c r="I1097" s="209"/>
      <c r="J1097" s="206"/>
      <c r="K1097" s="206"/>
      <c r="L1097" s="210"/>
      <c r="M1097" s="211"/>
      <c r="N1097" s="212"/>
      <c r="O1097" s="212"/>
      <c r="P1097" s="212"/>
      <c r="Q1097" s="212"/>
      <c r="R1097" s="212"/>
      <c r="S1097" s="212"/>
      <c r="T1097" s="213"/>
      <c r="AT1097" s="214" t="s">
        <v>165</v>
      </c>
      <c r="AU1097" s="214" t="s">
        <v>82</v>
      </c>
      <c r="AV1097" s="14" t="s">
        <v>80</v>
      </c>
      <c r="AW1097" s="14" t="s">
        <v>34</v>
      </c>
      <c r="AX1097" s="14" t="s">
        <v>72</v>
      </c>
      <c r="AY1097" s="214" t="s">
        <v>149</v>
      </c>
    </row>
    <row r="1098" spans="2:51" s="13" customFormat="1" ht="33.75">
      <c r="B1098" s="192"/>
      <c r="C1098" s="193"/>
      <c r="D1098" s="187" t="s">
        <v>165</v>
      </c>
      <c r="E1098" s="194" t="s">
        <v>19</v>
      </c>
      <c r="F1098" s="195" t="s">
        <v>1915</v>
      </c>
      <c r="G1098" s="193"/>
      <c r="H1098" s="196">
        <v>128.726</v>
      </c>
      <c r="I1098" s="197"/>
      <c r="J1098" s="193"/>
      <c r="K1098" s="193"/>
      <c r="L1098" s="198"/>
      <c r="M1098" s="199"/>
      <c r="N1098" s="200"/>
      <c r="O1098" s="200"/>
      <c r="P1098" s="200"/>
      <c r="Q1098" s="200"/>
      <c r="R1098" s="200"/>
      <c r="S1098" s="200"/>
      <c r="T1098" s="201"/>
      <c r="AT1098" s="202" t="s">
        <v>165</v>
      </c>
      <c r="AU1098" s="202" t="s">
        <v>82</v>
      </c>
      <c r="AV1098" s="13" t="s">
        <v>82</v>
      </c>
      <c r="AW1098" s="13" t="s">
        <v>34</v>
      </c>
      <c r="AX1098" s="13" t="s">
        <v>72</v>
      </c>
      <c r="AY1098" s="202" t="s">
        <v>149</v>
      </c>
    </row>
    <row r="1099" spans="2:51" s="13" customFormat="1" ht="22.5">
      <c r="B1099" s="192"/>
      <c r="C1099" s="193"/>
      <c r="D1099" s="187" t="s">
        <v>165</v>
      </c>
      <c r="E1099" s="194" t="s">
        <v>19</v>
      </c>
      <c r="F1099" s="195" t="s">
        <v>1916</v>
      </c>
      <c r="G1099" s="193"/>
      <c r="H1099" s="196">
        <v>87.406</v>
      </c>
      <c r="I1099" s="197"/>
      <c r="J1099" s="193"/>
      <c r="K1099" s="193"/>
      <c r="L1099" s="198"/>
      <c r="M1099" s="199"/>
      <c r="N1099" s="200"/>
      <c r="O1099" s="200"/>
      <c r="P1099" s="200"/>
      <c r="Q1099" s="200"/>
      <c r="R1099" s="200"/>
      <c r="S1099" s="200"/>
      <c r="T1099" s="201"/>
      <c r="AT1099" s="202" t="s">
        <v>165</v>
      </c>
      <c r="AU1099" s="202" t="s">
        <v>82</v>
      </c>
      <c r="AV1099" s="13" t="s">
        <v>82</v>
      </c>
      <c r="AW1099" s="13" t="s">
        <v>34</v>
      </c>
      <c r="AX1099" s="13" t="s">
        <v>72</v>
      </c>
      <c r="AY1099" s="202" t="s">
        <v>149</v>
      </c>
    </row>
    <row r="1100" spans="2:51" s="15" customFormat="1" ht="11.25">
      <c r="B1100" s="215"/>
      <c r="C1100" s="216"/>
      <c r="D1100" s="187" t="s">
        <v>165</v>
      </c>
      <c r="E1100" s="217" t="s">
        <v>19</v>
      </c>
      <c r="F1100" s="218" t="s">
        <v>203</v>
      </c>
      <c r="G1100" s="216"/>
      <c r="H1100" s="219">
        <v>397.77</v>
      </c>
      <c r="I1100" s="220"/>
      <c r="J1100" s="216"/>
      <c r="K1100" s="216"/>
      <c r="L1100" s="221"/>
      <c r="M1100" s="222"/>
      <c r="N1100" s="223"/>
      <c r="O1100" s="223"/>
      <c r="P1100" s="223"/>
      <c r="Q1100" s="223"/>
      <c r="R1100" s="223"/>
      <c r="S1100" s="223"/>
      <c r="T1100" s="224"/>
      <c r="AT1100" s="225" t="s">
        <v>165</v>
      </c>
      <c r="AU1100" s="225" t="s">
        <v>82</v>
      </c>
      <c r="AV1100" s="15" t="s">
        <v>157</v>
      </c>
      <c r="AW1100" s="15" t="s">
        <v>34</v>
      </c>
      <c r="AX1100" s="15" t="s">
        <v>80</v>
      </c>
      <c r="AY1100" s="225" t="s">
        <v>149</v>
      </c>
    </row>
    <row r="1101" spans="1:65" s="2" customFormat="1" ht="37.9" customHeight="1">
      <c r="A1101" s="35"/>
      <c r="B1101" s="36"/>
      <c r="C1101" s="174" t="s">
        <v>1971</v>
      </c>
      <c r="D1101" s="174" t="s">
        <v>152</v>
      </c>
      <c r="E1101" s="175" t="s">
        <v>1972</v>
      </c>
      <c r="F1101" s="176" t="s">
        <v>1973</v>
      </c>
      <c r="G1101" s="177" t="s">
        <v>170</v>
      </c>
      <c r="H1101" s="178">
        <v>377.36</v>
      </c>
      <c r="I1101" s="179"/>
      <c r="J1101" s="180">
        <f>ROUND(I1101*H1101,2)</f>
        <v>0</v>
      </c>
      <c r="K1101" s="176" t="s">
        <v>182</v>
      </c>
      <c r="L1101" s="40"/>
      <c r="M1101" s="181" t="s">
        <v>19</v>
      </c>
      <c r="N1101" s="182" t="s">
        <v>43</v>
      </c>
      <c r="O1101" s="65"/>
      <c r="P1101" s="183">
        <f>O1101*H1101</f>
        <v>0</v>
      </c>
      <c r="Q1101" s="183">
        <v>2E-05</v>
      </c>
      <c r="R1101" s="183">
        <f>Q1101*H1101</f>
        <v>0.007547200000000001</v>
      </c>
      <c r="S1101" s="183">
        <v>0</v>
      </c>
      <c r="T1101" s="184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185" t="s">
        <v>256</v>
      </c>
      <c r="AT1101" s="185" t="s">
        <v>152</v>
      </c>
      <c r="AU1101" s="185" t="s">
        <v>82</v>
      </c>
      <c r="AY1101" s="18" t="s">
        <v>149</v>
      </c>
      <c r="BE1101" s="186">
        <f>IF(N1101="základní",J1101,0)</f>
        <v>0</v>
      </c>
      <c r="BF1101" s="186">
        <f>IF(N1101="snížená",J1101,0)</f>
        <v>0</v>
      </c>
      <c r="BG1101" s="186">
        <f>IF(N1101="zákl. přenesená",J1101,0)</f>
        <v>0</v>
      </c>
      <c r="BH1101" s="186">
        <f>IF(N1101="sníž. přenesená",J1101,0)</f>
        <v>0</v>
      </c>
      <c r="BI1101" s="186">
        <f>IF(N1101="nulová",J1101,0)</f>
        <v>0</v>
      </c>
      <c r="BJ1101" s="18" t="s">
        <v>80</v>
      </c>
      <c r="BK1101" s="186">
        <f>ROUND(I1101*H1101,2)</f>
        <v>0</v>
      </c>
      <c r="BL1101" s="18" t="s">
        <v>256</v>
      </c>
      <c r="BM1101" s="185" t="s">
        <v>1974</v>
      </c>
    </row>
    <row r="1102" spans="1:47" s="2" customFormat="1" ht="11.25">
      <c r="A1102" s="35"/>
      <c r="B1102" s="36"/>
      <c r="C1102" s="37"/>
      <c r="D1102" s="203" t="s">
        <v>184</v>
      </c>
      <c r="E1102" s="37"/>
      <c r="F1102" s="204" t="s">
        <v>1975</v>
      </c>
      <c r="G1102" s="37"/>
      <c r="H1102" s="37"/>
      <c r="I1102" s="189"/>
      <c r="J1102" s="37"/>
      <c r="K1102" s="37"/>
      <c r="L1102" s="40"/>
      <c r="M1102" s="190"/>
      <c r="N1102" s="191"/>
      <c r="O1102" s="65"/>
      <c r="P1102" s="65"/>
      <c r="Q1102" s="65"/>
      <c r="R1102" s="65"/>
      <c r="S1102" s="65"/>
      <c r="T1102" s="66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T1102" s="18" t="s">
        <v>184</v>
      </c>
      <c r="AU1102" s="18" t="s">
        <v>82</v>
      </c>
    </row>
    <row r="1103" spans="2:51" s="13" customFormat="1" ht="11.25">
      <c r="B1103" s="192"/>
      <c r="C1103" s="193"/>
      <c r="D1103" s="187" t="s">
        <v>165</v>
      </c>
      <c r="E1103" s="194" t="s">
        <v>19</v>
      </c>
      <c r="F1103" s="195" t="s">
        <v>1976</v>
      </c>
      <c r="G1103" s="193"/>
      <c r="H1103" s="196">
        <v>15.12</v>
      </c>
      <c r="I1103" s="197"/>
      <c r="J1103" s="193"/>
      <c r="K1103" s="193"/>
      <c r="L1103" s="198"/>
      <c r="M1103" s="199"/>
      <c r="N1103" s="200"/>
      <c r="O1103" s="200"/>
      <c r="P1103" s="200"/>
      <c r="Q1103" s="200"/>
      <c r="R1103" s="200"/>
      <c r="S1103" s="200"/>
      <c r="T1103" s="201"/>
      <c r="AT1103" s="202" t="s">
        <v>165</v>
      </c>
      <c r="AU1103" s="202" t="s">
        <v>82</v>
      </c>
      <c r="AV1103" s="13" t="s">
        <v>82</v>
      </c>
      <c r="AW1103" s="13" t="s">
        <v>34</v>
      </c>
      <c r="AX1103" s="13" t="s">
        <v>72</v>
      </c>
      <c r="AY1103" s="202" t="s">
        <v>149</v>
      </c>
    </row>
    <row r="1104" spans="2:51" s="13" customFormat="1" ht="11.25">
      <c r="B1104" s="192"/>
      <c r="C1104" s="193"/>
      <c r="D1104" s="187" t="s">
        <v>165</v>
      </c>
      <c r="E1104" s="194" t="s">
        <v>19</v>
      </c>
      <c r="F1104" s="195" t="s">
        <v>1977</v>
      </c>
      <c r="G1104" s="193"/>
      <c r="H1104" s="196">
        <v>26.842</v>
      </c>
      <c r="I1104" s="197"/>
      <c r="J1104" s="193"/>
      <c r="K1104" s="193"/>
      <c r="L1104" s="198"/>
      <c r="M1104" s="199"/>
      <c r="N1104" s="200"/>
      <c r="O1104" s="200"/>
      <c r="P1104" s="200"/>
      <c r="Q1104" s="200"/>
      <c r="R1104" s="200"/>
      <c r="S1104" s="200"/>
      <c r="T1104" s="201"/>
      <c r="AT1104" s="202" t="s">
        <v>165</v>
      </c>
      <c r="AU1104" s="202" t="s">
        <v>82</v>
      </c>
      <c r="AV1104" s="13" t="s">
        <v>82</v>
      </c>
      <c r="AW1104" s="13" t="s">
        <v>34</v>
      </c>
      <c r="AX1104" s="13" t="s">
        <v>72</v>
      </c>
      <c r="AY1104" s="202" t="s">
        <v>149</v>
      </c>
    </row>
    <row r="1105" spans="2:51" s="13" customFormat="1" ht="33.75">
      <c r="B1105" s="192"/>
      <c r="C1105" s="193"/>
      <c r="D1105" s="187" t="s">
        <v>165</v>
      </c>
      <c r="E1105" s="194" t="s">
        <v>19</v>
      </c>
      <c r="F1105" s="195" t="s">
        <v>1978</v>
      </c>
      <c r="G1105" s="193"/>
      <c r="H1105" s="196">
        <v>186.355</v>
      </c>
      <c r="I1105" s="197"/>
      <c r="J1105" s="193"/>
      <c r="K1105" s="193"/>
      <c r="L1105" s="198"/>
      <c r="M1105" s="199"/>
      <c r="N1105" s="200"/>
      <c r="O1105" s="200"/>
      <c r="P1105" s="200"/>
      <c r="Q1105" s="200"/>
      <c r="R1105" s="200"/>
      <c r="S1105" s="200"/>
      <c r="T1105" s="201"/>
      <c r="AT1105" s="202" t="s">
        <v>165</v>
      </c>
      <c r="AU1105" s="202" t="s">
        <v>82</v>
      </c>
      <c r="AV1105" s="13" t="s">
        <v>82</v>
      </c>
      <c r="AW1105" s="13" t="s">
        <v>34</v>
      </c>
      <c r="AX1105" s="13" t="s">
        <v>72</v>
      </c>
      <c r="AY1105" s="202" t="s">
        <v>149</v>
      </c>
    </row>
    <row r="1106" spans="2:51" s="13" customFormat="1" ht="33.75">
      <c r="B1106" s="192"/>
      <c r="C1106" s="193"/>
      <c r="D1106" s="187" t="s">
        <v>165</v>
      </c>
      <c r="E1106" s="194" t="s">
        <v>19</v>
      </c>
      <c r="F1106" s="195" t="s">
        <v>1943</v>
      </c>
      <c r="G1106" s="193"/>
      <c r="H1106" s="196">
        <v>149.043</v>
      </c>
      <c r="I1106" s="197"/>
      <c r="J1106" s="193"/>
      <c r="K1106" s="193"/>
      <c r="L1106" s="198"/>
      <c r="M1106" s="199"/>
      <c r="N1106" s="200"/>
      <c r="O1106" s="200"/>
      <c r="P1106" s="200"/>
      <c r="Q1106" s="200"/>
      <c r="R1106" s="200"/>
      <c r="S1106" s="200"/>
      <c r="T1106" s="201"/>
      <c r="AT1106" s="202" t="s">
        <v>165</v>
      </c>
      <c r="AU1106" s="202" t="s">
        <v>82</v>
      </c>
      <c r="AV1106" s="13" t="s">
        <v>82</v>
      </c>
      <c r="AW1106" s="13" t="s">
        <v>34</v>
      </c>
      <c r="AX1106" s="13" t="s">
        <v>72</v>
      </c>
      <c r="AY1106" s="202" t="s">
        <v>149</v>
      </c>
    </row>
    <row r="1107" spans="2:51" s="15" customFormat="1" ht="11.25">
      <c r="B1107" s="215"/>
      <c r="C1107" s="216"/>
      <c r="D1107" s="187" t="s">
        <v>165</v>
      </c>
      <c r="E1107" s="217" t="s">
        <v>19</v>
      </c>
      <c r="F1107" s="218" t="s">
        <v>203</v>
      </c>
      <c r="G1107" s="216"/>
      <c r="H1107" s="219">
        <v>377.36</v>
      </c>
      <c r="I1107" s="220"/>
      <c r="J1107" s="216"/>
      <c r="K1107" s="216"/>
      <c r="L1107" s="221"/>
      <c r="M1107" s="222"/>
      <c r="N1107" s="223"/>
      <c r="O1107" s="223"/>
      <c r="P1107" s="223"/>
      <c r="Q1107" s="223"/>
      <c r="R1107" s="223"/>
      <c r="S1107" s="223"/>
      <c r="T1107" s="224"/>
      <c r="AT1107" s="225" t="s">
        <v>165</v>
      </c>
      <c r="AU1107" s="225" t="s">
        <v>82</v>
      </c>
      <c r="AV1107" s="15" t="s">
        <v>157</v>
      </c>
      <c r="AW1107" s="15" t="s">
        <v>34</v>
      </c>
      <c r="AX1107" s="15" t="s">
        <v>80</v>
      </c>
      <c r="AY1107" s="225" t="s">
        <v>149</v>
      </c>
    </row>
    <row r="1108" spans="1:65" s="2" customFormat="1" ht="24.2" customHeight="1">
      <c r="A1108" s="35"/>
      <c r="B1108" s="36"/>
      <c r="C1108" s="174" t="s">
        <v>1979</v>
      </c>
      <c r="D1108" s="174" t="s">
        <v>152</v>
      </c>
      <c r="E1108" s="175" t="s">
        <v>1980</v>
      </c>
      <c r="F1108" s="176" t="s">
        <v>1981</v>
      </c>
      <c r="G1108" s="177" t="s">
        <v>170</v>
      </c>
      <c r="H1108" s="178">
        <v>231.066</v>
      </c>
      <c r="I1108" s="179"/>
      <c r="J1108" s="180">
        <f>ROUND(I1108*H1108,2)</f>
        <v>0</v>
      </c>
      <c r="K1108" s="176" t="s">
        <v>182</v>
      </c>
      <c r="L1108" s="40"/>
      <c r="M1108" s="181" t="s">
        <v>19</v>
      </c>
      <c r="N1108" s="182" t="s">
        <v>43</v>
      </c>
      <c r="O1108" s="65"/>
      <c r="P1108" s="183">
        <f>O1108*H1108</f>
        <v>0</v>
      </c>
      <c r="Q1108" s="183">
        <v>1E-05</v>
      </c>
      <c r="R1108" s="183">
        <f>Q1108*H1108</f>
        <v>0.0023106600000000004</v>
      </c>
      <c r="S1108" s="183">
        <v>0</v>
      </c>
      <c r="T1108" s="184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85" t="s">
        <v>256</v>
      </c>
      <c r="AT1108" s="185" t="s">
        <v>152</v>
      </c>
      <c r="AU1108" s="185" t="s">
        <v>82</v>
      </c>
      <c r="AY1108" s="18" t="s">
        <v>149</v>
      </c>
      <c r="BE1108" s="186">
        <f>IF(N1108="základní",J1108,0)</f>
        <v>0</v>
      </c>
      <c r="BF1108" s="186">
        <f>IF(N1108="snížená",J1108,0)</f>
        <v>0</v>
      </c>
      <c r="BG1108" s="186">
        <f>IF(N1108="zákl. přenesená",J1108,0)</f>
        <v>0</v>
      </c>
      <c r="BH1108" s="186">
        <f>IF(N1108="sníž. přenesená",J1108,0)</f>
        <v>0</v>
      </c>
      <c r="BI1108" s="186">
        <f>IF(N1108="nulová",J1108,0)</f>
        <v>0</v>
      </c>
      <c r="BJ1108" s="18" t="s">
        <v>80</v>
      </c>
      <c r="BK1108" s="186">
        <f>ROUND(I1108*H1108,2)</f>
        <v>0</v>
      </c>
      <c r="BL1108" s="18" t="s">
        <v>256</v>
      </c>
      <c r="BM1108" s="185" t="s">
        <v>1982</v>
      </c>
    </row>
    <row r="1109" spans="1:47" s="2" customFormat="1" ht="11.25">
      <c r="A1109" s="35"/>
      <c r="B1109" s="36"/>
      <c r="C1109" s="37"/>
      <c r="D1109" s="203" t="s">
        <v>184</v>
      </c>
      <c r="E1109" s="37"/>
      <c r="F1109" s="204" t="s">
        <v>1983</v>
      </c>
      <c r="G1109" s="37"/>
      <c r="H1109" s="37"/>
      <c r="I1109" s="189"/>
      <c r="J1109" s="37"/>
      <c r="K1109" s="37"/>
      <c r="L1109" s="40"/>
      <c r="M1109" s="190"/>
      <c r="N1109" s="191"/>
      <c r="O1109" s="65"/>
      <c r="P1109" s="65"/>
      <c r="Q1109" s="65"/>
      <c r="R1109" s="65"/>
      <c r="S1109" s="65"/>
      <c r="T1109" s="66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T1109" s="18" t="s">
        <v>184</v>
      </c>
      <c r="AU1109" s="18" t="s">
        <v>82</v>
      </c>
    </row>
    <row r="1110" spans="2:51" s="13" customFormat="1" ht="11.25">
      <c r="B1110" s="192"/>
      <c r="C1110" s="193"/>
      <c r="D1110" s="187" t="s">
        <v>165</v>
      </c>
      <c r="E1110" s="194" t="s">
        <v>19</v>
      </c>
      <c r="F1110" s="195" t="s">
        <v>1984</v>
      </c>
      <c r="G1110" s="193"/>
      <c r="H1110" s="196">
        <v>31.47</v>
      </c>
      <c r="I1110" s="197"/>
      <c r="J1110" s="193"/>
      <c r="K1110" s="193"/>
      <c r="L1110" s="198"/>
      <c r="M1110" s="199"/>
      <c r="N1110" s="200"/>
      <c r="O1110" s="200"/>
      <c r="P1110" s="200"/>
      <c r="Q1110" s="200"/>
      <c r="R1110" s="200"/>
      <c r="S1110" s="200"/>
      <c r="T1110" s="201"/>
      <c r="AT1110" s="202" t="s">
        <v>165</v>
      </c>
      <c r="AU1110" s="202" t="s">
        <v>82</v>
      </c>
      <c r="AV1110" s="13" t="s">
        <v>82</v>
      </c>
      <c r="AW1110" s="13" t="s">
        <v>34</v>
      </c>
      <c r="AX1110" s="13" t="s">
        <v>72</v>
      </c>
      <c r="AY1110" s="202" t="s">
        <v>149</v>
      </c>
    </row>
    <row r="1111" spans="2:51" s="13" customFormat="1" ht="22.5">
      <c r="B1111" s="192"/>
      <c r="C1111" s="193"/>
      <c r="D1111" s="187" t="s">
        <v>165</v>
      </c>
      <c r="E1111" s="194" t="s">
        <v>19</v>
      </c>
      <c r="F1111" s="195" t="s">
        <v>1985</v>
      </c>
      <c r="G1111" s="193"/>
      <c r="H1111" s="196">
        <v>32.025</v>
      </c>
      <c r="I1111" s="197"/>
      <c r="J1111" s="193"/>
      <c r="K1111" s="193"/>
      <c r="L1111" s="198"/>
      <c r="M1111" s="199"/>
      <c r="N1111" s="200"/>
      <c r="O1111" s="200"/>
      <c r="P1111" s="200"/>
      <c r="Q1111" s="200"/>
      <c r="R1111" s="200"/>
      <c r="S1111" s="200"/>
      <c r="T1111" s="201"/>
      <c r="AT1111" s="202" t="s">
        <v>165</v>
      </c>
      <c r="AU1111" s="202" t="s">
        <v>82</v>
      </c>
      <c r="AV1111" s="13" t="s">
        <v>82</v>
      </c>
      <c r="AW1111" s="13" t="s">
        <v>34</v>
      </c>
      <c r="AX1111" s="13" t="s">
        <v>72</v>
      </c>
      <c r="AY1111" s="202" t="s">
        <v>149</v>
      </c>
    </row>
    <row r="1112" spans="2:51" s="13" customFormat="1" ht="22.5">
      <c r="B1112" s="192"/>
      <c r="C1112" s="193"/>
      <c r="D1112" s="187" t="s">
        <v>165</v>
      </c>
      <c r="E1112" s="194" t="s">
        <v>19</v>
      </c>
      <c r="F1112" s="195" t="s">
        <v>1986</v>
      </c>
      <c r="G1112" s="193"/>
      <c r="H1112" s="196">
        <v>23.394</v>
      </c>
      <c r="I1112" s="197"/>
      <c r="J1112" s="193"/>
      <c r="K1112" s="193"/>
      <c r="L1112" s="198"/>
      <c r="M1112" s="199"/>
      <c r="N1112" s="200"/>
      <c r="O1112" s="200"/>
      <c r="P1112" s="200"/>
      <c r="Q1112" s="200"/>
      <c r="R1112" s="200"/>
      <c r="S1112" s="200"/>
      <c r="T1112" s="201"/>
      <c r="AT1112" s="202" t="s">
        <v>165</v>
      </c>
      <c r="AU1112" s="202" t="s">
        <v>82</v>
      </c>
      <c r="AV1112" s="13" t="s">
        <v>82</v>
      </c>
      <c r="AW1112" s="13" t="s">
        <v>34</v>
      </c>
      <c r="AX1112" s="13" t="s">
        <v>72</v>
      </c>
      <c r="AY1112" s="202" t="s">
        <v>149</v>
      </c>
    </row>
    <row r="1113" spans="2:51" s="13" customFormat="1" ht="22.5">
      <c r="B1113" s="192"/>
      <c r="C1113" s="193"/>
      <c r="D1113" s="187" t="s">
        <v>165</v>
      </c>
      <c r="E1113" s="194" t="s">
        <v>19</v>
      </c>
      <c r="F1113" s="195" t="s">
        <v>1987</v>
      </c>
      <c r="G1113" s="193"/>
      <c r="H1113" s="196">
        <v>32.811</v>
      </c>
      <c r="I1113" s="197"/>
      <c r="J1113" s="193"/>
      <c r="K1113" s="193"/>
      <c r="L1113" s="198"/>
      <c r="M1113" s="199"/>
      <c r="N1113" s="200"/>
      <c r="O1113" s="200"/>
      <c r="P1113" s="200"/>
      <c r="Q1113" s="200"/>
      <c r="R1113" s="200"/>
      <c r="S1113" s="200"/>
      <c r="T1113" s="201"/>
      <c r="AT1113" s="202" t="s">
        <v>165</v>
      </c>
      <c r="AU1113" s="202" t="s">
        <v>82</v>
      </c>
      <c r="AV1113" s="13" t="s">
        <v>82</v>
      </c>
      <c r="AW1113" s="13" t="s">
        <v>34</v>
      </c>
      <c r="AX1113" s="13" t="s">
        <v>72</v>
      </c>
      <c r="AY1113" s="202" t="s">
        <v>149</v>
      </c>
    </row>
    <row r="1114" spans="2:51" s="13" customFormat="1" ht="22.5">
      <c r="B1114" s="192"/>
      <c r="C1114" s="193"/>
      <c r="D1114" s="187" t="s">
        <v>165</v>
      </c>
      <c r="E1114" s="194" t="s">
        <v>19</v>
      </c>
      <c r="F1114" s="195" t="s">
        <v>1945</v>
      </c>
      <c r="G1114" s="193"/>
      <c r="H1114" s="196">
        <v>111.366</v>
      </c>
      <c r="I1114" s="197"/>
      <c r="J1114" s="193"/>
      <c r="K1114" s="193"/>
      <c r="L1114" s="198"/>
      <c r="M1114" s="199"/>
      <c r="N1114" s="200"/>
      <c r="O1114" s="200"/>
      <c r="P1114" s="200"/>
      <c r="Q1114" s="200"/>
      <c r="R1114" s="200"/>
      <c r="S1114" s="200"/>
      <c r="T1114" s="201"/>
      <c r="AT1114" s="202" t="s">
        <v>165</v>
      </c>
      <c r="AU1114" s="202" t="s">
        <v>82</v>
      </c>
      <c r="AV1114" s="13" t="s">
        <v>82</v>
      </c>
      <c r="AW1114" s="13" t="s">
        <v>34</v>
      </c>
      <c r="AX1114" s="13" t="s">
        <v>72</v>
      </c>
      <c r="AY1114" s="202" t="s">
        <v>149</v>
      </c>
    </row>
    <row r="1115" spans="2:51" s="15" customFormat="1" ht="11.25">
      <c r="B1115" s="215"/>
      <c r="C1115" s="216"/>
      <c r="D1115" s="187" t="s">
        <v>165</v>
      </c>
      <c r="E1115" s="217" t="s">
        <v>19</v>
      </c>
      <c r="F1115" s="218" t="s">
        <v>203</v>
      </c>
      <c r="G1115" s="216"/>
      <c r="H1115" s="219">
        <v>231.066</v>
      </c>
      <c r="I1115" s="220"/>
      <c r="J1115" s="216"/>
      <c r="K1115" s="216"/>
      <c r="L1115" s="221"/>
      <c r="M1115" s="222"/>
      <c r="N1115" s="223"/>
      <c r="O1115" s="223"/>
      <c r="P1115" s="223"/>
      <c r="Q1115" s="223"/>
      <c r="R1115" s="223"/>
      <c r="S1115" s="223"/>
      <c r="T1115" s="224"/>
      <c r="AT1115" s="225" t="s">
        <v>165</v>
      </c>
      <c r="AU1115" s="225" t="s">
        <v>82</v>
      </c>
      <c r="AV1115" s="15" t="s">
        <v>157</v>
      </c>
      <c r="AW1115" s="15" t="s">
        <v>34</v>
      </c>
      <c r="AX1115" s="15" t="s">
        <v>80</v>
      </c>
      <c r="AY1115" s="225" t="s">
        <v>149</v>
      </c>
    </row>
    <row r="1116" spans="1:65" s="2" customFormat="1" ht="24.2" customHeight="1">
      <c r="A1116" s="35"/>
      <c r="B1116" s="36"/>
      <c r="C1116" s="174" t="s">
        <v>1988</v>
      </c>
      <c r="D1116" s="174" t="s">
        <v>152</v>
      </c>
      <c r="E1116" s="175" t="s">
        <v>1989</v>
      </c>
      <c r="F1116" s="176" t="s">
        <v>1990</v>
      </c>
      <c r="G1116" s="177" t="s">
        <v>170</v>
      </c>
      <c r="H1116" s="178">
        <v>1428.958</v>
      </c>
      <c r="I1116" s="179"/>
      <c r="J1116" s="180">
        <f>ROUND(I1116*H1116,2)</f>
        <v>0</v>
      </c>
      <c r="K1116" s="176" t="s">
        <v>182</v>
      </c>
      <c r="L1116" s="40"/>
      <c r="M1116" s="181" t="s">
        <v>19</v>
      </c>
      <c r="N1116" s="182" t="s">
        <v>43</v>
      </c>
      <c r="O1116" s="65"/>
      <c r="P1116" s="183">
        <f>O1116*H1116</f>
        <v>0</v>
      </c>
      <c r="Q1116" s="183">
        <v>1E-05</v>
      </c>
      <c r="R1116" s="183">
        <f>Q1116*H1116</f>
        <v>0.014289580000000001</v>
      </c>
      <c r="S1116" s="183">
        <v>0</v>
      </c>
      <c r="T1116" s="184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85" t="s">
        <v>256</v>
      </c>
      <c r="AT1116" s="185" t="s">
        <v>152</v>
      </c>
      <c r="AU1116" s="185" t="s">
        <v>82</v>
      </c>
      <c r="AY1116" s="18" t="s">
        <v>149</v>
      </c>
      <c r="BE1116" s="186">
        <f>IF(N1116="základní",J1116,0)</f>
        <v>0</v>
      </c>
      <c r="BF1116" s="186">
        <f>IF(N1116="snížená",J1116,0)</f>
        <v>0</v>
      </c>
      <c r="BG1116" s="186">
        <f>IF(N1116="zákl. přenesená",J1116,0)</f>
        <v>0</v>
      </c>
      <c r="BH1116" s="186">
        <f>IF(N1116="sníž. přenesená",J1116,0)</f>
        <v>0</v>
      </c>
      <c r="BI1116" s="186">
        <f>IF(N1116="nulová",J1116,0)</f>
        <v>0</v>
      </c>
      <c r="BJ1116" s="18" t="s">
        <v>80</v>
      </c>
      <c r="BK1116" s="186">
        <f>ROUND(I1116*H1116,2)</f>
        <v>0</v>
      </c>
      <c r="BL1116" s="18" t="s">
        <v>256</v>
      </c>
      <c r="BM1116" s="185" t="s">
        <v>1991</v>
      </c>
    </row>
    <row r="1117" spans="1:47" s="2" customFormat="1" ht="11.25">
      <c r="A1117" s="35"/>
      <c r="B1117" s="36"/>
      <c r="C1117" s="37"/>
      <c r="D1117" s="203" t="s">
        <v>184</v>
      </c>
      <c r="E1117" s="37"/>
      <c r="F1117" s="204" t="s">
        <v>1992</v>
      </c>
      <c r="G1117" s="37"/>
      <c r="H1117" s="37"/>
      <c r="I1117" s="189"/>
      <c r="J1117" s="37"/>
      <c r="K1117" s="37"/>
      <c r="L1117" s="40"/>
      <c r="M1117" s="190"/>
      <c r="N1117" s="191"/>
      <c r="O1117" s="65"/>
      <c r="P1117" s="65"/>
      <c r="Q1117" s="65"/>
      <c r="R1117" s="65"/>
      <c r="S1117" s="65"/>
      <c r="T1117" s="66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T1117" s="18" t="s">
        <v>184</v>
      </c>
      <c r="AU1117" s="18" t="s">
        <v>82</v>
      </c>
    </row>
    <row r="1118" spans="2:51" s="14" customFormat="1" ht="11.25">
      <c r="B1118" s="205"/>
      <c r="C1118" s="206"/>
      <c r="D1118" s="187" t="s">
        <v>165</v>
      </c>
      <c r="E1118" s="207" t="s">
        <v>19</v>
      </c>
      <c r="F1118" s="208" t="s">
        <v>755</v>
      </c>
      <c r="G1118" s="206"/>
      <c r="H1118" s="207" t="s">
        <v>19</v>
      </c>
      <c r="I1118" s="209"/>
      <c r="J1118" s="206"/>
      <c r="K1118" s="206"/>
      <c r="L1118" s="210"/>
      <c r="M1118" s="211"/>
      <c r="N1118" s="212"/>
      <c r="O1118" s="212"/>
      <c r="P1118" s="212"/>
      <c r="Q1118" s="212"/>
      <c r="R1118" s="212"/>
      <c r="S1118" s="212"/>
      <c r="T1118" s="213"/>
      <c r="AT1118" s="214" t="s">
        <v>165</v>
      </c>
      <c r="AU1118" s="214" t="s">
        <v>82</v>
      </c>
      <c r="AV1118" s="14" t="s">
        <v>80</v>
      </c>
      <c r="AW1118" s="14" t="s">
        <v>34</v>
      </c>
      <c r="AX1118" s="14" t="s">
        <v>72</v>
      </c>
      <c r="AY1118" s="214" t="s">
        <v>149</v>
      </c>
    </row>
    <row r="1119" spans="2:51" s="13" customFormat="1" ht="11.25">
      <c r="B1119" s="192"/>
      <c r="C1119" s="193"/>
      <c r="D1119" s="187" t="s">
        <v>165</v>
      </c>
      <c r="E1119" s="194" t="s">
        <v>19</v>
      </c>
      <c r="F1119" s="195" t="s">
        <v>973</v>
      </c>
      <c r="G1119" s="193"/>
      <c r="H1119" s="196">
        <v>305.53</v>
      </c>
      <c r="I1119" s="197"/>
      <c r="J1119" s="193"/>
      <c r="K1119" s="193"/>
      <c r="L1119" s="198"/>
      <c r="M1119" s="199"/>
      <c r="N1119" s="200"/>
      <c r="O1119" s="200"/>
      <c r="P1119" s="200"/>
      <c r="Q1119" s="200"/>
      <c r="R1119" s="200"/>
      <c r="S1119" s="200"/>
      <c r="T1119" s="201"/>
      <c r="AT1119" s="202" t="s">
        <v>165</v>
      </c>
      <c r="AU1119" s="202" t="s">
        <v>82</v>
      </c>
      <c r="AV1119" s="13" t="s">
        <v>82</v>
      </c>
      <c r="AW1119" s="13" t="s">
        <v>34</v>
      </c>
      <c r="AX1119" s="13" t="s">
        <v>72</v>
      </c>
      <c r="AY1119" s="202" t="s">
        <v>149</v>
      </c>
    </row>
    <row r="1120" spans="2:51" s="14" customFormat="1" ht="11.25">
      <c r="B1120" s="205"/>
      <c r="C1120" s="206"/>
      <c r="D1120" s="187" t="s">
        <v>165</v>
      </c>
      <c r="E1120" s="207" t="s">
        <v>19</v>
      </c>
      <c r="F1120" s="208" t="s">
        <v>193</v>
      </c>
      <c r="G1120" s="206"/>
      <c r="H1120" s="207" t="s">
        <v>19</v>
      </c>
      <c r="I1120" s="209"/>
      <c r="J1120" s="206"/>
      <c r="K1120" s="206"/>
      <c r="L1120" s="210"/>
      <c r="M1120" s="211"/>
      <c r="N1120" s="212"/>
      <c r="O1120" s="212"/>
      <c r="P1120" s="212"/>
      <c r="Q1120" s="212"/>
      <c r="R1120" s="212"/>
      <c r="S1120" s="212"/>
      <c r="T1120" s="213"/>
      <c r="AT1120" s="214" t="s">
        <v>165</v>
      </c>
      <c r="AU1120" s="214" t="s">
        <v>82</v>
      </c>
      <c r="AV1120" s="14" t="s">
        <v>80</v>
      </c>
      <c r="AW1120" s="14" t="s">
        <v>34</v>
      </c>
      <c r="AX1120" s="14" t="s">
        <v>72</v>
      </c>
      <c r="AY1120" s="214" t="s">
        <v>149</v>
      </c>
    </row>
    <row r="1121" spans="2:51" s="13" customFormat="1" ht="45">
      <c r="B1121" s="192"/>
      <c r="C1121" s="193"/>
      <c r="D1121" s="187" t="s">
        <v>165</v>
      </c>
      <c r="E1121" s="194" t="s">
        <v>19</v>
      </c>
      <c r="F1121" s="195" t="s">
        <v>974</v>
      </c>
      <c r="G1121" s="193"/>
      <c r="H1121" s="196">
        <v>411.01</v>
      </c>
      <c r="I1121" s="197"/>
      <c r="J1121" s="193"/>
      <c r="K1121" s="193"/>
      <c r="L1121" s="198"/>
      <c r="M1121" s="199"/>
      <c r="N1121" s="200"/>
      <c r="O1121" s="200"/>
      <c r="P1121" s="200"/>
      <c r="Q1121" s="200"/>
      <c r="R1121" s="200"/>
      <c r="S1121" s="200"/>
      <c r="T1121" s="201"/>
      <c r="AT1121" s="202" t="s">
        <v>165</v>
      </c>
      <c r="AU1121" s="202" t="s">
        <v>82</v>
      </c>
      <c r="AV1121" s="13" t="s">
        <v>82</v>
      </c>
      <c r="AW1121" s="13" t="s">
        <v>34</v>
      </c>
      <c r="AX1121" s="13" t="s">
        <v>72</v>
      </c>
      <c r="AY1121" s="202" t="s">
        <v>149</v>
      </c>
    </row>
    <row r="1122" spans="2:51" s="14" customFormat="1" ht="11.25">
      <c r="B1122" s="205"/>
      <c r="C1122" s="206"/>
      <c r="D1122" s="187" t="s">
        <v>165</v>
      </c>
      <c r="E1122" s="207" t="s">
        <v>19</v>
      </c>
      <c r="F1122" s="208" t="s">
        <v>803</v>
      </c>
      <c r="G1122" s="206"/>
      <c r="H1122" s="207" t="s">
        <v>19</v>
      </c>
      <c r="I1122" s="209"/>
      <c r="J1122" s="206"/>
      <c r="K1122" s="206"/>
      <c r="L1122" s="210"/>
      <c r="M1122" s="211"/>
      <c r="N1122" s="212"/>
      <c r="O1122" s="212"/>
      <c r="P1122" s="212"/>
      <c r="Q1122" s="212"/>
      <c r="R1122" s="212"/>
      <c r="S1122" s="212"/>
      <c r="T1122" s="213"/>
      <c r="AT1122" s="214" t="s">
        <v>165</v>
      </c>
      <c r="AU1122" s="214" t="s">
        <v>82</v>
      </c>
      <c r="AV1122" s="14" t="s">
        <v>80</v>
      </c>
      <c r="AW1122" s="14" t="s">
        <v>34</v>
      </c>
      <c r="AX1122" s="14" t="s">
        <v>72</v>
      </c>
      <c r="AY1122" s="214" t="s">
        <v>149</v>
      </c>
    </row>
    <row r="1123" spans="2:51" s="13" customFormat="1" ht="11.25">
      <c r="B1123" s="192"/>
      <c r="C1123" s="193"/>
      <c r="D1123" s="187" t="s">
        <v>165</v>
      </c>
      <c r="E1123" s="194" t="s">
        <v>19</v>
      </c>
      <c r="F1123" s="195" t="s">
        <v>975</v>
      </c>
      <c r="G1123" s="193"/>
      <c r="H1123" s="196">
        <v>416.63</v>
      </c>
      <c r="I1123" s="197"/>
      <c r="J1123" s="193"/>
      <c r="K1123" s="193"/>
      <c r="L1123" s="198"/>
      <c r="M1123" s="199"/>
      <c r="N1123" s="200"/>
      <c r="O1123" s="200"/>
      <c r="P1123" s="200"/>
      <c r="Q1123" s="200"/>
      <c r="R1123" s="200"/>
      <c r="S1123" s="200"/>
      <c r="T1123" s="201"/>
      <c r="AT1123" s="202" t="s">
        <v>165</v>
      </c>
      <c r="AU1123" s="202" t="s">
        <v>82</v>
      </c>
      <c r="AV1123" s="13" t="s">
        <v>82</v>
      </c>
      <c r="AW1123" s="13" t="s">
        <v>34</v>
      </c>
      <c r="AX1123" s="13" t="s">
        <v>72</v>
      </c>
      <c r="AY1123" s="202" t="s">
        <v>149</v>
      </c>
    </row>
    <row r="1124" spans="2:51" s="14" customFormat="1" ht="11.25">
      <c r="B1124" s="205"/>
      <c r="C1124" s="206"/>
      <c r="D1124" s="187" t="s">
        <v>165</v>
      </c>
      <c r="E1124" s="207" t="s">
        <v>19</v>
      </c>
      <c r="F1124" s="208" t="s">
        <v>201</v>
      </c>
      <c r="G1124" s="206"/>
      <c r="H1124" s="207" t="s">
        <v>19</v>
      </c>
      <c r="I1124" s="209"/>
      <c r="J1124" s="206"/>
      <c r="K1124" s="206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165</v>
      </c>
      <c r="AU1124" s="214" t="s">
        <v>82</v>
      </c>
      <c r="AV1124" s="14" t="s">
        <v>80</v>
      </c>
      <c r="AW1124" s="14" t="s">
        <v>34</v>
      </c>
      <c r="AX1124" s="14" t="s">
        <v>72</v>
      </c>
      <c r="AY1124" s="214" t="s">
        <v>149</v>
      </c>
    </row>
    <row r="1125" spans="2:51" s="13" customFormat="1" ht="22.5">
      <c r="B1125" s="192"/>
      <c r="C1125" s="193"/>
      <c r="D1125" s="187" t="s">
        <v>165</v>
      </c>
      <c r="E1125" s="194" t="s">
        <v>19</v>
      </c>
      <c r="F1125" s="195" t="s">
        <v>976</v>
      </c>
      <c r="G1125" s="193"/>
      <c r="H1125" s="196">
        <v>126.05</v>
      </c>
      <c r="I1125" s="197"/>
      <c r="J1125" s="193"/>
      <c r="K1125" s="193"/>
      <c r="L1125" s="198"/>
      <c r="M1125" s="199"/>
      <c r="N1125" s="200"/>
      <c r="O1125" s="200"/>
      <c r="P1125" s="200"/>
      <c r="Q1125" s="200"/>
      <c r="R1125" s="200"/>
      <c r="S1125" s="200"/>
      <c r="T1125" s="201"/>
      <c r="AT1125" s="202" t="s">
        <v>165</v>
      </c>
      <c r="AU1125" s="202" t="s">
        <v>82</v>
      </c>
      <c r="AV1125" s="13" t="s">
        <v>82</v>
      </c>
      <c r="AW1125" s="13" t="s">
        <v>34</v>
      </c>
      <c r="AX1125" s="13" t="s">
        <v>72</v>
      </c>
      <c r="AY1125" s="202" t="s">
        <v>149</v>
      </c>
    </row>
    <row r="1126" spans="2:51" s="14" customFormat="1" ht="11.25">
      <c r="B1126" s="205"/>
      <c r="C1126" s="206"/>
      <c r="D1126" s="187" t="s">
        <v>165</v>
      </c>
      <c r="E1126" s="207" t="s">
        <v>19</v>
      </c>
      <c r="F1126" s="208" t="s">
        <v>512</v>
      </c>
      <c r="G1126" s="206"/>
      <c r="H1126" s="207" t="s">
        <v>19</v>
      </c>
      <c r="I1126" s="209"/>
      <c r="J1126" s="206"/>
      <c r="K1126" s="206"/>
      <c r="L1126" s="210"/>
      <c r="M1126" s="211"/>
      <c r="N1126" s="212"/>
      <c r="O1126" s="212"/>
      <c r="P1126" s="212"/>
      <c r="Q1126" s="212"/>
      <c r="R1126" s="212"/>
      <c r="S1126" s="212"/>
      <c r="T1126" s="213"/>
      <c r="AT1126" s="214" t="s">
        <v>165</v>
      </c>
      <c r="AU1126" s="214" t="s">
        <v>82</v>
      </c>
      <c r="AV1126" s="14" t="s">
        <v>80</v>
      </c>
      <c r="AW1126" s="14" t="s">
        <v>34</v>
      </c>
      <c r="AX1126" s="14" t="s">
        <v>72</v>
      </c>
      <c r="AY1126" s="214" t="s">
        <v>149</v>
      </c>
    </row>
    <row r="1127" spans="2:51" s="13" customFormat="1" ht="11.25">
      <c r="B1127" s="192"/>
      <c r="C1127" s="193"/>
      <c r="D1127" s="187" t="s">
        <v>165</v>
      </c>
      <c r="E1127" s="194" t="s">
        <v>19</v>
      </c>
      <c r="F1127" s="195" t="s">
        <v>977</v>
      </c>
      <c r="G1127" s="193"/>
      <c r="H1127" s="196">
        <v>66.45</v>
      </c>
      <c r="I1127" s="197"/>
      <c r="J1127" s="193"/>
      <c r="K1127" s="193"/>
      <c r="L1127" s="198"/>
      <c r="M1127" s="199"/>
      <c r="N1127" s="200"/>
      <c r="O1127" s="200"/>
      <c r="P1127" s="200"/>
      <c r="Q1127" s="200"/>
      <c r="R1127" s="200"/>
      <c r="S1127" s="200"/>
      <c r="T1127" s="201"/>
      <c r="AT1127" s="202" t="s">
        <v>165</v>
      </c>
      <c r="AU1127" s="202" t="s">
        <v>82</v>
      </c>
      <c r="AV1127" s="13" t="s">
        <v>82</v>
      </c>
      <c r="AW1127" s="13" t="s">
        <v>34</v>
      </c>
      <c r="AX1127" s="13" t="s">
        <v>72</v>
      </c>
      <c r="AY1127" s="202" t="s">
        <v>149</v>
      </c>
    </row>
    <row r="1128" spans="2:51" s="13" customFormat="1" ht="11.25">
      <c r="B1128" s="192"/>
      <c r="C1128" s="193"/>
      <c r="D1128" s="187" t="s">
        <v>165</v>
      </c>
      <c r="E1128" s="194" t="s">
        <v>19</v>
      </c>
      <c r="F1128" s="195" t="s">
        <v>1993</v>
      </c>
      <c r="G1128" s="193"/>
      <c r="H1128" s="196">
        <v>103.288</v>
      </c>
      <c r="I1128" s="197"/>
      <c r="J1128" s="193"/>
      <c r="K1128" s="193"/>
      <c r="L1128" s="198"/>
      <c r="M1128" s="199"/>
      <c r="N1128" s="200"/>
      <c r="O1128" s="200"/>
      <c r="P1128" s="200"/>
      <c r="Q1128" s="200"/>
      <c r="R1128" s="200"/>
      <c r="S1128" s="200"/>
      <c r="T1128" s="201"/>
      <c r="AT1128" s="202" t="s">
        <v>165</v>
      </c>
      <c r="AU1128" s="202" t="s">
        <v>82</v>
      </c>
      <c r="AV1128" s="13" t="s">
        <v>82</v>
      </c>
      <c r="AW1128" s="13" t="s">
        <v>34</v>
      </c>
      <c r="AX1128" s="13" t="s">
        <v>72</v>
      </c>
      <c r="AY1128" s="202" t="s">
        <v>149</v>
      </c>
    </row>
    <row r="1129" spans="2:51" s="15" customFormat="1" ht="11.25">
      <c r="B1129" s="215"/>
      <c r="C1129" s="216"/>
      <c r="D1129" s="187" t="s">
        <v>165</v>
      </c>
      <c r="E1129" s="217" t="s">
        <v>19</v>
      </c>
      <c r="F1129" s="218" t="s">
        <v>203</v>
      </c>
      <c r="G1129" s="216"/>
      <c r="H1129" s="219">
        <v>1428.958</v>
      </c>
      <c r="I1129" s="220"/>
      <c r="J1129" s="216"/>
      <c r="K1129" s="216"/>
      <c r="L1129" s="221"/>
      <c r="M1129" s="222"/>
      <c r="N1129" s="223"/>
      <c r="O1129" s="223"/>
      <c r="P1129" s="223"/>
      <c r="Q1129" s="223"/>
      <c r="R1129" s="223"/>
      <c r="S1129" s="223"/>
      <c r="T1129" s="224"/>
      <c r="AT1129" s="225" t="s">
        <v>165</v>
      </c>
      <c r="AU1129" s="225" t="s">
        <v>82</v>
      </c>
      <c r="AV1129" s="15" t="s">
        <v>157</v>
      </c>
      <c r="AW1129" s="15" t="s">
        <v>34</v>
      </c>
      <c r="AX1129" s="15" t="s">
        <v>80</v>
      </c>
      <c r="AY1129" s="225" t="s">
        <v>149</v>
      </c>
    </row>
    <row r="1130" spans="1:65" s="2" customFormat="1" ht="37.9" customHeight="1">
      <c r="A1130" s="35"/>
      <c r="B1130" s="36"/>
      <c r="C1130" s="174" t="s">
        <v>1994</v>
      </c>
      <c r="D1130" s="174" t="s">
        <v>152</v>
      </c>
      <c r="E1130" s="175" t="s">
        <v>1995</v>
      </c>
      <c r="F1130" s="176" t="s">
        <v>1996</v>
      </c>
      <c r="G1130" s="177" t="s">
        <v>170</v>
      </c>
      <c r="H1130" s="178">
        <v>2996.77</v>
      </c>
      <c r="I1130" s="179"/>
      <c r="J1130" s="180">
        <f>ROUND(I1130*H1130,2)</f>
        <v>0</v>
      </c>
      <c r="K1130" s="176" t="s">
        <v>182</v>
      </c>
      <c r="L1130" s="40"/>
      <c r="M1130" s="181" t="s">
        <v>19</v>
      </c>
      <c r="N1130" s="182" t="s">
        <v>43</v>
      </c>
      <c r="O1130" s="65"/>
      <c r="P1130" s="183">
        <f>O1130*H1130</f>
        <v>0</v>
      </c>
      <c r="Q1130" s="183">
        <v>0.00029</v>
      </c>
      <c r="R1130" s="183">
        <f>Q1130*H1130</f>
        <v>0.8690633</v>
      </c>
      <c r="S1130" s="183">
        <v>0</v>
      </c>
      <c r="T1130" s="184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85" t="s">
        <v>256</v>
      </c>
      <c r="AT1130" s="185" t="s">
        <v>152</v>
      </c>
      <c r="AU1130" s="185" t="s">
        <v>82</v>
      </c>
      <c r="AY1130" s="18" t="s">
        <v>149</v>
      </c>
      <c r="BE1130" s="186">
        <f>IF(N1130="základní",J1130,0)</f>
        <v>0</v>
      </c>
      <c r="BF1130" s="186">
        <f>IF(N1130="snížená",J1130,0)</f>
        <v>0</v>
      </c>
      <c r="BG1130" s="186">
        <f>IF(N1130="zákl. přenesená",J1130,0)</f>
        <v>0</v>
      </c>
      <c r="BH1130" s="186">
        <f>IF(N1130="sníž. přenesená",J1130,0)</f>
        <v>0</v>
      </c>
      <c r="BI1130" s="186">
        <f>IF(N1130="nulová",J1130,0)</f>
        <v>0</v>
      </c>
      <c r="BJ1130" s="18" t="s">
        <v>80</v>
      </c>
      <c r="BK1130" s="186">
        <f>ROUND(I1130*H1130,2)</f>
        <v>0</v>
      </c>
      <c r="BL1130" s="18" t="s">
        <v>256</v>
      </c>
      <c r="BM1130" s="185" t="s">
        <v>1997</v>
      </c>
    </row>
    <row r="1131" spans="1:47" s="2" customFormat="1" ht="11.25">
      <c r="A1131" s="35"/>
      <c r="B1131" s="36"/>
      <c r="C1131" s="37"/>
      <c r="D1131" s="203" t="s">
        <v>184</v>
      </c>
      <c r="E1131" s="37"/>
      <c r="F1131" s="204" t="s">
        <v>1998</v>
      </c>
      <c r="G1131" s="37"/>
      <c r="H1131" s="37"/>
      <c r="I1131" s="189"/>
      <c r="J1131" s="37"/>
      <c r="K1131" s="37"/>
      <c r="L1131" s="40"/>
      <c r="M1131" s="190"/>
      <c r="N1131" s="191"/>
      <c r="O1131" s="65"/>
      <c r="P1131" s="65"/>
      <c r="Q1131" s="65"/>
      <c r="R1131" s="65"/>
      <c r="S1131" s="65"/>
      <c r="T1131" s="66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T1131" s="18" t="s">
        <v>184</v>
      </c>
      <c r="AU1131" s="18" t="s">
        <v>82</v>
      </c>
    </row>
    <row r="1132" spans="2:51" s="14" customFormat="1" ht="11.25">
      <c r="B1132" s="205"/>
      <c r="C1132" s="206"/>
      <c r="D1132" s="187" t="s">
        <v>165</v>
      </c>
      <c r="E1132" s="207" t="s">
        <v>19</v>
      </c>
      <c r="F1132" s="208" t="s">
        <v>755</v>
      </c>
      <c r="G1132" s="206"/>
      <c r="H1132" s="207" t="s">
        <v>19</v>
      </c>
      <c r="I1132" s="209"/>
      <c r="J1132" s="206"/>
      <c r="K1132" s="206"/>
      <c r="L1132" s="210"/>
      <c r="M1132" s="211"/>
      <c r="N1132" s="212"/>
      <c r="O1132" s="212"/>
      <c r="P1132" s="212"/>
      <c r="Q1132" s="212"/>
      <c r="R1132" s="212"/>
      <c r="S1132" s="212"/>
      <c r="T1132" s="213"/>
      <c r="AT1132" s="214" t="s">
        <v>165</v>
      </c>
      <c r="AU1132" s="214" t="s">
        <v>82</v>
      </c>
      <c r="AV1132" s="14" t="s">
        <v>80</v>
      </c>
      <c r="AW1132" s="14" t="s">
        <v>34</v>
      </c>
      <c r="AX1132" s="14" t="s">
        <v>72</v>
      </c>
      <c r="AY1132" s="214" t="s">
        <v>149</v>
      </c>
    </row>
    <row r="1133" spans="2:51" s="13" customFormat="1" ht="22.5">
      <c r="B1133" s="192"/>
      <c r="C1133" s="193"/>
      <c r="D1133" s="187" t="s">
        <v>165</v>
      </c>
      <c r="E1133" s="194" t="s">
        <v>19</v>
      </c>
      <c r="F1133" s="195" t="s">
        <v>1873</v>
      </c>
      <c r="G1133" s="193"/>
      <c r="H1133" s="196">
        <v>151.17</v>
      </c>
      <c r="I1133" s="197"/>
      <c r="J1133" s="193"/>
      <c r="K1133" s="193"/>
      <c r="L1133" s="198"/>
      <c r="M1133" s="199"/>
      <c r="N1133" s="200"/>
      <c r="O1133" s="200"/>
      <c r="P1133" s="200"/>
      <c r="Q1133" s="200"/>
      <c r="R1133" s="200"/>
      <c r="S1133" s="200"/>
      <c r="T1133" s="201"/>
      <c r="AT1133" s="202" t="s">
        <v>165</v>
      </c>
      <c r="AU1133" s="202" t="s">
        <v>82</v>
      </c>
      <c r="AV1133" s="13" t="s">
        <v>82</v>
      </c>
      <c r="AW1133" s="13" t="s">
        <v>34</v>
      </c>
      <c r="AX1133" s="13" t="s">
        <v>72</v>
      </c>
      <c r="AY1133" s="202" t="s">
        <v>149</v>
      </c>
    </row>
    <row r="1134" spans="2:51" s="13" customFormat="1" ht="11.25">
      <c r="B1134" s="192"/>
      <c r="C1134" s="193"/>
      <c r="D1134" s="187" t="s">
        <v>165</v>
      </c>
      <c r="E1134" s="194" t="s">
        <v>19</v>
      </c>
      <c r="F1134" s="195" t="s">
        <v>1874</v>
      </c>
      <c r="G1134" s="193"/>
      <c r="H1134" s="196">
        <v>86.818</v>
      </c>
      <c r="I1134" s="197"/>
      <c r="J1134" s="193"/>
      <c r="K1134" s="193"/>
      <c r="L1134" s="198"/>
      <c r="M1134" s="199"/>
      <c r="N1134" s="200"/>
      <c r="O1134" s="200"/>
      <c r="P1134" s="200"/>
      <c r="Q1134" s="200"/>
      <c r="R1134" s="200"/>
      <c r="S1134" s="200"/>
      <c r="T1134" s="201"/>
      <c r="AT1134" s="202" t="s">
        <v>165</v>
      </c>
      <c r="AU1134" s="202" t="s">
        <v>82</v>
      </c>
      <c r="AV1134" s="13" t="s">
        <v>82</v>
      </c>
      <c r="AW1134" s="13" t="s">
        <v>34</v>
      </c>
      <c r="AX1134" s="13" t="s">
        <v>72</v>
      </c>
      <c r="AY1134" s="202" t="s">
        <v>149</v>
      </c>
    </row>
    <row r="1135" spans="2:51" s="13" customFormat="1" ht="45">
      <c r="B1135" s="192"/>
      <c r="C1135" s="193"/>
      <c r="D1135" s="187" t="s">
        <v>165</v>
      </c>
      <c r="E1135" s="194" t="s">
        <v>19</v>
      </c>
      <c r="F1135" s="195" t="s">
        <v>1875</v>
      </c>
      <c r="G1135" s="193"/>
      <c r="H1135" s="196">
        <v>96.618</v>
      </c>
      <c r="I1135" s="197"/>
      <c r="J1135" s="193"/>
      <c r="K1135" s="193"/>
      <c r="L1135" s="198"/>
      <c r="M1135" s="199"/>
      <c r="N1135" s="200"/>
      <c r="O1135" s="200"/>
      <c r="P1135" s="200"/>
      <c r="Q1135" s="200"/>
      <c r="R1135" s="200"/>
      <c r="S1135" s="200"/>
      <c r="T1135" s="201"/>
      <c r="AT1135" s="202" t="s">
        <v>165</v>
      </c>
      <c r="AU1135" s="202" t="s">
        <v>82</v>
      </c>
      <c r="AV1135" s="13" t="s">
        <v>82</v>
      </c>
      <c r="AW1135" s="13" t="s">
        <v>34</v>
      </c>
      <c r="AX1135" s="13" t="s">
        <v>72</v>
      </c>
      <c r="AY1135" s="202" t="s">
        <v>149</v>
      </c>
    </row>
    <row r="1136" spans="2:51" s="13" customFormat="1" ht="22.5">
      <c r="B1136" s="192"/>
      <c r="C1136" s="193"/>
      <c r="D1136" s="187" t="s">
        <v>165</v>
      </c>
      <c r="E1136" s="194" t="s">
        <v>19</v>
      </c>
      <c r="F1136" s="195" t="s">
        <v>1876</v>
      </c>
      <c r="G1136" s="193"/>
      <c r="H1136" s="196">
        <v>101.874</v>
      </c>
      <c r="I1136" s="197"/>
      <c r="J1136" s="193"/>
      <c r="K1136" s="193"/>
      <c r="L1136" s="198"/>
      <c r="M1136" s="199"/>
      <c r="N1136" s="200"/>
      <c r="O1136" s="200"/>
      <c r="P1136" s="200"/>
      <c r="Q1136" s="200"/>
      <c r="R1136" s="200"/>
      <c r="S1136" s="200"/>
      <c r="T1136" s="201"/>
      <c r="AT1136" s="202" t="s">
        <v>165</v>
      </c>
      <c r="AU1136" s="202" t="s">
        <v>82</v>
      </c>
      <c r="AV1136" s="13" t="s">
        <v>82</v>
      </c>
      <c r="AW1136" s="13" t="s">
        <v>34</v>
      </c>
      <c r="AX1136" s="13" t="s">
        <v>72</v>
      </c>
      <c r="AY1136" s="202" t="s">
        <v>149</v>
      </c>
    </row>
    <row r="1137" spans="2:51" s="13" customFormat="1" ht="22.5">
      <c r="B1137" s="192"/>
      <c r="C1137" s="193"/>
      <c r="D1137" s="187" t="s">
        <v>165</v>
      </c>
      <c r="E1137" s="194" t="s">
        <v>19</v>
      </c>
      <c r="F1137" s="195" t="s">
        <v>758</v>
      </c>
      <c r="G1137" s="193"/>
      <c r="H1137" s="196">
        <v>188.532</v>
      </c>
      <c r="I1137" s="197"/>
      <c r="J1137" s="193"/>
      <c r="K1137" s="193"/>
      <c r="L1137" s="198"/>
      <c r="M1137" s="199"/>
      <c r="N1137" s="200"/>
      <c r="O1137" s="200"/>
      <c r="P1137" s="200"/>
      <c r="Q1137" s="200"/>
      <c r="R1137" s="200"/>
      <c r="S1137" s="200"/>
      <c r="T1137" s="201"/>
      <c r="AT1137" s="202" t="s">
        <v>165</v>
      </c>
      <c r="AU1137" s="202" t="s">
        <v>82</v>
      </c>
      <c r="AV1137" s="13" t="s">
        <v>82</v>
      </c>
      <c r="AW1137" s="13" t="s">
        <v>34</v>
      </c>
      <c r="AX1137" s="13" t="s">
        <v>72</v>
      </c>
      <c r="AY1137" s="202" t="s">
        <v>149</v>
      </c>
    </row>
    <row r="1138" spans="2:51" s="13" customFormat="1" ht="33.75">
      <c r="B1138" s="192"/>
      <c r="C1138" s="193"/>
      <c r="D1138" s="187" t="s">
        <v>165</v>
      </c>
      <c r="E1138" s="194" t="s">
        <v>19</v>
      </c>
      <c r="F1138" s="195" t="s">
        <v>1877</v>
      </c>
      <c r="G1138" s="193"/>
      <c r="H1138" s="196">
        <v>-17.306</v>
      </c>
      <c r="I1138" s="197"/>
      <c r="J1138" s="193"/>
      <c r="K1138" s="193"/>
      <c r="L1138" s="198"/>
      <c r="M1138" s="199"/>
      <c r="N1138" s="200"/>
      <c r="O1138" s="200"/>
      <c r="P1138" s="200"/>
      <c r="Q1138" s="200"/>
      <c r="R1138" s="200"/>
      <c r="S1138" s="200"/>
      <c r="T1138" s="201"/>
      <c r="AT1138" s="202" t="s">
        <v>165</v>
      </c>
      <c r="AU1138" s="202" t="s">
        <v>82</v>
      </c>
      <c r="AV1138" s="13" t="s">
        <v>82</v>
      </c>
      <c r="AW1138" s="13" t="s">
        <v>34</v>
      </c>
      <c r="AX1138" s="13" t="s">
        <v>72</v>
      </c>
      <c r="AY1138" s="202" t="s">
        <v>149</v>
      </c>
    </row>
    <row r="1139" spans="2:51" s="13" customFormat="1" ht="22.5">
      <c r="B1139" s="192"/>
      <c r="C1139" s="193"/>
      <c r="D1139" s="187" t="s">
        <v>165</v>
      </c>
      <c r="E1139" s="194" t="s">
        <v>19</v>
      </c>
      <c r="F1139" s="195" t="s">
        <v>1878</v>
      </c>
      <c r="G1139" s="193"/>
      <c r="H1139" s="196">
        <v>30.288</v>
      </c>
      <c r="I1139" s="197"/>
      <c r="J1139" s="193"/>
      <c r="K1139" s="193"/>
      <c r="L1139" s="198"/>
      <c r="M1139" s="199"/>
      <c r="N1139" s="200"/>
      <c r="O1139" s="200"/>
      <c r="P1139" s="200"/>
      <c r="Q1139" s="200"/>
      <c r="R1139" s="200"/>
      <c r="S1139" s="200"/>
      <c r="T1139" s="201"/>
      <c r="AT1139" s="202" t="s">
        <v>165</v>
      </c>
      <c r="AU1139" s="202" t="s">
        <v>82</v>
      </c>
      <c r="AV1139" s="13" t="s">
        <v>82</v>
      </c>
      <c r="AW1139" s="13" t="s">
        <v>34</v>
      </c>
      <c r="AX1139" s="13" t="s">
        <v>72</v>
      </c>
      <c r="AY1139" s="202" t="s">
        <v>149</v>
      </c>
    </row>
    <row r="1140" spans="2:51" s="13" customFormat="1" ht="22.5">
      <c r="B1140" s="192"/>
      <c r="C1140" s="193"/>
      <c r="D1140" s="187" t="s">
        <v>165</v>
      </c>
      <c r="E1140" s="194" t="s">
        <v>19</v>
      </c>
      <c r="F1140" s="195" t="s">
        <v>1879</v>
      </c>
      <c r="G1140" s="193"/>
      <c r="H1140" s="196">
        <v>8.777</v>
      </c>
      <c r="I1140" s="197"/>
      <c r="J1140" s="193"/>
      <c r="K1140" s="193"/>
      <c r="L1140" s="198"/>
      <c r="M1140" s="199"/>
      <c r="N1140" s="200"/>
      <c r="O1140" s="200"/>
      <c r="P1140" s="200"/>
      <c r="Q1140" s="200"/>
      <c r="R1140" s="200"/>
      <c r="S1140" s="200"/>
      <c r="T1140" s="201"/>
      <c r="AT1140" s="202" t="s">
        <v>165</v>
      </c>
      <c r="AU1140" s="202" t="s">
        <v>82</v>
      </c>
      <c r="AV1140" s="13" t="s">
        <v>82</v>
      </c>
      <c r="AW1140" s="13" t="s">
        <v>34</v>
      </c>
      <c r="AX1140" s="13" t="s">
        <v>72</v>
      </c>
      <c r="AY1140" s="202" t="s">
        <v>149</v>
      </c>
    </row>
    <row r="1141" spans="2:51" s="14" customFormat="1" ht="11.25">
      <c r="B1141" s="205"/>
      <c r="C1141" s="206"/>
      <c r="D1141" s="187" t="s">
        <v>165</v>
      </c>
      <c r="E1141" s="207" t="s">
        <v>19</v>
      </c>
      <c r="F1141" s="208" t="s">
        <v>1880</v>
      </c>
      <c r="G1141" s="206"/>
      <c r="H1141" s="207" t="s">
        <v>19</v>
      </c>
      <c r="I1141" s="209"/>
      <c r="J1141" s="206"/>
      <c r="K1141" s="206"/>
      <c r="L1141" s="210"/>
      <c r="M1141" s="211"/>
      <c r="N1141" s="212"/>
      <c r="O1141" s="212"/>
      <c r="P1141" s="212"/>
      <c r="Q1141" s="212"/>
      <c r="R1141" s="212"/>
      <c r="S1141" s="212"/>
      <c r="T1141" s="213"/>
      <c r="AT1141" s="214" t="s">
        <v>165</v>
      </c>
      <c r="AU1141" s="214" t="s">
        <v>82</v>
      </c>
      <c r="AV1141" s="14" t="s">
        <v>80</v>
      </c>
      <c r="AW1141" s="14" t="s">
        <v>34</v>
      </c>
      <c r="AX1141" s="14" t="s">
        <v>72</v>
      </c>
      <c r="AY1141" s="214" t="s">
        <v>149</v>
      </c>
    </row>
    <row r="1142" spans="2:51" s="13" customFormat="1" ht="22.5">
      <c r="B1142" s="192"/>
      <c r="C1142" s="193"/>
      <c r="D1142" s="187" t="s">
        <v>165</v>
      </c>
      <c r="E1142" s="194" t="s">
        <v>19</v>
      </c>
      <c r="F1142" s="195" t="s">
        <v>1881</v>
      </c>
      <c r="G1142" s="193"/>
      <c r="H1142" s="196">
        <v>106.028</v>
      </c>
      <c r="I1142" s="197"/>
      <c r="J1142" s="193"/>
      <c r="K1142" s="193"/>
      <c r="L1142" s="198"/>
      <c r="M1142" s="199"/>
      <c r="N1142" s="200"/>
      <c r="O1142" s="200"/>
      <c r="P1142" s="200"/>
      <c r="Q1142" s="200"/>
      <c r="R1142" s="200"/>
      <c r="S1142" s="200"/>
      <c r="T1142" s="201"/>
      <c r="AT1142" s="202" t="s">
        <v>165</v>
      </c>
      <c r="AU1142" s="202" t="s">
        <v>82</v>
      </c>
      <c r="AV1142" s="13" t="s">
        <v>82</v>
      </c>
      <c r="AW1142" s="13" t="s">
        <v>34</v>
      </c>
      <c r="AX1142" s="13" t="s">
        <v>72</v>
      </c>
      <c r="AY1142" s="202" t="s">
        <v>149</v>
      </c>
    </row>
    <row r="1143" spans="2:51" s="13" customFormat="1" ht="22.5">
      <c r="B1143" s="192"/>
      <c r="C1143" s="193"/>
      <c r="D1143" s="187" t="s">
        <v>165</v>
      </c>
      <c r="E1143" s="194" t="s">
        <v>19</v>
      </c>
      <c r="F1143" s="195" t="s">
        <v>1882</v>
      </c>
      <c r="G1143" s="193"/>
      <c r="H1143" s="196">
        <v>209.252</v>
      </c>
      <c r="I1143" s="197"/>
      <c r="J1143" s="193"/>
      <c r="K1143" s="193"/>
      <c r="L1143" s="198"/>
      <c r="M1143" s="199"/>
      <c r="N1143" s="200"/>
      <c r="O1143" s="200"/>
      <c r="P1143" s="200"/>
      <c r="Q1143" s="200"/>
      <c r="R1143" s="200"/>
      <c r="S1143" s="200"/>
      <c r="T1143" s="201"/>
      <c r="AT1143" s="202" t="s">
        <v>165</v>
      </c>
      <c r="AU1143" s="202" t="s">
        <v>82</v>
      </c>
      <c r="AV1143" s="13" t="s">
        <v>82</v>
      </c>
      <c r="AW1143" s="13" t="s">
        <v>34</v>
      </c>
      <c r="AX1143" s="13" t="s">
        <v>72</v>
      </c>
      <c r="AY1143" s="202" t="s">
        <v>149</v>
      </c>
    </row>
    <row r="1144" spans="2:51" s="13" customFormat="1" ht="22.5">
      <c r="B1144" s="192"/>
      <c r="C1144" s="193"/>
      <c r="D1144" s="187" t="s">
        <v>165</v>
      </c>
      <c r="E1144" s="194" t="s">
        <v>19</v>
      </c>
      <c r="F1144" s="195" t="s">
        <v>1883</v>
      </c>
      <c r="G1144" s="193"/>
      <c r="H1144" s="196">
        <v>305.998</v>
      </c>
      <c r="I1144" s="197"/>
      <c r="J1144" s="193"/>
      <c r="K1144" s="193"/>
      <c r="L1144" s="198"/>
      <c r="M1144" s="199"/>
      <c r="N1144" s="200"/>
      <c r="O1144" s="200"/>
      <c r="P1144" s="200"/>
      <c r="Q1144" s="200"/>
      <c r="R1144" s="200"/>
      <c r="S1144" s="200"/>
      <c r="T1144" s="201"/>
      <c r="AT1144" s="202" t="s">
        <v>165</v>
      </c>
      <c r="AU1144" s="202" t="s">
        <v>82</v>
      </c>
      <c r="AV1144" s="13" t="s">
        <v>82</v>
      </c>
      <c r="AW1144" s="13" t="s">
        <v>34</v>
      </c>
      <c r="AX1144" s="13" t="s">
        <v>72</v>
      </c>
      <c r="AY1144" s="202" t="s">
        <v>149</v>
      </c>
    </row>
    <row r="1145" spans="2:51" s="13" customFormat="1" ht="22.5">
      <c r="B1145" s="192"/>
      <c r="C1145" s="193"/>
      <c r="D1145" s="187" t="s">
        <v>165</v>
      </c>
      <c r="E1145" s="194" t="s">
        <v>19</v>
      </c>
      <c r="F1145" s="195" t="s">
        <v>1884</v>
      </c>
      <c r="G1145" s="193"/>
      <c r="H1145" s="196">
        <v>-74.661</v>
      </c>
      <c r="I1145" s="197"/>
      <c r="J1145" s="193"/>
      <c r="K1145" s="193"/>
      <c r="L1145" s="198"/>
      <c r="M1145" s="199"/>
      <c r="N1145" s="200"/>
      <c r="O1145" s="200"/>
      <c r="P1145" s="200"/>
      <c r="Q1145" s="200"/>
      <c r="R1145" s="200"/>
      <c r="S1145" s="200"/>
      <c r="T1145" s="201"/>
      <c r="AT1145" s="202" t="s">
        <v>165</v>
      </c>
      <c r="AU1145" s="202" t="s">
        <v>82</v>
      </c>
      <c r="AV1145" s="13" t="s">
        <v>82</v>
      </c>
      <c r="AW1145" s="13" t="s">
        <v>34</v>
      </c>
      <c r="AX1145" s="13" t="s">
        <v>72</v>
      </c>
      <c r="AY1145" s="202" t="s">
        <v>149</v>
      </c>
    </row>
    <row r="1146" spans="2:51" s="13" customFormat="1" ht="11.25">
      <c r="B1146" s="192"/>
      <c r="C1146" s="193"/>
      <c r="D1146" s="187" t="s">
        <v>165</v>
      </c>
      <c r="E1146" s="194" t="s">
        <v>19</v>
      </c>
      <c r="F1146" s="195" t="s">
        <v>1885</v>
      </c>
      <c r="G1146" s="193"/>
      <c r="H1146" s="196">
        <v>261.209</v>
      </c>
      <c r="I1146" s="197"/>
      <c r="J1146" s="193"/>
      <c r="K1146" s="193"/>
      <c r="L1146" s="198"/>
      <c r="M1146" s="199"/>
      <c r="N1146" s="200"/>
      <c r="O1146" s="200"/>
      <c r="P1146" s="200"/>
      <c r="Q1146" s="200"/>
      <c r="R1146" s="200"/>
      <c r="S1146" s="200"/>
      <c r="T1146" s="201"/>
      <c r="AT1146" s="202" t="s">
        <v>165</v>
      </c>
      <c r="AU1146" s="202" t="s">
        <v>82</v>
      </c>
      <c r="AV1146" s="13" t="s">
        <v>82</v>
      </c>
      <c r="AW1146" s="13" t="s">
        <v>34</v>
      </c>
      <c r="AX1146" s="13" t="s">
        <v>72</v>
      </c>
      <c r="AY1146" s="202" t="s">
        <v>149</v>
      </c>
    </row>
    <row r="1147" spans="2:51" s="14" customFormat="1" ht="11.25">
      <c r="B1147" s="205"/>
      <c r="C1147" s="206"/>
      <c r="D1147" s="187" t="s">
        <v>165</v>
      </c>
      <c r="E1147" s="207" t="s">
        <v>19</v>
      </c>
      <c r="F1147" s="208" t="s">
        <v>193</v>
      </c>
      <c r="G1147" s="206"/>
      <c r="H1147" s="207" t="s">
        <v>19</v>
      </c>
      <c r="I1147" s="209"/>
      <c r="J1147" s="206"/>
      <c r="K1147" s="206"/>
      <c r="L1147" s="210"/>
      <c r="M1147" s="211"/>
      <c r="N1147" s="212"/>
      <c r="O1147" s="212"/>
      <c r="P1147" s="212"/>
      <c r="Q1147" s="212"/>
      <c r="R1147" s="212"/>
      <c r="S1147" s="212"/>
      <c r="T1147" s="213"/>
      <c r="AT1147" s="214" t="s">
        <v>165</v>
      </c>
      <c r="AU1147" s="214" t="s">
        <v>82</v>
      </c>
      <c r="AV1147" s="14" t="s">
        <v>80</v>
      </c>
      <c r="AW1147" s="14" t="s">
        <v>34</v>
      </c>
      <c r="AX1147" s="14" t="s">
        <v>72</v>
      </c>
      <c r="AY1147" s="214" t="s">
        <v>149</v>
      </c>
    </row>
    <row r="1148" spans="2:51" s="13" customFormat="1" ht="22.5">
      <c r="B1148" s="192"/>
      <c r="C1148" s="193"/>
      <c r="D1148" s="187" t="s">
        <v>165</v>
      </c>
      <c r="E1148" s="194" t="s">
        <v>19</v>
      </c>
      <c r="F1148" s="195" t="s">
        <v>1886</v>
      </c>
      <c r="G1148" s="193"/>
      <c r="H1148" s="196">
        <v>75.936</v>
      </c>
      <c r="I1148" s="197"/>
      <c r="J1148" s="193"/>
      <c r="K1148" s="193"/>
      <c r="L1148" s="198"/>
      <c r="M1148" s="199"/>
      <c r="N1148" s="200"/>
      <c r="O1148" s="200"/>
      <c r="P1148" s="200"/>
      <c r="Q1148" s="200"/>
      <c r="R1148" s="200"/>
      <c r="S1148" s="200"/>
      <c r="T1148" s="201"/>
      <c r="AT1148" s="202" t="s">
        <v>165</v>
      </c>
      <c r="AU1148" s="202" t="s">
        <v>82</v>
      </c>
      <c r="AV1148" s="13" t="s">
        <v>82</v>
      </c>
      <c r="AW1148" s="13" t="s">
        <v>34</v>
      </c>
      <c r="AX1148" s="13" t="s">
        <v>72</v>
      </c>
      <c r="AY1148" s="202" t="s">
        <v>149</v>
      </c>
    </row>
    <row r="1149" spans="2:51" s="13" customFormat="1" ht="33.75">
      <c r="B1149" s="192"/>
      <c r="C1149" s="193"/>
      <c r="D1149" s="187" t="s">
        <v>165</v>
      </c>
      <c r="E1149" s="194" t="s">
        <v>19</v>
      </c>
      <c r="F1149" s="195" t="s">
        <v>1887</v>
      </c>
      <c r="G1149" s="193"/>
      <c r="H1149" s="196">
        <v>65.786</v>
      </c>
      <c r="I1149" s="197"/>
      <c r="J1149" s="193"/>
      <c r="K1149" s="193"/>
      <c r="L1149" s="198"/>
      <c r="M1149" s="199"/>
      <c r="N1149" s="200"/>
      <c r="O1149" s="200"/>
      <c r="P1149" s="200"/>
      <c r="Q1149" s="200"/>
      <c r="R1149" s="200"/>
      <c r="S1149" s="200"/>
      <c r="T1149" s="201"/>
      <c r="AT1149" s="202" t="s">
        <v>165</v>
      </c>
      <c r="AU1149" s="202" t="s">
        <v>82</v>
      </c>
      <c r="AV1149" s="13" t="s">
        <v>82</v>
      </c>
      <c r="AW1149" s="13" t="s">
        <v>34</v>
      </c>
      <c r="AX1149" s="13" t="s">
        <v>72</v>
      </c>
      <c r="AY1149" s="202" t="s">
        <v>149</v>
      </c>
    </row>
    <row r="1150" spans="2:51" s="13" customFormat="1" ht="33.75">
      <c r="B1150" s="192"/>
      <c r="C1150" s="193"/>
      <c r="D1150" s="187" t="s">
        <v>165</v>
      </c>
      <c r="E1150" s="194" t="s">
        <v>19</v>
      </c>
      <c r="F1150" s="195" t="s">
        <v>1888</v>
      </c>
      <c r="G1150" s="193"/>
      <c r="H1150" s="196">
        <v>59.89</v>
      </c>
      <c r="I1150" s="197"/>
      <c r="J1150" s="193"/>
      <c r="K1150" s="193"/>
      <c r="L1150" s="198"/>
      <c r="M1150" s="199"/>
      <c r="N1150" s="200"/>
      <c r="O1150" s="200"/>
      <c r="P1150" s="200"/>
      <c r="Q1150" s="200"/>
      <c r="R1150" s="200"/>
      <c r="S1150" s="200"/>
      <c r="T1150" s="201"/>
      <c r="AT1150" s="202" t="s">
        <v>165</v>
      </c>
      <c r="AU1150" s="202" t="s">
        <v>82</v>
      </c>
      <c r="AV1150" s="13" t="s">
        <v>82</v>
      </c>
      <c r="AW1150" s="13" t="s">
        <v>34</v>
      </c>
      <c r="AX1150" s="13" t="s">
        <v>72</v>
      </c>
      <c r="AY1150" s="202" t="s">
        <v>149</v>
      </c>
    </row>
    <row r="1151" spans="2:51" s="13" customFormat="1" ht="11.25">
      <c r="B1151" s="192"/>
      <c r="C1151" s="193"/>
      <c r="D1151" s="187" t="s">
        <v>165</v>
      </c>
      <c r="E1151" s="194" t="s">
        <v>19</v>
      </c>
      <c r="F1151" s="195" t="s">
        <v>1889</v>
      </c>
      <c r="G1151" s="193"/>
      <c r="H1151" s="196">
        <v>7.675</v>
      </c>
      <c r="I1151" s="197"/>
      <c r="J1151" s="193"/>
      <c r="K1151" s="193"/>
      <c r="L1151" s="198"/>
      <c r="M1151" s="199"/>
      <c r="N1151" s="200"/>
      <c r="O1151" s="200"/>
      <c r="P1151" s="200"/>
      <c r="Q1151" s="200"/>
      <c r="R1151" s="200"/>
      <c r="S1151" s="200"/>
      <c r="T1151" s="201"/>
      <c r="AT1151" s="202" t="s">
        <v>165</v>
      </c>
      <c r="AU1151" s="202" t="s">
        <v>82</v>
      </c>
      <c r="AV1151" s="13" t="s">
        <v>82</v>
      </c>
      <c r="AW1151" s="13" t="s">
        <v>34</v>
      </c>
      <c r="AX1151" s="13" t="s">
        <v>72</v>
      </c>
      <c r="AY1151" s="202" t="s">
        <v>149</v>
      </c>
    </row>
    <row r="1152" spans="2:51" s="13" customFormat="1" ht="11.25">
      <c r="B1152" s="192"/>
      <c r="C1152" s="193"/>
      <c r="D1152" s="187" t="s">
        <v>165</v>
      </c>
      <c r="E1152" s="194" t="s">
        <v>19</v>
      </c>
      <c r="F1152" s="195" t="s">
        <v>1890</v>
      </c>
      <c r="G1152" s="193"/>
      <c r="H1152" s="196">
        <v>6.99</v>
      </c>
      <c r="I1152" s="197"/>
      <c r="J1152" s="193"/>
      <c r="K1152" s="193"/>
      <c r="L1152" s="198"/>
      <c r="M1152" s="199"/>
      <c r="N1152" s="200"/>
      <c r="O1152" s="200"/>
      <c r="P1152" s="200"/>
      <c r="Q1152" s="200"/>
      <c r="R1152" s="200"/>
      <c r="S1152" s="200"/>
      <c r="T1152" s="201"/>
      <c r="AT1152" s="202" t="s">
        <v>165</v>
      </c>
      <c r="AU1152" s="202" t="s">
        <v>82</v>
      </c>
      <c r="AV1152" s="13" t="s">
        <v>82</v>
      </c>
      <c r="AW1152" s="13" t="s">
        <v>34</v>
      </c>
      <c r="AX1152" s="13" t="s">
        <v>72</v>
      </c>
      <c r="AY1152" s="202" t="s">
        <v>149</v>
      </c>
    </row>
    <row r="1153" spans="2:51" s="13" customFormat="1" ht="22.5">
      <c r="B1153" s="192"/>
      <c r="C1153" s="193"/>
      <c r="D1153" s="187" t="s">
        <v>165</v>
      </c>
      <c r="E1153" s="194" t="s">
        <v>19</v>
      </c>
      <c r="F1153" s="195" t="s">
        <v>1891</v>
      </c>
      <c r="G1153" s="193"/>
      <c r="H1153" s="196">
        <v>85.233</v>
      </c>
      <c r="I1153" s="197"/>
      <c r="J1153" s="193"/>
      <c r="K1153" s="193"/>
      <c r="L1153" s="198"/>
      <c r="M1153" s="199"/>
      <c r="N1153" s="200"/>
      <c r="O1153" s="200"/>
      <c r="P1153" s="200"/>
      <c r="Q1153" s="200"/>
      <c r="R1153" s="200"/>
      <c r="S1153" s="200"/>
      <c r="T1153" s="201"/>
      <c r="AT1153" s="202" t="s">
        <v>165</v>
      </c>
      <c r="AU1153" s="202" t="s">
        <v>82</v>
      </c>
      <c r="AV1153" s="13" t="s">
        <v>82</v>
      </c>
      <c r="AW1153" s="13" t="s">
        <v>34</v>
      </c>
      <c r="AX1153" s="13" t="s">
        <v>72</v>
      </c>
      <c r="AY1153" s="202" t="s">
        <v>149</v>
      </c>
    </row>
    <row r="1154" spans="2:51" s="13" customFormat="1" ht="22.5">
      <c r="B1154" s="192"/>
      <c r="C1154" s="193"/>
      <c r="D1154" s="187" t="s">
        <v>165</v>
      </c>
      <c r="E1154" s="194" t="s">
        <v>19</v>
      </c>
      <c r="F1154" s="195" t="s">
        <v>1892</v>
      </c>
      <c r="G1154" s="193"/>
      <c r="H1154" s="196">
        <v>108.588</v>
      </c>
      <c r="I1154" s="197"/>
      <c r="J1154" s="193"/>
      <c r="K1154" s="193"/>
      <c r="L1154" s="198"/>
      <c r="M1154" s="199"/>
      <c r="N1154" s="200"/>
      <c r="O1154" s="200"/>
      <c r="P1154" s="200"/>
      <c r="Q1154" s="200"/>
      <c r="R1154" s="200"/>
      <c r="S1154" s="200"/>
      <c r="T1154" s="201"/>
      <c r="AT1154" s="202" t="s">
        <v>165</v>
      </c>
      <c r="AU1154" s="202" t="s">
        <v>82</v>
      </c>
      <c r="AV1154" s="13" t="s">
        <v>82</v>
      </c>
      <c r="AW1154" s="13" t="s">
        <v>34</v>
      </c>
      <c r="AX1154" s="13" t="s">
        <v>72</v>
      </c>
      <c r="AY1154" s="202" t="s">
        <v>149</v>
      </c>
    </row>
    <row r="1155" spans="2:51" s="13" customFormat="1" ht="22.5">
      <c r="B1155" s="192"/>
      <c r="C1155" s="193"/>
      <c r="D1155" s="187" t="s">
        <v>165</v>
      </c>
      <c r="E1155" s="194" t="s">
        <v>19</v>
      </c>
      <c r="F1155" s="195" t="s">
        <v>1893</v>
      </c>
      <c r="G1155" s="193"/>
      <c r="H1155" s="196">
        <v>241.221</v>
      </c>
      <c r="I1155" s="197"/>
      <c r="J1155" s="193"/>
      <c r="K1155" s="193"/>
      <c r="L1155" s="198"/>
      <c r="M1155" s="199"/>
      <c r="N1155" s="200"/>
      <c r="O1155" s="200"/>
      <c r="P1155" s="200"/>
      <c r="Q1155" s="200"/>
      <c r="R1155" s="200"/>
      <c r="S1155" s="200"/>
      <c r="T1155" s="201"/>
      <c r="AT1155" s="202" t="s">
        <v>165</v>
      </c>
      <c r="AU1155" s="202" t="s">
        <v>82</v>
      </c>
      <c r="AV1155" s="13" t="s">
        <v>82</v>
      </c>
      <c r="AW1155" s="13" t="s">
        <v>34</v>
      </c>
      <c r="AX1155" s="13" t="s">
        <v>72</v>
      </c>
      <c r="AY1155" s="202" t="s">
        <v>149</v>
      </c>
    </row>
    <row r="1156" spans="2:51" s="13" customFormat="1" ht="22.5">
      <c r="B1156" s="192"/>
      <c r="C1156" s="193"/>
      <c r="D1156" s="187" t="s">
        <v>165</v>
      </c>
      <c r="E1156" s="194" t="s">
        <v>19</v>
      </c>
      <c r="F1156" s="195" t="s">
        <v>1894</v>
      </c>
      <c r="G1156" s="193"/>
      <c r="H1156" s="196">
        <v>75.979</v>
      </c>
      <c r="I1156" s="197"/>
      <c r="J1156" s="193"/>
      <c r="K1156" s="193"/>
      <c r="L1156" s="198"/>
      <c r="M1156" s="199"/>
      <c r="N1156" s="200"/>
      <c r="O1156" s="200"/>
      <c r="P1156" s="200"/>
      <c r="Q1156" s="200"/>
      <c r="R1156" s="200"/>
      <c r="S1156" s="200"/>
      <c r="T1156" s="201"/>
      <c r="AT1156" s="202" t="s">
        <v>165</v>
      </c>
      <c r="AU1156" s="202" t="s">
        <v>82</v>
      </c>
      <c r="AV1156" s="13" t="s">
        <v>82</v>
      </c>
      <c r="AW1156" s="13" t="s">
        <v>34</v>
      </c>
      <c r="AX1156" s="13" t="s">
        <v>72</v>
      </c>
      <c r="AY1156" s="202" t="s">
        <v>149</v>
      </c>
    </row>
    <row r="1157" spans="2:51" s="13" customFormat="1" ht="22.5">
      <c r="B1157" s="192"/>
      <c r="C1157" s="193"/>
      <c r="D1157" s="187" t="s">
        <v>165</v>
      </c>
      <c r="E1157" s="194" t="s">
        <v>19</v>
      </c>
      <c r="F1157" s="195" t="s">
        <v>1895</v>
      </c>
      <c r="G1157" s="193"/>
      <c r="H1157" s="196">
        <v>215.66</v>
      </c>
      <c r="I1157" s="197"/>
      <c r="J1157" s="193"/>
      <c r="K1157" s="193"/>
      <c r="L1157" s="198"/>
      <c r="M1157" s="199"/>
      <c r="N1157" s="200"/>
      <c r="O1157" s="200"/>
      <c r="P1157" s="200"/>
      <c r="Q1157" s="200"/>
      <c r="R1157" s="200"/>
      <c r="S1157" s="200"/>
      <c r="T1157" s="201"/>
      <c r="AT1157" s="202" t="s">
        <v>165</v>
      </c>
      <c r="AU1157" s="202" t="s">
        <v>82</v>
      </c>
      <c r="AV1157" s="13" t="s">
        <v>82</v>
      </c>
      <c r="AW1157" s="13" t="s">
        <v>34</v>
      </c>
      <c r="AX1157" s="13" t="s">
        <v>72</v>
      </c>
      <c r="AY1157" s="202" t="s">
        <v>149</v>
      </c>
    </row>
    <row r="1158" spans="2:51" s="13" customFormat="1" ht="33.75">
      <c r="B1158" s="192"/>
      <c r="C1158" s="193"/>
      <c r="D1158" s="187" t="s">
        <v>165</v>
      </c>
      <c r="E1158" s="194" t="s">
        <v>19</v>
      </c>
      <c r="F1158" s="195" t="s">
        <v>1896</v>
      </c>
      <c r="G1158" s="193"/>
      <c r="H1158" s="196">
        <v>96.948</v>
      </c>
      <c r="I1158" s="197"/>
      <c r="J1158" s="193"/>
      <c r="K1158" s="193"/>
      <c r="L1158" s="198"/>
      <c r="M1158" s="199"/>
      <c r="N1158" s="200"/>
      <c r="O1158" s="200"/>
      <c r="P1158" s="200"/>
      <c r="Q1158" s="200"/>
      <c r="R1158" s="200"/>
      <c r="S1158" s="200"/>
      <c r="T1158" s="201"/>
      <c r="AT1158" s="202" t="s">
        <v>165</v>
      </c>
      <c r="AU1158" s="202" t="s">
        <v>82</v>
      </c>
      <c r="AV1158" s="13" t="s">
        <v>82</v>
      </c>
      <c r="AW1158" s="13" t="s">
        <v>34</v>
      </c>
      <c r="AX1158" s="13" t="s">
        <v>72</v>
      </c>
      <c r="AY1158" s="202" t="s">
        <v>149</v>
      </c>
    </row>
    <row r="1159" spans="2:51" s="13" customFormat="1" ht="11.25">
      <c r="B1159" s="192"/>
      <c r="C1159" s="193"/>
      <c r="D1159" s="187" t="s">
        <v>165</v>
      </c>
      <c r="E1159" s="194" t="s">
        <v>19</v>
      </c>
      <c r="F1159" s="195" t="s">
        <v>1897</v>
      </c>
      <c r="G1159" s="193"/>
      <c r="H1159" s="196">
        <v>149.991</v>
      </c>
      <c r="I1159" s="197"/>
      <c r="J1159" s="193"/>
      <c r="K1159" s="193"/>
      <c r="L1159" s="198"/>
      <c r="M1159" s="199"/>
      <c r="N1159" s="200"/>
      <c r="O1159" s="200"/>
      <c r="P1159" s="200"/>
      <c r="Q1159" s="200"/>
      <c r="R1159" s="200"/>
      <c r="S1159" s="200"/>
      <c r="T1159" s="201"/>
      <c r="AT1159" s="202" t="s">
        <v>165</v>
      </c>
      <c r="AU1159" s="202" t="s">
        <v>82</v>
      </c>
      <c r="AV1159" s="13" t="s">
        <v>82</v>
      </c>
      <c r="AW1159" s="13" t="s">
        <v>34</v>
      </c>
      <c r="AX1159" s="13" t="s">
        <v>72</v>
      </c>
      <c r="AY1159" s="202" t="s">
        <v>149</v>
      </c>
    </row>
    <row r="1160" spans="2:51" s="13" customFormat="1" ht="11.25">
      <c r="B1160" s="192"/>
      <c r="C1160" s="193"/>
      <c r="D1160" s="187" t="s">
        <v>165</v>
      </c>
      <c r="E1160" s="194" t="s">
        <v>19</v>
      </c>
      <c r="F1160" s="195" t="s">
        <v>1898</v>
      </c>
      <c r="G1160" s="193"/>
      <c r="H1160" s="196">
        <v>70.934</v>
      </c>
      <c r="I1160" s="197"/>
      <c r="J1160" s="193"/>
      <c r="K1160" s="193"/>
      <c r="L1160" s="198"/>
      <c r="M1160" s="199"/>
      <c r="N1160" s="200"/>
      <c r="O1160" s="200"/>
      <c r="P1160" s="200"/>
      <c r="Q1160" s="200"/>
      <c r="R1160" s="200"/>
      <c r="S1160" s="200"/>
      <c r="T1160" s="201"/>
      <c r="AT1160" s="202" t="s">
        <v>165</v>
      </c>
      <c r="AU1160" s="202" t="s">
        <v>82</v>
      </c>
      <c r="AV1160" s="13" t="s">
        <v>82</v>
      </c>
      <c r="AW1160" s="13" t="s">
        <v>34</v>
      </c>
      <c r="AX1160" s="13" t="s">
        <v>72</v>
      </c>
      <c r="AY1160" s="202" t="s">
        <v>149</v>
      </c>
    </row>
    <row r="1161" spans="2:51" s="14" customFormat="1" ht="11.25">
      <c r="B1161" s="205"/>
      <c r="C1161" s="206"/>
      <c r="D1161" s="187" t="s">
        <v>165</v>
      </c>
      <c r="E1161" s="207" t="s">
        <v>19</v>
      </c>
      <c r="F1161" s="208" t="s">
        <v>201</v>
      </c>
      <c r="G1161" s="206"/>
      <c r="H1161" s="207" t="s">
        <v>19</v>
      </c>
      <c r="I1161" s="209"/>
      <c r="J1161" s="206"/>
      <c r="K1161" s="206"/>
      <c r="L1161" s="210"/>
      <c r="M1161" s="211"/>
      <c r="N1161" s="212"/>
      <c r="O1161" s="212"/>
      <c r="P1161" s="212"/>
      <c r="Q1161" s="212"/>
      <c r="R1161" s="212"/>
      <c r="S1161" s="212"/>
      <c r="T1161" s="213"/>
      <c r="AT1161" s="214" t="s">
        <v>165</v>
      </c>
      <c r="AU1161" s="214" t="s">
        <v>82</v>
      </c>
      <c r="AV1161" s="14" t="s">
        <v>80</v>
      </c>
      <c r="AW1161" s="14" t="s">
        <v>34</v>
      </c>
      <c r="AX1161" s="14" t="s">
        <v>72</v>
      </c>
      <c r="AY1161" s="214" t="s">
        <v>149</v>
      </c>
    </row>
    <row r="1162" spans="2:51" s="13" customFormat="1" ht="22.5">
      <c r="B1162" s="192"/>
      <c r="C1162" s="193"/>
      <c r="D1162" s="187" t="s">
        <v>165</v>
      </c>
      <c r="E1162" s="194" t="s">
        <v>19</v>
      </c>
      <c r="F1162" s="195" t="s">
        <v>1899</v>
      </c>
      <c r="G1162" s="193"/>
      <c r="H1162" s="196">
        <v>35.056</v>
      </c>
      <c r="I1162" s="197"/>
      <c r="J1162" s="193"/>
      <c r="K1162" s="193"/>
      <c r="L1162" s="198"/>
      <c r="M1162" s="199"/>
      <c r="N1162" s="200"/>
      <c r="O1162" s="200"/>
      <c r="P1162" s="200"/>
      <c r="Q1162" s="200"/>
      <c r="R1162" s="200"/>
      <c r="S1162" s="200"/>
      <c r="T1162" s="201"/>
      <c r="AT1162" s="202" t="s">
        <v>165</v>
      </c>
      <c r="AU1162" s="202" t="s">
        <v>82</v>
      </c>
      <c r="AV1162" s="13" t="s">
        <v>82</v>
      </c>
      <c r="AW1162" s="13" t="s">
        <v>34</v>
      </c>
      <c r="AX1162" s="13" t="s">
        <v>72</v>
      </c>
      <c r="AY1162" s="202" t="s">
        <v>149</v>
      </c>
    </row>
    <row r="1163" spans="2:51" s="13" customFormat="1" ht="11.25">
      <c r="B1163" s="192"/>
      <c r="C1163" s="193"/>
      <c r="D1163" s="187" t="s">
        <v>165</v>
      </c>
      <c r="E1163" s="194" t="s">
        <v>19</v>
      </c>
      <c r="F1163" s="195" t="s">
        <v>1900</v>
      </c>
      <c r="G1163" s="193"/>
      <c r="H1163" s="196">
        <v>3.605</v>
      </c>
      <c r="I1163" s="197"/>
      <c r="J1163" s="193"/>
      <c r="K1163" s="193"/>
      <c r="L1163" s="198"/>
      <c r="M1163" s="199"/>
      <c r="N1163" s="200"/>
      <c r="O1163" s="200"/>
      <c r="P1163" s="200"/>
      <c r="Q1163" s="200"/>
      <c r="R1163" s="200"/>
      <c r="S1163" s="200"/>
      <c r="T1163" s="201"/>
      <c r="AT1163" s="202" t="s">
        <v>165</v>
      </c>
      <c r="AU1163" s="202" t="s">
        <v>82</v>
      </c>
      <c r="AV1163" s="13" t="s">
        <v>82</v>
      </c>
      <c r="AW1163" s="13" t="s">
        <v>34</v>
      </c>
      <c r="AX1163" s="13" t="s">
        <v>72</v>
      </c>
      <c r="AY1163" s="202" t="s">
        <v>149</v>
      </c>
    </row>
    <row r="1164" spans="2:51" s="13" customFormat="1" ht="11.25">
      <c r="B1164" s="192"/>
      <c r="C1164" s="193"/>
      <c r="D1164" s="187" t="s">
        <v>165</v>
      </c>
      <c r="E1164" s="194" t="s">
        <v>19</v>
      </c>
      <c r="F1164" s="195" t="s">
        <v>1901</v>
      </c>
      <c r="G1164" s="193"/>
      <c r="H1164" s="196">
        <v>3.605</v>
      </c>
      <c r="I1164" s="197"/>
      <c r="J1164" s="193"/>
      <c r="K1164" s="193"/>
      <c r="L1164" s="198"/>
      <c r="M1164" s="199"/>
      <c r="N1164" s="200"/>
      <c r="O1164" s="200"/>
      <c r="P1164" s="200"/>
      <c r="Q1164" s="200"/>
      <c r="R1164" s="200"/>
      <c r="S1164" s="200"/>
      <c r="T1164" s="201"/>
      <c r="AT1164" s="202" t="s">
        <v>165</v>
      </c>
      <c r="AU1164" s="202" t="s">
        <v>82</v>
      </c>
      <c r="AV1164" s="13" t="s">
        <v>82</v>
      </c>
      <c r="AW1164" s="13" t="s">
        <v>34</v>
      </c>
      <c r="AX1164" s="13" t="s">
        <v>72</v>
      </c>
      <c r="AY1164" s="202" t="s">
        <v>149</v>
      </c>
    </row>
    <row r="1165" spans="2:51" s="13" customFormat="1" ht="11.25">
      <c r="B1165" s="192"/>
      <c r="C1165" s="193"/>
      <c r="D1165" s="187" t="s">
        <v>165</v>
      </c>
      <c r="E1165" s="194" t="s">
        <v>19</v>
      </c>
      <c r="F1165" s="195" t="s">
        <v>1902</v>
      </c>
      <c r="G1165" s="193"/>
      <c r="H1165" s="196">
        <v>3.605</v>
      </c>
      <c r="I1165" s="197"/>
      <c r="J1165" s="193"/>
      <c r="K1165" s="193"/>
      <c r="L1165" s="198"/>
      <c r="M1165" s="199"/>
      <c r="N1165" s="200"/>
      <c r="O1165" s="200"/>
      <c r="P1165" s="200"/>
      <c r="Q1165" s="200"/>
      <c r="R1165" s="200"/>
      <c r="S1165" s="200"/>
      <c r="T1165" s="201"/>
      <c r="AT1165" s="202" t="s">
        <v>165</v>
      </c>
      <c r="AU1165" s="202" t="s">
        <v>82</v>
      </c>
      <c r="AV1165" s="13" t="s">
        <v>82</v>
      </c>
      <c r="AW1165" s="13" t="s">
        <v>34</v>
      </c>
      <c r="AX1165" s="13" t="s">
        <v>72</v>
      </c>
      <c r="AY1165" s="202" t="s">
        <v>149</v>
      </c>
    </row>
    <row r="1166" spans="2:51" s="13" customFormat="1" ht="22.5">
      <c r="B1166" s="192"/>
      <c r="C1166" s="193"/>
      <c r="D1166" s="187" t="s">
        <v>165</v>
      </c>
      <c r="E1166" s="194" t="s">
        <v>19</v>
      </c>
      <c r="F1166" s="195" t="s">
        <v>1903</v>
      </c>
      <c r="G1166" s="193"/>
      <c r="H1166" s="196">
        <v>111.847</v>
      </c>
      <c r="I1166" s="197"/>
      <c r="J1166" s="193"/>
      <c r="K1166" s="193"/>
      <c r="L1166" s="198"/>
      <c r="M1166" s="199"/>
      <c r="N1166" s="200"/>
      <c r="O1166" s="200"/>
      <c r="P1166" s="200"/>
      <c r="Q1166" s="200"/>
      <c r="R1166" s="200"/>
      <c r="S1166" s="200"/>
      <c r="T1166" s="201"/>
      <c r="AT1166" s="202" t="s">
        <v>165</v>
      </c>
      <c r="AU1166" s="202" t="s">
        <v>82</v>
      </c>
      <c r="AV1166" s="13" t="s">
        <v>82</v>
      </c>
      <c r="AW1166" s="13" t="s">
        <v>34</v>
      </c>
      <c r="AX1166" s="13" t="s">
        <v>72</v>
      </c>
      <c r="AY1166" s="202" t="s">
        <v>149</v>
      </c>
    </row>
    <row r="1167" spans="2:51" s="13" customFormat="1" ht="22.5">
      <c r="B1167" s="192"/>
      <c r="C1167" s="193"/>
      <c r="D1167" s="187" t="s">
        <v>165</v>
      </c>
      <c r="E1167" s="194" t="s">
        <v>19</v>
      </c>
      <c r="F1167" s="195" t="s">
        <v>1904</v>
      </c>
      <c r="G1167" s="193"/>
      <c r="H1167" s="196">
        <v>82.224</v>
      </c>
      <c r="I1167" s="197"/>
      <c r="J1167" s="193"/>
      <c r="K1167" s="193"/>
      <c r="L1167" s="198"/>
      <c r="M1167" s="199"/>
      <c r="N1167" s="200"/>
      <c r="O1167" s="200"/>
      <c r="P1167" s="200"/>
      <c r="Q1167" s="200"/>
      <c r="R1167" s="200"/>
      <c r="S1167" s="200"/>
      <c r="T1167" s="201"/>
      <c r="AT1167" s="202" t="s">
        <v>165</v>
      </c>
      <c r="AU1167" s="202" t="s">
        <v>82</v>
      </c>
      <c r="AV1167" s="13" t="s">
        <v>82</v>
      </c>
      <c r="AW1167" s="13" t="s">
        <v>34</v>
      </c>
      <c r="AX1167" s="13" t="s">
        <v>72</v>
      </c>
      <c r="AY1167" s="202" t="s">
        <v>149</v>
      </c>
    </row>
    <row r="1168" spans="2:51" s="13" customFormat="1" ht="11.25">
      <c r="B1168" s="192"/>
      <c r="C1168" s="193"/>
      <c r="D1168" s="187" t="s">
        <v>165</v>
      </c>
      <c r="E1168" s="194" t="s">
        <v>19</v>
      </c>
      <c r="F1168" s="195" t="s">
        <v>1905</v>
      </c>
      <c r="G1168" s="193"/>
      <c r="H1168" s="196">
        <v>14.889</v>
      </c>
      <c r="I1168" s="197"/>
      <c r="J1168" s="193"/>
      <c r="K1168" s="193"/>
      <c r="L1168" s="198"/>
      <c r="M1168" s="199"/>
      <c r="N1168" s="200"/>
      <c r="O1168" s="200"/>
      <c r="P1168" s="200"/>
      <c r="Q1168" s="200"/>
      <c r="R1168" s="200"/>
      <c r="S1168" s="200"/>
      <c r="T1168" s="201"/>
      <c r="AT1168" s="202" t="s">
        <v>165</v>
      </c>
      <c r="AU1168" s="202" t="s">
        <v>82</v>
      </c>
      <c r="AV1168" s="13" t="s">
        <v>82</v>
      </c>
      <c r="AW1168" s="13" t="s">
        <v>34</v>
      </c>
      <c r="AX1168" s="13" t="s">
        <v>72</v>
      </c>
      <c r="AY1168" s="202" t="s">
        <v>149</v>
      </c>
    </row>
    <row r="1169" spans="2:51" s="13" customFormat="1" ht="11.25">
      <c r="B1169" s="192"/>
      <c r="C1169" s="193"/>
      <c r="D1169" s="187" t="s">
        <v>165</v>
      </c>
      <c r="E1169" s="194" t="s">
        <v>19</v>
      </c>
      <c r="F1169" s="195" t="s">
        <v>1906</v>
      </c>
      <c r="G1169" s="193"/>
      <c r="H1169" s="196">
        <v>3.6</v>
      </c>
      <c r="I1169" s="197"/>
      <c r="J1169" s="193"/>
      <c r="K1169" s="193"/>
      <c r="L1169" s="198"/>
      <c r="M1169" s="199"/>
      <c r="N1169" s="200"/>
      <c r="O1169" s="200"/>
      <c r="P1169" s="200"/>
      <c r="Q1169" s="200"/>
      <c r="R1169" s="200"/>
      <c r="S1169" s="200"/>
      <c r="T1169" s="201"/>
      <c r="AT1169" s="202" t="s">
        <v>165</v>
      </c>
      <c r="AU1169" s="202" t="s">
        <v>82</v>
      </c>
      <c r="AV1169" s="13" t="s">
        <v>82</v>
      </c>
      <c r="AW1169" s="13" t="s">
        <v>34</v>
      </c>
      <c r="AX1169" s="13" t="s">
        <v>72</v>
      </c>
      <c r="AY1169" s="202" t="s">
        <v>149</v>
      </c>
    </row>
    <row r="1170" spans="2:51" s="13" customFormat="1" ht="11.25">
      <c r="B1170" s="192"/>
      <c r="C1170" s="193"/>
      <c r="D1170" s="187" t="s">
        <v>165</v>
      </c>
      <c r="E1170" s="194" t="s">
        <v>19</v>
      </c>
      <c r="F1170" s="195" t="s">
        <v>1907</v>
      </c>
      <c r="G1170" s="193"/>
      <c r="H1170" s="196">
        <v>3.6</v>
      </c>
      <c r="I1170" s="197"/>
      <c r="J1170" s="193"/>
      <c r="K1170" s="193"/>
      <c r="L1170" s="198"/>
      <c r="M1170" s="199"/>
      <c r="N1170" s="200"/>
      <c r="O1170" s="200"/>
      <c r="P1170" s="200"/>
      <c r="Q1170" s="200"/>
      <c r="R1170" s="200"/>
      <c r="S1170" s="200"/>
      <c r="T1170" s="201"/>
      <c r="AT1170" s="202" t="s">
        <v>165</v>
      </c>
      <c r="AU1170" s="202" t="s">
        <v>82</v>
      </c>
      <c r="AV1170" s="13" t="s">
        <v>82</v>
      </c>
      <c r="AW1170" s="13" t="s">
        <v>34</v>
      </c>
      <c r="AX1170" s="13" t="s">
        <v>72</v>
      </c>
      <c r="AY1170" s="202" t="s">
        <v>149</v>
      </c>
    </row>
    <row r="1171" spans="2:51" s="13" customFormat="1" ht="33.75">
      <c r="B1171" s="192"/>
      <c r="C1171" s="193"/>
      <c r="D1171" s="187" t="s">
        <v>165</v>
      </c>
      <c r="E1171" s="194" t="s">
        <v>19</v>
      </c>
      <c r="F1171" s="195" t="s">
        <v>1908</v>
      </c>
      <c r="G1171" s="193"/>
      <c r="H1171" s="196">
        <v>3.499</v>
      </c>
      <c r="I1171" s="197"/>
      <c r="J1171" s="193"/>
      <c r="K1171" s="193"/>
      <c r="L1171" s="198"/>
      <c r="M1171" s="199"/>
      <c r="N1171" s="200"/>
      <c r="O1171" s="200"/>
      <c r="P1171" s="200"/>
      <c r="Q1171" s="200"/>
      <c r="R1171" s="200"/>
      <c r="S1171" s="200"/>
      <c r="T1171" s="201"/>
      <c r="AT1171" s="202" t="s">
        <v>165</v>
      </c>
      <c r="AU1171" s="202" t="s">
        <v>82</v>
      </c>
      <c r="AV1171" s="13" t="s">
        <v>82</v>
      </c>
      <c r="AW1171" s="13" t="s">
        <v>34</v>
      </c>
      <c r="AX1171" s="13" t="s">
        <v>72</v>
      </c>
      <c r="AY1171" s="202" t="s">
        <v>149</v>
      </c>
    </row>
    <row r="1172" spans="2:51" s="13" customFormat="1" ht="11.25">
      <c r="B1172" s="192"/>
      <c r="C1172" s="193"/>
      <c r="D1172" s="187" t="s">
        <v>165</v>
      </c>
      <c r="E1172" s="194" t="s">
        <v>19</v>
      </c>
      <c r="F1172" s="195" t="s">
        <v>1269</v>
      </c>
      <c r="G1172" s="193"/>
      <c r="H1172" s="196">
        <v>15.812</v>
      </c>
      <c r="I1172" s="197"/>
      <c r="J1172" s="193"/>
      <c r="K1172" s="193"/>
      <c r="L1172" s="198"/>
      <c r="M1172" s="199"/>
      <c r="N1172" s="200"/>
      <c r="O1172" s="200"/>
      <c r="P1172" s="200"/>
      <c r="Q1172" s="200"/>
      <c r="R1172" s="200"/>
      <c r="S1172" s="200"/>
      <c r="T1172" s="201"/>
      <c r="AT1172" s="202" t="s">
        <v>165</v>
      </c>
      <c r="AU1172" s="202" t="s">
        <v>82</v>
      </c>
      <c r="AV1172" s="13" t="s">
        <v>82</v>
      </c>
      <c r="AW1172" s="13" t="s">
        <v>34</v>
      </c>
      <c r="AX1172" s="13" t="s">
        <v>72</v>
      </c>
      <c r="AY1172" s="202" t="s">
        <v>149</v>
      </c>
    </row>
    <row r="1173" spans="2:51" s="15" customFormat="1" ht="11.25">
      <c r="B1173" s="215"/>
      <c r="C1173" s="216"/>
      <c r="D1173" s="187" t="s">
        <v>165</v>
      </c>
      <c r="E1173" s="217" t="s">
        <v>19</v>
      </c>
      <c r="F1173" s="218" t="s">
        <v>203</v>
      </c>
      <c r="G1173" s="216"/>
      <c r="H1173" s="219">
        <v>2996.77</v>
      </c>
      <c r="I1173" s="220"/>
      <c r="J1173" s="216"/>
      <c r="K1173" s="216"/>
      <c r="L1173" s="221"/>
      <c r="M1173" s="222"/>
      <c r="N1173" s="223"/>
      <c r="O1173" s="223"/>
      <c r="P1173" s="223"/>
      <c r="Q1173" s="223"/>
      <c r="R1173" s="223"/>
      <c r="S1173" s="223"/>
      <c r="T1173" s="224"/>
      <c r="AT1173" s="225" t="s">
        <v>165</v>
      </c>
      <c r="AU1173" s="225" t="s">
        <v>82</v>
      </c>
      <c r="AV1173" s="15" t="s">
        <v>157</v>
      </c>
      <c r="AW1173" s="15" t="s">
        <v>34</v>
      </c>
      <c r="AX1173" s="15" t="s">
        <v>80</v>
      </c>
      <c r="AY1173" s="225" t="s">
        <v>149</v>
      </c>
    </row>
    <row r="1174" spans="1:65" s="2" customFormat="1" ht="37.9" customHeight="1">
      <c r="A1174" s="35"/>
      <c r="B1174" s="36"/>
      <c r="C1174" s="174" t="s">
        <v>1999</v>
      </c>
      <c r="D1174" s="174" t="s">
        <v>152</v>
      </c>
      <c r="E1174" s="175" t="s">
        <v>2000</v>
      </c>
      <c r="F1174" s="176" t="s">
        <v>2001</v>
      </c>
      <c r="G1174" s="177" t="s">
        <v>170</v>
      </c>
      <c r="H1174" s="178">
        <v>397.77</v>
      </c>
      <c r="I1174" s="179"/>
      <c r="J1174" s="180">
        <f>ROUND(I1174*H1174,2)</f>
        <v>0</v>
      </c>
      <c r="K1174" s="176" t="s">
        <v>182</v>
      </c>
      <c r="L1174" s="40"/>
      <c r="M1174" s="181" t="s">
        <v>19</v>
      </c>
      <c r="N1174" s="182" t="s">
        <v>43</v>
      </c>
      <c r="O1174" s="65"/>
      <c r="P1174" s="183">
        <f>O1174*H1174</f>
        <v>0</v>
      </c>
      <c r="Q1174" s="183">
        <v>0.00029</v>
      </c>
      <c r="R1174" s="183">
        <f>Q1174*H1174</f>
        <v>0.11535329999999999</v>
      </c>
      <c r="S1174" s="183">
        <v>0</v>
      </c>
      <c r="T1174" s="184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85" t="s">
        <v>256</v>
      </c>
      <c r="AT1174" s="185" t="s">
        <v>152</v>
      </c>
      <c r="AU1174" s="185" t="s">
        <v>82</v>
      </c>
      <c r="AY1174" s="18" t="s">
        <v>149</v>
      </c>
      <c r="BE1174" s="186">
        <f>IF(N1174="základní",J1174,0)</f>
        <v>0</v>
      </c>
      <c r="BF1174" s="186">
        <f>IF(N1174="snížená",J1174,0)</f>
        <v>0</v>
      </c>
      <c r="BG1174" s="186">
        <f>IF(N1174="zákl. přenesená",J1174,0)</f>
        <v>0</v>
      </c>
      <c r="BH1174" s="186">
        <f>IF(N1174="sníž. přenesená",J1174,0)</f>
        <v>0</v>
      </c>
      <c r="BI1174" s="186">
        <f>IF(N1174="nulová",J1174,0)</f>
        <v>0</v>
      </c>
      <c r="BJ1174" s="18" t="s">
        <v>80</v>
      </c>
      <c r="BK1174" s="186">
        <f>ROUND(I1174*H1174,2)</f>
        <v>0</v>
      </c>
      <c r="BL1174" s="18" t="s">
        <v>256</v>
      </c>
      <c r="BM1174" s="185" t="s">
        <v>2002</v>
      </c>
    </row>
    <row r="1175" spans="1:47" s="2" customFormat="1" ht="11.25">
      <c r="A1175" s="35"/>
      <c r="B1175" s="36"/>
      <c r="C1175" s="37"/>
      <c r="D1175" s="203" t="s">
        <v>184</v>
      </c>
      <c r="E1175" s="37"/>
      <c r="F1175" s="204" t="s">
        <v>2003</v>
      </c>
      <c r="G1175" s="37"/>
      <c r="H1175" s="37"/>
      <c r="I1175" s="189"/>
      <c r="J1175" s="37"/>
      <c r="K1175" s="37"/>
      <c r="L1175" s="40"/>
      <c r="M1175" s="190"/>
      <c r="N1175" s="191"/>
      <c r="O1175" s="65"/>
      <c r="P1175" s="65"/>
      <c r="Q1175" s="65"/>
      <c r="R1175" s="65"/>
      <c r="S1175" s="65"/>
      <c r="T1175" s="66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T1175" s="18" t="s">
        <v>184</v>
      </c>
      <c r="AU1175" s="18" t="s">
        <v>82</v>
      </c>
    </row>
    <row r="1176" spans="2:51" s="14" customFormat="1" ht="11.25">
      <c r="B1176" s="205"/>
      <c r="C1176" s="206"/>
      <c r="D1176" s="187" t="s">
        <v>165</v>
      </c>
      <c r="E1176" s="207" t="s">
        <v>19</v>
      </c>
      <c r="F1176" s="208" t="s">
        <v>201</v>
      </c>
      <c r="G1176" s="206"/>
      <c r="H1176" s="207" t="s">
        <v>19</v>
      </c>
      <c r="I1176" s="209"/>
      <c r="J1176" s="206"/>
      <c r="K1176" s="206"/>
      <c r="L1176" s="210"/>
      <c r="M1176" s="211"/>
      <c r="N1176" s="212"/>
      <c r="O1176" s="212"/>
      <c r="P1176" s="212"/>
      <c r="Q1176" s="212"/>
      <c r="R1176" s="212"/>
      <c r="S1176" s="212"/>
      <c r="T1176" s="213"/>
      <c r="AT1176" s="214" t="s">
        <v>165</v>
      </c>
      <c r="AU1176" s="214" t="s">
        <v>82</v>
      </c>
      <c r="AV1176" s="14" t="s">
        <v>80</v>
      </c>
      <c r="AW1176" s="14" t="s">
        <v>34</v>
      </c>
      <c r="AX1176" s="14" t="s">
        <v>72</v>
      </c>
      <c r="AY1176" s="214" t="s">
        <v>149</v>
      </c>
    </row>
    <row r="1177" spans="2:51" s="13" customFormat="1" ht="22.5">
      <c r="B1177" s="192"/>
      <c r="C1177" s="193"/>
      <c r="D1177" s="187" t="s">
        <v>165</v>
      </c>
      <c r="E1177" s="194" t="s">
        <v>19</v>
      </c>
      <c r="F1177" s="195" t="s">
        <v>1914</v>
      </c>
      <c r="G1177" s="193"/>
      <c r="H1177" s="196">
        <v>181.638</v>
      </c>
      <c r="I1177" s="197"/>
      <c r="J1177" s="193"/>
      <c r="K1177" s="193"/>
      <c r="L1177" s="198"/>
      <c r="M1177" s="199"/>
      <c r="N1177" s="200"/>
      <c r="O1177" s="200"/>
      <c r="P1177" s="200"/>
      <c r="Q1177" s="200"/>
      <c r="R1177" s="200"/>
      <c r="S1177" s="200"/>
      <c r="T1177" s="201"/>
      <c r="AT1177" s="202" t="s">
        <v>165</v>
      </c>
      <c r="AU1177" s="202" t="s">
        <v>82</v>
      </c>
      <c r="AV1177" s="13" t="s">
        <v>82</v>
      </c>
      <c r="AW1177" s="13" t="s">
        <v>34</v>
      </c>
      <c r="AX1177" s="13" t="s">
        <v>72</v>
      </c>
      <c r="AY1177" s="202" t="s">
        <v>149</v>
      </c>
    </row>
    <row r="1178" spans="2:51" s="14" customFormat="1" ht="11.25">
      <c r="B1178" s="205"/>
      <c r="C1178" s="206"/>
      <c r="D1178" s="187" t="s">
        <v>165</v>
      </c>
      <c r="E1178" s="207" t="s">
        <v>19</v>
      </c>
      <c r="F1178" s="208" t="s">
        <v>512</v>
      </c>
      <c r="G1178" s="206"/>
      <c r="H1178" s="207" t="s">
        <v>19</v>
      </c>
      <c r="I1178" s="209"/>
      <c r="J1178" s="206"/>
      <c r="K1178" s="206"/>
      <c r="L1178" s="210"/>
      <c r="M1178" s="211"/>
      <c r="N1178" s="212"/>
      <c r="O1178" s="212"/>
      <c r="P1178" s="212"/>
      <c r="Q1178" s="212"/>
      <c r="R1178" s="212"/>
      <c r="S1178" s="212"/>
      <c r="T1178" s="213"/>
      <c r="AT1178" s="214" t="s">
        <v>165</v>
      </c>
      <c r="AU1178" s="214" t="s">
        <v>82</v>
      </c>
      <c r="AV1178" s="14" t="s">
        <v>80</v>
      </c>
      <c r="AW1178" s="14" t="s">
        <v>34</v>
      </c>
      <c r="AX1178" s="14" t="s">
        <v>72</v>
      </c>
      <c r="AY1178" s="214" t="s">
        <v>149</v>
      </c>
    </row>
    <row r="1179" spans="2:51" s="13" customFormat="1" ht="33.75">
      <c r="B1179" s="192"/>
      <c r="C1179" s="193"/>
      <c r="D1179" s="187" t="s">
        <v>165</v>
      </c>
      <c r="E1179" s="194" t="s">
        <v>19</v>
      </c>
      <c r="F1179" s="195" t="s">
        <v>1915</v>
      </c>
      <c r="G1179" s="193"/>
      <c r="H1179" s="196">
        <v>128.726</v>
      </c>
      <c r="I1179" s="197"/>
      <c r="J1179" s="193"/>
      <c r="K1179" s="193"/>
      <c r="L1179" s="198"/>
      <c r="M1179" s="199"/>
      <c r="N1179" s="200"/>
      <c r="O1179" s="200"/>
      <c r="P1179" s="200"/>
      <c r="Q1179" s="200"/>
      <c r="R1179" s="200"/>
      <c r="S1179" s="200"/>
      <c r="T1179" s="201"/>
      <c r="AT1179" s="202" t="s">
        <v>165</v>
      </c>
      <c r="AU1179" s="202" t="s">
        <v>82</v>
      </c>
      <c r="AV1179" s="13" t="s">
        <v>82</v>
      </c>
      <c r="AW1179" s="13" t="s">
        <v>34</v>
      </c>
      <c r="AX1179" s="13" t="s">
        <v>72</v>
      </c>
      <c r="AY1179" s="202" t="s">
        <v>149</v>
      </c>
    </row>
    <row r="1180" spans="2:51" s="13" customFormat="1" ht="22.5">
      <c r="B1180" s="192"/>
      <c r="C1180" s="193"/>
      <c r="D1180" s="187" t="s">
        <v>165</v>
      </c>
      <c r="E1180" s="194" t="s">
        <v>19</v>
      </c>
      <c r="F1180" s="195" t="s">
        <v>1916</v>
      </c>
      <c r="G1180" s="193"/>
      <c r="H1180" s="196">
        <v>87.406</v>
      </c>
      <c r="I1180" s="197"/>
      <c r="J1180" s="193"/>
      <c r="K1180" s="193"/>
      <c r="L1180" s="198"/>
      <c r="M1180" s="199"/>
      <c r="N1180" s="200"/>
      <c r="O1180" s="200"/>
      <c r="P1180" s="200"/>
      <c r="Q1180" s="200"/>
      <c r="R1180" s="200"/>
      <c r="S1180" s="200"/>
      <c r="T1180" s="201"/>
      <c r="AT1180" s="202" t="s">
        <v>165</v>
      </c>
      <c r="AU1180" s="202" t="s">
        <v>82</v>
      </c>
      <c r="AV1180" s="13" t="s">
        <v>82</v>
      </c>
      <c r="AW1180" s="13" t="s">
        <v>34</v>
      </c>
      <c r="AX1180" s="13" t="s">
        <v>72</v>
      </c>
      <c r="AY1180" s="202" t="s">
        <v>149</v>
      </c>
    </row>
    <row r="1181" spans="2:51" s="15" customFormat="1" ht="11.25">
      <c r="B1181" s="215"/>
      <c r="C1181" s="216"/>
      <c r="D1181" s="187" t="s">
        <v>165</v>
      </c>
      <c r="E1181" s="217" t="s">
        <v>19</v>
      </c>
      <c r="F1181" s="218" t="s">
        <v>203</v>
      </c>
      <c r="G1181" s="216"/>
      <c r="H1181" s="219">
        <v>397.77</v>
      </c>
      <c r="I1181" s="220"/>
      <c r="J1181" s="216"/>
      <c r="K1181" s="216"/>
      <c r="L1181" s="221"/>
      <c r="M1181" s="226"/>
      <c r="N1181" s="227"/>
      <c r="O1181" s="227"/>
      <c r="P1181" s="227"/>
      <c r="Q1181" s="227"/>
      <c r="R1181" s="227"/>
      <c r="S1181" s="227"/>
      <c r="T1181" s="228"/>
      <c r="AT1181" s="225" t="s">
        <v>165</v>
      </c>
      <c r="AU1181" s="225" t="s">
        <v>82</v>
      </c>
      <c r="AV1181" s="15" t="s">
        <v>157</v>
      </c>
      <c r="AW1181" s="15" t="s">
        <v>34</v>
      </c>
      <c r="AX1181" s="15" t="s">
        <v>80</v>
      </c>
      <c r="AY1181" s="225" t="s">
        <v>149</v>
      </c>
    </row>
    <row r="1182" spans="1:31" s="2" customFormat="1" ht="6.95" customHeight="1">
      <c r="A1182" s="35"/>
      <c r="B1182" s="48"/>
      <c r="C1182" s="49"/>
      <c r="D1182" s="49"/>
      <c r="E1182" s="49"/>
      <c r="F1182" s="49"/>
      <c r="G1182" s="49"/>
      <c r="H1182" s="49"/>
      <c r="I1182" s="49"/>
      <c r="J1182" s="49"/>
      <c r="K1182" s="49"/>
      <c r="L1182" s="40"/>
      <c r="M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</row>
  </sheetData>
  <sheetProtection algorithmName="SHA-512" hashValue="5iHOlc2Y/q6LgnDpFppNJ7OpvoqeGYblA1WhCZC3nisTPhBTx0R9pzeEcllI/xyI9YXfSdbbtTitgGSG6xKYrQ==" saltValue="qDvZtZgl68ihqkOoEPU26r3fGnS2S/k0qpnocdVw+z9jT19PDeatyP4LMqxbgh/N1TZ/gI2oIxqcoVNDyF7ZTA==" spinCount="100000" sheet="1" objects="1" scenarios="1" formatColumns="0" formatRows="0" autoFilter="0"/>
  <autoFilter ref="C101:K1181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2_01/340238212"/>
    <hyperlink ref="F110" r:id="rId2" display="https://podminky.urs.cz/item/CS_URS_2022_01/340239211"/>
    <hyperlink ref="F114" r:id="rId3" display="https://podminky.urs.cz/item/CS_URS_2022_01/340239212"/>
    <hyperlink ref="F123" r:id="rId4" display="https://podminky.urs.cz/item/CS_URS_2022_01/342241112"/>
    <hyperlink ref="F127" r:id="rId5" display="https://podminky.urs.cz/item/CS_URS_2022_01/342291111"/>
    <hyperlink ref="F134" r:id="rId6" display="https://podminky.urs.cz/item/CS_URS_2022_01/342291112"/>
    <hyperlink ref="F141" r:id="rId7" display="https://podminky.urs.cz/item/CS_URS_2022_01/342291121"/>
    <hyperlink ref="F150" r:id="rId8" display="https://podminky.urs.cz/item/CS_URS_2022_01/342291131"/>
    <hyperlink ref="F155" r:id="rId9" display="https://podminky.urs.cz/item/CS_URS_2022_01/611311141"/>
    <hyperlink ref="F165" r:id="rId10" display="https://podminky.urs.cz/item/CS_URS_2022_01/611315416"/>
    <hyperlink ref="F174" r:id="rId11" display="https://podminky.urs.cz/item/CS_URS_2022_01/611315418"/>
    <hyperlink ref="F178" r:id="rId12" display="https://podminky.urs.cz/item/CS_URS_2022_01/612125100"/>
    <hyperlink ref="F187" r:id="rId13" display="https://podminky.urs.cz/item/CS_URS_2022_01/612135101"/>
    <hyperlink ref="F190" r:id="rId14" display="https://podminky.urs.cz/item/CS_URS_2022_01/612311141"/>
    <hyperlink ref="F200" r:id="rId15" display="https://podminky.urs.cz/item/CS_URS_2022_01/612315416"/>
    <hyperlink ref="F220" r:id="rId16" display="https://podminky.urs.cz/item/CS_URS_2022_01/619995001"/>
    <hyperlink ref="F225" r:id="rId17" display="https://podminky.urs.cz/item/CS_URS_2022_01/619996137"/>
    <hyperlink ref="F232" r:id="rId18" display="https://podminky.urs.cz/item/CS_URS_2022_01/622325111"/>
    <hyperlink ref="F237" r:id="rId19" display="https://podminky.urs.cz/item/CS_URS_2022_01/631311121"/>
    <hyperlink ref="F246" r:id="rId20" display="https://podminky.urs.cz/item/CS_URS_2022_01/631312141"/>
    <hyperlink ref="F253" r:id="rId21" display="https://podminky.urs.cz/item/CS_URS_2022_01/631342122"/>
    <hyperlink ref="F257" r:id="rId22" display="https://podminky.urs.cz/item/CS_URS_2022_01/632451101"/>
    <hyperlink ref="F264" r:id="rId23" display="https://podminky.urs.cz/item/CS_URS_2022_01/642942721"/>
    <hyperlink ref="F278" r:id="rId24" display="https://podminky.urs.cz/item/CS_URS_2022_01/941111111"/>
    <hyperlink ref="F282" r:id="rId25" display="https://podminky.urs.cz/item/CS_URS_2022_01/941111211"/>
    <hyperlink ref="F285" r:id="rId26" display="https://podminky.urs.cz/item/CS_URS_2022_01/949101111"/>
    <hyperlink ref="F298" r:id="rId27" display="https://podminky.urs.cz/item/CS_URS_2022_01/952901111"/>
    <hyperlink ref="F302" r:id="rId28" display="https://podminky.urs.cz/item/CS_URS_2022_01/998011003"/>
    <hyperlink ref="F359" r:id="rId29" display="https://podminky.urs.cz/item/CS_URS_2022_01/712311101"/>
    <hyperlink ref="F364" r:id="rId30" display="https://podminky.urs.cz/item/CS_URS_2022_01/712311117"/>
    <hyperlink ref="F369" r:id="rId31" display="https://podminky.urs.cz/item/CS_URS_2022_01/712331111"/>
    <hyperlink ref="F374" r:id="rId32" display="https://podminky.urs.cz/item/CS_URS_2022_01/712341559"/>
    <hyperlink ref="F380" r:id="rId33" display="https://podminky.urs.cz/item/CS_URS_2022_01/712341659"/>
    <hyperlink ref="F385" r:id="rId34" display="https://podminky.urs.cz/item/CS_URS_2022_01/712341715"/>
    <hyperlink ref="F389" r:id="rId35" display="https://podminky.urs.cz/item/CS_URS_2022_01/712341720"/>
    <hyperlink ref="F394" r:id="rId36" display="https://podminky.urs.cz/item/CS_URS_2022_01/998712101"/>
    <hyperlink ref="F397" r:id="rId37" display="https://podminky.urs.cz/item/CS_URS_2022_01/713131143"/>
    <hyperlink ref="F402" r:id="rId38" display="https://podminky.urs.cz/item/CS_URS_2022_01/713141151"/>
    <hyperlink ref="F407" r:id="rId39" display="https://podminky.urs.cz/item/CS_URS_2022_01/713141243"/>
    <hyperlink ref="F410" r:id="rId40" display="https://podminky.urs.cz/item/CS_URS_2022_01/998713101"/>
    <hyperlink ref="F413" r:id="rId41" display="https://podminky.urs.cz/item/CS_URS_2022_01/721173401"/>
    <hyperlink ref="F417" r:id="rId42" display="https://podminky.urs.cz/item/CS_URS_2022_01/721173404"/>
    <hyperlink ref="F421" r:id="rId43" display="https://podminky.urs.cz/item/CS_URS_2022_01/998721103"/>
    <hyperlink ref="F424" r:id="rId44" display="https://podminky.urs.cz/item/CS_URS_2022_01/762083122"/>
    <hyperlink ref="F427" r:id="rId45" display="https://podminky.urs.cz/item/CS_URS_2022_01/762361312"/>
    <hyperlink ref="F430" r:id="rId46" display="https://podminky.urs.cz/item/CS_URS_2022_01/762523108"/>
    <hyperlink ref="F435" r:id="rId47" display="https://podminky.urs.cz/item/CS_URS_2022_01/998762103"/>
    <hyperlink ref="F438" r:id="rId48" display="https://podminky.urs.cz/item/CS_URS_2022_01/763111417"/>
    <hyperlink ref="F446" r:id="rId49" display="https://podminky.urs.cz/item/CS_URS_2022_01/763111426"/>
    <hyperlink ref="F450" r:id="rId50" display="https://podminky.urs.cz/item/CS_URS_2022_01/763111437"/>
    <hyperlink ref="F454" r:id="rId51" display="https://podminky.urs.cz/item/CS_URS_2022_01/763111462"/>
    <hyperlink ref="F458" r:id="rId52" display="https://podminky.urs.cz/item/CS_URS_2022_01/763111717"/>
    <hyperlink ref="F465" r:id="rId53" display="https://podminky.urs.cz/item/CS_URS_2022_01/763111718"/>
    <hyperlink ref="F472" r:id="rId54" display="https://podminky.urs.cz/item/CS_URS_2022_01/763111720"/>
    <hyperlink ref="F476" r:id="rId55" display="https://podminky.urs.cz/item/CS_URS_2022_01/763114111"/>
    <hyperlink ref="F486" r:id="rId56" display="https://podminky.urs.cz/item/CS_URS_2022_01/763114113"/>
    <hyperlink ref="F493" r:id="rId57" display="https://podminky.urs.cz/item/CS_URS_2022_01/763121590"/>
    <hyperlink ref="F501" r:id="rId58" display="https://podminky.urs.cz/item/CS_URS_2022_01/763121714"/>
    <hyperlink ref="F511" r:id="rId59" display="https://podminky.urs.cz/item/CS_URS_2022_01/763122416"/>
    <hyperlink ref="F515" r:id="rId60" display="https://podminky.urs.cz/item/CS_URS_2022_01/763123113"/>
    <hyperlink ref="F519" r:id="rId61" display="https://podminky.urs.cz/item/CS_URS_2022_01/763131552"/>
    <hyperlink ref="F526" r:id="rId62" display="https://podminky.urs.cz/item/CS_URS_2022_01/763131714"/>
    <hyperlink ref="F533" r:id="rId63" display="https://podminky.urs.cz/item/CS_URS_2022_01/763131761"/>
    <hyperlink ref="F540" r:id="rId64" display="https://podminky.urs.cz/item/CS_URS_2022_01/763131766"/>
    <hyperlink ref="F547" r:id="rId65" display="https://podminky.urs.cz/item/CS_URS_2022_01/763135611"/>
    <hyperlink ref="F553" r:id="rId66" display="https://podminky.urs.cz/item/CS_URS_2022_01/763164791"/>
    <hyperlink ref="F559" r:id="rId67" display="https://podminky.urs.cz/item/CS_URS_2022_01/763172355"/>
    <hyperlink ref="F564" r:id="rId68" display="https://podminky.urs.cz/item/CS_URS_2022_01/763172415"/>
    <hyperlink ref="F572" r:id="rId69" display="https://podminky.urs.cz/item/CS_URS_2022_01/763172418"/>
    <hyperlink ref="F577" r:id="rId70" display="https://podminky.urs.cz/item/CS_URS_2022_01/763181311"/>
    <hyperlink ref="F584" r:id="rId71" display="https://podminky.urs.cz/item/CS_URS_2022_01/763181422"/>
    <hyperlink ref="F589" r:id="rId72" display="https://podminky.urs.cz/item/CS_URS_2022_01/763181424"/>
    <hyperlink ref="F594" r:id="rId73" display="https://podminky.urs.cz/item/CS_URS_2022_01/998763303"/>
    <hyperlink ref="F599" r:id="rId74" display="https://podminky.urs.cz/item/CS_URS_2022_01/764232433"/>
    <hyperlink ref="F602" r:id="rId75" display="https://podminky.urs.cz/item/CS_URS_2022_01/764234404"/>
    <hyperlink ref="F605" r:id="rId76" display="https://podminky.urs.cz/item/CS_URS_2022_01/764236402"/>
    <hyperlink ref="F614" r:id="rId77" display="https://podminky.urs.cz/item/CS_URS_2022_01/764331406"/>
    <hyperlink ref="F617" r:id="rId78" display="https://podminky.urs.cz/item/CS_URS_2022_01/764334411"/>
    <hyperlink ref="F621" r:id="rId79" display="https://podminky.urs.cz/item/CS_URS_2022_01/764335424"/>
    <hyperlink ref="F624" r:id="rId80" display="https://podminky.urs.cz/item/CS_URS_2022_01/764501103"/>
    <hyperlink ref="F627" r:id="rId81" display="https://podminky.urs.cz/item/CS_URS_2022_01/764538422"/>
    <hyperlink ref="F630" r:id="rId82" display="https://podminky.urs.cz/item/CS_URS_2022_01/998764103"/>
    <hyperlink ref="F633" r:id="rId83" display="https://podminky.urs.cz/item/CS_URS_2022_01/766621212"/>
    <hyperlink ref="F640" r:id="rId84" display="https://podminky.urs.cz/item/CS_URS_2022_01/766660002"/>
    <hyperlink ref="F647" r:id="rId85" display="https://podminky.urs.cz/item/CS_URS_2022_01/766660172"/>
    <hyperlink ref="F652" r:id="rId86" display="https://podminky.urs.cz/item/CS_URS_2022_01/766660173"/>
    <hyperlink ref="F657" r:id="rId87" display="https://podminky.urs.cz/item/CS_URS_2022_01/766660731"/>
    <hyperlink ref="F664" r:id="rId88" display="https://podminky.urs.cz/item/CS_URS_2022_01/766660733"/>
    <hyperlink ref="F671" r:id="rId89" display="https://podminky.urs.cz/item/CS_URS_2022_01/766682111"/>
    <hyperlink ref="F674" r:id="rId90" display="https://podminky.urs.cz/item/CS_URS_2022_01/998766103"/>
    <hyperlink ref="F691" r:id="rId91" display="https://podminky.urs.cz/item/CS_URS_2022_01/998767103"/>
    <hyperlink ref="F694" r:id="rId92" display="https://podminky.urs.cz/item/CS_URS_2022_01/771111011"/>
    <hyperlink ref="F702" r:id="rId93" display="https://podminky.urs.cz/item/CS_URS_2022_01/771121011"/>
    <hyperlink ref="F710" r:id="rId94" display="https://podminky.urs.cz/item/CS_URS_2022_01/771474113"/>
    <hyperlink ref="F717" r:id="rId95" display="https://podminky.urs.cz/item/CS_URS_2022_01/771574241"/>
    <hyperlink ref="F727" r:id="rId96" display="https://podminky.urs.cz/item/CS_URS_2022_01/771574261"/>
    <hyperlink ref="F734" r:id="rId97" display="https://podminky.urs.cz/item/CS_URS_2022_01/771577111"/>
    <hyperlink ref="F741" r:id="rId98" display="https://podminky.urs.cz/item/CS_URS_2022_01/771591112"/>
    <hyperlink ref="F748" r:id="rId99" display="https://podminky.urs.cz/item/CS_URS_2022_01/771591115"/>
    <hyperlink ref="F755" r:id="rId100" display="https://podminky.urs.cz/item/CS_URS_2022_01/771592011"/>
    <hyperlink ref="F763" r:id="rId101" display="https://podminky.urs.cz/item/CS_URS_2022_01/998771103"/>
    <hyperlink ref="F766" r:id="rId102" display="https://podminky.urs.cz/item/CS_URS_2022_01/776111116"/>
    <hyperlink ref="F769" r:id="rId103" display="https://podminky.urs.cz/item/CS_URS_2022_01/776111311"/>
    <hyperlink ref="F772" r:id="rId104" display="https://podminky.urs.cz/item/CS_URS_2022_01/776121112"/>
    <hyperlink ref="F775" r:id="rId105" display="https://podminky.urs.cz/item/CS_URS_2022_01/776231111"/>
    <hyperlink ref="F781" r:id="rId106" display="https://podminky.urs.cz/item/CS_URS_2022_01/998776103"/>
    <hyperlink ref="F796" r:id="rId107" display="https://podminky.urs.cz/item/CS_URS_2022_01/777211911"/>
    <hyperlink ref="F798" r:id="rId108" display="https://podminky.urs.cz/item/CS_URS_2022_01/777511123"/>
    <hyperlink ref="F811" r:id="rId109" display="https://podminky.urs.cz/item/CS_URS_2022_01/777511181"/>
    <hyperlink ref="F822" r:id="rId110" display="https://podminky.urs.cz/item/CS_URS_2022_01/777612103"/>
    <hyperlink ref="F836" r:id="rId111" display="https://podminky.urs.cz/item/CS_URS_2022_01/777911111"/>
    <hyperlink ref="F847" r:id="rId112" display="https://podminky.urs.cz/item/CS_URS_2022_01/998777103"/>
    <hyperlink ref="F850" r:id="rId113" display="https://podminky.urs.cz/item/CS_URS_2022_01/781111011"/>
    <hyperlink ref="F858" r:id="rId114" display="https://podminky.urs.cz/item/CS_URS_2022_01/781121011"/>
    <hyperlink ref="F866" r:id="rId115" display="https://podminky.urs.cz/item/CS_URS_2022_01/781131112"/>
    <hyperlink ref="F870" r:id="rId116" display="https://podminky.urs.cz/item/CS_URS_2022_01/781161021"/>
    <hyperlink ref="F875" r:id="rId117" display="https://podminky.urs.cz/item/CS_URS_2022_01/781474153"/>
    <hyperlink ref="F885" r:id="rId118" display="https://podminky.urs.cz/item/CS_URS_2022_01/781477111"/>
    <hyperlink ref="F892" r:id="rId119" display="https://podminky.urs.cz/item/CS_URS_2022_01/781491011"/>
    <hyperlink ref="F897" r:id="rId120" display="https://podminky.urs.cz/item/CS_URS_2022_01/781495115"/>
    <hyperlink ref="F904" r:id="rId121" display="https://podminky.urs.cz/item/CS_URS_2022_01/781495211"/>
    <hyperlink ref="F911" r:id="rId122" display="https://podminky.urs.cz/item/CS_URS_2022_01/781674112"/>
    <hyperlink ref="F917" r:id="rId123" display="https://podminky.urs.cz/item/CS_URS_2022_01/781571131"/>
    <hyperlink ref="F923" r:id="rId124" display="https://podminky.urs.cz/item/CS_URS_2022_01/781774118"/>
    <hyperlink ref="F929" r:id="rId125" display="https://podminky.urs.cz/item/CS_URS_2022_01/998781103"/>
    <hyperlink ref="F932" r:id="rId126" display="https://podminky.urs.cz/item/CS_URS_2022_01/783301401"/>
    <hyperlink ref="F935" r:id="rId127" display="https://podminky.urs.cz/item/CS_URS_2022_01/783344201"/>
    <hyperlink ref="F938" r:id="rId128" display="https://podminky.urs.cz/item/CS_URS_2022_01/783347101"/>
    <hyperlink ref="F941" r:id="rId129" display="https://podminky.urs.cz/item/CS_URS_2022_01/783801403"/>
    <hyperlink ref="F946" r:id="rId130" display="https://podminky.urs.cz/item/CS_URS_2022_01/783823133"/>
    <hyperlink ref="F951" r:id="rId131" display="https://podminky.urs.cz/item/CS_URS_2022_01/783827123"/>
    <hyperlink ref="F957" r:id="rId132" display="https://podminky.urs.cz/item/CS_URS_2022_01/784111001"/>
    <hyperlink ref="F1001" r:id="rId133" display="https://podminky.urs.cz/item/CS_URS_2022_01/784111003"/>
    <hyperlink ref="F1009" r:id="rId134" display="https://podminky.urs.cz/item/CS_URS_2022_01/784171101"/>
    <hyperlink ref="F1024" r:id="rId135" display="https://podminky.urs.cz/item/CS_URS_2022_01/784171101"/>
    <hyperlink ref="F1033" r:id="rId136" display="https://podminky.urs.cz/item/CS_URS_2022_01/784171111"/>
    <hyperlink ref="F1043" r:id="rId137" display="https://podminky.urs.cz/item/CS_URS_2022_01/784171113"/>
    <hyperlink ref="F1050" r:id="rId138" display="https://podminky.urs.cz/item/CS_URS_2022_01/784181121"/>
    <hyperlink ref="F1094" r:id="rId139" display="https://podminky.urs.cz/item/CS_URS_2022_01/784181123"/>
    <hyperlink ref="F1102" r:id="rId140" display="https://podminky.urs.cz/item/CS_URS_2022_01/784191003"/>
    <hyperlink ref="F1109" r:id="rId141" display="https://podminky.urs.cz/item/CS_URS_2022_01/784191005"/>
    <hyperlink ref="F1117" r:id="rId142" display="https://podminky.urs.cz/item/CS_URS_2022_01/784191007"/>
    <hyperlink ref="F1131" r:id="rId143" display="https://podminky.urs.cz/item/CS_URS_2022_01/784221101"/>
    <hyperlink ref="F1175" r:id="rId144" display="https://podminky.urs.cz/item/CS_URS_2022_01/78422110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146"/>
  <headerFooter>
    <oddFooter>&amp;CStrana &amp;P z &amp;N</oddFooter>
  </headerFooter>
  <drawing r:id="rId1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2004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ROUND((SUM(BE87:BE308)),2)</f>
        <v>0</v>
      </c>
      <c r="G33" s="35"/>
      <c r="H33" s="35"/>
      <c r="I33" s="119">
        <v>0.21</v>
      </c>
      <c r="J33" s="118">
        <f>ROUND(((SUM(BE87:BE308))*I33),2)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ROUND((SUM(BF87:BF308)),2)</f>
        <v>0</v>
      </c>
      <c r="G34" s="35"/>
      <c r="H34" s="35"/>
      <c r="I34" s="119">
        <v>0.15</v>
      </c>
      <c r="J34" s="118">
        <f>ROUND(((SUM(BF87:BF308))*I34),2)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ROUND((SUM(BG87:BG308)),2)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ROUND((SUM(BH87:BH308)),2)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ROUND((SUM(BI87:BI308)),2)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D.1.2 - Stavebně konstrukční řešení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779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2005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118</v>
      </c>
      <c r="E63" s="144"/>
      <c r="F63" s="144"/>
      <c r="G63" s="144"/>
      <c r="H63" s="144"/>
      <c r="I63" s="144"/>
      <c r="J63" s="145">
        <f>J144</f>
        <v>0</v>
      </c>
      <c r="K63" s="142"/>
      <c r="L63" s="146"/>
    </row>
    <row r="64" spans="2:12" s="10" customFormat="1" ht="19.9" customHeight="1">
      <c r="B64" s="141"/>
      <c r="C64" s="142"/>
      <c r="D64" s="143" t="s">
        <v>781</v>
      </c>
      <c r="E64" s="144"/>
      <c r="F64" s="144"/>
      <c r="G64" s="144"/>
      <c r="H64" s="144"/>
      <c r="I64" s="144"/>
      <c r="J64" s="145">
        <f>J192</f>
        <v>0</v>
      </c>
      <c r="K64" s="142"/>
      <c r="L64" s="146"/>
    </row>
    <row r="65" spans="2:12" s="9" customFormat="1" ht="24.95" customHeight="1">
      <c r="B65" s="135"/>
      <c r="C65" s="136"/>
      <c r="D65" s="137" t="s">
        <v>120</v>
      </c>
      <c r="E65" s="138"/>
      <c r="F65" s="138"/>
      <c r="G65" s="138"/>
      <c r="H65" s="138"/>
      <c r="I65" s="138"/>
      <c r="J65" s="139">
        <f>J195</f>
        <v>0</v>
      </c>
      <c r="K65" s="136"/>
      <c r="L65" s="140"/>
    </row>
    <row r="66" spans="2:12" s="10" customFormat="1" ht="19.9" customHeight="1">
      <c r="B66" s="141"/>
      <c r="C66" s="142"/>
      <c r="D66" s="143" t="s">
        <v>127</v>
      </c>
      <c r="E66" s="144"/>
      <c r="F66" s="144"/>
      <c r="G66" s="144"/>
      <c r="H66" s="144"/>
      <c r="I66" s="144"/>
      <c r="J66" s="145">
        <f>J196</f>
        <v>0</v>
      </c>
      <c r="K66" s="142"/>
      <c r="L66" s="146"/>
    </row>
    <row r="67" spans="2:12" s="10" customFormat="1" ht="19.9" customHeight="1">
      <c r="B67" s="141"/>
      <c r="C67" s="142"/>
      <c r="D67" s="143" t="s">
        <v>2006</v>
      </c>
      <c r="E67" s="144"/>
      <c r="F67" s="144"/>
      <c r="G67" s="144"/>
      <c r="H67" s="144"/>
      <c r="I67" s="144"/>
      <c r="J67" s="145">
        <f>J254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134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8" t="str">
        <f>E7</f>
        <v>Stavební úpravy v objektu VZ I</v>
      </c>
      <c r="F77" s="379"/>
      <c r="G77" s="379"/>
      <c r="H77" s="379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111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5" t="str">
        <f>E9</f>
        <v>D.1.2 - Stavebně konstrukční řešení</v>
      </c>
      <c r="F79" s="380"/>
      <c r="G79" s="380"/>
      <c r="H79" s="380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Růžová 943/6, 110 00 Praha 1</v>
      </c>
      <c r="G81" s="37"/>
      <c r="H81" s="37"/>
      <c r="I81" s="30" t="s">
        <v>23</v>
      </c>
      <c r="J81" s="60" t="str">
        <f>IF(J12="","",J12)</f>
        <v>Vyplň údaj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40.15" customHeight="1">
      <c r="A83" s="35"/>
      <c r="B83" s="36"/>
      <c r="C83" s="30" t="s">
        <v>24</v>
      </c>
      <c r="D83" s="37"/>
      <c r="E83" s="37"/>
      <c r="F83" s="28" t="str">
        <f>E15</f>
        <v>STÁTNÍ TISKÁRNA CENIN, Růžová 6, 110 00 Praha 1</v>
      </c>
      <c r="G83" s="37"/>
      <c r="H83" s="37"/>
      <c r="I83" s="30" t="s">
        <v>30</v>
      </c>
      <c r="J83" s="33" t="str">
        <f>E21</f>
        <v>APRIS 3MP s.r.o., Baarova 36, 140 00 Praha 4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.15" customHeight="1">
      <c r="A84" s="35"/>
      <c r="B84" s="36"/>
      <c r="C84" s="30" t="s">
        <v>28</v>
      </c>
      <c r="D84" s="37"/>
      <c r="E84" s="37"/>
      <c r="F84" s="28" t="str">
        <f>IF(E18="","",E18)</f>
        <v>Vyplň údaj</v>
      </c>
      <c r="G84" s="37"/>
      <c r="H84" s="37"/>
      <c r="I84" s="30" t="s">
        <v>35</v>
      </c>
      <c r="J84" s="33" t="str">
        <f>E24</f>
        <v>APRIS 3MP s.r.o., Baarova 36, 140 00 Praha 4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135</v>
      </c>
      <c r="D86" s="150" t="s">
        <v>57</v>
      </c>
      <c r="E86" s="150" t="s">
        <v>53</v>
      </c>
      <c r="F86" s="150" t="s">
        <v>54</v>
      </c>
      <c r="G86" s="150" t="s">
        <v>136</v>
      </c>
      <c r="H86" s="150" t="s">
        <v>137</v>
      </c>
      <c r="I86" s="150" t="s">
        <v>138</v>
      </c>
      <c r="J86" s="150" t="s">
        <v>115</v>
      </c>
      <c r="K86" s="151" t="s">
        <v>139</v>
      </c>
      <c r="L86" s="152"/>
      <c r="M86" s="69" t="s">
        <v>19</v>
      </c>
      <c r="N86" s="70" t="s">
        <v>42</v>
      </c>
      <c r="O86" s="70" t="s">
        <v>140</v>
      </c>
      <c r="P86" s="70" t="s">
        <v>141</v>
      </c>
      <c r="Q86" s="70" t="s">
        <v>142</v>
      </c>
      <c r="R86" s="70" t="s">
        <v>143</v>
      </c>
      <c r="S86" s="70" t="s">
        <v>144</v>
      </c>
      <c r="T86" s="71" t="s">
        <v>145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146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P88+P195</f>
        <v>0</v>
      </c>
      <c r="Q87" s="73"/>
      <c r="R87" s="155">
        <f>R88+R195</f>
        <v>5.658093189999999</v>
      </c>
      <c r="S87" s="73"/>
      <c r="T87" s="156">
        <f>T88+T195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116</v>
      </c>
      <c r="BK87" s="157">
        <f>BK88+BK195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147</v>
      </c>
      <c r="F88" s="161" t="s">
        <v>148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P89+P122+P144+P192</f>
        <v>0</v>
      </c>
      <c r="Q88" s="166"/>
      <c r="R88" s="167">
        <f>R89+R122+R144+R192</f>
        <v>5.078743489999999</v>
      </c>
      <c r="S88" s="166"/>
      <c r="T88" s="168">
        <f>T89+T122+T144+T192</f>
        <v>0</v>
      </c>
      <c r="AR88" s="169" t="s">
        <v>80</v>
      </c>
      <c r="AT88" s="170" t="s">
        <v>71</v>
      </c>
      <c r="AU88" s="170" t="s">
        <v>72</v>
      </c>
      <c r="AY88" s="169" t="s">
        <v>149</v>
      </c>
      <c r="BK88" s="171">
        <f>BK89+BK122+BK144+BK192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167</v>
      </c>
      <c r="F89" s="172" t="s">
        <v>787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SUM(P90:P121)</f>
        <v>0</v>
      </c>
      <c r="Q89" s="166"/>
      <c r="R89" s="167">
        <f>SUM(R90:R121)</f>
        <v>1.56499474</v>
      </c>
      <c r="S89" s="166"/>
      <c r="T89" s="168">
        <f>SUM(T90:T121)</f>
        <v>0</v>
      </c>
      <c r="AR89" s="169" t="s">
        <v>80</v>
      </c>
      <c r="AT89" s="170" t="s">
        <v>71</v>
      </c>
      <c r="AU89" s="170" t="s">
        <v>80</v>
      </c>
      <c r="AY89" s="169" t="s">
        <v>149</v>
      </c>
      <c r="BK89" s="171">
        <f>SUM(BK90:BK121)</f>
        <v>0</v>
      </c>
    </row>
    <row r="90" spans="1:65" s="2" customFormat="1" ht="33" customHeight="1">
      <c r="A90" s="35"/>
      <c r="B90" s="36"/>
      <c r="C90" s="174" t="s">
        <v>80</v>
      </c>
      <c r="D90" s="174" t="s">
        <v>152</v>
      </c>
      <c r="E90" s="175" t="s">
        <v>2007</v>
      </c>
      <c r="F90" s="176" t="s">
        <v>2008</v>
      </c>
      <c r="G90" s="177" t="s">
        <v>247</v>
      </c>
      <c r="H90" s="178">
        <v>1.4</v>
      </c>
      <c r="I90" s="179"/>
      <c r="J90" s="180">
        <f>ROUND(I90*H90,2)</f>
        <v>0</v>
      </c>
      <c r="K90" s="176" t="s">
        <v>182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0.00018</v>
      </c>
      <c r="R90" s="183">
        <f>Q90*H90</f>
        <v>0.000252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157</v>
      </c>
      <c r="AT90" s="185" t="s">
        <v>152</v>
      </c>
      <c r="AU90" s="185" t="s">
        <v>82</v>
      </c>
      <c r="AY90" s="18" t="s">
        <v>149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157</v>
      </c>
      <c r="BM90" s="185" t="s">
        <v>2009</v>
      </c>
    </row>
    <row r="91" spans="1:47" s="2" customFormat="1" ht="11.25">
      <c r="A91" s="35"/>
      <c r="B91" s="36"/>
      <c r="C91" s="37"/>
      <c r="D91" s="203" t="s">
        <v>184</v>
      </c>
      <c r="E91" s="37"/>
      <c r="F91" s="204" t="s">
        <v>2010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184</v>
      </c>
      <c r="AU91" s="18" t="s">
        <v>82</v>
      </c>
    </row>
    <row r="92" spans="1:47" s="2" customFormat="1" ht="19.5">
      <c r="A92" s="35"/>
      <c r="B92" s="36"/>
      <c r="C92" s="37"/>
      <c r="D92" s="187" t="s">
        <v>163</v>
      </c>
      <c r="E92" s="37"/>
      <c r="F92" s="188" t="s">
        <v>2011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82</v>
      </c>
    </row>
    <row r="93" spans="2:51" s="13" customFormat="1" ht="11.25">
      <c r="B93" s="192"/>
      <c r="C93" s="193"/>
      <c r="D93" s="187" t="s">
        <v>165</v>
      </c>
      <c r="E93" s="194" t="s">
        <v>19</v>
      </c>
      <c r="F93" s="195" t="s">
        <v>2012</v>
      </c>
      <c r="G93" s="193"/>
      <c r="H93" s="196">
        <v>1.4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165</v>
      </c>
      <c r="AU93" s="202" t="s">
        <v>82</v>
      </c>
      <c r="AV93" s="13" t="s">
        <v>82</v>
      </c>
      <c r="AW93" s="13" t="s">
        <v>34</v>
      </c>
      <c r="AX93" s="13" t="s">
        <v>80</v>
      </c>
      <c r="AY93" s="202" t="s">
        <v>149</v>
      </c>
    </row>
    <row r="94" spans="1:65" s="2" customFormat="1" ht="37.9" customHeight="1">
      <c r="A94" s="35"/>
      <c r="B94" s="36"/>
      <c r="C94" s="174" t="s">
        <v>82</v>
      </c>
      <c r="D94" s="174" t="s">
        <v>152</v>
      </c>
      <c r="E94" s="175" t="s">
        <v>2013</v>
      </c>
      <c r="F94" s="176" t="s">
        <v>2014</v>
      </c>
      <c r="G94" s="177" t="s">
        <v>190</v>
      </c>
      <c r="H94" s="178">
        <v>0.27</v>
      </c>
      <c r="I94" s="179"/>
      <c r="J94" s="180">
        <f>ROUND(I94*H94,2)</f>
        <v>0</v>
      </c>
      <c r="K94" s="176" t="s">
        <v>182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2.30102</v>
      </c>
      <c r="R94" s="183">
        <f>Q94*H94</f>
        <v>0.6212754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82</v>
      </c>
      <c r="AY94" s="18" t="s">
        <v>149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157</v>
      </c>
      <c r="BM94" s="185" t="s">
        <v>2015</v>
      </c>
    </row>
    <row r="95" spans="1:47" s="2" customFormat="1" ht="11.25">
      <c r="A95" s="35"/>
      <c r="B95" s="36"/>
      <c r="C95" s="37"/>
      <c r="D95" s="203" t="s">
        <v>184</v>
      </c>
      <c r="E95" s="37"/>
      <c r="F95" s="204" t="s">
        <v>2016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184</v>
      </c>
      <c r="AU95" s="18" t="s">
        <v>82</v>
      </c>
    </row>
    <row r="96" spans="1:47" s="2" customFormat="1" ht="19.5">
      <c r="A96" s="35"/>
      <c r="B96" s="36"/>
      <c r="C96" s="37"/>
      <c r="D96" s="187" t="s">
        <v>163</v>
      </c>
      <c r="E96" s="37"/>
      <c r="F96" s="188" t="s">
        <v>2017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82</v>
      </c>
    </row>
    <row r="97" spans="2:51" s="13" customFormat="1" ht="33.75">
      <c r="B97" s="192"/>
      <c r="C97" s="193"/>
      <c r="D97" s="187" t="s">
        <v>165</v>
      </c>
      <c r="E97" s="194" t="s">
        <v>19</v>
      </c>
      <c r="F97" s="195" t="s">
        <v>2018</v>
      </c>
      <c r="G97" s="193"/>
      <c r="H97" s="196">
        <v>0.27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165</v>
      </c>
      <c r="AU97" s="202" t="s">
        <v>82</v>
      </c>
      <c r="AV97" s="13" t="s">
        <v>82</v>
      </c>
      <c r="AW97" s="13" t="s">
        <v>34</v>
      </c>
      <c r="AX97" s="13" t="s">
        <v>80</v>
      </c>
      <c r="AY97" s="202" t="s">
        <v>149</v>
      </c>
    </row>
    <row r="98" spans="1:65" s="2" customFormat="1" ht="37.9" customHeight="1">
      <c r="A98" s="35"/>
      <c r="B98" s="36"/>
      <c r="C98" s="174" t="s">
        <v>167</v>
      </c>
      <c r="D98" s="174" t="s">
        <v>152</v>
      </c>
      <c r="E98" s="175" t="s">
        <v>2019</v>
      </c>
      <c r="F98" s="176" t="s">
        <v>2020</v>
      </c>
      <c r="G98" s="177" t="s">
        <v>190</v>
      </c>
      <c r="H98" s="178">
        <v>0.2</v>
      </c>
      <c r="I98" s="179"/>
      <c r="J98" s="180">
        <f>ROUND(I98*H98,2)</f>
        <v>0</v>
      </c>
      <c r="K98" s="176" t="s">
        <v>182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2.50187</v>
      </c>
      <c r="R98" s="183">
        <f>Q98*H98</f>
        <v>0.500374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82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157</v>
      </c>
      <c r="BM98" s="185" t="s">
        <v>2021</v>
      </c>
    </row>
    <row r="99" spans="1:47" s="2" customFormat="1" ht="11.25">
      <c r="A99" s="35"/>
      <c r="B99" s="36"/>
      <c r="C99" s="37"/>
      <c r="D99" s="203" t="s">
        <v>184</v>
      </c>
      <c r="E99" s="37"/>
      <c r="F99" s="204" t="s">
        <v>2022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184</v>
      </c>
      <c r="AU99" s="18" t="s">
        <v>82</v>
      </c>
    </row>
    <row r="100" spans="1:47" s="2" customFormat="1" ht="19.5">
      <c r="A100" s="35"/>
      <c r="B100" s="36"/>
      <c r="C100" s="37"/>
      <c r="D100" s="187" t="s">
        <v>163</v>
      </c>
      <c r="E100" s="37"/>
      <c r="F100" s="188" t="s">
        <v>2017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82</v>
      </c>
    </row>
    <row r="101" spans="2:51" s="13" customFormat="1" ht="11.25">
      <c r="B101" s="192"/>
      <c r="C101" s="193"/>
      <c r="D101" s="187" t="s">
        <v>165</v>
      </c>
      <c r="E101" s="194" t="s">
        <v>19</v>
      </c>
      <c r="F101" s="195" t="s">
        <v>2023</v>
      </c>
      <c r="G101" s="193"/>
      <c r="H101" s="196">
        <v>0.2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165</v>
      </c>
      <c r="AU101" s="202" t="s">
        <v>82</v>
      </c>
      <c r="AV101" s="13" t="s">
        <v>82</v>
      </c>
      <c r="AW101" s="13" t="s">
        <v>34</v>
      </c>
      <c r="AX101" s="13" t="s">
        <v>80</v>
      </c>
      <c r="AY101" s="202" t="s">
        <v>149</v>
      </c>
    </row>
    <row r="102" spans="1:65" s="2" customFormat="1" ht="37.9" customHeight="1">
      <c r="A102" s="35"/>
      <c r="B102" s="36"/>
      <c r="C102" s="174" t="s">
        <v>157</v>
      </c>
      <c r="D102" s="174" t="s">
        <v>152</v>
      </c>
      <c r="E102" s="175" t="s">
        <v>2024</v>
      </c>
      <c r="F102" s="176" t="s">
        <v>2025</v>
      </c>
      <c r="G102" s="177" t="s">
        <v>435</v>
      </c>
      <c r="H102" s="178">
        <v>0.267</v>
      </c>
      <c r="I102" s="179"/>
      <c r="J102" s="180">
        <f>ROUND(I102*H102,2)</f>
        <v>0</v>
      </c>
      <c r="K102" s="176" t="s">
        <v>182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0.01954</v>
      </c>
      <c r="R102" s="183">
        <f>Q102*H102</f>
        <v>0.00521718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82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2026</v>
      </c>
    </row>
    <row r="103" spans="1:47" s="2" customFormat="1" ht="11.25">
      <c r="A103" s="35"/>
      <c r="B103" s="36"/>
      <c r="C103" s="37"/>
      <c r="D103" s="203" t="s">
        <v>184</v>
      </c>
      <c r="E103" s="37"/>
      <c r="F103" s="204" t="s">
        <v>2027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184</v>
      </c>
      <c r="AU103" s="18" t="s">
        <v>82</v>
      </c>
    </row>
    <row r="104" spans="1:47" s="2" customFormat="1" ht="19.5">
      <c r="A104" s="35"/>
      <c r="B104" s="36"/>
      <c r="C104" s="37"/>
      <c r="D104" s="187" t="s">
        <v>163</v>
      </c>
      <c r="E104" s="37"/>
      <c r="F104" s="188" t="s">
        <v>2017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82</v>
      </c>
    </row>
    <row r="105" spans="2:51" s="13" customFormat="1" ht="11.25">
      <c r="B105" s="192"/>
      <c r="C105" s="193"/>
      <c r="D105" s="187" t="s">
        <v>165</v>
      </c>
      <c r="E105" s="194" t="s">
        <v>19</v>
      </c>
      <c r="F105" s="195" t="s">
        <v>2028</v>
      </c>
      <c r="G105" s="193"/>
      <c r="H105" s="196">
        <v>0.267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165</v>
      </c>
      <c r="AU105" s="202" t="s">
        <v>82</v>
      </c>
      <c r="AV105" s="13" t="s">
        <v>82</v>
      </c>
      <c r="AW105" s="13" t="s">
        <v>34</v>
      </c>
      <c r="AX105" s="13" t="s">
        <v>80</v>
      </c>
      <c r="AY105" s="202" t="s">
        <v>149</v>
      </c>
    </row>
    <row r="106" spans="1:65" s="2" customFormat="1" ht="21.75" customHeight="1">
      <c r="A106" s="35"/>
      <c r="B106" s="36"/>
      <c r="C106" s="229" t="s">
        <v>179</v>
      </c>
      <c r="D106" s="229" t="s">
        <v>1089</v>
      </c>
      <c r="E106" s="230" t="s">
        <v>2029</v>
      </c>
      <c r="F106" s="231" t="s">
        <v>2030</v>
      </c>
      <c r="G106" s="232" t="s">
        <v>435</v>
      </c>
      <c r="H106" s="233">
        <v>0.057</v>
      </c>
      <c r="I106" s="234"/>
      <c r="J106" s="235">
        <f>ROUND(I106*H106,2)</f>
        <v>0</v>
      </c>
      <c r="K106" s="231" t="s">
        <v>182</v>
      </c>
      <c r="L106" s="236"/>
      <c r="M106" s="237" t="s">
        <v>19</v>
      </c>
      <c r="N106" s="238" t="s">
        <v>43</v>
      </c>
      <c r="O106" s="65"/>
      <c r="P106" s="183">
        <f>O106*H106</f>
        <v>0</v>
      </c>
      <c r="Q106" s="183">
        <v>1</v>
      </c>
      <c r="R106" s="183">
        <f>Q106*H106</f>
        <v>0.057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204</v>
      </c>
      <c r="AT106" s="185" t="s">
        <v>1089</v>
      </c>
      <c r="AU106" s="185" t="s">
        <v>82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2031</v>
      </c>
    </row>
    <row r="107" spans="2:51" s="13" customFormat="1" ht="22.5">
      <c r="B107" s="192"/>
      <c r="C107" s="193"/>
      <c r="D107" s="187" t="s">
        <v>165</v>
      </c>
      <c r="E107" s="194" t="s">
        <v>19</v>
      </c>
      <c r="F107" s="195" t="s">
        <v>2032</v>
      </c>
      <c r="G107" s="193"/>
      <c r="H107" s="196">
        <v>0.057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165</v>
      </c>
      <c r="AU107" s="202" t="s">
        <v>82</v>
      </c>
      <c r="AV107" s="13" t="s">
        <v>82</v>
      </c>
      <c r="AW107" s="13" t="s">
        <v>34</v>
      </c>
      <c r="AX107" s="13" t="s">
        <v>80</v>
      </c>
      <c r="AY107" s="202" t="s">
        <v>149</v>
      </c>
    </row>
    <row r="108" spans="1:65" s="2" customFormat="1" ht="21.75" customHeight="1">
      <c r="A108" s="35"/>
      <c r="B108" s="36"/>
      <c r="C108" s="229" t="s">
        <v>187</v>
      </c>
      <c r="D108" s="229" t="s">
        <v>1089</v>
      </c>
      <c r="E108" s="230" t="s">
        <v>2033</v>
      </c>
      <c r="F108" s="231" t="s">
        <v>2034</v>
      </c>
      <c r="G108" s="232" t="s">
        <v>435</v>
      </c>
      <c r="H108" s="233">
        <v>0.21</v>
      </c>
      <c r="I108" s="234"/>
      <c r="J108" s="235">
        <f>ROUND(I108*H108,2)</f>
        <v>0</v>
      </c>
      <c r="K108" s="231" t="s">
        <v>182</v>
      </c>
      <c r="L108" s="236"/>
      <c r="M108" s="237" t="s">
        <v>19</v>
      </c>
      <c r="N108" s="238" t="s">
        <v>43</v>
      </c>
      <c r="O108" s="65"/>
      <c r="P108" s="183">
        <f>O108*H108</f>
        <v>0</v>
      </c>
      <c r="Q108" s="183">
        <v>1</v>
      </c>
      <c r="R108" s="183">
        <f>Q108*H108</f>
        <v>0.21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204</v>
      </c>
      <c r="AT108" s="185" t="s">
        <v>1089</v>
      </c>
      <c r="AU108" s="185" t="s">
        <v>82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2035</v>
      </c>
    </row>
    <row r="109" spans="2:51" s="13" customFormat="1" ht="11.25">
      <c r="B109" s="192"/>
      <c r="C109" s="193"/>
      <c r="D109" s="187" t="s">
        <v>165</v>
      </c>
      <c r="E109" s="194" t="s">
        <v>19</v>
      </c>
      <c r="F109" s="195" t="s">
        <v>2036</v>
      </c>
      <c r="G109" s="193"/>
      <c r="H109" s="196">
        <v>0.21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165</v>
      </c>
      <c r="AU109" s="202" t="s">
        <v>82</v>
      </c>
      <c r="AV109" s="13" t="s">
        <v>82</v>
      </c>
      <c r="AW109" s="13" t="s">
        <v>34</v>
      </c>
      <c r="AX109" s="13" t="s">
        <v>80</v>
      </c>
      <c r="AY109" s="202" t="s">
        <v>149</v>
      </c>
    </row>
    <row r="110" spans="1:65" s="2" customFormat="1" ht="37.9" customHeight="1">
      <c r="A110" s="35"/>
      <c r="B110" s="36"/>
      <c r="C110" s="174" t="s">
        <v>195</v>
      </c>
      <c r="D110" s="174" t="s">
        <v>152</v>
      </c>
      <c r="E110" s="175" t="s">
        <v>2024</v>
      </c>
      <c r="F110" s="176" t="s">
        <v>2025</v>
      </c>
      <c r="G110" s="177" t="s">
        <v>435</v>
      </c>
      <c r="H110" s="178">
        <v>0.243</v>
      </c>
      <c r="I110" s="179"/>
      <c r="J110" s="180">
        <f>ROUND(I110*H110,2)</f>
        <v>0</v>
      </c>
      <c r="K110" s="176" t="s">
        <v>182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0.01954</v>
      </c>
      <c r="R110" s="183">
        <f>Q110*H110</f>
        <v>0.004748219999999999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82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2037</v>
      </c>
    </row>
    <row r="111" spans="1:47" s="2" customFormat="1" ht="11.25">
      <c r="A111" s="35"/>
      <c r="B111" s="36"/>
      <c r="C111" s="37"/>
      <c r="D111" s="203" t="s">
        <v>184</v>
      </c>
      <c r="E111" s="37"/>
      <c r="F111" s="204" t="s">
        <v>2027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184</v>
      </c>
      <c r="AU111" s="18" t="s">
        <v>82</v>
      </c>
    </row>
    <row r="112" spans="2:51" s="13" customFormat="1" ht="11.25">
      <c r="B112" s="192"/>
      <c r="C112" s="193"/>
      <c r="D112" s="187" t="s">
        <v>165</v>
      </c>
      <c r="E112" s="194" t="s">
        <v>19</v>
      </c>
      <c r="F112" s="195" t="s">
        <v>2038</v>
      </c>
      <c r="G112" s="193"/>
      <c r="H112" s="196">
        <v>0.243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165</v>
      </c>
      <c r="AU112" s="202" t="s">
        <v>82</v>
      </c>
      <c r="AV112" s="13" t="s">
        <v>82</v>
      </c>
      <c r="AW112" s="13" t="s">
        <v>34</v>
      </c>
      <c r="AX112" s="13" t="s">
        <v>80</v>
      </c>
      <c r="AY112" s="202" t="s">
        <v>149</v>
      </c>
    </row>
    <row r="113" spans="1:65" s="2" customFormat="1" ht="24.2" customHeight="1">
      <c r="A113" s="35"/>
      <c r="B113" s="36"/>
      <c r="C113" s="229" t="s">
        <v>204</v>
      </c>
      <c r="D113" s="229" t="s">
        <v>1089</v>
      </c>
      <c r="E113" s="230" t="s">
        <v>2039</v>
      </c>
      <c r="F113" s="231" t="s">
        <v>2040</v>
      </c>
      <c r="G113" s="232" t="s">
        <v>435</v>
      </c>
      <c r="H113" s="233">
        <v>0.083</v>
      </c>
      <c r="I113" s="234"/>
      <c r="J113" s="235">
        <f>ROUND(I113*H113,2)</f>
        <v>0</v>
      </c>
      <c r="K113" s="231" t="s">
        <v>182</v>
      </c>
      <c r="L113" s="236"/>
      <c r="M113" s="237" t="s">
        <v>19</v>
      </c>
      <c r="N113" s="238" t="s">
        <v>43</v>
      </c>
      <c r="O113" s="65"/>
      <c r="P113" s="183">
        <f>O113*H113</f>
        <v>0</v>
      </c>
      <c r="Q113" s="183">
        <v>1</v>
      </c>
      <c r="R113" s="183">
        <f>Q113*H113</f>
        <v>0.083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204</v>
      </c>
      <c r="AT113" s="185" t="s">
        <v>1089</v>
      </c>
      <c r="AU113" s="185" t="s">
        <v>82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2041</v>
      </c>
    </row>
    <row r="114" spans="2:51" s="13" customFormat="1" ht="22.5">
      <c r="B114" s="192"/>
      <c r="C114" s="193"/>
      <c r="D114" s="187" t="s">
        <v>165</v>
      </c>
      <c r="E114" s="194" t="s">
        <v>19</v>
      </c>
      <c r="F114" s="195" t="s">
        <v>2042</v>
      </c>
      <c r="G114" s="193"/>
      <c r="H114" s="196">
        <v>0.083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165</v>
      </c>
      <c r="AU114" s="202" t="s">
        <v>82</v>
      </c>
      <c r="AV114" s="13" t="s">
        <v>82</v>
      </c>
      <c r="AW114" s="13" t="s">
        <v>34</v>
      </c>
      <c r="AX114" s="13" t="s">
        <v>80</v>
      </c>
      <c r="AY114" s="202" t="s">
        <v>149</v>
      </c>
    </row>
    <row r="115" spans="1:65" s="2" customFormat="1" ht="24.2" customHeight="1">
      <c r="A115" s="35"/>
      <c r="B115" s="36"/>
      <c r="C115" s="229" t="s">
        <v>150</v>
      </c>
      <c r="D115" s="229" t="s">
        <v>1089</v>
      </c>
      <c r="E115" s="230" t="s">
        <v>2043</v>
      </c>
      <c r="F115" s="231" t="s">
        <v>2044</v>
      </c>
      <c r="G115" s="232" t="s">
        <v>435</v>
      </c>
      <c r="H115" s="233">
        <v>0.016</v>
      </c>
      <c r="I115" s="234"/>
      <c r="J115" s="235">
        <f>ROUND(I115*H115,2)</f>
        <v>0</v>
      </c>
      <c r="K115" s="231" t="s">
        <v>182</v>
      </c>
      <c r="L115" s="236"/>
      <c r="M115" s="237" t="s">
        <v>19</v>
      </c>
      <c r="N115" s="238" t="s">
        <v>43</v>
      </c>
      <c r="O115" s="65"/>
      <c r="P115" s="183">
        <f>O115*H115</f>
        <v>0</v>
      </c>
      <c r="Q115" s="183">
        <v>1</v>
      </c>
      <c r="R115" s="183">
        <f>Q115*H115</f>
        <v>0.016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204</v>
      </c>
      <c r="AT115" s="185" t="s">
        <v>1089</v>
      </c>
      <c r="AU115" s="185" t="s">
        <v>82</v>
      </c>
      <c r="AY115" s="18" t="s">
        <v>149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157</v>
      </c>
      <c r="BM115" s="185" t="s">
        <v>2045</v>
      </c>
    </row>
    <row r="116" spans="2:51" s="13" customFormat="1" ht="11.25">
      <c r="B116" s="192"/>
      <c r="C116" s="193"/>
      <c r="D116" s="187" t="s">
        <v>165</v>
      </c>
      <c r="E116" s="194" t="s">
        <v>19</v>
      </c>
      <c r="F116" s="195" t="s">
        <v>2046</v>
      </c>
      <c r="G116" s="193"/>
      <c r="H116" s="196">
        <v>0.016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165</v>
      </c>
      <c r="AU116" s="202" t="s">
        <v>82</v>
      </c>
      <c r="AV116" s="13" t="s">
        <v>82</v>
      </c>
      <c r="AW116" s="13" t="s">
        <v>34</v>
      </c>
      <c r="AX116" s="13" t="s">
        <v>80</v>
      </c>
      <c r="AY116" s="202" t="s">
        <v>149</v>
      </c>
    </row>
    <row r="117" spans="1:65" s="2" customFormat="1" ht="37.9" customHeight="1">
      <c r="A117" s="35"/>
      <c r="B117" s="36"/>
      <c r="C117" s="174" t="s">
        <v>216</v>
      </c>
      <c r="D117" s="174" t="s">
        <v>152</v>
      </c>
      <c r="E117" s="175" t="s">
        <v>2047</v>
      </c>
      <c r="F117" s="176" t="s">
        <v>2048</v>
      </c>
      <c r="G117" s="177" t="s">
        <v>435</v>
      </c>
      <c r="H117" s="178">
        <v>0.066</v>
      </c>
      <c r="I117" s="179"/>
      <c r="J117" s="180">
        <f>ROUND(I117*H117,2)</f>
        <v>0</v>
      </c>
      <c r="K117" s="176" t="s">
        <v>182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0.01709</v>
      </c>
      <c r="R117" s="183">
        <f>Q117*H117</f>
        <v>0.00112794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82</v>
      </c>
      <c r="AY117" s="18" t="s">
        <v>149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157</v>
      </c>
      <c r="BM117" s="185" t="s">
        <v>2049</v>
      </c>
    </row>
    <row r="118" spans="1:47" s="2" customFormat="1" ht="11.25">
      <c r="A118" s="35"/>
      <c r="B118" s="36"/>
      <c r="C118" s="37"/>
      <c r="D118" s="203" t="s">
        <v>184</v>
      </c>
      <c r="E118" s="37"/>
      <c r="F118" s="204" t="s">
        <v>2050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184</v>
      </c>
      <c r="AU118" s="18" t="s">
        <v>82</v>
      </c>
    </row>
    <row r="119" spans="1:47" s="2" customFormat="1" ht="19.5">
      <c r="A119" s="35"/>
      <c r="B119" s="36"/>
      <c r="C119" s="37"/>
      <c r="D119" s="187" t="s">
        <v>163</v>
      </c>
      <c r="E119" s="37"/>
      <c r="F119" s="188" t="s">
        <v>2017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163</v>
      </c>
      <c r="AU119" s="18" t="s">
        <v>82</v>
      </c>
    </row>
    <row r="120" spans="1:65" s="2" customFormat="1" ht="21.75" customHeight="1">
      <c r="A120" s="35"/>
      <c r="B120" s="36"/>
      <c r="C120" s="229" t="s">
        <v>223</v>
      </c>
      <c r="D120" s="229" t="s">
        <v>1089</v>
      </c>
      <c r="E120" s="230" t="s">
        <v>2051</v>
      </c>
      <c r="F120" s="231" t="s">
        <v>2052</v>
      </c>
      <c r="G120" s="232" t="s">
        <v>435</v>
      </c>
      <c r="H120" s="233">
        <v>0.066</v>
      </c>
      <c r="I120" s="234"/>
      <c r="J120" s="235">
        <f>ROUND(I120*H120,2)</f>
        <v>0</v>
      </c>
      <c r="K120" s="231" t="s">
        <v>182</v>
      </c>
      <c r="L120" s="236"/>
      <c r="M120" s="237" t="s">
        <v>19</v>
      </c>
      <c r="N120" s="238" t="s">
        <v>43</v>
      </c>
      <c r="O120" s="65"/>
      <c r="P120" s="183">
        <f>O120*H120</f>
        <v>0</v>
      </c>
      <c r="Q120" s="183">
        <v>1</v>
      </c>
      <c r="R120" s="183">
        <f>Q120*H120</f>
        <v>0.066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204</v>
      </c>
      <c r="AT120" s="185" t="s">
        <v>1089</v>
      </c>
      <c r="AU120" s="185" t="s">
        <v>82</v>
      </c>
      <c r="AY120" s="18" t="s">
        <v>149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157</v>
      </c>
      <c r="BM120" s="185" t="s">
        <v>2053</v>
      </c>
    </row>
    <row r="121" spans="2:51" s="13" customFormat="1" ht="11.25">
      <c r="B121" s="192"/>
      <c r="C121" s="193"/>
      <c r="D121" s="187" t="s">
        <v>165</v>
      </c>
      <c r="E121" s="194" t="s">
        <v>19</v>
      </c>
      <c r="F121" s="195" t="s">
        <v>2054</v>
      </c>
      <c r="G121" s="193"/>
      <c r="H121" s="196">
        <v>0.066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165</v>
      </c>
      <c r="AU121" s="202" t="s">
        <v>82</v>
      </c>
      <c r="AV121" s="13" t="s">
        <v>82</v>
      </c>
      <c r="AW121" s="13" t="s">
        <v>34</v>
      </c>
      <c r="AX121" s="13" t="s">
        <v>80</v>
      </c>
      <c r="AY121" s="202" t="s">
        <v>149</v>
      </c>
    </row>
    <row r="122" spans="2:63" s="12" customFormat="1" ht="22.9" customHeight="1">
      <c r="B122" s="158"/>
      <c r="C122" s="159"/>
      <c r="D122" s="160" t="s">
        <v>71</v>
      </c>
      <c r="E122" s="172" t="s">
        <v>157</v>
      </c>
      <c r="F122" s="172" t="s">
        <v>2055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SUM(P123:P143)</f>
        <v>0</v>
      </c>
      <c r="Q122" s="166"/>
      <c r="R122" s="167">
        <f>SUM(R123:R143)</f>
        <v>0.96485875</v>
      </c>
      <c r="S122" s="166"/>
      <c r="T122" s="168">
        <f>SUM(T123:T143)</f>
        <v>0</v>
      </c>
      <c r="AR122" s="169" t="s">
        <v>80</v>
      </c>
      <c r="AT122" s="170" t="s">
        <v>71</v>
      </c>
      <c r="AU122" s="170" t="s">
        <v>80</v>
      </c>
      <c r="AY122" s="169" t="s">
        <v>149</v>
      </c>
      <c r="BK122" s="171">
        <f>SUM(BK123:BK143)</f>
        <v>0</v>
      </c>
    </row>
    <row r="123" spans="1:65" s="2" customFormat="1" ht="49.15" customHeight="1">
      <c r="A123" s="35"/>
      <c r="B123" s="36"/>
      <c r="C123" s="174" t="s">
        <v>229</v>
      </c>
      <c r="D123" s="174" t="s">
        <v>152</v>
      </c>
      <c r="E123" s="175" t="s">
        <v>2056</v>
      </c>
      <c r="F123" s="176" t="s">
        <v>2057</v>
      </c>
      <c r="G123" s="177" t="s">
        <v>190</v>
      </c>
      <c r="H123" s="178">
        <v>0.364</v>
      </c>
      <c r="I123" s="179"/>
      <c r="J123" s="180">
        <f>ROUND(I123*H123,2)</f>
        <v>0</v>
      </c>
      <c r="K123" s="176" t="s">
        <v>182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2.50201</v>
      </c>
      <c r="R123" s="183">
        <f>Q123*H123</f>
        <v>0.91073164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82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2058</v>
      </c>
    </row>
    <row r="124" spans="1:47" s="2" customFormat="1" ht="11.25">
      <c r="A124" s="35"/>
      <c r="B124" s="36"/>
      <c r="C124" s="37"/>
      <c r="D124" s="203" t="s">
        <v>184</v>
      </c>
      <c r="E124" s="37"/>
      <c r="F124" s="204" t="s">
        <v>2059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184</v>
      </c>
      <c r="AU124" s="18" t="s">
        <v>82</v>
      </c>
    </row>
    <row r="125" spans="2:51" s="13" customFormat="1" ht="22.5">
      <c r="B125" s="192"/>
      <c r="C125" s="193"/>
      <c r="D125" s="187" t="s">
        <v>165</v>
      </c>
      <c r="E125" s="194" t="s">
        <v>19</v>
      </c>
      <c r="F125" s="195" t="s">
        <v>2060</v>
      </c>
      <c r="G125" s="193"/>
      <c r="H125" s="196">
        <v>0.364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165</v>
      </c>
      <c r="AU125" s="202" t="s">
        <v>82</v>
      </c>
      <c r="AV125" s="13" t="s">
        <v>82</v>
      </c>
      <c r="AW125" s="13" t="s">
        <v>34</v>
      </c>
      <c r="AX125" s="13" t="s">
        <v>80</v>
      </c>
      <c r="AY125" s="202" t="s">
        <v>149</v>
      </c>
    </row>
    <row r="126" spans="1:65" s="2" customFormat="1" ht="37.9" customHeight="1">
      <c r="A126" s="35"/>
      <c r="B126" s="36"/>
      <c r="C126" s="174" t="s">
        <v>236</v>
      </c>
      <c r="D126" s="174" t="s">
        <v>152</v>
      </c>
      <c r="E126" s="175" t="s">
        <v>2061</v>
      </c>
      <c r="F126" s="176" t="s">
        <v>2062</v>
      </c>
      <c r="G126" s="177" t="s">
        <v>170</v>
      </c>
      <c r="H126" s="178">
        <v>2.1</v>
      </c>
      <c r="I126" s="179"/>
      <c r="J126" s="180">
        <f>ROUND(I126*H126,2)</f>
        <v>0</v>
      </c>
      <c r="K126" s="176" t="s">
        <v>182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0.00533</v>
      </c>
      <c r="R126" s="183">
        <f>Q126*H126</f>
        <v>0.011193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82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2063</v>
      </c>
    </row>
    <row r="127" spans="1:47" s="2" customFormat="1" ht="11.25">
      <c r="A127" s="35"/>
      <c r="B127" s="36"/>
      <c r="C127" s="37"/>
      <c r="D127" s="203" t="s">
        <v>184</v>
      </c>
      <c r="E127" s="37"/>
      <c r="F127" s="204" t="s">
        <v>2064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184</v>
      </c>
      <c r="AU127" s="18" t="s">
        <v>82</v>
      </c>
    </row>
    <row r="128" spans="2:51" s="13" customFormat="1" ht="22.5">
      <c r="B128" s="192"/>
      <c r="C128" s="193"/>
      <c r="D128" s="187" t="s">
        <v>165</v>
      </c>
      <c r="E128" s="194" t="s">
        <v>19</v>
      </c>
      <c r="F128" s="195" t="s">
        <v>2065</v>
      </c>
      <c r="G128" s="193"/>
      <c r="H128" s="196">
        <v>2.1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165</v>
      </c>
      <c r="AU128" s="202" t="s">
        <v>82</v>
      </c>
      <c r="AV128" s="13" t="s">
        <v>82</v>
      </c>
      <c r="AW128" s="13" t="s">
        <v>34</v>
      </c>
      <c r="AX128" s="13" t="s">
        <v>80</v>
      </c>
      <c r="AY128" s="202" t="s">
        <v>149</v>
      </c>
    </row>
    <row r="129" spans="1:65" s="2" customFormat="1" ht="37.9" customHeight="1">
      <c r="A129" s="35"/>
      <c r="B129" s="36"/>
      <c r="C129" s="174" t="s">
        <v>244</v>
      </c>
      <c r="D129" s="174" t="s">
        <v>152</v>
      </c>
      <c r="E129" s="175" t="s">
        <v>2066</v>
      </c>
      <c r="F129" s="176" t="s">
        <v>2067</v>
      </c>
      <c r="G129" s="177" t="s">
        <v>170</v>
      </c>
      <c r="H129" s="178">
        <v>2.1</v>
      </c>
      <c r="I129" s="179"/>
      <c r="J129" s="180">
        <f>ROUND(I129*H129,2)</f>
        <v>0</v>
      </c>
      <c r="K129" s="176" t="s">
        <v>182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82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2068</v>
      </c>
    </row>
    <row r="130" spans="1:47" s="2" customFormat="1" ht="11.25">
      <c r="A130" s="35"/>
      <c r="B130" s="36"/>
      <c r="C130" s="37"/>
      <c r="D130" s="203" t="s">
        <v>184</v>
      </c>
      <c r="E130" s="37"/>
      <c r="F130" s="204" t="s">
        <v>2069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184</v>
      </c>
      <c r="AU130" s="18" t="s">
        <v>82</v>
      </c>
    </row>
    <row r="131" spans="2:51" s="13" customFormat="1" ht="22.5">
      <c r="B131" s="192"/>
      <c r="C131" s="193"/>
      <c r="D131" s="187" t="s">
        <v>165</v>
      </c>
      <c r="E131" s="194" t="s">
        <v>19</v>
      </c>
      <c r="F131" s="195" t="s">
        <v>2065</v>
      </c>
      <c r="G131" s="193"/>
      <c r="H131" s="196">
        <v>2.1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165</v>
      </c>
      <c r="AU131" s="202" t="s">
        <v>82</v>
      </c>
      <c r="AV131" s="13" t="s">
        <v>82</v>
      </c>
      <c r="AW131" s="13" t="s">
        <v>34</v>
      </c>
      <c r="AX131" s="13" t="s">
        <v>80</v>
      </c>
      <c r="AY131" s="202" t="s">
        <v>149</v>
      </c>
    </row>
    <row r="132" spans="1:65" s="2" customFormat="1" ht="37.9" customHeight="1">
      <c r="A132" s="35"/>
      <c r="B132" s="36"/>
      <c r="C132" s="174" t="s">
        <v>8</v>
      </c>
      <c r="D132" s="174" t="s">
        <v>152</v>
      </c>
      <c r="E132" s="175" t="s">
        <v>2070</v>
      </c>
      <c r="F132" s="176" t="s">
        <v>2071</v>
      </c>
      <c r="G132" s="177" t="s">
        <v>170</v>
      </c>
      <c r="H132" s="178">
        <v>1.82</v>
      </c>
      <c r="I132" s="179"/>
      <c r="J132" s="180">
        <f>ROUND(I132*H132,2)</f>
        <v>0</v>
      </c>
      <c r="K132" s="176" t="s">
        <v>182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0.00088</v>
      </c>
      <c r="R132" s="183">
        <f>Q132*H132</f>
        <v>0.0016016000000000001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82</v>
      </c>
      <c r="AY132" s="18" t="s">
        <v>149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157</v>
      </c>
      <c r="BM132" s="185" t="s">
        <v>2072</v>
      </c>
    </row>
    <row r="133" spans="1:47" s="2" customFormat="1" ht="11.25">
      <c r="A133" s="35"/>
      <c r="B133" s="36"/>
      <c r="C133" s="37"/>
      <c r="D133" s="203" t="s">
        <v>184</v>
      </c>
      <c r="E133" s="37"/>
      <c r="F133" s="204" t="s">
        <v>2073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184</v>
      </c>
      <c r="AU133" s="18" t="s">
        <v>82</v>
      </c>
    </row>
    <row r="134" spans="2:51" s="13" customFormat="1" ht="22.5">
      <c r="B134" s="192"/>
      <c r="C134" s="193"/>
      <c r="D134" s="187" t="s">
        <v>165</v>
      </c>
      <c r="E134" s="194" t="s">
        <v>19</v>
      </c>
      <c r="F134" s="195" t="s">
        <v>2074</v>
      </c>
      <c r="G134" s="193"/>
      <c r="H134" s="196">
        <v>1.82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165</v>
      </c>
      <c r="AU134" s="202" t="s">
        <v>82</v>
      </c>
      <c r="AV134" s="13" t="s">
        <v>82</v>
      </c>
      <c r="AW134" s="13" t="s">
        <v>34</v>
      </c>
      <c r="AX134" s="13" t="s">
        <v>80</v>
      </c>
      <c r="AY134" s="202" t="s">
        <v>149</v>
      </c>
    </row>
    <row r="135" spans="1:65" s="2" customFormat="1" ht="37.9" customHeight="1">
      <c r="A135" s="35"/>
      <c r="B135" s="36"/>
      <c r="C135" s="174" t="s">
        <v>256</v>
      </c>
      <c r="D135" s="174" t="s">
        <v>152</v>
      </c>
      <c r="E135" s="175" t="s">
        <v>2075</v>
      </c>
      <c r="F135" s="176" t="s">
        <v>2076</v>
      </c>
      <c r="G135" s="177" t="s">
        <v>170</v>
      </c>
      <c r="H135" s="178">
        <v>1.82</v>
      </c>
      <c r="I135" s="179"/>
      <c r="J135" s="180">
        <f>ROUND(I135*H135,2)</f>
        <v>0</v>
      </c>
      <c r="K135" s="176" t="s">
        <v>182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82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2077</v>
      </c>
    </row>
    <row r="136" spans="1:47" s="2" customFormat="1" ht="11.25">
      <c r="A136" s="35"/>
      <c r="B136" s="36"/>
      <c r="C136" s="37"/>
      <c r="D136" s="203" t="s">
        <v>184</v>
      </c>
      <c r="E136" s="37"/>
      <c r="F136" s="204" t="s">
        <v>2078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184</v>
      </c>
      <c r="AU136" s="18" t="s">
        <v>82</v>
      </c>
    </row>
    <row r="137" spans="2:51" s="13" customFormat="1" ht="22.5">
      <c r="B137" s="192"/>
      <c r="C137" s="193"/>
      <c r="D137" s="187" t="s">
        <v>165</v>
      </c>
      <c r="E137" s="194" t="s">
        <v>19</v>
      </c>
      <c r="F137" s="195" t="s">
        <v>2074</v>
      </c>
      <c r="G137" s="193"/>
      <c r="H137" s="196">
        <v>1.82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165</v>
      </c>
      <c r="AU137" s="202" t="s">
        <v>82</v>
      </c>
      <c r="AV137" s="13" t="s">
        <v>82</v>
      </c>
      <c r="AW137" s="13" t="s">
        <v>34</v>
      </c>
      <c r="AX137" s="13" t="s">
        <v>80</v>
      </c>
      <c r="AY137" s="202" t="s">
        <v>149</v>
      </c>
    </row>
    <row r="138" spans="1:65" s="2" customFormat="1" ht="78" customHeight="1">
      <c r="A138" s="35"/>
      <c r="B138" s="36"/>
      <c r="C138" s="174" t="s">
        <v>262</v>
      </c>
      <c r="D138" s="174" t="s">
        <v>152</v>
      </c>
      <c r="E138" s="175" t="s">
        <v>2079</v>
      </c>
      <c r="F138" s="176" t="s">
        <v>2080</v>
      </c>
      <c r="G138" s="177" t="s">
        <v>435</v>
      </c>
      <c r="H138" s="178">
        <v>0.016</v>
      </c>
      <c r="I138" s="179"/>
      <c r="J138" s="180">
        <f>ROUND(I138*H138,2)</f>
        <v>0</v>
      </c>
      <c r="K138" s="176" t="s">
        <v>182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1.05555</v>
      </c>
      <c r="R138" s="183">
        <f>Q138*H138</f>
        <v>0.0168888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82</v>
      </c>
      <c r="AY138" s="18" t="s">
        <v>149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157</v>
      </c>
      <c r="BM138" s="185" t="s">
        <v>2081</v>
      </c>
    </row>
    <row r="139" spans="1:47" s="2" customFormat="1" ht="11.25">
      <c r="A139" s="35"/>
      <c r="B139" s="36"/>
      <c r="C139" s="37"/>
      <c r="D139" s="203" t="s">
        <v>184</v>
      </c>
      <c r="E139" s="37"/>
      <c r="F139" s="204" t="s">
        <v>2082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184</v>
      </c>
      <c r="AU139" s="18" t="s">
        <v>82</v>
      </c>
    </row>
    <row r="140" spans="2:51" s="13" customFormat="1" ht="22.5">
      <c r="B140" s="192"/>
      <c r="C140" s="193"/>
      <c r="D140" s="187" t="s">
        <v>165</v>
      </c>
      <c r="E140" s="194" t="s">
        <v>19</v>
      </c>
      <c r="F140" s="195" t="s">
        <v>2083</v>
      </c>
      <c r="G140" s="193"/>
      <c r="H140" s="196">
        <v>0.016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165</v>
      </c>
      <c r="AU140" s="202" t="s">
        <v>82</v>
      </c>
      <c r="AV140" s="13" t="s">
        <v>82</v>
      </c>
      <c r="AW140" s="13" t="s">
        <v>34</v>
      </c>
      <c r="AX140" s="13" t="s">
        <v>80</v>
      </c>
      <c r="AY140" s="202" t="s">
        <v>149</v>
      </c>
    </row>
    <row r="141" spans="1:65" s="2" customFormat="1" ht="78" customHeight="1">
      <c r="A141" s="35"/>
      <c r="B141" s="36"/>
      <c r="C141" s="174" t="s">
        <v>268</v>
      </c>
      <c r="D141" s="174" t="s">
        <v>152</v>
      </c>
      <c r="E141" s="175" t="s">
        <v>2084</v>
      </c>
      <c r="F141" s="176" t="s">
        <v>2085</v>
      </c>
      <c r="G141" s="177" t="s">
        <v>435</v>
      </c>
      <c r="H141" s="178">
        <v>0.023</v>
      </c>
      <c r="I141" s="179"/>
      <c r="J141" s="180">
        <f>ROUND(I141*H141,2)</f>
        <v>0</v>
      </c>
      <c r="K141" s="176" t="s">
        <v>182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1.06277</v>
      </c>
      <c r="R141" s="183">
        <f>Q141*H141</f>
        <v>0.02444371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82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2086</v>
      </c>
    </row>
    <row r="142" spans="1:47" s="2" customFormat="1" ht="11.25">
      <c r="A142" s="35"/>
      <c r="B142" s="36"/>
      <c r="C142" s="37"/>
      <c r="D142" s="203" t="s">
        <v>184</v>
      </c>
      <c r="E142" s="37"/>
      <c r="F142" s="204" t="s">
        <v>2087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184</v>
      </c>
      <c r="AU142" s="18" t="s">
        <v>82</v>
      </c>
    </row>
    <row r="143" spans="2:51" s="13" customFormat="1" ht="22.5">
      <c r="B143" s="192"/>
      <c r="C143" s="193"/>
      <c r="D143" s="187" t="s">
        <v>165</v>
      </c>
      <c r="E143" s="194" t="s">
        <v>19</v>
      </c>
      <c r="F143" s="195" t="s">
        <v>2088</v>
      </c>
      <c r="G143" s="193"/>
      <c r="H143" s="196">
        <v>0.023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80</v>
      </c>
      <c r="AY143" s="202" t="s">
        <v>149</v>
      </c>
    </row>
    <row r="144" spans="2:63" s="12" customFormat="1" ht="22.9" customHeight="1">
      <c r="B144" s="158"/>
      <c r="C144" s="159"/>
      <c r="D144" s="160" t="s">
        <v>71</v>
      </c>
      <c r="E144" s="172" t="s">
        <v>150</v>
      </c>
      <c r="F144" s="172" t="s">
        <v>151</v>
      </c>
      <c r="G144" s="159"/>
      <c r="H144" s="159"/>
      <c r="I144" s="162"/>
      <c r="J144" s="173">
        <f>BK144</f>
        <v>0</v>
      </c>
      <c r="K144" s="159"/>
      <c r="L144" s="164"/>
      <c r="M144" s="165"/>
      <c r="N144" s="166"/>
      <c r="O144" s="166"/>
      <c r="P144" s="167">
        <f>SUM(P145:P191)</f>
        <v>0</v>
      </c>
      <c r="Q144" s="166"/>
      <c r="R144" s="167">
        <f>SUM(R145:R191)</f>
        <v>2.5488899999999997</v>
      </c>
      <c r="S144" s="166"/>
      <c r="T144" s="168">
        <f>SUM(T145:T191)</f>
        <v>0</v>
      </c>
      <c r="AR144" s="169" t="s">
        <v>80</v>
      </c>
      <c r="AT144" s="170" t="s">
        <v>71</v>
      </c>
      <c r="AU144" s="170" t="s">
        <v>80</v>
      </c>
      <c r="AY144" s="169" t="s">
        <v>149</v>
      </c>
      <c r="BK144" s="171">
        <f>SUM(BK145:BK191)</f>
        <v>0</v>
      </c>
    </row>
    <row r="145" spans="1:65" s="2" customFormat="1" ht="33" customHeight="1">
      <c r="A145" s="35"/>
      <c r="B145" s="36"/>
      <c r="C145" s="174" t="s">
        <v>274</v>
      </c>
      <c r="D145" s="174" t="s">
        <v>152</v>
      </c>
      <c r="E145" s="175" t="s">
        <v>2089</v>
      </c>
      <c r="F145" s="176" t="s">
        <v>2090</v>
      </c>
      <c r="G145" s="177" t="s">
        <v>435</v>
      </c>
      <c r="H145" s="178">
        <v>0.554</v>
      </c>
      <c r="I145" s="179"/>
      <c r="J145" s="180">
        <f>ROUND(I145*H145,2)</f>
        <v>0</v>
      </c>
      <c r="K145" s="176" t="s">
        <v>182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82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2091</v>
      </c>
    </row>
    <row r="146" spans="1:47" s="2" customFormat="1" ht="11.25">
      <c r="A146" s="35"/>
      <c r="B146" s="36"/>
      <c r="C146" s="37"/>
      <c r="D146" s="203" t="s">
        <v>184</v>
      </c>
      <c r="E146" s="37"/>
      <c r="F146" s="204" t="s">
        <v>2092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184</v>
      </c>
      <c r="AU146" s="18" t="s">
        <v>82</v>
      </c>
    </row>
    <row r="147" spans="1:47" s="2" customFormat="1" ht="19.5">
      <c r="A147" s="35"/>
      <c r="B147" s="36"/>
      <c r="C147" s="37"/>
      <c r="D147" s="187" t="s">
        <v>163</v>
      </c>
      <c r="E147" s="37"/>
      <c r="F147" s="188" t="s">
        <v>2017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163</v>
      </c>
      <c r="AU147" s="18" t="s">
        <v>82</v>
      </c>
    </row>
    <row r="148" spans="2:51" s="13" customFormat="1" ht="11.25">
      <c r="B148" s="192"/>
      <c r="C148" s="193"/>
      <c r="D148" s="187" t="s">
        <v>165</v>
      </c>
      <c r="E148" s="194" t="s">
        <v>19</v>
      </c>
      <c r="F148" s="195" t="s">
        <v>2093</v>
      </c>
      <c r="G148" s="193"/>
      <c r="H148" s="196">
        <v>0.554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165</v>
      </c>
      <c r="AU148" s="202" t="s">
        <v>82</v>
      </c>
      <c r="AV148" s="13" t="s">
        <v>82</v>
      </c>
      <c r="AW148" s="13" t="s">
        <v>34</v>
      </c>
      <c r="AX148" s="13" t="s">
        <v>80</v>
      </c>
      <c r="AY148" s="202" t="s">
        <v>149</v>
      </c>
    </row>
    <row r="149" spans="1:65" s="2" customFormat="1" ht="24.2" customHeight="1">
      <c r="A149" s="35"/>
      <c r="B149" s="36"/>
      <c r="C149" s="229" t="s">
        <v>280</v>
      </c>
      <c r="D149" s="229" t="s">
        <v>1089</v>
      </c>
      <c r="E149" s="230" t="s">
        <v>2094</v>
      </c>
      <c r="F149" s="231" t="s">
        <v>2095</v>
      </c>
      <c r="G149" s="232" t="s">
        <v>435</v>
      </c>
      <c r="H149" s="233">
        <v>0.299</v>
      </c>
      <c r="I149" s="234"/>
      <c r="J149" s="235">
        <f>ROUND(I149*H149,2)</f>
        <v>0</v>
      </c>
      <c r="K149" s="231" t="s">
        <v>182</v>
      </c>
      <c r="L149" s="236"/>
      <c r="M149" s="237" t="s">
        <v>19</v>
      </c>
      <c r="N149" s="238" t="s">
        <v>43</v>
      </c>
      <c r="O149" s="65"/>
      <c r="P149" s="183">
        <f>O149*H149</f>
        <v>0</v>
      </c>
      <c r="Q149" s="183">
        <v>1</v>
      </c>
      <c r="R149" s="183">
        <f>Q149*H149</f>
        <v>0.299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204</v>
      </c>
      <c r="AT149" s="185" t="s">
        <v>1089</v>
      </c>
      <c r="AU149" s="185" t="s">
        <v>82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2096</v>
      </c>
    </row>
    <row r="150" spans="2:51" s="13" customFormat="1" ht="11.25">
      <c r="B150" s="192"/>
      <c r="C150" s="193"/>
      <c r="D150" s="187" t="s">
        <v>165</v>
      </c>
      <c r="E150" s="194" t="s">
        <v>19</v>
      </c>
      <c r="F150" s="195" t="s">
        <v>2097</v>
      </c>
      <c r="G150" s="193"/>
      <c r="H150" s="196">
        <v>0.299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165</v>
      </c>
      <c r="AU150" s="202" t="s">
        <v>82</v>
      </c>
      <c r="AV150" s="13" t="s">
        <v>82</v>
      </c>
      <c r="AW150" s="13" t="s">
        <v>34</v>
      </c>
      <c r="AX150" s="13" t="s">
        <v>80</v>
      </c>
      <c r="AY150" s="202" t="s">
        <v>149</v>
      </c>
    </row>
    <row r="151" spans="1:65" s="2" customFormat="1" ht="21.75" customHeight="1">
      <c r="A151" s="35"/>
      <c r="B151" s="36"/>
      <c r="C151" s="229" t="s">
        <v>7</v>
      </c>
      <c r="D151" s="229" t="s">
        <v>1089</v>
      </c>
      <c r="E151" s="230" t="s">
        <v>2033</v>
      </c>
      <c r="F151" s="231" t="s">
        <v>2034</v>
      </c>
      <c r="G151" s="232" t="s">
        <v>435</v>
      </c>
      <c r="H151" s="233">
        <v>0.047</v>
      </c>
      <c r="I151" s="234"/>
      <c r="J151" s="235">
        <f>ROUND(I151*H151,2)</f>
        <v>0</v>
      </c>
      <c r="K151" s="231" t="s">
        <v>182</v>
      </c>
      <c r="L151" s="236"/>
      <c r="M151" s="237" t="s">
        <v>19</v>
      </c>
      <c r="N151" s="238" t="s">
        <v>43</v>
      </c>
      <c r="O151" s="65"/>
      <c r="P151" s="183">
        <f>O151*H151</f>
        <v>0</v>
      </c>
      <c r="Q151" s="183">
        <v>1</v>
      </c>
      <c r="R151" s="183">
        <f>Q151*H151</f>
        <v>0.047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204</v>
      </c>
      <c r="AT151" s="185" t="s">
        <v>1089</v>
      </c>
      <c r="AU151" s="185" t="s">
        <v>82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2098</v>
      </c>
    </row>
    <row r="152" spans="2:51" s="13" customFormat="1" ht="11.25">
      <c r="B152" s="192"/>
      <c r="C152" s="193"/>
      <c r="D152" s="187" t="s">
        <v>165</v>
      </c>
      <c r="E152" s="194" t="s">
        <v>19</v>
      </c>
      <c r="F152" s="195" t="s">
        <v>2099</v>
      </c>
      <c r="G152" s="193"/>
      <c r="H152" s="196">
        <v>0.047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165</v>
      </c>
      <c r="AU152" s="202" t="s">
        <v>82</v>
      </c>
      <c r="AV152" s="13" t="s">
        <v>82</v>
      </c>
      <c r="AW152" s="13" t="s">
        <v>34</v>
      </c>
      <c r="AX152" s="13" t="s">
        <v>80</v>
      </c>
      <c r="AY152" s="202" t="s">
        <v>149</v>
      </c>
    </row>
    <row r="153" spans="1:65" s="2" customFormat="1" ht="21.75" customHeight="1">
      <c r="A153" s="35"/>
      <c r="B153" s="36"/>
      <c r="C153" s="229" t="s">
        <v>291</v>
      </c>
      <c r="D153" s="229" t="s">
        <v>1089</v>
      </c>
      <c r="E153" s="230" t="s">
        <v>2100</v>
      </c>
      <c r="F153" s="231" t="s">
        <v>2101</v>
      </c>
      <c r="G153" s="232" t="s">
        <v>435</v>
      </c>
      <c r="H153" s="233">
        <v>0.122</v>
      </c>
      <c r="I153" s="234"/>
      <c r="J153" s="235">
        <f>ROUND(I153*H153,2)</f>
        <v>0</v>
      </c>
      <c r="K153" s="231" t="s">
        <v>182</v>
      </c>
      <c r="L153" s="236"/>
      <c r="M153" s="237" t="s">
        <v>19</v>
      </c>
      <c r="N153" s="238" t="s">
        <v>43</v>
      </c>
      <c r="O153" s="65"/>
      <c r="P153" s="183">
        <f>O153*H153</f>
        <v>0</v>
      </c>
      <c r="Q153" s="183">
        <v>1</v>
      </c>
      <c r="R153" s="183">
        <f>Q153*H153</f>
        <v>0.122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204</v>
      </c>
      <c r="AT153" s="185" t="s">
        <v>1089</v>
      </c>
      <c r="AU153" s="185" t="s">
        <v>82</v>
      </c>
      <c r="AY153" s="18" t="s">
        <v>149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157</v>
      </c>
      <c r="BM153" s="185" t="s">
        <v>2102</v>
      </c>
    </row>
    <row r="154" spans="2:51" s="13" customFormat="1" ht="11.25">
      <c r="B154" s="192"/>
      <c r="C154" s="193"/>
      <c r="D154" s="187" t="s">
        <v>165</v>
      </c>
      <c r="E154" s="194" t="s">
        <v>19</v>
      </c>
      <c r="F154" s="195" t="s">
        <v>2103</v>
      </c>
      <c r="G154" s="193"/>
      <c r="H154" s="196">
        <v>0.122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165</v>
      </c>
      <c r="AU154" s="202" t="s">
        <v>82</v>
      </c>
      <c r="AV154" s="13" t="s">
        <v>82</v>
      </c>
      <c r="AW154" s="13" t="s">
        <v>34</v>
      </c>
      <c r="AX154" s="13" t="s">
        <v>80</v>
      </c>
      <c r="AY154" s="202" t="s">
        <v>149</v>
      </c>
    </row>
    <row r="155" spans="1:65" s="2" customFormat="1" ht="21.75" customHeight="1">
      <c r="A155" s="35"/>
      <c r="B155" s="36"/>
      <c r="C155" s="229" t="s">
        <v>297</v>
      </c>
      <c r="D155" s="229" t="s">
        <v>1089</v>
      </c>
      <c r="E155" s="230" t="s">
        <v>2104</v>
      </c>
      <c r="F155" s="231" t="s">
        <v>2105</v>
      </c>
      <c r="G155" s="232" t="s">
        <v>435</v>
      </c>
      <c r="H155" s="233">
        <v>0.108</v>
      </c>
      <c r="I155" s="234"/>
      <c r="J155" s="235">
        <f>ROUND(I155*H155,2)</f>
        <v>0</v>
      </c>
      <c r="K155" s="231" t="s">
        <v>182</v>
      </c>
      <c r="L155" s="236"/>
      <c r="M155" s="237" t="s">
        <v>19</v>
      </c>
      <c r="N155" s="238" t="s">
        <v>43</v>
      </c>
      <c r="O155" s="65"/>
      <c r="P155" s="183">
        <f>O155*H155</f>
        <v>0</v>
      </c>
      <c r="Q155" s="183">
        <v>1</v>
      </c>
      <c r="R155" s="183">
        <f>Q155*H155</f>
        <v>0.108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204</v>
      </c>
      <c r="AT155" s="185" t="s">
        <v>1089</v>
      </c>
      <c r="AU155" s="185" t="s">
        <v>82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2106</v>
      </c>
    </row>
    <row r="156" spans="2:51" s="13" customFormat="1" ht="11.25">
      <c r="B156" s="192"/>
      <c r="C156" s="193"/>
      <c r="D156" s="187" t="s">
        <v>165</v>
      </c>
      <c r="E156" s="194" t="s">
        <v>19</v>
      </c>
      <c r="F156" s="195" t="s">
        <v>2107</v>
      </c>
      <c r="G156" s="193"/>
      <c r="H156" s="196">
        <v>0.108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165</v>
      </c>
      <c r="AU156" s="202" t="s">
        <v>82</v>
      </c>
      <c r="AV156" s="13" t="s">
        <v>82</v>
      </c>
      <c r="AW156" s="13" t="s">
        <v>34</v>
      </c>
      <c r="AX156" s="13" t="s">
        <v>80</v>
      </c>
      <c r="AY156" s="202" t="s">
        <v>149</v>
      </c>
    </row>
    <row r="157" spans="1:65" s="2" customFormat="1" ht="37.9" customHeight="1">
      <c r="A157" s="35"/>
      <c r="B157" s="36"/>
      <c r="C157" s="174" t="s">
        <v>303</v>
      </c>
      <c r="D157" s="174" t="s">
        <v>152</v>
      </c>
      <c r="E157" s="175" t="s">
        <v>2108</v>
      </c>
      <c r="F157" s="176" t="s">
        <v>2109</v>
      </c>
      <c r="G157" s="177" t="s">
        <v>435</v>
      </c>
      <c r="H157" s="178">
        <v>0.946</v>
      </c>
      <c r="I157" s="179"/>
      <c r="J157" s="180">
        <f>ROUND(I157*H157,2)</f>
        <v>0</v>
      </c>
      <c r="K157" s="176" t="s">
        <v>182</v>
      </c>
      <c r="L157" s="40"/>
      <c r="M157" s="181" t="s">
        <v>19</v>
      </c>
      <c r="N157" s="182" t="s">
        <v>43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82</v>
      </c>
      <c r="AY157" s="18" t="s">
        <v>149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80</v>
      </c>
      <c r="BK157" s="186">
        <f>ROUND(I157*H157,2)</f>
        <v>0</v>
      </c>
      <c r="BL157" s="18" t="s">
        <v>157</v>
      </c>
      <c r="BM157" s="185" t="s">
        <v>2110</v>
      </c>
    </row>
    <row r="158" spans="1:47" s="2" customFormat="1" ht="11.25">
      <c r="A158" s="35"/>
      <c r="B158" s="36"/>
      <c r="C158" s="37"/>
      <c r="D158" s="203" t="s">
        <v>184</v>
      </c>
      <c r="E158" s="37"/>
      <c r="F158" s="204" t="s">
        <v>2111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184</v>
      </c>
      <c r="AU158" s="18" t="s">
        <v>82</v>
      </c>
    </row>
    <row r="159" spans="1:47" s="2" customFormat="1" ht="19.5">
      <c r="A159" s="35"/>
      <c r="B159" s="36"/>
      <c r="C159" s="37"/>
      <c r="D159" s="187" t="s">
        <v>163</v>
      </c>
      <c r="E159" s="37"/>
      <c r="F159" s="188" t="s">
        <v>2017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163</v>
      </c>
      <c r="AU159" s="18" t="s">
        <v>82</v>
      </c>
    </row>
    <row r="160" spans="2:51" s="13" customFormat="1" ht="11.25">
      <c r="B160" s="192"/>
      <c r="C160" s="193"/>
      <c r="D160" s="187" t="s">
        <v>165</v>
      </c>
      <c r="E160" s="194" t="s">
        <v>19</v>
      </c>
      <c r="F160" s="195" t="s">
        <v>2112</v>
      </c>
      <c r="G160" s="193"/>
      <c r="H160" s="196">
        <v>0.946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165</v>
      </c>
      <c r="AU160" s="202" t="s">
        <v>82</v>
      </c>
      <c r="AV160" s="13" t="s">
        <v>82</v>
      </c>
      <c r="AW160" s="13" t="s">
        <v>34</v>
      </c>
      <c r="AX160" s="13" t="s">
        <v>80</v>
      </c>
      <c r="AY160" s="202" t="s">
        <v>149</v>
      </c>
    </row>
    <row r="161" spans="1:65" s="2" customFormat="1" ht="21.75" customHeight="1">
      <c r="A161" s="35"/>
      <c r="B161" s="36"/>
      <c r="C161" s="229" t="s">
        <v>311</v>
      </c>
      <c r="D161" s="229" t="s">
        <v>1089</v>
      </c>
      <c r="E161" s="230" t="s">
        <v>2113</v>
      </c>
      <c r="F161" s="231" t="s">
        <v>2114</v>
      </c>
      <c r="G161" s="232" t="s">
        <v>435</v>
      </c>
      <c r="H161" s="233">
        <v>0.03</v>
      </c>
      <c r="I161" s="234"/>
      <c r="J161" s="235">
        <f>ROUND(I161*H161,2)</f>
        <v>0</v>
      </c>
      <c r="K161" s="231" t="s">
        <v>182</v>
      </c>
      <c r="L161" s="236"/>
      <c r="M161" s="237" t="s">
        <v>19</v>
      </c>
      <c r="N161" s="238" t="s">
        <v>43</v>
      </c>
      <c r="O161" s="65"/>
      <c r="P161" s="183">
        <f>O161*H161</f>
        <v>0</v>
      </c>
      <c r="Q161" s="183">
        <v>1</v>
      </c>
      <c r="R161" s="183">
        <f>Q161*H161</f>
        <v>0.03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204</v>
      </c>
      <c r="AT161" s="185" t="s">
        <v>1089</v>
      </c>
      <c r="AU161" s="185" t="s">
        <v>82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2115</v>
      </c>
    </row>
    <row r="162" spans="2:51" s="13" customFormat="1" ht="11.25">
      <c r="B162" s="192"/>
      <c r="C162" s="193"/>
      <c r="D162" s="187" t="s">
        <v>165</v>
      </c>
      <c r="E162" s="194" t="s">
        <v>19</v>
      </c>
      <c r="F162" s="195" t="s">
        <v>2116</v>
      </c>
      <c r="G162" s="193"/>
      <c r="H162" s="196">
        <v>0.03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165</v>
      </c>
      <c r="AU162" s="202" t="s">
        <v>82</v>
      </c>
      <c r="AV162" s="13" t="s">
        <v>82</v>
      </c>
      <c r="AW162" s="13" t="s">
        <v>34</v>
      </c>
      <c r="AX162" s="13" t="s">
        <v>80</v>
      </c>
      <c r="AY162" s="202" t="s">
        <v>149</v>
      </c>
    </row>
    <row r="163" spans="1:65" s="2" customFormat="1" ht="21.75" customHeight="1">
      <c r="A163" s="35"/>
      <c r="B163" s="36"/>
      <c r="C163" s="229" t="s">
        <v>317</v>
      </c>
      <c r="D163" s="229" t="s">
        <v>1089</v>
      </c>
      <c r="E163" s="230" t="s">
        <v>2117</v>
      </c>
      <c r="F163" s="231" t="s">
        <v>2118</v>
      </c>
      <c r="G163" s="232" t="s">
        <v>435</v>
      </c>
      <c r="H163" s="233">
        <v>0.189</v>
      </c>
      <c r="I163" s="234"/>
      <c r="J163" s="235">
        <f>ROUND(I163*H163,2)</f>
        <v>0</v>
      </c>
      <c r="K163" s="231" t="s">
        <v>182</v>
      </c>
      <c r="L163" s="236"/>
      <c r="M163" s="237" t="s">
        <v>19</v>
      </c>
      <c r="N163" s="238" t="s">
        <v>43</v>
      </c>
      <c r="O163" s="65"/>
      <c r="P163" s="183">
        <f>O163*H163</f>
        <v>0</v>
      </c>
      <c r="Q163" s="183">
        <v>1</v>
      </c>
      <c r="R163" s="183">
        <f>Q163*H163</f>
        <v>0.189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204</v>
      </c>
      <c r="AT163" s="185" t="s">
        <v>1089</v>
      </c>
      <c r="AU163" s="185" t="s">
        <v>82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2119</v>
      </c>
    </row>
    <row r="164" spans="1:47" s="2" customFormat="1" ht="19.5">
      <c r="A164" s="35"/>
      <c r="B164" s="36"/>
      <c r="C164" s="37"/>
      <c r="D164" s="187" t="s">
        <v>163</v>
      </c>
      <c r="E164" s="37"/>
      <c r="F164" s="188" t="s">
        <v>2120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82</v>
      </c>
    </row>
    <row r="165" spans="2:51" s="13" customFormat="1" ht="11.25">
      <c r="B165" s="192"/>
      <c r="C165" s="193"/>
      <c r="D165" s="187" t="s">
        <v>165</v>
      </c>
      <c r="E165" s="194" t="s">
        <v>19</v>
      </c>
      <c r="F165" s="195" t="s">
        <v>2121</v>
      </c>
      <c r="G165" s="193"/>
      <c r="H165" s="196">
        <v>0.189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165</v>
      </c>
      <c r="AU165" s="202" t="s">
        <v>82</v>
      </c>
      <c r="AV165" s="13" t="s">
        <v>82</v>
      </c>
      <c r="AW165" s="13" t="s">
        <v>34</v>
      </c>
      <c r="AX165" s="13" t="s">
        <v>80</v>
      </c>
      <c r="AY165" s="202" t="s">
        <v>149</v>
      </c>
    </row>
    <row r="166" spans="1:65" s="2" customFormat="1" ht="21.75" customHeight="1">
      <c r="A166" s="35"/>
      <c r="B166" s="36"/>
      <c r="C166" s="229" t="s">
        <v>323</v>
      </c>
      <c r="D166" s="229" t="s">
        <v>1089</v>
      </c>
      <c r="E166" s="230" t="s">
        <v>2122</v>
      </c>
      <c r="F166" s="231" t="s">
        <v>2123</v>
      </c>
      <c r="G166" s="232" t="s">
        <v>435</v>
      </c>
      <c r="H166" s="233">
        <v>0.137</v>
      </c>
      <c r="I166" s="234"/>
      <c r="J166" s="235">
        <f>ROUND(I166*H166,2)</f>
        <v>0</v>
      </c>
      <c r="K166" s="231" t="s">
        <v>182</v>
      </c>
      <c r="L166" s="236"/>
      <c r="M166" s="237" t="s">
        <v>19</v>
      </c>
      <c r="N166" s="238" t="s">
        <v>43</v>
      </c>
      <c r="O166" s="65"/>
      <c r="P166" s="183">
        <f>O166*H166</f>
        <v>0</v>
      </c>
      <c r="Q166" s="183">
        <v>1</v>
      </c>
      <c r="R166" s="183">
        <f>Q166*H166</f>
        <v>0.137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204</v>
      </c>
      <c r="AT166" s="185" t="s">
        <v>1089</v>
      </c>
      <c r="AU166" s="185" t="s">
        <v>82</v>
      </c>
      <c r="AY166" s="18" t="s">
        <v>149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80</v>
      </c>
      <c r="BK166" s="186">
        <f>ROUND(I166*H166,2)</f>
        <v>0</v>
      </c>
      <c r="BL166" s="18" t="s">
        <v>157</v>
      </c>
      <c r="BM166" s="185" t="s">
        <v>2124</v>
      </c>
    </row>
    <row r="167" spans="2:51" s="13" customFormat="1" ht="11.25">
      <c r="B167" s="192"/>
      <c r="C167" s="193"/>
      <c r="D167" s="187" t="s">
        <v>165</v>
      </c>
      <c r="E167" s="194" t="s">
        <v>19</v>
      </c>
      <c r="F167" s="195" t="s">
        <v>2125</v>
      </c>
      <c r="G167" s="193"/>
      <c r="H167" s="196">
        <v>0.137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165</v>
      </c>
      <c r="AU167" s="202" t="s">
        <v>82</v>
      </c>
      <c r="AV167" s="13" t="s">
        <v>82</v>
      </c>
      <c r="AW167" s="13" t="s">
        <v>34</v>
      </c>
      <c r="AX167" s="13" t="s">
        <v>80</v>
      </c>
      <c r="AY167" s="202" t="s">
        <v>149</v>
      </c>
    </row>
    <row r="168" spans="1:65" s="2" customFormat="1" ht="21.75" customHeight="1">
      <c r="A168" s="35"/>
      <c r="B168" s="36"/>
      <c r="C168" s="229" t="s">
        <v>331</v>
      </c>
      <c r="D168" s="229" t="s">
        <v>1089</v>
      </c>
      <c r="E168" s="230" t="s">
        <v>2126</v>
      </c>
      <c r="F168" s="231" t="s">
        <v>2127</v>
      </c>
      <c r="G168" s="232" t="s">
        <v>435</v>
      </c>
      <c r="H168" s="233">
        <v>0.111</v>
      </c>
      <c r="I168" s="234"/>
      <c r="J168" s="235">
        <f>ROUND(I168*H168,2)</f>
        <v>0</v>
      </c>
      <c r="K168" s="231" t="s">
        <v>182</v>
      </c>
      <c r="L168" s="236"/>
      <c r="M168" s="237" t="s">
        <v>19</v>
      </c>
      <c r="N168" s="238" t="s">
        <v>43</v>
      </c>
      <c r="O168" s="65"/>
      <c r="P168" s="183">
        <f>O168*H168</f>
        <v>0</v>
      </c>
      <c r="Q168" s="183">
        <v>1</v>
      </c>
      <c r="R168" s="183">
        <f>Q168*H168</f>
        <v>0.111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204</v>
      </c>
      <c r="AT168" s="185" t="s">
        <v>1089</v>
      </c>
      <c r="AU168" s="185" t="s">
        <v>82</v>
      </c>
      <c r="AY168" s="18" t="s">
        <v>149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80</v>
      </c>
      <c r="BK168" s="186">
        <f>ROUND(I168*H168,2)</f>
        <v>0</v>
      </c>
      <c r="BL168" s="18" t="s">
        <v>157</v>
      </c>
      <c r="BM168" s="185" t="s">
        <v>2128</v>
      </c>
    </row>
    <row r="169" spans="1:47" s="2" customFormat="1" ht="19.5">
      <c r="A169" s="35"/>
      <c r="B169" s="36"/>
      <c r="C169" s="37"/>
      <c r="D169" s="187" t="s">
        <v>163</v>
      </c>
      <c r="E169" s="37"/>
      <c r="F169" s="188" t="s">
        <v>2120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163</v>
      </c>
      <c r="AU169" s="18" t="s">
        <v>82</v>
      </c>
    </row>
    <row r="170" spans="2:51" s="13" customFormat="1" ht="11.25">
      <c r="B170" s="192"/>
      <c r="C170" s="193"/>
      <c r="D170" s="187" t="s">
        <v>165</v>
      </c>
      <c r="E170" s="194" t="s">
        <v>19</v>
      </c>
      <c r="F170" s="195" t="s">
        <v>2129</v>
      </c>
      <c r="G170" s="193"/>
      <c r="H170" s="196">
        <v>0.111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165</v>
      </c>
      <c r="AU170" s="202" t="s">
        <v>82</v>
      </c>
      <c r="AV170" s="13" t="s">
        <v>82</v>
      </c>
      <c r="AW170" s="13" t="s">
        <v>34</v>
      </c>
      <c r="AX170" s="13" t="s">
        <v>80</v>
      </c>
      <c r="AY170" s="202" t="s">
        <v>149</v>
      </c>
    </row>
    <row r="171" spans="1:65" s="2" customFormat="1" ht="21.75" customHeight="1">
      <c r="A171" s="35"/>
      <c r="B171" s="36"/>
      <c r="C171" s="229" t="s">
        <v>337</v>
      </c>
      <c r="D171" s="229" t="s">
        <v>1089</v>
      </c>
      <c r="E171" s="230" t="s">
        <v>2130</v>
      </c>
      <c r="F171" s="231" t="s">
        <v>2131</v>
      </c>
      <c r="G171" s="232" t="s">
        <v>435</v>
      </c>
      <c r="H171" s="233">
        <v>0.036</v>
      </c>
      <c r="I171" s="234"/>
      <c r="J171" s="235">
        <f>ROUND(I171*H171,2)</f>
        <v>0</v>
      </c>
      <c r="K171" s="231" t="s">
        <v>182</v>
      </c>
      <c r="L171" s="236"/>
      <c r="M171" s="237" t="s">
        <v>19</v>
      </c>
      <c r="N171" s="238" t="s">
        <v>43</v>
      </c>
      <c r="O171" s="65"/>
      <c r="P171" s="183">
        <f>O171*H171</f>
        <v>0</v>
      </c>
      <c r="Q171" s="183">
        <v>1</v>
      </c>
      <c r="R171" s="183">
        <f>Q171*H171</f>
        <v>0.036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204</v>
      </c>
      <c r="AT171" s="185" t="s">
        <v>1089</v>
      </c>
      <c r="AU171" s="185" t="s">
        <v>82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2132</v>
      </c>
    </row>
    <row r="172" spans="2:51" s="13" customFormat="1" ht="11.25">
      <c r="B172" s="192"/>
      <c r="C172" s="193"/>
      <c r="D172" s="187" t="s">
        <v>165</v>
      </c>
      <c r="E172" s="194" t="s">
        <v>19</v>
      </c>
      <c r="F172" s="195" t="s">
        <v>2133</v>
      </c>
      <c r="G172" s="193"/>
      <c r="H172" s="196">
        <v>0.036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165</v>
      </c>
      <c r="AU172" s="202" t="s">
        <v>82</v>
      </c>
      <c r="AV172" s="13" t="s">
        <v>82</v>
      </c>
      <c r="AW172" s="13" t="s">
        <v>34</v>
      </c>
      <c r="AX172" s="13" t="s">
        <v>80</v>
      </c>
      <c r="AY172" s="202" t="s">
        <v>149</v>
      </c>
    </row>
    <row r="173" spans="1:65" s="2" customFormat="1" ht="24.2" customHeight="1">
      <c r="A173" s="35"/>
      <c r="B173" s="36"/>
      <c r="C173" s="229" t="s">
        <v>343</v>
      </c>
      <c r="D173" s="229" t="s">
        <v>1089</v>
      </c>
      <c r="E173" s="230" t="s">
        <v>2134</v>
      </c>
      <c r="F173" s="231" t="s">
        <v>2135</v>
      </c>
      <c r="G173" s="232" t="s">
        <v>435</v>
      </c>
      <c r="H173" s="233">
        <v>0.309</v>
      </c>
      <c r="I173" s="234"/>
      <c r="J173" s="235">
        <f>ROUND(I173*H173,2)</f>
        <v>0</v>
      </c>
      <c r="K173" s="231" t="s">
        <v>182</v>
      </c>
      <c r="L173" s="236"/>
      <c r="M173" s="237" t="s">
        <v>19</v>
      </c>
      <c r="N173" s="238" t="s">
        <v>43</v>
      </c>
      <c r="O173" s="65"/>
      <c r="P173" s="183">
        <f>O173*H173</f>
        <v>0</v>
      </c>
      <c r="Q173" s="183">
        <v>1</v>
      </c>
      <c r="R173" s="183">
        <f>Q173*H173</f>
        <v>0.309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204</v>
      </c>
      <c r="AT173" s="185" t="s">
        <v>1089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2136</v>
      </c>
    </row>
    <row r="174" spans="2:51" s="13" customFormat="1" ht="11.25">
      <c r="B174" s="192"/>
      <c r="C174" s="193"/>
      <c r="D174" s="187" t="s">
        <v>165</v>
      </c>
      <c r="E174" s="194" t="s">
        <v>19</v>
      </c>
      <c r="F174" s="195" t="s">
        <v>2137</v>
      </c>
      <c r="G174" s="193"/>
      <c r="H174" s="196">
        <v>0.309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165</v>
      </c>
      <c r="AU174" s="202" t="s">
        <v>82</v>
      </c>
      <c r="AV174" s="13" t="s">
        <v>82</v>
      </c>
      <c r="AW174" s="13" t="s">
        <v>34</v>
      </c>
      <c r="AX174" s="13" t="s">
        <v>80</v>
      </c>
      <c r="AY174" s="202" t="s">
        <v>149</v>
      </c>
    </row>
    <row r="175" spans="1:65" s="2" customFormat="1" ht="21.75" customHeight="1">
      <c r="A175" s="35"/>
      <c r="B175" s="36"/>
      <c r="C175" s="229" t="s">
        <v>349</v>
      </c>
      <c r="D175" s="229" t="s">
        <v>1089</v>
      </c>
      <c r="E175" s="230" t="s">
        <v>2138</v>
      </c>
      <c r="F175" s="231" t="s">
        <v>2139</v>
      </c>
      <c r="G175" s="232" t="s">
        <v>435</v>
      </c>
      <c r="H175" s="233">
        <v>0.134</v>
      </c>
      <c r="I175" s="234"/>
      <c r="J175" s="235">
        <f>ROUND(I175*H175,2)</f>
        <v>0</v>
      </c>
      <c r="K175" s="231" t="s">
        <v>182</v>
      </c>
      <c r="L175" s="236"/>
      <c r="M175" s="237" t="s">
        <v>19</v>
      </c>
      <c r="N175" s="238" t="s">
        <v>43</v>
      </c>
      <c r="O175" s="65"/>
      <c r="P175" s="183">
        <f>O175*H175</f>
        <v>0</v>
      </c>
      <c r="Q175" s="183">
        <v>1</v>
      </c>
      <c r="R175" s="183">
        <f>Q175*H175</f>
        <v>0.134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204</v>
      </c>
      <c r="AT175" s="185" t="s">
        <v>1089</v>
      </c>
      <c r="AU175" s="185" t="s">
        <v>82</v>
      </c>
      <c r="AY175" s="18" t="s">
        <v>149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80</v>
      </c>
      <c r="BK175" s="186">
        <f>ROUND(I175*H175,2)</f>
        <v>0</v>
      </c>
      <c r="BL175" s="18" t="s">
        <v>157</v>
      </c>
      <c r="BM175" s="185" t="s">
        <v>2140</v>
      </c>
    </row>
    <row r="176" spans="2:51" s="13" customFormat="1" ht="11.25">
      <c r="B176" s="192"/>
      <c r="C176" s="193"/>
      <c r="D176" s="187" t="s">
        <v>165</v>
      </c>
      <c r="E176" s="194" t="s">
        <v>19</v>
      </c>
      <c r="F176" s="195" t="s">
        <v>2141</v>
      </c>
      <c r="G176" s="193"/>
      <c r="H176" s="196">
        <v>0.134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165</v>
      </c>
      <c r="AU176" s="202" t="s">
        <v>82</v>
      </c>
      <c r="AV176" s="13" t="s">
        <v>82</v>
      </c>
      <c r="AW176" s="13" t="s">
        <v>34</v>
      </c>
      <c r="AX176" s="13" t="s">
        <v>80</v>
      </c>
      <c r="AY176" s="202" t="s">
        <v>149</v>
      </c>
    </row>
    <row r="177" spans="1:65" s="2" customFormat="1" ht="33" customHeight="1">
      <c r="A177" s="35"/>
      <c r="B177" s="36"/>
      <c r="C177" s="174" t="s">
        <v>355</v>
      </c>
      <c r="D177" s="174" t="s">
        <v>152</v>
      </c>
      <c r="E177" s="175" t="s">
        <v>2142</v>
      </c>
      <c r="F177" s="176" t="s">
        <v>2143</v>
      </c>
      <c r="G177" s="177" t="s">
        <v>435</v>
      </c>
      <c r="H177" s="178">
        <v>1.025</v>
      </c>
      <c r="I177" s="179"/>
      <c r="J177" s="180">
        <f>ROUND(I177*H177,2)</f>
        <v>0</v>
      </c>
      <c r="K177" s="176" t="s">
        <v>182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2144</v>
      </c>
    </row>
    <row r="178" spans="1:47" s="2" customFormat="1" ht="11.25">
      <c r="A178" s="35"/>
      <c r="B178" s="36"/>
      <c r="C178" s="37"/>
      <c r="D178" s="203" t="s">
        <v>184</v>
      </c>
      <c r="E178" s="37"/>
      <c r="F178" s="204" t="s">
        <v>2145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184</v>
      </c>
      <c r="AU178" s="18" t="s">
        <v>82</v>
      </c>
    </row>
    <row r="179" spans="1:47" s="2" customFormat="1" ht="19.5">
      <c r="A179" s="35"/>
      <c r="B179" s="36"/>
      <c r="C179" s="37"/>
      <c r="D179" s="187" t="s">
        <v>163</v>
      </c>
      <c r="E179" s="37"/>
      <c r="F179" s="188" t="s">
        <v>2017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163</v>
      </c>
      <c r="AU179" s="18" t="s">
        <v>82</v>
      </c>
    </row>
    <row r="180" spans="2:51" s="13" customFormat="1" ht="11.25">
      <c r="B180" s="192"/>
      <c r="C180" s="193"/>
      <c r="D180" s="187" t="s">
        <v>165</v>
      </c>
      <c r="E180" s="194" t="s">
        <v>19</v>
      </c>
      <c r="F180" s="195" t="s">
        <v>2146</v>
      </c>
      <c r="G180" s="193"/>
      <c r="H180" s="196">
        <v>1.025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165</v>
      </c>
      <c r="AU180" s="202" t="s">
        <v>82</v>
      </c>
      <c r="AV180" s="13" t="s">
        <v>82</v>
      </c>
      <c r="AW180" s="13" t="s">
        <v>34</v>
      </c>
      <c r="AX180" s="13" t="s">
        <v>80</v>
      </c>
      <c r="AY180" s="202" t="s">
        <v>149</v>
      </c>
    </row>
    <row r="181" spans="1:65" s="2" customFormat="1" ht="21.75" customHeight="1">
      <c r="A181" s="35"/>
      <c r="B181" s="36"/>
      <c r="C181" s="229" t="s">
        <v>360</v>
      </c>
      <c r="D181" s="229" t="s">
        <v>1089</v>
      </c>
      <c r="E181" s="230" t="s">
        <v>2147</v>
      </c>
      <c r="F181" s="231" t="s">
        <v>2148</v>
      </c>
      <c r="G181" s="232" t="s">
        <v>435</v>
      </c>
      <c r="H181" s="233">
        <v>0.344</v>
      </c>
      <c r="I181" s="234"/>
      <c r="J181" s="235">
        <f>ROUND(I181*H181,2)</f>
        <v>0</v>
      </c>
      <c r="K181" s="231" t="s">
        <v>182</v>
      </c>
      <c r="L181" s="236"/>
      <c r="M181" s="237" t="s">
        <v>19</v>
      </c>
      <c r="N181" s="238" t="s">
        <v>43</v>
      </c>
      <c r="O181" s="65"/>
      <c r="P181" s="183">
        <f>O181*H181</f>
        <v>0</v>
      </c>
      <c r="Q181" s="183">
        <v>1</v>
      </c>
      <c r="R181" s="183">
        <f>Q181*H181</f>
        <v>0.344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204</v>
      </c>
      <c r="AT181" s="185" t="s">
        <v>1089</v>
      </c>
      <c r="AU181" s="185" t="s">
        <v>82</v>
      </c>
      <c r="AY181" s="18" t="s">
        <v>149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157</v>
      </c>
      <c r="BM181" s="185" t="s">
        <v>2149</v>
      </c>
    </row>
    <row r="182" spans="1:47" s="2" customFormat="1" ht="19.5">
      <c r="A182" s="35"/>
      <c r="B182" s="36"/>
      <c r="C182" s="37"/>
      <c r="D182" s="187" t="s">
        <v>163</v>
      </c>
      <c r="E182" s="37"/>
      <c r="F182" s="188" t="s">
        <v>2120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163</v>
      </c>
      <c r="AU182" s="18" t="s">
        <v>82</v>
      </c>
    </row>
    <row r="183" spans="2:51" s="13" customFormat="1" ht="11.25">
      <c r="B183" s="192"/>
      <c r="C183" s="193"/>
      <c r="D183" s="187" t="s">
        <v>165</v>
      </c>
      <c r="E183" s="194" t="s">
        <v>19</v>
      </c>
      <c r="F183" s="195" t="s">
        <v>2150</v>
      </c>
      <c r="G183" s="193"/>
      <c r="H183" s="196">
        <v>0.344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165</v>
      </c>
      <c r="AU183" s="202" t="s">
        <v>82</v>
      </c>
      <c r="AV183" s="13" t="s">
        <v>82</v>
      </c>
      <c r="AW183" s="13" t="s">
        <v>34</v>
      </c>
      <c r="AX183" s="13" t="s">
        <v>80</v>
      </c>
      <c r="AY183" s="202" t="s">
        <v>149</v>
      </c>
    </row>
    <row r="184" spans="1:65" s="2" customFormat="1" ht="21.75" customHeight="1">
      <c r="A184" s="35"/>
      <c r="B184" s="36"/>
      <c r="C184" s="229" t="s">
        <v>366</v>
      </c>
      <c r="D184" s="229" t="s">
        <v>1089</v>
      </c>
      <c r="E184" s="230" t="s">
        <v>2151</v>
      </c>
      <c r="F184" s="231" t="s">
        <v>2152</v>
      </c>
      <c r="G184" s="232" t="s">
        <v>435</v>
      </c>
      <c r="H184" s="233">
        <v>0.362</v>
      </c>
      <c r="I184" s="234"/>
      <c r="J184" s="235">
        <f>ROUND(I184*H184,2)</f>
        <v>0</v>
      </c>
      <c r="K184" s="231" t="s">
        <v>182</v>
      </c>
      <c r="L184" s="236"/>
      <c r="M184" s="237" t="s">
        <v>19</v>
      </c>
      <c r="N184" s="238" t="s">
        <v>43</v>
      </c>
      <c r="O184" s="65"/>
      <c r="P184" s="183">
        <f>O184*H184</f>
        <v>0</v>
      </c>
      <c r="Q184" s="183">
        <v>1</v>
      </c>
      <c r="R184" s="183">
        <f>Q184*H184</f>
        <v>0.362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204</v>
      </c>
      <c r="AT184" s="185" t="s">
        <v>1089</v>
      </c>
      <c r="AU184" s="185" t="s">
        <v>82</v>
      </c>
      <c r="AY184" s="18" t="s">
        <v>149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157</v>
      </c>
      <c r="BM184" s="185" t="s">
        <v>2153</v>
      </c>
    </row>
    <row r="185" spans="1:47" s="2" customFormat="1" ht="19.5">
      <c r="A185" s="35"/>
      <c r="B185" s="36"/>
      <c r="C185" s="37"/>
      <c r="D185" s="187" t="s">
        <v>163</v>
      </c>
      <c r="E185" s="37"/>
      <c r="F185" s="188" t="s">
        <v>2120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163</v>
      </c>
      <c r="AU185" s="18" t="s">
        <v>82</v>
      </c>
    </row>
    <row r="186" spans="2:51" s="13" customFormat="1" ht="11.25">
      <c r="B186" s="192"/>
      <c r="C186" s="193"/>
      <c r="D186" s="187" t="s">
        <v>165</v>
      </c>
      <c r="E186" s="194" t="s">
        <v>19</v>
      </c>
      <c r="F186" s="195" t="s">
        <v>2154</v>
      </c>
      <c r="G186" s="193"/>
      <c r="H186" s="196">
        <v>0.362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165</v>
      </c>
      <c r="AU186" s="202" t="s">
        <v>82</v>
      </c>
      <c r="AV186" s="13" t="s">
        <v>82</v>
      </c>
      <c r="AW186" s="13" t="s">
        <v>34</v>
      </c>
      <c r="AX186" s="13" t="s">
        <v>80</v>
      </c>
      <c r="AY186" s="202" t="s">
        <v>149</v>
      </c>
    </row>
    <row r="187" spans="1:65" s="2" customFormat="1" ht="21.75" customHeight="1">
      <c r="A187" s="35"/>
      <c r="B187" s="36"/>
      <c r="C187" s="229" t="s">
        <v>372</v>
      </c>
      <c r="D187" s="229" t="s">
        <v>1089</v>
      </c>
      <c r="E187" s="230" t="s">
        <v>2155</v>
      </c>
      <c r="F187" s="231" t="s">
        <v>2156</v>
      </c>
      <c r="G187" s="232" t="s">
        <v>435</v>
      </c>
      <c r="H187" s="233">
        <v>0.319</v>
      </c>
      <c r="I187" s="234"/>
      <c r="J187" s="235">
        <f>ROUND(I187*H187,2)</f>
        <v>0</v>
      </c>
      <c r="K187" s="231" t="s">
        <v>182</v>
      </c>
      <c r="L187" s="236"/>
      <c r="M187" s="237" t="s">
        <v>19</v>
      </c>
      <c r="N187" s="238" t="s">
        <v>43</v>
      </c>
      <c r="O187" s="65"/>
      <c r="P187" s="183">
        <f>O187*H187</f>
        <v>0</v>
      </c>
      <c r="Q187" s="183">
        <v>1</v>
      </c>
      <c r="R187" s="183">
        <f>Q187*H187</f>
        <v>0.319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204</v>
      </c>
      <c r="AT187" s="185" t="s">
        <v>1089</v>
      </c>
      <c r="AU187" s="185" t="s">
        <v>82</v>
      </c>
      <c r="AY187" s="18" t="s">
        <v>149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157</v>
      </c>
      <c r="BM187" s="185" t="s">
        <v>2157</v>
      </c>
    </row>
    <row r="188" spans="2:51" s="13" customFormat="1" ht="11.25">
      <c r="B188" s="192"/>
      <c r="C188" s="193"/>
      <c r="D188" s="187" t="s">
        <v>165</v>
      </c>
      <c r="E188" s="194" t="s">
        <v>19</v>
      </c>
      <c r="F188" s="195" t="s">
        <v>2158</v>
      </c>
      <c r="G188" s="193"/>
      <c r="H188" s="196">
        <v>0.319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165</v>
      </c>
      <c r="AU188" s="202" t="s">
        <v>82</v>
      </c>
      <c r="AV188" s="13" t="s">
        <v>82</v>
      </c>
      <c r="AW188" s="13" t="s">
        <v>34</v>
      </c>
      <c r="AX188" s="13" t="s">
        <v>80</v>
      </c>
      <c r="AY188" s="202" t="s">
        <v>149</v>
      </c>
    </row>
    <row r="189" spans="1:65" s="2" customFormat="1" ht="37.9" customHeight="1">
      <c r="A189" s="35"/>
      <c r="B189" s="36"/>
      <c r="C189" s="174" t="s">
        <v>378</v>
      </c>
      <c r="D189" s="174" t="s">
        <v>152</v>
      </c>
      <c r="E189" s="175" t="s">
        <v>2159</v>
      </c>
      <c r="F189" s="176" t="s">
        <v>2160</v>
      </c>
      <c r="G189" s="177" t="s">
        <v>155</v>
      </c>
      <c r="H189" s="178">
        <v>27</v>
      </c>
      <c r="I189" s="179"/>
      <c r="J189" s="180">
        <f>ROUND(I189*H189,2)</f>
        <v>0</v>
      </c>
      <c r="K189" s="176" t="s">
        <v>182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7E-05</v>
      </c>
      <c r="R189" s="183">
        <f>Q189*H189</f>
        <v>0.0018899999999999998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2161</v>
      </c>
    </row>
    <row r="190" spans="1:47" s="2" customFormat="1" ht="11.25">
      <c r="A190" s="35"/>
      <c r="B190" s="36"/>
      <c r="C190" s="37"/>
      <c r="D190" s="203" t="s">
        <v>184</v>
      </c>
      <c r="E190" s="37"/>
      <c r="F190" s="204" t="s">
        <v>2162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184</v>
      </c>
      <c r="AU190" s="18" t="s">
        <v>82</v>
      </c>
    </row>
    <row r="191" spans="2:51" s="13" customFormat="1" ht="11.25">
      <c r="B191" s="192"/>
      <c r="C191" s="193"/>
      <c r="D191" s="187" t="s">
        <v>165</v>
      </c>
      <c r="E191" s="194" t="s">
        <v>19</v>
      </c>
      <c r="F191" s="195" t="s">
        <v>2163</v>
      </c>
      <c r="G191" s="193"/>
      <c r="H191" s="196">
        <v>27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165</v>
      </c>
      <c r="AU191" s="202" t="s">
        <v>82</v>
      </c>
      <c r="AV191" s="13" t="s">
        <v>82</v>
      </c>
      <c r="AW191" s="13" t="s">
        <v>34</v>
      </c>
      <c r="AX191" s="13" t="s">
        <v>80</v>
      </c>
      <c r="AY191" s="202" t="s">
        <v>149</v>
      </c>
    </row>
    <row r="192" spans="2:63" s="12" customFormat="1" ht="22.9" customHeight="1">
      <c r="B192" s="158"/>
      <c r="C192" s="159"/>
      <c r="D192" s="160" t="s">
        <v>71</v>
      </c>
      <c r="E192" s="172" t="s">
        <v>983</v>
      </c>
      <c r="F192" s="172" t="s">
        <v>984</v>
      </c>
      <c r="G192" s="159"/>
      <c r="H192" s="159"/>
      <c r="I192" s="162"/>
      <c r="J192" s="173">
        <f>BK192</f>
        <v>0</v>
      </c>
      <c r="K192" s="159"/>
      <c r="L192" s="164"/>
      <c r="M192" s="165"/>
      <c r="N192" s="166"/>
      <c r="O192" s="166"/>
      <c r="P192" s="167">
        <f>SUM(P193:P194)</f>
        <v>0</v>
      </c>
      <c r="Q192" s="166"/>
      <c r="R192" s="167">
        <f>SUM(R193:R194)</f>
        <v>0</v>
      </c>
      <c r="S192" s="166"/>
      <c r="T192" s="168">
        <f>SUM(T193:T194)</f>
        <v>0</v>
      </c>
      <c r="AR192" s="169" t="s">
        <v>80</v>
      </c>
      <c r="AT192" s="170" t="s">
        <v>71</v>
      </c>
      <c r="AU192" s="170" t="s">
        <v>80</v>
      </c>
      <c r="AY192" s="169" t="s">
        <v>149</v>
      </c>
      <c r="BK192" s="171">
        <f>SUM(BK193:BK194)</f>
        <v>0</v>
      </c>
    </row>
    <row r="193" spans="1:65" s="2" customFormat="1" ht="55.5" customHeight="1">
      <c r="A193" s="35"/>
      <c r="B193" s="36"/>
      <c r="C193" s="174" t="s">
        <v>385</v>
      </c>
      <c r="D193" s="174" t="s">
        <v>152</v>
      </c>
      <c r="E193" s="175" t="s">
        <v>985</v>
      </c>
      <c r="F193" s="176" t="s">
        <v>986</v>
      </c>
      <c r="G193" s="177" t="s">
        <v>435</v>
      </c>
      <c r="H193" s="178">
        <v>5.095</v>
      </c>
      <c r="I193" s="179"/>
      <c r="J193" s="180">
        <f>ROUND(I193*H193,2)</f>
        <v>0</v>
      </c>
      <c r="K193" s="176" t="s">
        <v>182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82</v>
      </c>
      <c r="AY193" s="18" t="s">
        <v>149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157</v>
      </c>
      <c r="BM193" s="185" t="s">
        <v>2164</v>
      </c>
    </row>
    <row r="194" spans="1:47" s="2" customFormat="1" ht="11.25">
      <c r="A194" s="35"/>
      <c r="B194" s="36"/>
      <c r="C194" s="37"/>
      <c r="D194" s="203" t="s">
        <v>184</v>
      </c>
      <c r="E194" s="37"/>
      <c r="F194" s="204" t="s">
        <v>988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184</v>
      </c>
      <c r="AU194" s="18" t="s">
        <v>82</v>
      </c>
    </row>
    <row r="195" spans="2:63" s="12" customFormat="1" ht="25.9" customHeight="1">
      <c r="B195" s="158"/>
      <c r="C195" s="159"/>
      <c r="D195" s="160" t="s">
        <v>71</v>
      </c>
      <c r="E195" s="161" t="s">
        <v>466</v>
      </c>
      <c r="F195" s="161" t="s">
        <v>467</v>
      </c>
      <c r="G195" s="159"/>
      <c r="H195" s="159"/>
      <c r="I195" s="162"/>
      <c r="J195" s="163">
        <f>BK195</f>
        <v>0</v>
      </c>
      <c r="K195" s="159"/>
      <c r="L195" s="164"/>
      <c r="M195" s="165"/>
      <c r="N195" s="166"/>
      <c r="O195" s="166"/>
      <c r="P195" s="167">
        <f>P196+P254</f>
        <v>0</v>
      </c>
      <c r="Q195" s="166"/>
      <c r="R195" s="167">
        <f>R196+R254</f>
        <v>0.5793497000000001</v>
      </c>
      <c r="S195" s="166"/>
      <c r="T195" s="168">
        <f>T196+T254</f>
        <v>0</v>
      </c>
      <c r="AR195" s="169" t="s">
        <v>82</v>
      </c>
      <c r="AT195" s="170" t="s">
        <v>71</v>
      </c>
      <c r="AU195" s="170" t="s">
        <v>72</v>
      </c>
      <c r="AY195" s="169" t="s">
        <v>149</v>
      </c>
      <c r="BK195" s="171">
        <f>BK196+BK254</f>
        <v>0</v>
      </c>
    </row>
    <row r="196" spans="2:63" s="12" customFormat="1" ht="22.9" customHeight="1">
      <c r="B196" s="158"/>
      <c r="C196" s="159"/>
      <c r="D196" s="160" t="s">
        <v>71</v>
      </c>
      <c r="E196" s="172" t="s">
        <v>672</v>
      </c>
      <c r="F196" s="172" t="s">
        <v>673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SUM(P197:P253)</f>
        <v>0</v>
      </c>
      <c r="Q196" s="166"/>
      <c r="R196" s="167">
        <f>SUM(R197:R253)</f>
        <v>0.5323337</v>
      </c>
      <c r="S196" s="166"/>
      <c r="T196" s="168">
        <f>SUM(T197:T253)</f>
        <v>0</v>
      </c>
      <c r="AR196" s="169" t="s">
        <v>82</v>
      </c>
      <c r="AT196" s="170" t="s">
        <v>71</v>
      </c>
      <c r="AU196" s="170" t="s">
        <v>80</v>
      </c>
      <c r="AY196" s="169" t="s">
        <v>149</v>
      </c>
      <c r="BK196" s="171">
        <f>SUM(BK197:BK253)</f>
        <v>0</v>
      </c>
    </row>
    <row r="197" spans="1:65" s="2" customFormat="1" ht="24.2" customHeight="1">
      <c r="A197" s="35"/>
      <c r="B197" s="36"/>
      <c r="C197" s="174" t="s">
        <v>391</v>
      </c>
      <c r="D197" s="174" t="s">
        <v>152</v>
      </c>
      <c r="E197" s="175" t="s">
        <v>2165</v>
      </c>
      <c r="F197" s="176" t="s">
        <v>2166</v>
      </c>
      <c r="G197" s="177" t="s">
        <v>170</v>
      </c>
      <c r="H197" s="178">
        <v>10.9</v>
      </c>
      <c r="I197" s="179"/>
      <c r="J197" s="180">
        <f>ROUND(I197*H197,2)</f>
        <v>0</v>
      </c>
      <c r="K197" s="176" t="s">
        <v>182</v>
      </c>
      <c r="L197" s="40"/>
      <c r="M197" s="181" t="s">
        <v>19</v>
      </c>
      <c r="N197" s="182" t="s">
        <v>43</v>
      </c>
      <c r="O197" s="65"/>
      <c r="P197" s="183">
        <f>O197*H197</f>
        <v>0</v>
      </c>
      <c r="Q197" s="183">
        <v>0.0001</v>
      </c>
      <c r="R197" s="183">
        <f>Q197*H197</f>
        <v>0.00109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256</v>
      </c>
      <c r="AT197" s="185" t="s">
        <v>152</v>
      </c>
      <c r="AU197" s="185" t="s">
        <v>82</v>
      </c>
      <c r="AY197" s="18" t="s">
        <v>149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256</v>
      </c>
      <c r="BM197" s="185" t="s">
        <v>2167</v>
      </c>
    </row>
    <row r="198" spans="1:47" s="2" customFormat="1" ht="11.25">
      <c r="A198" s="35"/>
      <c r="B198" s="36"/>
      <c r="C198" s="37"/>
      <c r="D198" s="203" t="s">
        <v>184</v>
      </c>
      <c r="E198" s="37"/>
      <c r="F198" s="204" t="s">
        <v>2168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184</v>
      </c>
      <c r="AU198" s="18" t="s">
        <v>82</v>
      </c>
    </row>
    <row r="199" spans="1:47" s="2" customFormat="1" ht="19.5">
      <c r="A199" s="35"/>
      <c r="B199" s="36"/>
      <c r="C199" s="37"/>
      <c r="D199" s="187" t="s">
        <v>163</v>
      </c>
      <c r="E199" s="37"/>
      <c r="F199" s="188" t="s">
        <v>2017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82</v>
      </c>
    </row>
    <row r="200" spans="2:51" s="13" customFormat="1" ht="11.25">
      <c r="B200" s="192"/>
      <c r="C200" s="193"/>
      <c r="D200" s="187" t="s">
        <v>165</v>
      </c>
      <c r="E200" s="194" t="s">
        <v>19</v>
      </c>
      <c r="F200" s="195" t="s">
        <v>2169</v>
      </c>
      <c r="G200" s="193"/>
      <c r="H200" s="196">
        <v>10.9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165</v>
      </c>
      <c r="AU200" s="202" t="s">
        <v>82</v>
      </c>
      <c r="AV200" s="13" t="s">
        <v>82</v>
      </c>
      <c r="AW200" s="13" t="s">
        <v>34</v>
      </c>
      <c r="AX200" s="13" t="s">
        <v>80</v>
      </c>
      <c r="AY200" s="202" t="s">
        <v>149</v>
      </c>
    </row>
    <row r="201" spans="1:65" s="2" customFormat="1" ht="16.5" customHeight="1">
      <c r="A201" s="35"/>
      <c r="B201" s="36"/>
      <c r="C201" s="229" t="s">
        <v>397</v>
      </c>
      <c r="D201" s="229" t="s">
        <v>1089</v>
      </c>
      <c r="E201" s="230" t="s">
        <v>2170</v>
      </c>
      <c r="F201" s="231" t="s">
        <v>2171</v>
      </c>
      <c r="G201" s="232" t="s">
        <v>170</v>
      </c>
      <c r="H201" s="233">
        <v>12.35</v>
      </c>
      <c r="I201" s="234"/>
      <c r="J201" s="235">
        <f>ROUND(I201*H201,2)</f>
        <v>0</v>
      </c>
      <c r="K201" s="231" t="s">
        <v>156</v>
      </c>
      <c r="L201" s="236"/>
      <c r="M201" s="237" t="s">
        <v>19</v>
      </c>
      <c r="N201" s="238" t="s">
        <v>43</v>
      </c>
      <c r="O201" s="65"/>
      <c r="P201" s="183">
        <f>O201*H201</f>
        <v>0</v>
      </c>
      <c r="Q201" s="183">
        <v>0.005</v>
      </c>
      <c r="R201" s="183">
        <f>Q201*H201</f>
        <v>0.06175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355</v>
      </c>
      <c r="AT201" s="185" t="s">
        <v>1089</v>
      </c>
      <c r="AU201" s="185" t="s">
        <v>82</v>
      </c>
      <c r="AY201" s="18" t="s">
        <v>149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256</v>
      </c>
      <c r="BM201" s="185" t="s">
        <v>2172</v>
      </c>
    </row>
    <row r="202" spans="2:51" s="13" customFormat="1" ht="11.25">
      <c r="B202" s="192"/>
      <c r="C202" s="193"/>
      <c r="D202" s="187" t="s">
        <v>165</v>
      </c>
      <c r="E202" s="193"/>
      <c r="F202" s="195" t="s">
        <v>2173</v>
      </c>
      <c r="G202" s="193"/>
      <c r="H202" s="196">
        <v>12.35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165</v>
      </c>
      <c r="AU202" s="202" t="s">
        <v>82</v>
      </c>
      <c r="AV202" s="13" t="s">
        <v>82</v>
      </c>
      <c r="AW202" s="13" t="s">
        <v>4</v>
      </c>
      <c r="AX202" s="13" t="s">
        <v>80</v>
      </c>
      <c r="AY202" s="202" t="s">
        <v>149</v>
      </c>
    </row>
    <row r="203" spans="1:65" s="2" customFormat="1" ht="24.2" customHeight="1">
      <c r="A203" s="35"/>
      <c r="B203" s="36"/>
      <c r="C203" s="174" t="s">
        <v>403</v>
      </c>
      <c r="D203" s="174" t="s">
        <v>152</v>
      </c>
      <c r="E203" s="175" t="s">
        <v>2174</v>
      </c>
      <c r="F203" s="176" t="s">
        <v>2175</v>
      </c>
      <c r="G203" s="177" t="s">
        <v>2176</v>
      </c>
      <c r="H203" s="178">
        <v>221.07</v>
      </c>
      <c r="I203" s="179"/>
      <c r="J203" s="180">
        <f>ROUND(I203*H203,2)</f>
        <v>0</v>
      </c>
      <c r="K203" s="176" t="s">
        <v>182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7E-05</v>
      </c>
      <c r="R203" s="183">
        <f>Q203*H203</f>
        <v>0.015474899999999998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256</v>
      </c>
      <c r="AT203" s="185" t="s">
        <v>152</v>
      </c>
      <c r="AU203" s="185" t="s">
        <v>82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256</v>
      </c>
      <c r="BM203" s="185" t="s">
        <v>2177</v>
      </c>
    </row>
    <row r="204" spans="1:47" s="2" customFormat="1" ht="11.25">
      <c r="A204" s="35"/>
      <c r="B204" s="36"/>
      <c r="C204" s="37"/>
      <c r="D204" s="203" t="s">
        <v>184</v>
      </c>
      <c r="E204" s="37"/>
      <c r="F204" s="204" t="s">
        <v>2178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184</v>
      </c>
      <c r="AU204" s="18" t="s">
        <v>82</v>
      </c>
    </row>
    <row r="205" spans="1:47" s="2" customFormat="1" ht="19.5">
      <c r="A205" s="35"/>
      <c r="B205" s="36"/>
      <c r="C205" s="37"/>
      <c r="D205" s="187" t="s">
        <v>163</v>
      </c>
      <c r="E205" s="37"/>
      <c r="F205" s="188" t="s">
        <v>2017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163</v>
      </c>
      <c r="AU205" s="18" t="s">
        <v>82</v>
      </c>
    </row>
    <row r="206" spans="2:51" s="13" customFormat="1" ht="11.25">
      <c r="B206" s="192"/>
      <c r="C206" s="193"/>
      <c r="D206" s="187" t="s">
        <v>165</v>
      </c>
      <c r="E206" s="194" t="s">
        <v>19</v>
      </c>
      <c r="F206" s="195" t="s">
        <v>2179</v>
      </c>
      <c r="G206" s="193"/>
      <c r="H206" s="196">
        <v>221.07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165</v>
      </c>
      <c r="AU206" s="202" t="s">
        <v>82</v>
      </c>
      <c r="AV206" s="13" t="s">
        <v>82</v>
      </c>
      <c r="AW206" s="13" t="s">
        <v>34</v>
      </c>
      <c r="AX206" s="13" t="s">
        <v>80</v>
      </c>
      <c r="AY206" s="202" t="s">
        <v>149</v>
      </c>
    </row>
    <row r="207" spans="1:65" s="2" customFormat="1" ht="21.75" customHeight="1">
      <c r="A207" s="35"/>
      <c r="B207" s="36"/>
      <c r="C207" s="229" t="s">
        <v>410</v>
      </c>
      <c r="D207" s="229" t="s">
        <v>1089</v>
      </c>
      <c r="E207" s="230" t="s">
        <v>2180</v>
      </c>
      <c r="F207" s="231" t="s">
        <v>2181</v>
      </c>
      <c r="G207" s="232" t="s">
        <v>435</v>
      </c>
      <c r="H207" s="233">
        <v>0.001</v>
      </c>
      <c r="I207" s="234"/>
      <c r="J207" s="235">
        <f>ROUND(I207*H207,2)</f>
        <v>0</v>
      </c>
      <c r="K207" s="231" t="s">
        <v>182</v>
      </c>
      <c r="L207" s="236"/>
      <c r="M207" s="237" t="s">
        <v>19</v>
      </c>
      <c r="N207" s="238" t="s">
        <v>43</v>
      </c>
      <c r="O207" s="65"/>
      <c r="P207" s="183">
        <f>O207*H207</f>
        <v>0</v>
      </c>
      <c r="Q207" s="183">
        <v>1</v>
      </c>
      <c r="R207" s="183">
        <f>Q207*H207</f>
        <v>0.001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355</v>
      </c>
      <c r="AT207" s="185" t="s">
        <v>1089</v>
      </c>
      <c r="AU207" s="185" t="s">
        <v>82</v>
      </c>
      <c r="AY207" s="18" t="s">
        <v>149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80</v>
      </c>
      <c r="BK207" s="186">
        <f>ROUND(I207*H207,2)</f>
        <v>0</v>
      </c>
      <c r="BL207" s="18" t="s">
        <v>256</v>
      </c>
      <c r="BM207" s="185" t="s">
        <v>2182</v>
      </c>
    </row>
    <row r="208" spans="2:51" s="13" customFormat="1" ht="11.25">
      <c r="B208" s="192"/>
      <c r="C208" s="193"/>
      <c r="D208" s="187" t="s">
        <v>165</v>
      </c>
      <c r="E208" s="194" t="s">
        <v>19</v>
      </c>
      <c r="F208" s="195" t="s">
        <v>2183</v>
      </c>
      <c r="G208" s="193"/>
      <c r="H208" s="196">
        <v>0.001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80</v>
      </c>
      <c r="AY208" s="202" t="s">
        <v>149</v>
      </c>
    </row>
    <row r="209" spans="1:65" s="2" customFormat="1" ht="21.75" customHeight="1">
      <c r="A209" s="35"/>
      <c r="B209" s="36"/>
      <c r="C209" s="229" t="s">
        <v>416</v>
      </c>
      <c r="D209" s="229" t="s">
        <v>1089</v>
      </c>
      <c r="E209" s="230" t="s">
        <v>2184</v>
      </c>
      <c r="F209" s="231" t="s">
        <v>2185</v>
      </c>
      <c r="G209" s="232" t="s">
        <v>435</v>
      </c>
      <c r="H209" s="233">
        <v>0.106</v>
      </c>
      <c r="I209" s="234"/>
      <c r="J209" s="235">
        <f>ROUND(I209*H209,2)</f>
        <v>0</v>
      </c>
      <c r="K209" s="231" t="s">
        <v>182</v>
      </c>
      <c r="L209" s="236"/>
      <c r="M209" s="237" t="s">
        <v>19</v>
      </c>
      <c r="N209" s="238" t="s">
        <v>43</v>
      </c>
      <c r="O209" s="65"/>
      <c r="P209" s="183">
        <f>O209*H209</f>
        <v>0</v>
      </c>
      <c r="Q209" s="183">
        <v>1</v>
      </c>
      <c r="R209" s="183">
        <f>Q209*H209</f>
        <v>0.106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355</v>
      </c>
      <c r="AT209" s="185" t="s">
        <v>1089</v>
      </c>
      <c r="AU209" s="185" t="s">
        <v>82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256</v>
      </c>
      <c r="BM209" s="185" t="s">
        <v>2186</v>
      </c>
    </row>
    <row r="210" spans="2:51" s="13" customFormat="1" ht="11.25">
      <c r="B210" s="192"/>
      <c r="C210" s="193"/>
      <c r="D210" s="187" t="s">
        <v>165</v>
      </c>
      <c r="E210" s="194" t="s">
        <v>19</v>
      </c>
      <c r="F210" s="195" t="s">
        <v>2187</v>
      </c>
      <c r="G210" s="193"/>
      <c r="H210" s="196">
        <v>0.106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165</v>
      </c>
      <c r="AU210" s="202" t="s">
        <v>82</v>
      </c>
      <c r="AV210" s="13" t="s">
        <v>82</v>
      </c>
      <c r="AW210" s="13" t="s">
        <v>34</v>
      </c>
      <c r="AX210" s="13" t="s">
        <v>80</v>
      </c>
      <c r="AY210" s="202" t="s">
        <v>149</v>
      </c>
    </row>
    <row r="211" spans="1:65" s="2" customFormat="1" ht="21.75" customHeight="1">
      <c r="A211" s="35"/>
      <c r="B211" s="36"/>
      <c r="C211" s="229" t="s">
        <v>422</v>
      </c>
      <c r="D211" s="229" t="s">
        <v>1089</v>
      </c>
      <c r="E211" s="230" t="s">
        <v>2188</v>
      </c>
      <c r="F211" s="231" t="s">
        <v>2189</v>
      </c>
      <c r="G211" s="232" t="s">
        <v>435</v>
      </c>
      <c r="H211" s="233">
        <v>0.01</v>
      </c>
      <c r="I211" s="234"/>
      <c r="J211" s="235">
        <f>ROUND(I211*H211,2)</f>
        <v>0</v>
      </c>
      <c r="K211" s="231" t="s">
        <v>182</v>
      </c>
      <c r="L211" s="236"/>
      <c r="M211" s="237" t="s">
        <v>19</v>
      </c>
      <c r="N211" s="238" t="s">
        <v>43</v>
      </c>
      <c r="O211" s="65"/>
      <c r="P211" s="183">
        <f>O211*H211</f>
        <v>0</v>
      </c>
      <c r="Q211" s="183">
        <v>1</v>
      </c>
      <c r="R211" s="183">
        <f>Q211*H211</f>
        <v>0.01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355</v>
      </c>
      <c r="AT211" s="185" t="s">
        <v>1089</v>
      </c>
      <c r="AU211" s="185" t="s">
        <v>82</v>
      </c>
      <c r="AY211" s="18" t="s">
        <v>149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256</v>
      </c>
      <c r="BM211" s="185" t="s">
        <v>2190</v>
      </c>
    </row>
    <row r="212" spans="2:51" s="13" customFormat="1" ht="11.25">
      <c r="B212" s="192"/>
      <c r="C212" s="193"/>
      <c r="D212" s="187" t="s">
        <v>165</v>
      </c>
      <c r="E212" s="194" t="s">
        <v>19</v>
      </c>
      <c r="F212" s="195" t="s">
        <v>2191</v>
      </c>
      <c r="G212" s="193"/>
      <c r="H212" s="196">
        <v>0.01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165</v>
      </c>
      <c r="AU212" s="202" t="s">
        <v>82</v>
      </c>
      <c r="AV212" s="13" t="s">
        <v>82</v>
      </c>
      <c r="AW212" s="13" t="s">
        <v>34</v>
      </c>
      <c r="AX212" s="13" t="s">
        <v>80</v>
      </c>
      <c r="AY212" s="202" t="s">
        <v>149</v>
      </c>
    </row>
    <row r="213" spans="1:65" s="2" customFormat="1" ht="21.75" customHeight="1">
      <c r="A213" s="35"/>
      <c r="B213" s="36"/>
      <c r="C213" s="229" t="s">
        <v>432</v>
      </c>
      <c r="D213" s="229" t="s">
        <v>1089</v>
      </c>
      <c r="E213" s="230" t="s">
        <v>2192</v>
      </c>
      <c r="F213" s="231" t="s">
        <v>2193</v>
      </c>
      <c r="G213" s="232" t="s">
        <v>435</v>
      </c>
      <c r="H213" s="233">
        <v>0.046</v>
      </c>
      <c r="I213" s="234"/>
      <c r="J213" s="235">
        <f>ROUND(I213*H213,2)</f>
        <v>0</v>
      </c>
      <c r="K213" s="231" t="s">
        <v>156</v>
      </c>
      <c r="L213" s="236"/>
      <c r="M213" s="237" t="s">
        <v>19</v>
      </c>
      <c r="N213" s="238" t="s">
        <v>43</v>
      </c>
      <c r="O213" s="65"/>
      <c r="P213" s="183">
        <f>O213*H213</f>
        <v>0</v>
      </c>
      <c r="Q213" s="183">
        <v>1</v>
      </c>
      <c r="R213" s="183">
        <f>Q213*H213</f>
        <v>0.046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355</v>
      </c>
      <c r="AT213" s="185" t="s">
        <v>1089</v>
      </c>
      <c r="AU213" s="185" t="s">
        <v>82</v>
      </c>
      <c r="AY213" s="18" t="s">
        <v>149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80</v>
      </c>
      <c r="BK213" s="186">
        <f>ROUND(I213*H213,2)</f>
        <v>0</v>
      </c>
      <c r="BL213" s="18" t="s">
        <v>256</v>
      </c>
      <c r="BM213" s="185" t="s">
        <v>2194</v>
      </c>
    </row>
    <row r="214" spans="2:51" s="13" customFormat="1" ht="11.25">
      <c r="B214" s="192"/>
      <c r="C214" s="193"/>
      <c r="D214" s="187" t="s">
        <v>165</v>
      </c>
      <c r="E214" s="194" t="s">
        <v>19</v>
      </c>
      <c r="F214" s="195" t="s">
        <v>2195</v>
      </c>
      <c r="G214" s="193"/>
      <c r="H214" s="196">
        <v>0.007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165</v>
      </c>
      <c r="AU214" s="202" t="s">
        <v>82</v>
      </c>
      <c r="AV214" s="13" t="s">
        <v>82</v>
      </c>
      <c r="AW214" s="13" t="s">
        <v>34</v>
      </c>
      <c r="AX214" s="13" t="s">
        <v>72</v>
      </c>
      <c r="AY214" s="202" t="s">
        <v>149</v>
      </c>
    </row>
    <row r="215" spans="2:51" s="13" customFormat="1" ht="11.25">
      <c r="B215" s="192"/>
      <c r="C215" s="193"/>
      <c r="D215" s="187" t="s">
        <v>165</v>
      </c>
      <c r="E215" s="194" t="s">
        <v>19</v>
      </c>
      <c r="F215" s="195" t="s">
        <v>2196</v>
      </c>
      <c r="G215" s="193"/>
      <c r="H215" s="196">
        <v>0.002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165</v>
      </c>
      <c r="AU215" s="202" t="s">
        <v>82</v>
      </c>
      <c r="AV215" s="13" t="s">
        <v>82</v>
      </c>
      <c r="AW215" s="13" t="s">
        <v>34</v>
      </c>
      <c r="AX215" s="13" t="s">
        <v>72</v>
      </c>
      <c r="AY215" s="202" t="s">
        <v>149</v>
      </c>
    </row>
    <row r="216" spans="2:51" s="13" customFormat="1" ht="11.25">
      <c r="B216" s="192"/>
      <c r="C216" s="193"/>
      <c r="D216" s="187" t="s">
        <v>165</v>
      </c>
      <c r="E216" s="194" t="s">
        <v>19</v>
      </c>
      <c r="F216" s="195" t="s">
        <v>2197</v>
      </c>
      <c r="G216" s="193"/>
      <c r="H216" s="196">
        <v>0.009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72</v>
      </c>
      <c r="AY216" s="202" t="s">
        <v>149</v>
      </c>
    </row>
    <row r="217" spans="2:51" s="13" customFormat="1" ht="11.25">
      <c r="B217" s="192"/>
      <c r="C217" s="193"/>
      <c r="D217" s="187" t="s">
        <v>165</v>
      </c>
      <c r="E217" s="194" t="s">
        <v>19</v>
      </c>
      <c r="F217" s="195" t="s">
        <v>2198</v>
      </c>
      <c r="G217" s="193"/>
      <c r="H217" s="196">
        <v>0.005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165</v>
      </c>
      <c r="AU217" s="202" t="s">
        <v>82</v>
      </c>
      <c r="AV217" s="13" t="s">
        <v>82</v>
      </c>
      <c r="AW217" s="13" t="s">
        <v>34</v>
      </c>
      <c r="AX217" s="13" t="s">
        <v>72</v>
      </c>
      <c r="AY217" s="202" t="s">
        <v>149</v>
      </c>
    </row>
    <row r="218" spans="2:51" s="13" customFormat="1" ht="11.25">
      <c r="B218" s="192"/>
      <c r="C218" s="193"/>
      <c r="D218" s="187" t="s">
        <v>165</v>
      </c>
      <c r="E218" s="194" t="s">
        <v>19</v>
      </c>
      <c r="F218" s="195" t="s">
        <v>2199</v>
      </c>
      <c r="G218" s="193"/>
      <c r="H218" s="196">
        <v>0.006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165</v>
      </c>
      <c r="AU218" s="202" t="s">
        <v>82</v>
      </c>
      <c r="AV218" s="13" t="s">
        <v>82</v>
      </c>
      <c r="AW218" s="13" t="s">
        <v>34</v>
      </c>
      <c r="AX218" s="13" t="s">
        <v>72</v>
      </c>
      <c r="AY218" s="202" t="s">
        <v>149</v>
      </c>
    </row>
    <row r="219" spans="2:51" s="13" customFormat="1" ht="11.25">
      <c r="B219" s="192"/>
      <c r="C219" s="193"/>
      <c r="D219" s="187" t="s">
        <v>165</v>
      </c>
      <c r="E219" s="194" t="s">
        <v>19</v>
      </c>
      <c r="F219" s="195" t="s">
        <v>2200</v>
      </c>
      <c r="G219" s="193"/>
      <c r="H219" s="196">
        <v>0.001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165</v>
      </c>
      <c r="AU219" s="202" t="s">
        <v>82</v>
      </c>
      <c r="AV219" s="13" t="s">
        <v>82</v>
      </c>
      <c r="AW219" s="13" t="s">
        <v>34</v>
      </c>
      <c r="AX219" s="13" t="s">
        <v>72</v>
      </c>
      <c r="AY219" s="202" t="s">
        <v>149</v>
      </c>
    </row>
    <row r="220" spans="2:51" s="13" customFormat="1" ht="11.25">
      <c r="B220" s="192"/>
      <c r="C220" s="193"/>
      <c r="D220" s="187" t="s">
        <v>165</v>
      </c>
      <c r="E220" s="194" t="s">
        <v>19</v>
      </c>
      <c r="F220" s="195" t="s">
        <v>2201</v>
      </c>
      <c r="G220" s="193"/>
      <c r="H220" s="196">
        <v>0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165</v>
      </c>
      <c r="AU220" s="202" t="s">
        <v>82</v>
      </c>
      <c r="AV220" s="13" t="s">
        <v>82</v>
      </c>
      <c r="AW220" s="13" t="s">
        <v>34</v>
      </c>
      <c r="AX220" s="13" t="s">
        <v>72</v>
      </c>
      <c r="AY220" s="202" t="s">
        <v>149</v>
      </c>
    </row>
    <row r="221" spans="2:51" s="13" customFormat="1" ht="11.25">
      <c r="B221" s="192"/>
      <c r="C221" s="193"/>
      <c r="D221" s="187" t="s">
        <v>165</v>
      </c>
      <c r="E221" s="194" t="s">
        <v>19</v>
      </c>
      <c r="F221" s="195" t="s">
        <v>2202</v>
      </c>
      <c r="G221" s="193"/>
      <c r="H221" s="196">
        <v>0.004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165</v>
      </c>
      <c r="AU221" s="202" t="s">
        <v>82</v>
      </c>
      <c r="AV221" s="13" t="s">
        <v>82</v>
      </c>
      <c r="AW221" s="13" t="s">
        <v>34</v>
      </c>
      <c r="AX221" s="13" t="s">
        <v>72</v>
      </c>
      <c r="AY221" s="202" t="s">
        <v>149</v>
      </c>
    </row>
    <row r="222" spans="2:51" s="13" customFormat="1" ht="11.25">
      <c r="B222" s="192"/>
      <c r="C222" s="193"/>
      <c r="D222" s="187" t="s">
        <v>165</v>
      </c>
      <c r="E222" s="194" t="s">
        <v>19</v>
      </c>
      <c r="F222" s="195" t="s">
        <v>2203</v>
      </c>
      <c r="G222" s="193"/>
      <c r="H222" s="196">
        <v>0.007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72</v>
      </c>
      <c r="AY222" s="202" t="s">
        <v>149</v>
      </c>
    </row>
    <row r="223" spans="2:51" s="13" customFormat="1" ht="11.25">
      <c r="B223" s="192"/>
      <c r="C223" s="193"/>
      <c r="D223" s="187" t="s">
        <v>165</v>
      </c>
      <c r="E223" s="194" t="s">
        <v>19</v>
      </c>
      <c r="F223" s="195" t="s">
        <v>2204</v>
      </c>
      <c r="G223" s="193"/>
      <c r="H223" s="196">
        <v>0.005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165</v>
      </c>
      <c r="AU223" s="202" t="s">
        <v>82</v>
      </c>
      <c r="AV223" s="13" t="s">
        <v>82</v>
      </c>
      <c r="AW223" s="13" t="s">
        <v>34</v>
      </c>
      <c r="AX223" s="13" t="s">
        <v>72</v>
      </c>
      <c r="AY223" s="202" t="s">
        <v>149</v>
      </c>
    </row>
    <row r="224" spans="2:51" s="15" customFormat="1" ht="11.25">
      <c r="B224" s="215"/>
      <c r="C224" s="216"/>
      <c r="D224" s="187" t="s">
        <v>165</v>
      </c>
      <c r="E224" s="217" t="s">
        <v>19</v>
      </c>
      <c r="F224" s="218" t="s">
        <v>203</v>
      </c>
      <c r="G224" s="216"/>
      <c r="H224" s="219">
        <v>0.046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165</v>
      </c>
      <c r="AU224" s="225" t="s">
        <v>82</v>
      </c>
      <c r="AV224" s="15" t="s">
        <v>157</v>
      </c>
      <c r="AW224" s="15" t="s">
        <v>34</v>
      </c>
      <c r="AX224" s="15" t="s">
        <v>80</v>
      </c>
      <c r="AY224" s="225" t="s">
        <v>149</v>
      </c>
    </row>
    <row r="225" spans="1:65" s="2" customFormat="1" ht="21.75" customHeight="1">
      <c r="A225" s="35"/>
      <c r="B225" s="36"/>
      <c r="C225" s="229" t="s">
        <v>438</v>
      </c>
      <c r="D225" s="229" t="s">
        <v>1089</v>
      </c>
      <c r="E225" s="230" t="s">
        <v>2205</v>
      </c>
      <c r="F225" s="231" t="s">
        <v>2206</v>
      </c>
      <c r="G225" s="232" t="s">
        <v>435</v>
      </c>
      <c r="H225" s="233">
        <v>0.009</v>
      </c>
      <c r="I225" s="234"/>
      <c r="J225" s="235">
        <f>ROUND(I225*H225,2)</f>
        <v>0</v>
      </c>
      <c r="K225" s="231" t="s">
        <v>182</v>
      </c>
      <c r="L225" s="236"/>
      <c r="M225" s="237" t="s">
        <v>19</v>
      </c>
      <c r="N225" s="238" t="s">
        <v>43</v>
      </c>
      <c r="O225" s="65"/>
      <c r="P225" s="183">
        <f>O225*H225</f>
        <v>0</v>
      </c>
      <c r="Q225" s="183">
        <v>1</v>
      </c>
      <c r="R225" s="183">
        <f>Q225*H225</f>
        <v>0.009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355</v>
      </c>
      <c r="AT225" s="185" t="s">
        <v>1089</v>
      </c>
      <c r="AU225" s="185" t="s">
        <v>82</v>
      </c>
      <c r="AY225" s="18" t="s">
        <v>149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256</v>
      </c>
      <c r="BM225" s="185" t="s">
        <v>2207</v>
      </c>
    </row>
    <row r="226" spans="2:51" s="13" customFormat="1" ht="11.25">
      <c r="B226" s="192"/>
      <c r="C226" s="193"/>
      <c r="D226" s="187" t="s">
        <v>165</v>
      </c>
      <c r="E226" s="194" t="s">
        <v>19</v>
      </c>
      <c r="F226" s="195" t="s">
        <v>2208</v>
      </c>
      <c r="G226" s="193"/>
      <c r="H226" s="196">
        <v>0.004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165</v>
      </c>
      <c r="AU226" s="202" t="s">
        <v>82</v>
      </c>
      <c r="AV226" s="13" t="s">
        <v>82</v>
      </c>
      <c r="AW226" s="13" t="s">
        <v>34</v>
      </c>
      <c r="AX226" s="13" t="s">
        <v>72</v>
      </c>
      <c r="AY226" s="202" t="s">
        <v>149</v>
      </c>
    </row>
    <row r="227" spans="2:51" s="13" customFormat="1" ht="11.25">
      <c r="B227" s="192"/>
      <c r="C227" s="193"/>
      <c r="D227" s="187" t="s">
        <v>165</v>
      </c>
      <c r="E227" s="194" t="s">
        <v>19</v>
      </c>
      <c r="F227" s="195" t="s">
        <v>2209</v>
      </c>
      <c r="G227" s="193"/>
      <c r="H227" s="196">
        <v>0.002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165</v>
      </c>
      <c r="AU227" s="202" t="s">
        <v>82</v>
      </c>
      <c r="AV227" s="13" t="s">
        <v>82</v>
      </c>
      <c r="AW227" s="13" t="s">
        <v>34</v>
      </c>
      <c r="AX227" s="13" t="s">
        <v>72</v>
      </c>
      <c r="AY227" s="202" t="s">
        <v>149</v>
      </c>
    </row>
    <row r="228" spans="2:51" s="13" customFormat="1" ht="11.25">
      <c r="B228" s="192"/>
      <c r="C228" s="193"/>
      <c r="D228" s="187" t="s">
        <v>165</v>
      </c>
      <c r="E228" s="194" t="s">
        <v>19</v>
      </c>
      <c r="F228" s="195" t="s">
        <v>2210</v>
      </c>
      <c r="G228" s="193"/>
      <c r="H228" s="196">
        <v>0.003</v>
      </c>
      <c r="I228" s="197"/>
      <c r="J228" s="193"/>
      <c r="K228" s="193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165</v>
      </c>
      <c r="AU228" s="202" t="s">
        <v>82</v>
      </c>
      <c r="AV228" s="13" t="s">
        <v>82</v>
      </c>
      <c r="AW228" s="13" t="s">
        <v>34</v>
      </c>
      <c r="AX228" s="13" t="s">
        <v>72</v>
      </c>
      <c r="AY228" s="202" t="s">
        <v>149</v>
      </c>
    </row>
    <row r="229" spans="2:51" s="15" customFormat="1" ht="11.25">
      <c r="B229" s="215"/>
      <c r="C229" s="216"/>
      <c r="D229" s="187" t="s">
        <v>165</v>
      </c>
      <c r="E229" s="217" t="s">
        <v>19</v>
      </c>
      <c r="F229" s="218" t="s">
        <v>203</v>
      </c>
      <c r="G229" s="216"/>
      <c r="H229" s="219">
        <v>0.009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165</v>
      </c>
      <c r="AU229" s="225" t="s">
        <v>82</v>
      </c>
      <c r="AV229" s="15" t="s">
        <v>157</v>
      </c>
      <c r="AW229" s="15" t="s">
        <v>34</v>
      </c>
      <c r="AX229" s="15" t="s">
        <v>80</v>
      </c>
      <c r="AY229" s="225" t="s">
        <v>149</v>
      </c>
    </row>
    <row r="230" spans="1:65" s="2" customFormat="1" ht="21.75" customHeight="1">
      <c r="A230" s="35"/>
      <c r="B230" s="36"/>
      <c r="C230" s="229" t="s">
        <v>444</v>
      </c>
      <c r="D230" s="229" t="s">
        <v>1089</v>
      </c>
      <c r="E230" s="230" t="s">
        <v>2211</v>
      </c>
      <c r="F230" s="231" t="s">
        <v>2212</v>
      </c>
      <c r="G230" s="232" t="s">
        <v>435</v>
      </c>
      <c r="H230" s="233">
        <v>0.018</v>
      </c>
      <c r="I230" s="234"/>
      <c r="J230" s="235">
        <f>ROUND(I230*H230,2)</f>
        <v>0</v>
      </c>
      <c r="K230" s="231" t="s">
        <v>182</v>
      </c>
      <c r="L230" s="236"/>
      <c r="M230" s="237" t="s">
        <v>19</v>
      </c>
      <c r="N230" s="238" t="s">
        <v>43</v>
      </c>
      <c r="O230" s="65"/>
      <c r="P230" s="183">
        <f>O230*H230</f>
        <v>0</v>
      </c>
      <c r="Q230" s="183">
        <v>1</v>
      </c>
      <c r="R230" s="183">
        <f>Q230*H230</f>
        <v>0.018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355</v>
      </c>
      <c r="AT230" s="185" t="s">
        <v>1089</v>
      </c>
      <c r="AU230" s="185" t="s">
        <v>82</v>
      </c>
      <c r="AY230" s="18" t="s">
        <v>149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80</v>
      </c>
      <c r="BK230" s="186">
        <f>ROUND(I230*H230,2)</f>
        <v>0</v>
      </c>
      <c r="BL230" s="18" t="s">
        <v>256</v>
      </c>
      <c r="BM230" s="185" t="s">
        <v>2213</v>
      </c>
    </row>
    <row r="231" spans="2:51" s="13" customFormat="1" ht="11.25">
      <c r="B231" s="192"/>
      <c r="C231" s="193"/>
      <c r="D231" s="187" t="s">
        <v>165</v>
      </c>
      <c r="E231" s="194" t="s">
        <v>19</v>
      </c>
      <c r="F231" s="195" t="s">
        <v>2214</v>
      </c>
      <c r="G231" s="193"/>
      <c r="H231" s="196">
        <v>0.018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165</v>
      </c>
      <c r="AU231" s="202" t="s">
        <v>82</v>
      </c>
      <c r="AV231" s="13" t="s">
        <v>82</v>
      </c>
      <c r="AW231" s="13" t="s">
        <v>34</v>
      </c>
      <c r="AX231" s="13" t="s">
        <v>80</v>
      </c>
      <c r="AY231" s="202" t="s">
        <v>149</v>
      </c>
    </row>
    <row r="232" spans="1:65" s="2" customFormat="1" ht="16.5" customHeight="1">
      <c r="A232" s="35"/>
      <c r="B232" s="36"/>
      <c r="C232" s="229" t="s">
        <v>450</v>
      </c>
      <c r="D232" s="229" t="s">
        <v>1089</v>
      </c>
      <c r="E232" s="230" t="s">
        <v>2215</v>
      </c>
      <c r="F232" s="231" t="s">
        <v>2216</v>
      </c>
      <c r="G232" s="232" t="s">
        <v>2176</v>
      </c>
      <c r="H232" s="233">
        <v>0.146</v>
      </c>
      <c r="I232" s="234"/>
      <c r="J232" s="235">
        <f>ROUND(I232*H232,2)</f>
        <v>0</v>
      </c>
      <c r="K232" s="231" t="s">
        <v>156</v>
      </c>
      <c r="L232" s="236"/>
      <c r="M232" s="237" t="s">
        <v>19</v>
      </c>
      <c r="N232" s="238" t="s">
        <v>43</v>
      </c>
      <c r="O232" s="65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355</v>
      </c>
      <c r="AT232" s="185" t="s">
        <v>1089</v>
      </c>
      <c r="AU232" s="185" t="s">
        <v>82</v>
      </c>
      <c r="AY232" s="18" t="s">
        <v>149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80</v>
      </c>
      <c r="BK232" s="186">
        <f>ROUND(I232*H232,2)</f>
        <v>0</v>
      </c>
      <c r="BL232" s="18" t="s">
        <v>256</v>
      </c>
      <c r="BM232" s="185" t="s">
        <v>2217</v>
      </c>
    </row>
    <row r="233" spans="2:51" s="13" customFormat="1" ht="11.25">
      <c r="B233" s="192"/>
      <c r="C233" s="193"/>
      <c r="D233" s="187" t="s">
        <v>165</v>
      </c>
      <c r="E233" s="194" t="s">
        <v>19</v>
      </c>
      <c r="F233" s="195" t="s">
        <v>2218</v>
      </c>
      <c r="G233" s="193"/>
      <c r="H233" s="196">
        <v>0.146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80</v>
      </c>
      <c r="AY233" s="202" t="s">
        <v>149</v>
      </c>
    </row>
    <row r="234" spans="1:65" s="2" customFormat="1" ht="16.5" customHeight="1">
      <c r="A234" s="35"/>
      <c r="B234" s="36"/>
      <c r="C234" s="229" t="s">
        <v>455</v>
      </c>
      <c r="D234" s="229" t="s">
        <v>1089</v>
      </c>
      <c r="E234" s="230" t="s">
        <v>2219</v>
      </c>
      <c r="F234" s="231" t="s">
        <v>2220</v>
      </c>
      <c r="G234" s="232" t="s">
        <v>2176</v>
      </c>
      <c r="H234" s="233">
        <v>0.117</v>
      </c>
      <c r="I234" s="234"/>
      <c r="J234" s="235">
        <f>ROUND(I234*H234,2)</f>
        <v>0</v>
      </c>
      <c r="K234" s="231" t="s">
        <v>156</v>
      </c>
      <c r="L234" s="236"/>
      <c r="M234" s="237" t="s">
        <v>19</v>
      </c>
      <c r="N234" s="238" t="s">
        <v>43</v>
      </c>
      <c r="O234" s="65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355</v>
      </c>
      <c r="AT234" s="185" t="s">
        <v>1089</v>
      </c>
      <c r="AU234" s="185" t="s">
        <v>82</v>
      </c>
      <c r="AY234" s="18" t="s">
        <v>149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80</v>
      </c>
      <c r="BK234" s="186">
        <f>ROUND(I234*H234,2)</f>
        <v>0</v>
      </c>
      <c r="BL234" s="18" t="s">
        <v>256</v>
      </c>
      <c r="BM234" s="185" t="s">
        <v>2221</v>
      </c>
    </row>
    <row r="235" spans="2:51" s="13" customFormat="1" ht="11.25">
      <c r="B235" s="192"/>
      <c r="C235" s="193"/>
      <c r="D235" s="187" t="s">
        <v>165</v>
      </c>
      <c r="E235" s="194" t="s">
        <v>19</v>
      </c>
      <c r="F235" s="195" t="s">
        <v>2222</v>
      </c>
      <c r="G235" s="193"/>
      <c r="H235" s="196">
        <v>0.117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165</v>
      </c>
      <c r="AU235" s="202" t="s">
        <v>82</v>
      </c>
      <c r="AV235" s="13" t="s">
        <v>82</v>
      </c>
      <c r="AW235" s="13" t="s">
        <v>34</v>
      </c>
      <c r="AX235" s="13" t="s">
        <v>80</v>
      </c>
      <c r="AY235" s="202" t="s">
        <v>149</v>
      </c>
    </row>
    <row r="236" spans="1:65" s="2" customFormat="1" ht="16.5" customHeight="1">
      <c r="A236" s="35"/>
      <c r="B236" s="36"/>
      <c r="C236" s="229" t="s">
        <v>461</v>
      </c>
      <c r="D236" s="229" t="s">
        <v>1089</v>
      </c>
      <c r="E236" s="230" t="s">
        <v>2223</v>
      </c>
      <c r="F236" s="231" t="s">
        <v>2224</v>
      </c>
      <c r="G236" s="232" t="s">
        <v>2176</v>
      </c>
      <c r="H236" s="233">
        <v>20.1</v>
      </c>
      <c r="I236" s="234"/>
      <c r="J236" s="235">
        <f>ROUND(I236*H236,2)</f>
        <v>0</v>
      </c>
      <c r="K236" s="231" t="s">
        <v>156</v>
      </c>
      <c r="L236" s="236"/>
      <c r="M236" s="237" t="s">
        <v>19</v>
      </c>
      <c r="N236" s="238" t="s">
        <v>43</v>
      </c>
      <c r="O236" s="65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355</v>
      </c>
      <c r="AT236" s="185" t="s">
        <v>1089</v>
      </c>
      <c r="AU236" s="185" t="s">
        <v>82</v>
      </c>
      <c r="AY236" s="18" t="s">
        <v>149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80</v>
      </c>
      <c r="BK236" s="186">
        <f>ROUND(I236*H236,2)</f>
        <v>0</v>
      </c>
      <c r="BL236" s="18" t="s">
        <v>256</v>
      </c>
      <c r="BM236" s="185" t="s">
        <v>2225</v>
      </c>
    </row>
    <row r="237" spans="1:47" s="2" customFormat="1" ht="19.5">
      <c r="A237" s="35"/>
      <c r="B237" s="36"/>
      <c r="C237" s="37"/>
      <c r="D237" s="187" t="s">
        <v>163</v>
      </c>
      <c r="E237" s="37"/>
      <c r="F237" s="188" t="s">
        <v>2017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163</v>
      </c>
      <c r="AU237" s="18" t="s">
        <v>82</v>
      </c>
    </row>
    <row r="238" spans="1:65" s="2" customFormat="1" ht="24.2" customHeight="1">
      <c r="A238" s="35"/>
      <c r="B238" s="36"/>
      <c r="C238" s="174" t="s">
        <v>470</v>
      </c>
      <c r="D238" s="174" t="s">
        <v>152</v>
      </c>
      <c r="E238" s="175" t="s">
        <v>2226</v>
      </c>
      <c r="F238" s="176" t="s">
        <v>2227</v>
      </c>
      <c r="G238" s="177" t="s">
        <v>2176</v>
      </c>
      <c r="H238" s="178">
        <v>107.1</v>
      </c>
      <c r="I238" s="179"/>
      <c r="J238" s="180">
        <f>ROUND(I238*H238,2)</f>
        <v>0</v>
      </c>
      <c r="K238" s="176" t="s">
        <v>182</v>
      </c>
      <c r="L238" s="40"/>
      <c r="M238" s="181" t="s">
        <v>19</v>
      </c>
      <c r="N238" s="182" t="s">
        <v>43</v>
      </c>
      <c r="O238" s="65"/>
      <c r="P238" s="183">
        <f>O238*H238</f>
        <v>0</v>
      </c>
      <c r="Q238" s="183">
        <v>5E-05</v>
      </c>
      <c r="R238" s="183">
        <f>Q238*H238</f>
        <v>0.005355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157</v>
      </c>
      <c r="AT238" s="185" t="s">
        <v>152</v>
      </c>
      <c r="AU238" s="185" t="s">
        <v>82</v>
      </c>
      <c r="AY238" s="18" t="s">
        <v>149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80</v>
      </c>
      <c r="BK238" s="186">
        <f>ROUND(I238*H238,2)</f>
        <v>0</v>
      </c>
      <c r="BL238" s="18" t="s">
        <v>157</v>
      </c>
      <c r="BM238" s="185" t="s">
        <v>2228</v>
      </c>
    </row>
    <row r="239" spans="1:47" s="2" customFormat="1" ht="11.25">
      <c r="A239" s="35"/>
      <c r="B239" s="36"/>
      <c r="C239" s="37"/>
      <c r="D239" s="203" t="s">
        <v>184</v>
      </c>
      <c r="E239" s="37"/>
      <c r="F239" s="204" t="s">
        <v>2229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184</v>
      </c>
      <c r="AU239" s="18" t="s">
        <v>82</v>
      </c>
    </row>
    <row r="240" spans="2:51" s="13" customFormat="1" ht="11.25">
      <c r="B240" s="192"/>
      <c r="C240" s="193"/>
      <c r="D240" s="187" t="s">
        <v>165</v>
      </c>
      <c r="E240" s="194" t="s">
        <v>19</v>
      </c>
      <c r="F240" s="195" t="s">
        <v>2230</v>
      </c>
      <c r="G240" s="193"/>
      <c r="H240" s="196">
        <v>107.1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165</v>
      </c>
      <c r="AU240" s="202" t="s">
        <v>82</v>
      </c>
      <c r="AV240" s="13" t="s">
        <v>82</v>
      </c>
      <c r="AW240" s="13" t="s">
        <v>34</v>
      </c>
      <c r="AX240" s="13" t="s">
        <v>80</v>
      </c>
      <c r="AY240" s="202" t="s">
        <v>149</v>
      </c>
    </row>
    <row r="241" spans="1:65" s="2" customFormat="1" ht="16.5" customHeight="1">
      <c r="A241" s="35"/>
      <c r="B241" s="36"/>
      <c r="C241" s="229" t="s">
        <v>476</v>
      </c>
      <c r="D241" s="229" t="s">
        <v>1089</v>
      </c>
      <c r="E241" s="230" t="s">
        <v>2231</v>
      </c>
      <c r="F241" s="231" t="s">
        <v>2232</v>
      </c>
      <c r="G241" s="232" t="s">
        <v>2176</v>
      </c>
      <c r="H241" s="233">
        <v>1071</v>
      </c>
      <c r="I241" s="234"/>
      <c r="J241" s="235">
        <f>ROUND(I241*H241,2)</f>
        <v>0</v>
      </c>
      <c r="K241" s="231" t="s">
        <v>156</v>
      </c>
      <c r="L241" s="236"/>
      <c r="M241" s="237" t="s">
        <v>19</v>
      </c>
      <c r="N241" s="238" t="s">
        <v>43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204</v>
      </c>
      <c r="AT241" s="185" t="s">
        <v>1089</v>
      </c>
      <c r="AU241" s="185" t="s">
        <v>82</v>
      </c>
      <c r="AY241" s="18" t="s">
        <v>149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80</v>
      </c>
      <c r="BK241" s="186">
        <f>ROUND(I241*H241,2)</f>
        <v>0</v>
      </c>
      <c r="BL241" s="18" t="s">
        <v>157</v>
      </c>
      <c r="BM241" s="185" t="s">
        <v>2233</v>
      </c>
    </row>
    <row r="242" spans="1:47" s="2" customFormat="1" ht="19.5">
      <c r="A242" s="35"/>
      <c r="B242" s="36"/>
      <c r="C242" s="37"/>
      <c r="D242" s="187" t="s">
        <v>163</v>
      </c>
      <c r="E242" s="37"/>
      <c r="F242" s="188" t="s">
        <v>2017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163</v>
      </c>
      <c r="AU242" s="18" t="s">
        <v>82</v>
      </c>
    </row>
    <row r="243" spans="2:51" s="13" customFormat="1" ht="11.25">
      <c r="B243" s="192"/>
      <c r="C243" s="193"/>
      <c r="D243" s="187" t="s">
        <v>165</v>
      </c>
      <c r="E243" s="194" t="s">
        <v>19</v>
      </c>
      <c r="F243" s="195" t="s">
        <v>2234</v>
      </c>
      <c r="G243" s="193"/>
      <c r="H243" s="196">
        <v>1071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165</v>
      </c>
      <c r="AU243" s="202" t="s">
        <v>82</v>
      </c>
      <c r="AV243" s="13" t="s">
        <v>82</v>
      </c>
      <c r="AW243" s="13" t="s">
        <v>34</v>
      </c>
      <c r="AX243" s="13" t="s">
        <v>80</v>
      </c>
      <c r="AY243" s="202" t="s">
        <v>149</v>
      </c>
    </row>
    <row r="244" spans="1:65" s="2" customFormat="1" ht="16.5" customHeight="1">
      <c r="A244" s="35"/>
      <c r="B244" s="36"/>
      <c r="C244" s="229" t="s">
        <v>483</v>
      </c>
      <c r="D244" s="229" t="s">
        <v>1089</v>
      </c>
      <c r="E244" s="230" t="s">
        <v>2235</v>
      </c>
      <c r="F244" s="231" t="s">
        <v>2224</v>
      </c>
      <c r="G244" s="232" t="s">
        <v>2176</v>
      </c>
      <c r="H244" s="233">
        <v>10.7</v>
      </c>
      <c r="I244" s="234"/>
      <c r="J244" s="235">
        <f>ROUND(I244*H244,2)</f>
        <v>0</v>
      </c>
      <c r="K244" s="231" t="s">
        <v>156</v>
      </c>
      <c r="L244" s="236"/>
      <c r="M244" s="237" t="s">
        <v>19</v>
      </c>
      <c r="N244" s="238" t="s">
        <v>43</v>
      </c>
      <c r="O244" s="65"/>
      <c r="P244" s="183">
        <f>O244*H244</f>
        <v>0</v>
      </c>
      <c r="Q244" s="183">
        <v>0.001</v>
      </c>
      <c r="R244" s="183">
        <f>Q244*H244</f>
        <v>0.0107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204</v>
      </c>
      <c r="AT244" s="185" t="s">
        <v>1089</v>
      </c>
      <c r="AU244" s="185" t="s">
        <v>82</v>
      </c>
      <c r="AY244" s="18" t="s">
        <v>149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80</v>
      </c>
      <c r="BK244" s="186">
        <f>ROUND(I244*H244,2)</f>
        <v>0</v>
      </c>
      <c r="BL244" s="18" t="s">
        <v>157</v>
      </c>
      <c r="BM244" s="185" t="s">
        <v>2236</v>
      </c>
    </row>
    <row r="245" spans="1:47" s="2" customFormat="1" ht="19.5">
      <c r="A245" s="35"/>
      <c r="B245" s="36"/>
      <c r="C245" s="37"/>
      <c r="D245" s="187" t="s">
        <v>163</v>
      </c>
      <c r="E245" s="37"/>
      <c r="F245" s="188" t="s">
        <v>2017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163</v>
      </c>
      <c r="AU245" s="18" t="s">
        <v>82</v>
      </c>
    </row>
    <row r="246" spans="1:65" s="2" customFormat="1" ht="24.2" customHeight="1">
      <c r="A246" s="35"/>
      <c r="B246" s="36"/>
      <c r="C246" s="174" t="s">
        <v>489</v>
      </c>
      <c r="D246" s="174" t="s">
        <v>152</v>
      </c>
      <c r="E246" s="175" t="s">
        <v>2237</v>
      </c>
      <c r="F246" s="176" t="s">
        <v>2238</v>
      </c>
      <c r="G246" s="177" t="s">
        <v>2176</v>
      </c>
      <c r="H246" s="178">
        <v>63.004</v>
      </c>
      <c r="I246" s="179"/>
      <c r="J246" s="180">
        <f>ROUND(I246*H246,2)</f>
        <v>0</v>
      </c>
      <c r="K246" s="176" t="s">
        <v>182</v>
      </c>
      <c r="L246" s="40"/>
      <c r="M246" s="181" t="s">
        <v>19</v>
      </c>
      <c r="N246" s="182" t="s">
        <v>43</v>
      </c>
      <c r="O246" s="65"/>
      <c r="P246" s="183">
        <f>O246*H246</f>
        <v>0</v>
      </c>
      <c r="Q246" s="183">
        <v>5E-05</v>
      </c>
      <c r="R246" s="183">
        <f>Q246*H246</f>
        <v>0.0031502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256</v>
      </c>
      <c r="AT246" s="185" t="s">
        <v>152</v>
      </c>
      <c r="AU246" s="185" t="s">
        <v>82</v>
      </c>
      <c r="AY246" s="18" t="s">
        <v>149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80</v>
      </c>
      <c r="BK246" s="186">
        <f>ROUND(I246*H246,2)</f>
        <v>0</v>
      </c>
      <c r="BL246" s="18" t="s">
        <v>256</v>
      </c>
      <c r="BM246" s="185" t="s">
        <v>2239</v>
      </c>
    </row>
    <row r="247" spans="1:47" s="2" customFormat="1" ht="11.25">
      <c r="A247" s="35"/>
      <c r="B247" s="36"/>
      <c r="C247" s="37"/>
      <c r="D247" s="203" t="s">
        <v>184</v>
      </c>
      <c r="E247" s="37"/>
      <c r="F247" s="204" t="s">
        <v>2240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184</v>
      </c>
      <c r="AU247" s="18" t="s">
        <v>82</v>
      </c>
    </row>
    <row r="248" spans="2:51" s="13" customFormat="1" ht="11.25">
      <c r="B248" s="192"/>
      <c r="C248" s="193"/>
      <c r="D248" s="187" t="s">
        <v>165</v>
      </c>
      <c r="E248" s="194" t="s">
        <v>19</v>
      </c>
      <c r="F248" s="195" t="s">
        <v>2241</v>
      </c>
      <c r="G248" s="193"/>
      <c r="H248" s="196">
        <v>63.004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165</v>
      </c>
      <c r="AU248" s="202" t="s">
        <v>82</v>
      </c>
      <c r="AV248" s="13" t="s">
        <v>82</v>
      </c>
      <c r="AW248" s="13" t="s">
        <v>34</v>
      </c>
      <c r="AX248" s="13" t="s">
        <v>80</v>
      </c>
      <c r="AY248" s="202" t="s">
        <v>149</v>
      </c>
    </row>
    <row r="249" spans="1:65" s="2" customFormat="1" ht="24.2" customHeight="1">
      <c r="A249" s="35"/>
      <c r="B249" s="36"/>
      <c r="C249" s="229" t="s">
        <v>497</v>
      </c>
      <c r="D249" s="229" t="s">
        <v>1089</v>
      </c>
      <c r="E249" s="230" t="s">
        <v>2242</v>
      </c>
      <c r="F249" s="231" t="s">
        <v>2243</v>
      </c>
      <c r="G249" s="232" t="s">
        <v>247</v>
      </c>
      <c r="H249" s="233">
        <v>15.32</v>
      </c>
      <c r="I249" s="234"/>
      <c r="J249" s="235">
        <f>ROUND(I249*H249,2)</f>
        <v>0</v>
      </c>
      <c r="K249" s="231" t="s">
        <v>182</v>
      </c>
      <c r="L249" s="236"/>
      <c r="M249" s="237" t="s">
        <v>19</v>
      </c>
      <c r="N249" s="238" t="s">
        <v>43</v>
      </c>
      <c r="O249" s="65"/>
      <c r="P249" s="183">
        <f>O249*H249</f>
        <v>0</v>
      </c>
      <c r="Q249" s="183">
        <v>0.01598</v>
      </c>
      <c r="R249" s="183">
        <f>Q249*H249</f>
        <v>0.24481360000000002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355</v>
      </c>
      <c r="AT249" s="185" t="s">
        <v>1089</v>
      </c>
      <c r="AU249" s="185" t="s">
        <v>82</v>
      </c>
      <c r="AY249" s="18" t="s">
        <v>149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256</v>
      </c>
      <c r="BM249" s="185" t="s">
        <v>2244</v>
      </c>
    </row>
    <row r="250" spans="1:47" s="2" customFormat="1" ht="19.5">
      <c r="A250" s="35"/>
      <c r="B250" s="36"/>
      <c r="C250" s="37"/>
      <c r="D250" s="187" t="s">
        <v>163</v>
      </c>
      <c r="E250" s="37"/>
      <c r="F250" s="188" t="s">
        <v>2017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163</v>
      </c>
      <c r="AU250" s="18" t="s">
        <v>82</v>
      </c>
    </row>
    <row r="251" spans="2:51" s="13" customFormat="1" ht="11.25">
      <c r="B251" s="192"/>
      <c r="C251" s="193"/>
      <c r="D251" s="187" t="s">
        <v>165</v>
      </c>
      <c r="E251" s="194" t="s">
        <v>19</v>
      </c>
      <c r="F251" s="195" t="s">
        <v>2245</v>
      </c>
      <c r="G251" s="193"/>
      <c r="H251" s="196">
        <v>15.32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165</v>
      </c>
      <c r="AU251" s="202" t="s">
        <v>82</v>
      </c>
      <c r="AV251" s="13" t="s">
        <v>82</v>
      </c>
      <c r="AW251" s="13" t="s">
        <v>34</v>
      </c>
      <c r="AX251" s="13" t="s">
        <v>80</v>
      </c>
      <c r="AY251" s="202" t="s">
        <v>149</v>
      </c>
    </row>
    <row r="252" spans="1:65" s="2" customFormat="1" ht="49.15" customHeight="1">
      <c r="A252" s="35"/>
      <c r="B252" s="36"/>
      <c r="C252" s="174" t="s">
        <v>505</v>
      </c>
      <c r="D252" s="174" t="s">
        <v>152</v>
      </c>
      <c r="E252" s="175" t="s">
        <v>1566</v>
      </c>
      <c r="F252" s="176" t="s">
        <v>1567</v>
      </c>
      <c r="G252" s="177" t="s">
        <v>435</v>
      </c>
      <c r="H252" s="178">
        <v>0.516</v>
      </c>
      <c r="I252" s="179"/>
      <c r="J252" s="180">
        <f>ROUND(I252*H252,2)</f>
        <v>0</v>
      </c>
      <c r="K252" s="176" t="s">
        <v>182</v>
      </c>
      <c r="L252" s="40"/>
      <c r="M252" s="181" t="s">
        <v>19</v>
      </c>
      <c r="N252" s="182" t="s">
        <v>43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256</v>
      </c>
      <c r="AT252" s="185" t="s">
        <v>152</v>
      </c>
      <c r="AU252" s="185" t="s">
        <v>82</v>
      </c>
      <c r="AY252" s="18" t="s">
        <v>149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80</v>
      </c>
      <c r="BK252" s="186">
        <f>ROUND(I252*H252,2)</f>
        <v>0</v>
      </c>
      <c r="BL252" s="18" t="s">
        <v>256</v>
      </c>
      <c r="BM252" s="185" t="s">
        <v>2246</v>
      </c>
    </row>
    <row r="253" spans="1:47" s="2" customFormat="1" ht="11.25">
      <c r="A253" s="35"/>
      <c r="B253" s="36"/>
      <c r="C253" s="37"/>
      <c r="D253" s="203" t="s">
        <v>184</v>
      </c>
      <c r="E253" s="37"/>
      <c r="F253" s="204" t="s">
        <v>1569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184</v>
      </c>
      <c r="AU253" s="18" t="s">
        <v>82</v>
      </c>
    </row>
    <row r="254" spans="2:63" s="12" customFormat="1" ht="22.9" customHeight="1">
      <c r="B254" s="158"/>
      <c r="C254" s="159"/>
      <c r="D254" s="160" t="s">
        <v>71</v>
      </c>
      <c r="E254" s="172" t="s">
        <v>2247</v>
      </c>
      <c r="F254" s="172" t="s">
        <v>2248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SUM(P255:P308)</f>
        <v>0</v>
      </c>
      <c r="Q254" s="166"/>
      <c r="R254" s="167">
        <f>SUM(R255:R308)</f>
        <v>0.047016</v>
      </c>
      <c r="S254" s="166"/>
      <c r="T254" s="168">
        <f>SUM(T255:T308)</f>
        <v>0</v>
      </c>
      <c r="AR254" s="169" t="s">
        <v>82</v>
      </c>
      <c r="AT254" s="170" t="s">
        <v>71</v>
      </c>
      <c r="AU254" s="170" t="s">
        <v>80</v>
      </c>
      <c r="AY254" s="169" t="s">
        <v>149</v>
      </c>
      <c r="BK254" s="171">
        <f>SUM(BK255:BK308)</f>
        <v>0</v>
      </c>
    </row>
    <row r="255" spans="1:65" s="2" customFormat="1" ht="24.2" customHeight="1">
      <c r="A255" s="35"/>
      <c r="B255" s="36"/>
      <c r="C255" s="174" t="s">
        <v>516</v>
      </c>
      <c r="D255" s="174" t="s">
        <v>152</v>
      </c>
      <c r="E255" s="175" t="s">
        <v>2249</v>
      </c>
      <c r="F255" s="176" t="s">
        <v>2250</v>
      </c>
      <c r="G255" s="177" t="s">
        <v>170</v>
      </c>
      <c r="H255" s="178">
        <v>8.317</v>
      </c>
      <c r="I255" s="179"/>
      <c r="J255" s="180">
        <f>ROUND(I255*H255,2)</f>
        <v>0</v>
      </c>
      <c r="K255" s="176" t="s">
        <v>182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256</v>
      </c>
      <c r="AT255" s="185" t="s">
        <v>152</v>
      </c>
      <c r="AU255" s="185" t="s">
        <v>82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256</v>
      </c>
      <c r="BM255" s="185" t="s">
        <v>2251</v>
      </c>
    </row>
    <row r="256" spans="1:47" s="2" customFormat="1" ht="11.25">
      <c r="A256" s="35"/>
      <c r="B256" s="36"/>
      <c r="C256" s="37"/>
      <c r="D256" s="203" t="s">
        <v>184</v>
      </c>
      <c r="E256" s="37"/>
      <c r="F256" s="204" t="s">
        <v>2252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184</v>
      </c>
      <c r="AU256" s="18" t="s">
        <v>82</v>
      </c>
    </row>
    <row r="257" spans="1:47" s="2" customFormat="1" ht="19.5">
      <c r="A257" s="35"/>
      <c r="B257" s="36"/>
      <c r="C257" s="37"/>
      <c r="D257" s="187" t="s">
        <v>163</v>
      </c>
      <c r="E257" s="37"/>
      <c r="F257" s="188" t="s">
        <v>2017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163</v>
      </c>
      <c r="AU257" s="18" t="s">
        <v>82</v>
      </c>
    </row>
    <row r="258" spans="2:51" s="14" customFormat="1" ht="11.25">
      <c r="B258" s="205"/>
      <c r="C258" s="206"/>
      <c r="D258" s="187" t="s">
        <v>165</v>
      </c>
      <c r="E258" s="207" t="s">
        <v>19</v>
      </c>
      <c r="F258" s="208" t="s">
        <v>2253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82</v>
      </c>
      <c r="AV258" s="14" t="s">
        <v>80</v>
      </c>
      <c r="AW258" s="14" t="s">
        <v>34</v>
      </c>
      <c r="AX258" s="14" t="s">
        <v>72</v>
      </c>
      <c r="AY258" s="214" t="s">
        <v>149</v>
      </c>
    </row>
    <row r="259" spans="2:51" s="13" customFormat="1" ht="11.25">
      <c r="B259" s="192"/>
      <c r="C259" s="193"/>
      <c r="D259" s="187" t="s">
        <v>165</v>
      </c>
      <c r="E259" s="194" t="s">
        <v>19</v>
      </c>
      <c r="F259" s="195" t="s">
        <v>2254</v>
      </c>
      <c r="G259" s="193"/>
      <c r="H259" s="196">
        <v>8.317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80</v>
      </c>
      <c r="AY259" s="202" t="s">
        <v>149</v>
      </c>
    </row>
    <row r="260" spans="1:65" s="2" customFormat="1" ht="16.5" customHeight="1">
      <c r="A260" s="35"/>
      <c r="B260" s="36"/>
      <c r="C260" s="229" t="s">
        <v>522</v>
      </c>
      <c r="D260" s="229" t="s">
        <v>1089</v>
      </c>
      <c r="E260" s="230" t="s">
        <v>2255</v>
      </c>
      <c r="F260" s="231" t="s">
        <v>2256</v>
      </c>
      <c r="G260" s="232" t="s">
        <v>2176</v>
      </c>
      <c r="H260" s="233">
        <v>2.495</v>
      </c>
      <c r="I260" s="234"/>
      <c r="J260" s="235">
        <f>ROUND(I260*H260,2)</f>
        <v>0</v>
      </c>
      <c r="K260" s="231" t="s">
        <v>19</v>
      </c>
      <c r="L260" s="236"/>
      <c r="M260" s="237" t="s">
        <v>19</v>
      </c>
      <c r="N260" s="238" t="s">
        <v>43</v>
      </c>
      <c r="O260" s="65"/>
      <c r="P260" s="183">
        <f>O260*H260</f>
        <v>0</v>
      </c>
      <c r="Q260" s="183">
        <v>0.001</v>
      </c>
      <c r="R260" s="183">
        <f>Q260*H260</f>
        <v>0.0024950000000000003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355</v>
      </c>
      <c r="AT260" s="185" t="s">
        <v>1089</v>
      </c>
      <c r="AU260" s="185" t="s">
        <v>82</v>
      </c>
      <c r="AY260" s="18" t="s">
        <v>149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256</v>
      </c>
      <c r="BM260" s="185" t="s">
        <v>2257</v>
      </c>
    </row>
    <row r="261" spans="2:51" s="13" customFormat="1" ht="11.25">
      <c r="B261" s="192"/>
      <c r="C261" s="193"/>
      <c r="D261" s="187" t="s">
        <v>165</v>
      </c>
      <c r="E261" s="193"/>
      <c r="F261" s="195" t="s">
        <v>2258</v>
      </c>
      <c r="G261" s="193"/>
      <c r="H261" s="196">
        <v>2.495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165</v>
      </c>
      <c r="AU261" s="202" t="s">
        <v>82</v>
      </c>
      <c r="AV261" s="13" t="s">
        <v>82</v>
      </c>
      <c r="AW261" s="13" t="s">
        <v>4</v>
      </c>
      <c r="AX261" s="13" t="s">
        <v>80</v>
      </c>
      <c r="AY261" s="202" t="s">
        <v>149</v>
      </c>
    </row>
    <row r="262" spans="1:65" s="2" customFormat="1" ht="33" customHeight="1">
      <c r="A262" s="35"/>
      <c r="B262" s="36"/>
      <c r="C262" s="174" t="s">
        <v>527</v>
      </c>
      <c r="D262" s="174" t="s">
        <v>152</v>
      </c>
      <c r="E262" s="175" t="s">
        <v>2259</v>
      </c>
      <c r="F262" s="176" t="s">
        <v>2260</v>
      </c>
      <c r="G262" s="177" t="s">
        <v>170</v>
      </c>
      <c r="H262" s="178">
        <v>8.317</v>
      </c>
      <c r="I262" s="179"/>
      <c r="J262" s="180">
        <f>ROUND(I262*H262,2)</f>
        <v>0</v>
      </c>
      <c r="K262" s="176" t="s">
        <v>182</v>
      </c>
      <c r="L262" s="40"/>
      <c r="M262" s="181" t="s">
        <v>19</v>
      </c>
      <c r="N262" s="182" t="s">
        <v>43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256</v>
      </c>
      <c r="AT262" s="185" t="s">
        <v>152</v>
      </c>
      <c r="AU262" s="185" t="s">
        <v>82</v>
      </c>
      <c r="AY262" s="18" t="s">
        <v>149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80</v>
      </c>
      <c r="BK262" s="186">
        <f>ROUND(I262*H262,2)</f>
        <v>0</v>
      </c>
      <c r="BL262" s="18" t="s">
        <v>256</v>
      </c>
      <c r="BM262" s="185" t="s">
        <v>2261</v>
      </c>
    </row>
    <row r="263" spans="1:47" s="2" customFormat="1" ht="11.25">
      <c r="A263" s="35"/>
      <c r="B263" s="36"/>
      <c r="C263" s="37"/>
      <c r="D263" s="203" t="s">
        <v>184</v>
      </c>
      <c r="E263" s="37"/>
      <c r="F263" s="204" t="s">
        <v>2262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184</v>
      </c>
      <c r="AU263" s="18" t="s">
        <v>82</v>
      </c>
    </row>
    <row r="264" spans="1:47" s="2" customFormat="1" ht="19.5">
      <c r="A264" s="35"/>
      <c r="B264" s="36"/>
      <c r="C264" s="37"/>
      <c r="D264" s="187" t="s">
        <v>163</v>
      </c>
      <c r="E264" s="37"/>
      <c r="F264" s="188" t="s">
        <v>2017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163</v>
      </c>
      <c r="AU264" s="18" t="s">
        <v>82</v>
      </c>
    </row>
    <row r="265" spans="2:51" s="14" customFormat="1" ht="11.25">
      <c r="B265" s="205"/>
      <c r="C265" s="206"/>
      <c r="D265" s="187" t="s">
        <v>165</v>
      </c>
      <c r="E265" s="207" t="s">
        <v>19</v>
      </c>
      <c r="F265" s="208" t="s">
        <v>2253</v>
      </c>
      <c r="G265" s="206"/>
      <c r="H265" s="207" t="s">
        <v>19</v>
      </c>
      <c r="I265" s="209"/>
      <c r="J265" s="206"/>
      <c r="K265" s="206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165</v>
      </c>
      <c r="AU265" s="214" t="s">
        <v>82</v>
      </c>
      <c r="AV265" s="14" t="s">
        <v>80</v>
      </c>
      <c r="AW265" s="14" t="s">
        <v>34</v>
      </c>
      <c r="AX265" s="14" t="s">
        <v>72</v>
      </c>
      <c r="AY265" s="214" t="s">
        <v>149</v>
      </c>
    </row>
    <row r="266" spans="2:51" s="13" customFormat="1" ht="11.25">
      <c r="B266" s="192"/>
      <c r="C266" s="193"/>
      <c r="D266" s="187" t="s">
        <v>165</v>
      </c>
      <c r="E266" s="194" t="s">
        <v>19</v>
      </c>
      <c r="F266" s="195" t="s">
        <v>2254</v>
      </c>
      <c r="G266" s="193"/>
      <c r="H266" s="196">
        <v>8.317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165</v>
      </c>
      <c r="AU266" s="202" t="s">
        <v>82</v>
      </c>
      <c r="AV266" s="13" t="s">
        <v>82</v>
      </c>
      <c r="AW266" s="13" t="s">
        <v>34</v>
      </c>
      <c r="AX266" s="13" t="s">
        <v>80</v>
      </c>
      <c r="AY266" s="202" t="s">
        <v>149</v>
      </c>
    </row>
    <row r="267" spans="1:65" s="2" customFormat="1" ht="16.5" customHeight="1">
      <c r="A267" s="35"/>
      <c r="B267" s="36"/>
      <c r="C267" s="229" t="s">
        <v>533</v>
      </c>
      <c r="D267" s="229" t="s">
        <v>1089</v>
      </c>
      <c r="E267" s="230" t="s">
        <v>2263</v>
      </c>
      <c r="F267" s="231" t="s">
        <v>2256</v>
      </c>
      <c r="G267" s="232" t="s">
        <v>2176</v>
      </c>
      <c r="H267" s="233">
        <v>1.663</v>
      </c>
      <c r="I267" s="234"/>
      <c r="J267" s="235">
        <f>ROUND(I267*H267,2)</f>
        <v>0</v>
      </c>
      <c r="K267" s="231" t="s">
        <v>19</v>
      </c>
      <c r="L267" s="236"/>
      <c r="M267" s="237" t="s">
        <v>19</v>
      </c>
      <c r="N267" s="238" t="s">
        <v>43</v>
      </c>
      <c r="O267" s="65"/>
      <c r="P267" s="183">
        <f>O267*H267</f>
        <v>0</v>
      </c>
      <c r="Q267" s="183">
        <v>0.001</v>
      </c>
      <c r="R267" s="183">
        <f>Q267*H267</f>
        <v>0.001663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355</v>
      </c>
      <c r="AT267" s="185" t="s">
        <v>1089</v>
      </c>
      <c r="AU267" s="185" t="s">
        <v>82</v>
      </c>
      <c r="AY267" s="18" t="s">
        <v>149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80</v>
      </c>
      <c r="BK267" s="186">
        <f>ROUND(I267*H267,2)</f>
        <v>0</v>
      </c>
      <c r="BL267" s="18" t="s">
        <v>256</v>
      </c>
      <c r="BM267" s="185" t="s">
        <v>2264</v>
      </c>
    </row>
    <row r="268" spans="2:51" s="13" customFormat="1" ht="11.25">
      <c r="B268" s="192"/>
      <c r="C268" s="193"/>
      <c r="D268" s="187" t="s">
        <v>165</v>
      </c>
      <c r="E268" s="193"/>
      <c r="F268" s="195" t="s">
        <v>2265</v>
      </c>
      <c r="G268" s="193"/>
      <c r="H268" s="196">
        <v>1.663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165</v>
      </c>
      <c r="AU268" s="202" t="s">
        <v>82</v>
      </c>
      <c r="AV268" s="13" t="s">
        <v>82</v>
      </c>
      <c r="AW268" s="13" t="s">
        <v>4</v>
      </c>
      <c r="AX268" s="13" t="s">
        <v>80</v>
      </c>
      <c r="AY268" s="202" t="s">
        <v>149</v>
      </c>
    </row>
    <row r="269" spans="1:65" s="2" customFormat="1" ht="24.2" customHeight="1">
      <c r="A269" s="35"/>
      <c r="B269" s="36"/>
      <c r="C269" s="174" t="s">
        <v>540</v>
      </c>
      <c r="D269" s="174" t="s">
        <v>152</v>
      </c>
      <c r="E269" s="175" t="s">
        <v>2266</v>
      </c>
      <c r="F269" s="176" t="s">
        <v>2267</v>
      </c>
      <c r="G269" s="177" t="s">
        <v>170</v>
      </c>
      <c r="H269" s="178">
        <v>72.756</v>
      </c>
      <c r="I269" s="179"/>
      <c r="J269" s="180">
        <f>ROUND(I269*H269,2)</f>
        <v>0</v>
      </c>
      <c r="K269" s="176" t="s">
        <v>182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256</v>
      </c>
      <c r="AT269" s="185" t="s">
        <v>152</v>
      </c>
      <c r="AU269" s="185" t="s">
        <v>82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256</v>
      </c>
      <c r="BM269" s="185" t="s">
        <v>2268</v>
      </c>
    </row>
    <row r="270" spans="1:47" s="2" customFormat="1" ht="11.25">
      <c r="A270" s="35"/>
      <c r="B270" s="36"/>
      <c r="C270" s="37"/>
      <c r="D270" s="203" t="s">
        <v>184</v>
      </c>
      <c r="E270" s="37"/>
      <c r="F270" s="204" t="s">
        <v>2269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184</v>
      </c>
      <c r="AU270" s="18" t="s">
        <v>82</v>
      </c>
    </row>
    <row r="271" spans="1:47" s="2" customFormat="1" ht="19.5">
      <c r="A271" s="35"/>
      <c r="B271" s="36"/>
      <c r="C271" s="37"/>
      <c r="D271" s="187" t="s">
        <v>163</v>
      </c>
      <c r="E271" s="37"/>
      <c r="F271" s="188" t="s">
        <v>2017</v>
      </c>
      <c r="G271" s="37"/>
      <c r="H271" s="37"/>
      <c r="I271" s="189"/>
      <c r="J271" s="37"/>
      <c r="K271" s="37"/>
      <c r="L271" s="40"/>
      <c r="M271" s="190"/>
      <c r="N271" s="191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163</v>
      </c>
      <c r="AU271" s="18" t="s">
        <v>82</v>
      </c>
    </row>
    <row r="272" spans="2:51" s="14" customFormat="1" ht="11.25">
      <c r="B272" s="205"/>
      <c r="C272" s="206"/>
      <c r="D272" s="187" t="s">
        <v>165</v>
      </c>
      <c r="E272" s="207" t="s">
        <v>19</v>
      </c>
      <c r="F272" s="208" t="s">
        <v>2270</v>
      </c>
      <c r="G272" s="206"/>
      <c r="H272" s="207" t="s">
        <v>19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165</v>
      </c>
      <c r="AU272" s="214" t="s">
        <v>82</v>
      </c>
      <c r="AV272" s="14" t="s">
        <v>80</v>
      </c>
      <c r="AW272" s="14" t="s">
        <v>34</v>
      </c>
      <c r="AX272" s="14" t="s">
        <v>72</v>
      </c>
      <c r="AY272" s="214" t="s">
        <v>149</v>
      </c>
    </row>
    <row r="273" spans="2:51" s="13" customFormat="1" ht="11.25">
      <c r="B273" s="192"/>
      <c r="C273" s="193"/>
      <c r="D273" s="187" t="s">
        <v>165</v>
      </c>
      <c r="E273" s="194" t="s">
        <v>19</v>
      </c>
      <c r="F273" s="195" t="s">
        <v>2271</v>
      </c>
      <c r="G273" s="193"/>
      <c r="H273" s="196">
        <v>4.331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165</v>
      </c>
      <c r="AU273" s="202" t="s">
        <v>82</v>
      </c>
      <c r="AV273" s="13" t="s">
        <v>82</v>
      </c>
      <c r="AW273" s="13" t="s">
        <v>34</v>
      </c>
      <c r="AX273" s="13" t="s">
        <v>72</v>
      </c>
      <c r="AY273" s="202" t="s">
        <v>149</v>
      </c>
    </row>
    <row r="274" spans="2:51" s="14" customFormat="1" ht="11.25">
      <c r="B274" s="205"/>
      <c r="C274" s="206"/>
      <c r="D274" s="187" t="s">
        <v>165</v>
      </c>
      <c r="E274" s="207" t="s">
        <v>19</v>
      </c>
      <c r="F274" s="208" t="s">
        <v>2272</v>
      </c>
      <c r="G274" s="206"/>
      <c r="H274" s="207" t="s">
        <v>19</v>
      </c>
      <c r="I274" s="209"/>
      <c r="J274" s="206"/>
      <c r="K274" s="206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165</v>
      </c>
      <c r="AU274" s="214" t="s">
        <v>82</v>
      </c>
      <c r="AV274" s="14" t="s">
        <v>80</v>
      </c>
      <c r="AW274" s="14" t="s">
        <v>34</v>
      </c>
      <c r="AX274" s="14" t="s">
        <v>72</v>
      </c>
      <c r="AY274" s="214" t="s">
        <v>149</v>
      </c>
    </row>
    <row r="275" spans="2:51" s="13" customFormat="1" ht="11.25">
      <c r="B275" s="192"/>
      <c r="C275" s="193"/>
      <c r="D275" s="187" t="s">
        <v>165</v>
      </c>
      <c r="E275" s="194" t="s">
        <v>19</v>
      </c>
      <c r="F275" s="195" t="s">
        <v>2273</v>
      </c>
      <c r="G275" s="193"/>
      <c r="H275" s="196">
        <v>8.75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165</v>
      </c>
      <c r="AU275" s="202" t="s">
        <v>82</v>
      </c>
      <c r="AV275" s="13" t="s">
        <v>82</v>
      </c>
      <c r="AW275" s="13" t="s">
        <v>34</v>
      </c>
      <c r="AX275" s="13" t="s">
        <v>72</v>
      </c>
      <c r="AY275" s="202" t="s">
        <v>149</v>
      </c>
    </row>
    <row r="276" spans="2:51" s="14" customFormat="1" ht="22.5">
      <c r="B276" s="205"/>
      <c r="C276" s="206"/>
      <c r="D276" s="187" t="s">
        <v>165</v>
      </c>
      <c r="E276" s="207" t="s">
        <v>19</v>
      </c>
      <c r="F276" s="208" t="s">
        <v>2274</v>
      </c>
      <c r="G276" s="206"/>
      <c r="H276" s="207" t="s">
        <v>19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165</v>
      </c>
      <c r="AU276" s="214" t="s">
        <v>82</v>
      </c>
      <c r="AV276" s="14" t="s">
        <v>80</v>
      </c>
      <c r="AW276" s="14" t="s">
        <v>34</v>
      </c>
      <c r="AX276" s="14" t="s">
        <v>72</v>
      </c>
      <c r="AY276" s="214" t="s">
        <v>149</v>
      </c>
    </row>
    <row r="277" spans="2:51" s="13" customFormat="1" ht="22.5">
      <c r="B277" s="192"/>
      <c r="C277" s="193"/>
      <c r="D277" s="187" t="s">
        <v>165</v>
      </c>
      <c r="E277" s="194" t="s">
        <v>19</v>
      </c>
      <c r="F277" s="195" t="s">
        <v>2275</v>
      </c>
      <c r="G277" s="193"/>
      <c r="H277" s="196">
        <v>32.263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165</v>
      </c>
      <c r="AU277" s="202" t="s">
        <v>82</v>
      </c>
      <c r="AV277" s="13" t="s">
        <v>82</v>
      </c>
      <c r="AW277" s="13" t="s">
        <v>34</v>
      </c>
      <c r="AX277" s="13" t="s">
        <v>72</v>
      </c>
      <c r="AY277" s="202" t="s">
        <v>149</v>
      </c>
    </row>
    <row r="278" spans="2:51" s="13" customFormat="1" ht="22.5">
      <c r="B278" s="192"/>
      <c r="C278" s="193"/>
      <c r="D278" s="187" t="s">
        <v>165</v>
      </c>
      <c r="E278" s="194" t="s">
        <v>19</v>
      </c>
      <c r="F278" s="195" t="s">
        <v>2276</v>
      </c>
      <c r="G278" s="193"/>
      <c r="H278" s="196">
        <v>27.412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165</v>
      </c>
      <c r="AU278" s="202" t="s">
        <v>82</v>
      </c>
      <c r="AV278" s="13" t="s">
        <v>82</v>
      </c>
      <c r="AW278" s="13" t="s">
        <v>34</v>
      </c>
      <c r="AX278" s="13" t="s">
        <v>72</v>
      </c>
      <c r="AY278" s="202" t="s">
        <v>149</v>
      </c>
    </row>
    <row r="279" spans="2:51" s="15" customFormat="1" ht="11.25">
      <c r="B279" s="215"/>
      <c r="C279" s="216"/>
      <c r="D279" s="187" t="s">
        <v>165</v>
      </c>
      <c r="E279" s="217" t="s">
        <v>19</v>
      </c>
      <c r="F279" s="218" t="s">
        <v>203</v>
      </c>
      <c r="G279" s="216"/>
      <c r="H279" s="219">
        <v>72.756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165</v>
      </c>
      <c r="AU279" s="225" t="s">
        <v>82</v>
      </c>
      <c r="AV279" s="15" t="s">
        <v>157</v>
      </c>
      <c r="AW279" s="15" t="s">
        <v>34</v>
      </c>
      <c r="AX279" s="15" t="s">
        <v>80</v>
      </c>
      <c r="AY279" s="225" t="s">
        <v>149</v>
      </c>
    </row>
    <row r="280" spans="1:65" s="2" customFormat="1" ht="16.5" customHeight="1">
      <c r="A280" s="35"/>
      <c r="B280" s="36"/>
      <c r="C280" s="229" t="s">
        <v>546</v>
      </c>
      <c r="D280" s="229" t="s">
        <v>1089</v>
      </c>
      <c r="E280" s="230" t="s">
        <v>2255</v>
      </c>
      <c r="F280" s="231" t="s">
        <v>2256</v>
      </c>
      <c r="G280" s="232" t="s">
        <v>2176</v>
      </c>
      <c r="H280" s="233">
        <v>21.827</v>
      </c>
      <c r="I280" s="234"/>
      <c r="J280" s="235">
        <f>ROUND(I280*H280,2)</f>
        <v>0</v>
      </c>
      <c r="K280" s="231" t="s">
        <v>19</v>
      </c>
      <c r="L280" s="236"/>
      <c r="M280" s="237" t="s">
        <v>19</v>
      </c>
      <c r="N280" s="238" t="s">
        <v>43</v>
      </c>
      <c r="O280" s="65"/>
      <c r="P280" s="183">
        <f>O280*H280</f>
        <v>0</v>
      </c>
      <c r="Q280" s="183">
        <v>0.001</v>
      </c>
      <c r="R280" s="183">
        <f>Q280*H280</f>
        <v>0.021827000000000003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355</v>
      </c>
      <c r="AT280" s="185" t="s">
        <v>1089</v>
      </c>
      <c r="AU280" s="185" t="s">
        <v>82</v>
      </c>
      <c r="AY280" s="18" t="s">
        <v>149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80</v>
      </c>
      <c r="BK280" s="186">
        <f>ROUND(I280*H280,2)</f>
        <v>0</v>
      </c>
      <c r="BL280" s="18" t="s">
        <v>256</v>
      </c>
      <c r="BM280" s="185" t="s">
        <v>2277</v>
      </c>
    </row>
    <row r="281" spans="2:51" s="13" customFormat="1" ht="11.25">
      <c r="B281" s="192"/>
      <c r="C281" s="193"/>
      <c r="D281" s="187" t="s">
        <v>165</v>
      </c>
      <c r="E281" s="193"/>
      <c r="F281" s="195" t="s">
        <v>2278</v>
      </c>
      <c r="G281" s="193"/>
      <c r="H281" s="196">
        <v>21.827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165</v>
      </c>
      <c r="AU281" s="202" t="s">
        <v>82</v>
      </c>
      <c r="AV281" s="13" t="s">
        <v>82</v>
      </c>
      <c r="AW281" s="13" t="s">
        <v>4</v>
      </c>
      <c r="AX281" s="13" t="s">
        <v>80</v>
      </c>
      <c r="AY281" s="202" t="s">
        <v>149</v>
      </c>
    </row>
    <row r="282" spans="1:65" s="2" customFormat="1" ht="33" customHeight="1">
      <c r="A282" s="35"/>
      <c r="B282" s="36"/>
      <c r="C282" s="174" t="s">
        <v>555</v>
      </c>
      <c r="D282" s="174" t="s">
        <v>152</v>
      </c>
      <c r="E282" s="175" t="s">
        <v>2279</v>
      </c>
      <c r="F282" s="176" t="s">
        <v>2280</v>
      </c>
      <c r="G282" s="177" t="s">
        <v>170</v>
      </c>
      <c r="H282" s="178">
        <v>72.756</v>
      </c>
      <c r="I282" s="179"/>
      <c r="J282" s="180">
        <f>ROUND(I282*H282,2)</f>
        <v>0</v>
      </c>
      <c r="K282" s="176" t="s">
        <v>182</v>
      </c>
      <c r="L282" s="40"/>
      <c r="M282" s="181" t="s">
        <v>19</v>
      </c>
      <c r="N282" s="182" t="s">
        <v>43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256</v>
      </c>
      <c r="AT282" s="185" t="s">
        <v>152</v>
      </c>
      <c r="AU282" s="185" t="s">
        <v>82</v>
      </c>
      <c r="AY282" s="18" t="s">
        <v>149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80</v>
      </c>
      <c r="BK282" s="186">
        <f>ROUND(I282*H282,2)</f>
        <v>0</v>
      </c>
      <c r="BL282" s="18" t="s">
        <v>256</v>
      </c>
      <c r="BM282" s="185" t="s">
        <v>2281</v>
      </c>
    </row>
    <row r="283" spans="1:47" s="2" customFormat="1" ht="11.25">
      <c r="A283" s="35"/>
      <c r="B283" s="36"/>
      <c r="C283" s="37"/>
      <c r="D283" s="203" t="s">
        <v>184</v>
      </c>
      <c r="E283" s="37"/>
      <c r="F283" s="204" t="s">
        <v>2282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184</v>
      </c>
      <c r="AU283" s="18" t="s">
        <v>82</v>
      </c>
    </row>
    <row r="284" spans="1:47" s="2" customFormat="1" ht="19.5">
      <c r="A284" s="35"/>
      <c r="B284" s="36"/>
      <c r="C284" s="37"/>
      <c r="D284" s="187" t="s">
        <v>163</v>
      </c>
      <c r="E284" s="37"/>
      <c r="F284" s="188" t="s">
        <v>2017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163</v>
      </c>
      <c r="AU284" s="18" t="s">
        <v>82</v>
      </c>
    </row>
    <row r="285" spans="2:51" s="14" customFormat="1" ht="11.25">
      <c r="B285" s="205"/>
      <c r="C285" s="206"/>
      <c r="D285" s="187" t="s">
        <v>165</v>
      </c>
      <c r="E285" s="207" t="s">
        <v>19</v>
      </c>
      <c r="F285" s="208" t="s">
        <v>2270</v>
      </c>
      <c r="G285" s="206"/>
      <c r="H285" s="207" t="s">
        <v>19</v>
      </c>
      <c r="I285" s="209"/>
      <c r="J285" s="206"/>
      <c r="K285" s="206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165</v>
      </c>
      <c r="AU285" s="214" t="s">
        <v>82</v>
      </c>
      <c r="AV285" s="14" t="s">
        <v>80</v>
      </c>
      <c r="AW285" s="14" t="s">
        <v>34</v>
      </c>
      <c r="AX285" s="14" t="s">
        <v>72</v>
      </c>
      <c r="AY285" s="214" t="s">
        <v>149</v>
      </c>
    </row>
    <row r="286" spans="2:51" s="13" customFormat="1" ht="11.25">
      <c r="B286" s="192"/>
      <c r="C286" s="193"/>
      <c r="D286" s="187" t="s">
        <v>165</v>
      </c>
      <c r="E286" s="194" t="s">
        <v>19</v>
      </c>
      <c r="F286" s="195" t="s">
        <v>2271</v>
      </c>
      <c r="G286" s="193"/>
      <c r="H286" s="196">
        <v>4.331</v>
      </c>
      <c r="I286" s="197"/>
      <c r="J286" s="193"/>
      <c r="K286" s="193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165</v>
      </c>
      <c r="AU286" s="202" t="s">
        <v>82</v>
      </c>
      <c r="AV286" s="13" t="s">
        <v>82</v>
      </c>
      <c r="AW286" s="13" t="s">
        <v>34</v>
      </c>
      <c r="AX286" s="13" t="s">
        <v>72</v>
      </c>
      <c r="AY286" s="202" t="s">
        <v>149</v>
      </c>
    </row>
    <row r="287" spans="2:51" s="14" customFormat="1" ht="11.25">
      <c r="B287" s="205"/>
      <c r="C287" s="206"/>
      <c r="D287" s="187" t="s">
        <v>165</v>
      </c>
      <c r="E287" s="207" t="s">
        <v>19</v>
      </c>
      <c r="F287" s="208" t="s">
        <v>2272</v>
      </c>
      <c r="G287" s="206"/>
      <c r="H287" s="207" t="s">
        <v>19</v>
      </c>
      <c r="I287" s="209"/>
      <c r="J287" s="206"/>
      <c r="K287" s="206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165</v>
      </c>
      <c r="AU287" s="214" t="s">
        <v>82</v>
      </c>
      <c r="AV287" s="14" t="s">
        <v>80</v>
      </c>
      <c r="AW287" s="14" t="s">
        <v>34</v>
      </c>
      <c r="AX287" s="14" t="s">
        <v>72</v>
      </c>
      <c r="AY287" s="214" t="s">
        <v>149</v>
      </c>
    </row>
    <row r="288" spans="2:51" s="13" customFormat="1" ht="11.25">
      <c r="B288" s="192"/>
      <c r="C288" s="193"/>
      <c r="D288" s="187" t="s">
        <v>165</v>
      </c>
      <c r="E288" s="194" t="s">
        <v>19</v>
      </c>
      <c r="F288" s="195" t="s">
        <v>2273</v>
      </c>
      <c r="G288" s="193"/>
      <c r="H288" s="196">
        <v>8.75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165</v>
      </c>
      <c r="AU288" s="202" t="s">
        <v>82</v>
      </c>
      <c r="AV288" s="13" t="s">
        <v>82</v>
      </c>
      <c r="AW288" s="13" t="s">
        <v>34</v>
      </c>
      <c r="AX288" s="13" t="s">
        <v>72</v>
      </c>
      <c r="AY288" s="202" t="s">
        <v>149</v>
      </c>
    </row>
    <row r="289" spans="2:51" s="14" customFormat="1" ht="22.5">
      <c r="B289" s="205"/>
      <c r="C289" s="206"/>
      <c r="D289" s="187" t="s">
        <v>165</v>
      </c>
      <c r="E289" s="207" t="s">
        <v>19</v>
      </c>
      <c r="F289" s="208" t="s">
        <v>2274</v>
      </c>
      <c r="G289" s="206"/>
      <c r="H289" s="207" t="s">
        <v>19</v>
      </c>
      <c r="I289" s="209"/>
      <c r="J289" s="206"/>
      <c r="K289" s="206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165</v>
      </c>
      <c r="AU289" s="214" t="s">
        <v>82</v>
      </c>
      <c r="AV289" s="14" t="s">
        <v>80</v>
      </c>
      <c r="AW289" s="14" t="s">
        <v>34</v>
      </c>
      <c r="AX289" s="14" t="s">
        <v>72</v>
      </c>
      <c r="AY289" s="214" t="s">
        <v>149</v>
      </c>
    </row>
    <row r="290" spans="2:51" s="13" customFormat="1" ht="22.5">
      <c r="B290" s="192"/>
      <c r="C290" s="193"/>
      <c r="D290" s="187" t="s">
        <v>165</v>
      </c>
      <c r="E290" s="194" t="s">
        <v>19</v>
      </c>
      <c r="F290" s="195" t="s">
        <v>2275</v>
      </c>
      <c r="G290" s="193"/>
      <c r="H290" s="196">
        <v>32.263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165</v>
      </c>
      <c r="AU290" s="202" t="s">
        <v>82</v>
      </c>
      <c r="AV290" s="13" t="s">
        <v>82</v>
      </c>
      <c r="AW290" s="13" t="s">
        <v>34</v>
      </c>
      <c r="AX290" s="13" t="s">
        <v>72</v>
      </c>
      <c r="AY290" s="202" t="s">
        <v>149</v>
      </c>
    </row>
    <row r="291" spans="2:51" s="13" customFormat="1" ht="22.5">
      <c r="B291" s="192"/>
      <c r="C291" s="193"/>
      <c r="D291" s="187" t="s">
        <v>165</v>
      </c>
      <c r="E291" s="194" t="s">
        <v>19</v>
      </c>
      <c r="F291" s="195" t="s">
        <v>2276</v>
      </c>
      <c r="G291" s="193"/>
      <c r="H291" s="196">
        <v>27.412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165</v>
      </c>
      <c r="AU291" s="202" t="s">
        <v>82</v>
      </c>
      <c r="AV291" s="13" t="s">
        <v>82</v>
      </c>
      <c r="AW291" s="13" t="s">
        <v>34</v>
      </c>
      <c r="AX291" s="13" t="s">
        <v>72</v>
      </c>
      <c r="AY291" s="202" t="s">
        <v>149</v>
      </c>
    </row>
    <row r="292" spans="2:51" s="15" customFormat="1" ht="11.25">
      <c r="B292" s="215"/>
      <c r="C292" s="216"/>
      <c r="D292" s="187" t="s">
        <v>165</v>
      </c>
      <c r="E292" s="217" t="s">
        <v>19</v>
      </c>
      <c r="F292" s="218" t="s">
        <v>203</v>
      </c>
      <c r="G292" s="216"/>
      <c r="H292" s="219">
        <v>72.756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165</v>
      </c>
      <c r="AU292" s="225" t="s">
        <v>82</v>
      </c>
      <c r="AV292" s="15" t="s">
        <v>157</v>
      </c>
      <c r="AW292" s="15" t="s">
        <v>34</v>
      </c>
      <c r="AX292" s="15" t="s">
        <v>80</v>
      </c>
      <c r="AY292" s="225" t="s">
        <v>149</v>
      </c>
    </row>
    <row r="293" spans="1:65" s="2" customFormat="1" ht="16.5" customHeight="1">
      <c r="A293" s="35"/>
      <c r="B293" s="36"/>
      <c r="C293" s="229" t="s">
        <v>561</v>
      </c>
      <c r="D293" s="229" t="s">
        <v>1089</v>
      </c>
      <c r="E293" s="230" t="s">
        <v>2263</v>
      </c>
      <c r="F293" s="231" t="s">
        <v>2256</v>
      </c>
      <c r="G293" s="232" t="s">
        <v>2176</v>
      </c>
      <c r="H293" s="233">
        <v>14.551</v>
      </c>
      <c r="I293" s="234"/>
      <c r="J293" s="235">
        <f>ROUND(I293*H293,2)</f>
        <v>0</v>
      </c>
      <c r="K293" s="231" t="s">
        <v>19</v>
      </c>
      <c r="L293" s="236"/>
      <c r="M293" s="237" t="s">
        <v>19</v>
      </c>
      <c r="N293" s="238" t="s">
        <v>43</v>
      </c>
      <c r="O293" s="65"/>
      <c r="P293" s="183">
        <f>O293*H293</f>
        <v>0</v>
      </c>
      <c r="Q293" s="183">
        <v>0.001</v>
      </c>
      <c r="R293" s="183">
        <f>Q293*H293</f>
        <v>0.014551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355</v>
      </c>
      <c r="AT293" s="185" t="s">
        <v>1089</v>
      </c>
      <c r="AU293" s="185" t="s">
        <v>82</v>
      </c>
      <c r="AY293" s="18" t="s">
        <v>149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256</v>
      </c>
      <c r="BM293" s="185" t="s">
        <v>2283</v>
      </c>
    </row>
    <row r="294" spans="2:51" s="13" customFormat="1" ht="11.25">
      <c r="B294" s="192"/>
      <c r="C294" s="193"/>
      <c r="D294" s="187" t="s">
        <v>165</v>
      </c>
      <c r="E294" s="193"/>
      <c r="F294" s="195" t="s">
        <v>2284</v>
      </c>
      <c r="G294" s="193"/>
      <c r="H294" s="196">
        <v>14.551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165</v>
      </c>
      <c r="AU294" s="202" t="s">
        <v>82</v>
      </c>
      <c r="AV294" s="13" t="s">
        <v>82</v>
      </c>
      <c r="AW294" s="13" t="s">
        <v>4</v>
      </c>
      <c r="AX294" s="13" t="s">
        <v>80</v>
      </c>
      <c r="AY294" s="202" t="s">
        <v>149</v>
      </c>
    </row>
    <row r="295" spans="1:65" s="2" customFormat="1" ht="24.2" customHeight="1">
      <c r="A295" s="35"/>
      <c r="B295" s="36"/>
      <c r="C295" s="174" t="s">
        <v>567</v>
      </c>
      <c r="D295" s="174" t="s">
        <v>152</v>
      </c>
      <c r="E295" s="175" t="s">
        <v>2285</v>
      </c>
      <c r="F295" s="176" t="s">
        <v>2286</v>
      </c>
      <c r="G295" s="177" t="s">
        <v>170</v>
      </c>
      <c r="H295" s="178">
        <v>12.96</v>
      </c>
      <c r="I295" s="179"/>
      <c r="J295" s="180">
        <f>ROUND(I295*H295,2)</f>
        <v>0</v>
      </c>
      <c r="K295" s="176" t="s">
        <v>182</v>
      </c>
      <c r="L295" s="40"/>
      <c r="M295" s="181" t="s">
        <v>19</v>
      </c>
      <c r="N295" s="182" t="s">
        <v>43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256</v>
      </c>
      <c r="AT295" s="185" t="s">
        <v>152</v>
      </c>
      <c r="AU295" s="185" t="s">
        <v>82</v>
      </c>
      <c r="AY295" s="18" t="s">
        <v>149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80</v>
      </c>
      <c r="BK295" s="186">
        <f>ROUND(I295*H295,2)</f>
        <v>0</v>
      </c>
      <c r="BL295" s="18" t="s">
        <v>256</v>
      </c>
      <c r="BM295" s="185" t="s">
        <v>2287</v>
      </c>
    </row>
    <row r="296" spans="1:47" s="2" customFormat="1" ht="11.25">
      <c r="A296" s="35"/>
      <c r="B296" s="36"/>
      <c r="C296" s="37"/>
      <c r="D296" s="203" t="s">
        <v>184</v>
      </c>
      <c r="E296" s="37"/>
      <c r="F296" s="204" t="s">
        <v>2288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184</v>
      </c>
      <c r="AU296" s="18" t="s">
        <v>82</v>
      </c>
    </row>
    <row r="297" spans="1:47" s="2" customFormat="1" ht="19.5">
      <c r="A297" s="35"/>
      <c r="B297" s="36"/>
      <c r="C297" s="37"/>
      <c r="D297" s="187" t="s">
        <v>163</v>
      </c>
      <c r="E297" s="37"/>
      <c r="F297" s="188" t="s">
        <v>2017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163</v>
      </c>
      <c r="AU297" s="18" t="s">
        <v>82</v>
      </c>
    </row>
    <row r="298" spans="2:51" s="14" customFormat="1" ht="11.25">
      <c r="B298" s="205"/>
      <c r="C298" s="206"/>
      <c r="D298" s="187" t="s">
        <v>165</v>
      </c>
      <c r="E298" s="207" t="s">
        <v>19</v>
      </c>
      <c r="F298" s="208" t="s">
        <v>2289</v>
      </c>
      <c r="G298" s="206"/>
      <c r="H298" s="207" t="s">
        <v>19</v>
      </c>
      <c r="I298" s="209"/>
      <c r="J298" s="206"/>
      <c r="K298" s="206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165</v>
      </c>
      <c r="AU298" s="214" t="s">
        <v>82</v>
      </c>
      <c r="AV298" s="14" t="s">
        <v>80</v>
      </c>
      <c r="AW298" s="14" t="s">
        <v>34</v>
      </c>
      <c r="AX298" s="14" t="s">
        <v>72</v>
      </c>
      <c r="AY298" s="214" t="s">
        <v>149</v>
      </c>
    </row>
    <row r="299" spans="2:51" s="13" customFormat="1" ht="11.25">
      <c r="B299" s="192"/>
      <c r="C299" s="193"/>
      <c r="D299" s="187" t="s">
        <v>165</v>
      </c>
      <c r="E299" s="194" t="s">
        <v>19</v>
      </c>
      <c r="F299" s="195" t="s">
        <v>2290</v>
      </c>
      <c r="G299" s="193"/>
      <c r="H299" s="196">
        <v>12.96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80</v>
      </c>
      <c r="AY299" s="202" t="s">
        <v>149</v>
      </c>
    </row>
    <row r="300" spans="1:65" s="2" customFormat="1" ht="16.5" customHeight="1">
      <c r="A300" s="35"/>
      <c r="B300" s="36"/>
      <c r="C300" s="229" t="s">
        <v>573</v>
      </c>
      <c r="D300" s="229" t="s">
        <v>1089</v>
      </c>
      <c r="E300" s="230" t="s">
        <v>2255</v>
      </c>
      <c r="F300" s="231" t="s">
        <v>2256</v>
      </c>
      <c r="G300" s="232" t="s">
        <v>2176</v>
      </c>
      <c r="H300" s="233">
        <v>3.888</v>
      </c>
      <c r="I300" s="234"/>
      <c r="J300" s="235">
        <f>ROUND(I300*H300,2)</f>
        <v>0</v>
      </c>
      <c r="K300" s="231" t="s">
        <v>19</v>
      </c>
      <c r="L300" s="236"/>
      <c r="M300" s="237" t="s">
        <v>19</v>
      </c>
      <c r="N300" s="238" t="s">
        <v>43</v>
      </c>
      <c r="O300" s="65"/>
      <c r="P300" s="183">
        <f>O300*H300</f>
        <v>0</v>
      </c>
      <c r="Q300" s="183">
        <v>0.001</v>
      </c>
      <c r="R300" s="183">
        <f>Q300*H300</f>
        <v>0.003888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355</v>
      </c>
      <c r="AT300" s="185" t="s">
        <v>1089</v>
      </c>
      <c r="AU300" s="185" t="s">
        <v>82</v>
      </c>
      <c r="AY300" s="18" t="s">
        <v>149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8" t="s">
        <v>80</v>
      </c>
      <c r="BK300" s="186">
        <f>ROUND(I300*H300,2)</f>
        <v>0</v>
      </c>
      <c r="BL300" s="18" t="s">
        <v>256</v>
      </c>
      <c r="BM300" s="185" t="s">
        <v>2291</v>
      </c>
    </row>
    <row r="301" spans="2:51" s="13" customFormat="1" ht="11.25">
      <c r="B301" s="192"/>
      <c r="C301" s="193"/>
      <c r="D301" s="187" t="s">
        <v>165</v>
      </c>
      <c r="E301" s="193"/>
      <c r="F301" s="195" t="s">
        <v>2292</v>
      </c>
      <c r="G301" s="193"/>
      <c r="H301" s="196">
        <v>3.888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165</v>
      </c>
      <c r="AU301" s="202" t="s">
        <v>82</v>
      </c>
      <c r="AV301" s="13" t="s">
        <v>82</v>
      </c>
      <c r="AW301" s="13" t="s">
        <v>4</v>
      </c>
      <c r="AX301" s="13" t="s">
        <v>80</v>
      </c>
      <c r="AY301" s="202" t="s">
        <v>149</v>
      </c>
    </row>
    <row r="302" spans="1:65" s="2" customFormat="1" ht="24.2" customHeight="1">
      <c r="A302" s="35"/>
      <c r="B302" s="36"/>
      <c r="C302" s="174" t="s">
        <v>579</v>
      </c>
      <c r="D302" s="174" t="s">
        <v>152</v>
      </c>
      <c r="E302" s="175" t="s">
        <v>2293</v>
      </c>
      <c r="F302" s="176" t="s">
        <v>2294</v>
      </c>
      <c r="G302" s="177" t="s">
        <v>170</v>
      </c>
      <c r="H302" s="178">
        <v>12.96</v>
      </c>
      <c r="I302" s="179"/>
      <c r="J302" s="180">
        <f>ROUND(I302*H302,2)</f>
        <v>0</v>
      </c>
      <c r="K302" s="176" t="s">
        <v>182</v>
      </c>
      <c r="L302" s="40"/>
      <c r="M302" s="181" t="s">
        <v>19</v>
      </c>
      <c r="N302" s="182" t="s">
        <v>43</v>
      </c>
      <c r="O302" s="65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256</v>
      </c>
      <c r="AT302" s="185" t="s">
        <v>152</v>
      </c>
      <c r="AU302" s="185" t="s">
        <v>82</v>
      </c>
      <c r="AY302" s="18" t="s">
        <v>149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8" t="s">
        <v>80</v>
      </c>
      <c r="BK302" s="186">
        <f>ROUND(I302*H302,2)</f>
        <v>0</v>
      </c>
      <c r="BL302" s="18" t="s">
        <v>256</v>
      </c>
      <c r="BM302" s="185" t="s">
        <v>2295</v>
      </c>
    </row>
    <row r="303" spans="1:47" s="2" customFormat="1" ht="11.25">
      <c r="A303" s="35"/>
      <c r="B303" s="36"/>
      <c r="C303" s="37"/>
      <c r="D303" s="203" t="s">
        <v>184</v>
      </c>
      <c r="E303" s="37"/>
      <c r="F303" s="204" t="s">
        <v>2296</v>
      </c>
      <c r="G303" s="37"/>
      <c r="H303" s="37"/>
      <c r="I303" s="189"/>
      <c r="J303" s="37"/>
      <c r="K303" s="37"/>
      <c r="L303" s="40"/>
      <c r="M303" s="190"/>
      <c r="N303" s="191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184</v>
      </c>
      <c r="AU303" s="18" t="s">
        <v>82</v>
      </c>
    </row>
    <row r="304" spans="1:47" s="2" customFormat="1" ht="19.5">
      <c r="A304" s="35"/>
      <c r="B304" s="36"/>
      <c r="C304" s="37"/>
      <c r="D304" s="187" t="s">
        <v>163</v>
      </c>
      <c r="E304" s="37"/>
      <c r="F304" s="188" t="s">
        <v>2017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82</v>
      </c>
    </row>
    <row r="305" spans="2:51" s="14" customFormat="1" ht="11.25">
      <c r="B305" s="205"/>
      <c r="C305" s="206"/>
      <c r="D305" s="187" t="s">
        <v>165</v>
      </c>
      <c r="E305" s="207" t="s">
        <v>19</v>
      </c>
      <c r="F305" s="208" t="s">
        <v>2289</v>
      </c>
      <c r="G305" s="206"/>
      <c r="H305" s="207" t="s">
        <v>19</v>
      </c>
      <c r="I305" s="209"/>
      <c r="J305" s="206"/>
      <c r="K305" s="206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165</v>
      </c>
      <c r="AU305" s="214" t="s">
        <v>82</v>
      </c>
      <c r="AV305" s="14" t="s">
        <v>80</v>
      </c>
      <c r="AW305" s="14" t="s">
        <v>34</v>
      </c>
      <c r="AX305" s="14" t="s">
        <v>72</v>
      </c>
      <c r="AY305" s="214" t="s">
        <v>149</v>
      </c>
    </row>
    <row r="306" spans="2:51" s="13" customFormat="1" ht="11.25">
      <c r="B306" s="192"/>
      <c r="C306" s="193"/>
      <c r="D306" s="187" t="s">
        <v>165</v>
      </c>
      <c r="E306" s="194" t="s">
        <v>19</v>
      </c>
      <c r="F306" s="195" t="s">
        <v>2290</v>
      </c>
      <c r="G306" s="193"/>
      <c r="H306" s="196">
        <v>12.96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165</v>
      </c>
      <c r="AU306" s="202" t="s">
        <v>82</v>
      </c>
      <c r="AV306" s="13" t="s">
        <v>82</v>
      </c>
      <c r="AW306" s="13" t="s">
        <v>34</v>
      </c>
      <c r="AX306" s="13" t="s">
        <v>80</v>
      </c>
      <c r="AY306" s="202" t="s">
        <v>149</v>
      </c>
    </row>
    <row r="307" spans="1:65" s="2" customFormat="1" ht="16.5" customHeight="1">
      <c r="A307" s="35"/>
      <c r="B307" s="36"/>
      <c r="C307" s="229" t="s">
        <v>585</v>
      </c>
      <c r="D307" s="229" t="s">
        <v>1089</v>
      </c>
      <c r="E307" s="230" t="s">
        <v>2263</v>
      </c>
      <c r="F307" s="231" t="s">
        <v>2256</v>
      </c>
      <c r="G307" s="232" t="s">
        <v>2176</v>
      </c>
      <c r="H307" s="233">
        <v>2.592</v>
      </c>
      <c r="I307" s="234"/>
      <c r="J307" s="235">
        <f>ROUND(I307*H307,2)</f>
        <v>0</v>
      </c>
      <c r="K307" s="231" t="s">
        <v>19</v>
      </c>
      <c r="L307" s="236"/>
      <c r="M307" s="237" t="s">
        <v>19</v>
      </c>
      <c r="N307" s="238" t="s">
        <v>43</v>
      </c>
      <c r="O307" s="65"/>
      <c r="P307" s="183">
        <f>O307*H307</f>
        <v>0</v>
      </c>
      <c r="Q307" s="183">
        <v>0.001</v>
      </c>
      <c r="R307" s="183">
        <f>Q307*H307</f>
        <v>0.002592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355</v>
      </c>
      <c r="AT307" s="185" t="s">
        <v>1089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256</v>
      </c>
      <c r="BM307" s="185" t="s">
        <v>2297</v>
      </c>
    </row>
    <row r="308" spans="2:51" s="13" customFormat="1" ht="11.25">
      <c r="B308" s="192"/>
      <c r="C308" s="193"/>
      <c r="D308" s="187" t="s">
        <v>165</v>
      </c>
      <c r="E308" s="193"/>
      <c r="F308" s="195" t="s">
        <v>2298</v>
      </c>
      <c r="G308" s="193"/>
      <c r="H308" s="196">
        <v>2.592</v>
      </c>
      <c r="I308" s="197"/>
      <c r="J308" s="193"/>
      <c r="K308" s="193"/>
      <c r="L308" s="198"/>
      <c r="M308" s="239"/>
      <c r="N308" s="240"/>
      <c r="O308" s="240"/>
      <c r="P308" s="240"/>
      <c r="Q308" s="240"/>
      <c r="R308" s="240"/>
      <c r="S308" s="240"/>
      <c r="T308" s="241"/>
      <c r="AT308" s="202" t="s">
        <v>165</v>
      </c>
      <c r="AU308" s="202" t="s">
        <v>82</v>
      </c>
      <c r="AV308" s="13" t="s">
        <v>82</v>
      </c>
      <c r="AW308" s="13" t="s">
        <v>4</v>
      </c>
      <c r="AX308" s="13" t="s">
        <v>80</v>
      </c>
      <c r="AY308" s="202" t="s">
        <v>149</v>
      </c>
    </row>
    <row r="309" spans="1:31" s="2" customFormat="1" ht="6.95" customHeight="1">
      <c r="A309" s="35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40"/>
      <c r="M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</row>
  </sheetData>
  <sheetProtection algorithmName="SHA-512" hashValue="zTLpi1FqOPln0nuFjVtIbvpFrwGmdtcSoEMK4pCp1zxeGCF8HXhgDcv1HjagBHkk44TTGuHRv9tQv/VA8gKZ7Q==" saltValue="HXHcpObdGdZAORlqUHpZ4v7QIQLN06epFwLeOy1XBPljLzGMyYaBSr9MoGtBBMgC74NEX/u+9AIptY3AoX2/dQ==" spinCount="100000" sheet="1" objects="1" scenarios="1" formatColumns="0" formatRows="0" autoFilter="0"/>
  <autoFilter ref="C86:K30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311238911"/>
    <hyperlink ref="F95" r:id="rId2" display="https://podminky.urs.cz/item/CS_URS_2022_01/312321311"/>
    <hyperlink ref="F99" r:id="rId3" display="https://podminky.urs.cz/item/CS_URS_2022_01/312321511"/>
    <hyperlink ref="F103" r:id="rId4" display="https://podminky.urs.cz/item/CS_URS_2022_01/317941121"/>
    <hyperlink ref="F111" r:id="rId5" display="https://podminky.urs.cz/item/CS_URS_2022_01/317941121"/>
    <hyperlink ref="F118" r:id="rId6" display="https://podminky.urs.cz/item/CS_URS_2022_01/317941123"/>
    <hyperlink ref="F124" r:id="rId7" display="https://podminky.urs.cz/item/CS_URS_2022_01/411321515"/>
    <hyperlink ref="F127" r:id="rId8" display="https://podminky.urs.cz/item/CS_URS_2022_01/411351011"/>
    <hyperlink ref="F130" r:id="rId9" display="https://podminky.urs.cz/item/CS_URS_2022_01/411351012"/>
    <hyperlink ref="F133" r:id="rId10" display="https://podminky.urs.cz/item/CS_URS_2022_01/411354313"/>
    <hyperlink ref="F136" r:id="rId11" display="https://podminky.urs.cz/item/CS_URS_2022_01/411354314"/>
    <hyperlink ref="F139" r:id="rId12" display="https://podminky.urs.cz/item/CS_URS_2022_01/411361821"/>
    <hyperlink ref="F142" r:id="rId13" display="https://podminky.urs.cz/item/CS_URS_2022_01/411362021"/>
    <hyperlink ref="F146" r:id="rId14" display="https://podminky.urs.cz/item/CS_URS_2022_01/953946111"/>
    <hyperlink ref="F158" r:id="rId15" display="https://podminky.urs.cz/item/CS_URS_2022_01/953946121"/>
    <hyperlink ref="F178" r:id="rId16" display="https://podminky.urs.cz/item/CS_URS_2022_01/953946131"/>
    <hyperlink ref="F190" r:id="rId17" display="https://podminky.urs.cz/item/CS_URS_2022_01/953961115"/>
    <hyperlink ref="F194" r:id="rId18" display="https://podminky.urs.cz/item/CS_URS_2022_01/998011003"/>
    <hyperlink ref="F198" r:id="rId19" display="https://podminky.urs.cz/item/CS_URS_2022_01/767391113"/>
    <hyperlink ref="F204" r:id="rId20" display="https://podminky.urs.cz/item/CS_URS_2022_01/767995111"/>
    <hyperlink ref="F239" r:id="rId21" display="https://podminky.urs.cz/item/CS_URS_2022_01/767995114"/>
    <hyperlink ref="F247" r:id="rId22" display="https://podminky.urs.cz/item/CS_URS_2022_01/767995115"/>
    <hyperlink ref="F253" r:id="rId23" display="https://podminky.urs.cz/item/CS_URS_2022_01/998767103"/>
    <hyperlink ref="F256" r:id="rId24" display="https://podminky.urs.cz/item/CS_URS_2022_01/789322111"/>
    <hyperlink ref="F263" r:id="rId25" display="https://podminky.urs.cz/item/CS_URS_2022_01/789322121"/>
    <hyperlink ref="F270" r:id="rId26" display="https://podminky.urs.cz/item/CS_URS_2022_01/789323111"/>
    <hyperlink ref="F283" r:id="rId27" display="https://podminky.urs.cz/item/CS_URS_2022_01/789323121"/>
    <hyperlink ref="F296" r:id="rId28" display="https://podminky.urs.cz/item/CS_URS_2022_01/789324111"/>
    <hyperlink ref="F303" r:id="rId29" display="https://podminky.urs.cz/item/CS_URS_2022_01/78932412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31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2299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2300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ROUND((SUM(BE83:BE186)),2)</f>
        <v>0</v>
      </c>
      <c r="G33" s="35"/>
      <c r="H33" s="35"/>
      <c r="I33" s="119">
        <v>0.21</v>
      </c>
      <c r="J33" s="118">
        <f>ROUND(((SUM(BE83:BE186))*I33),2)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ROUND((SUM(BF83:BF186)),2)</f>
        <v>0</v>
      </c>
      <c r="G34" s="35"/>
      <c r="H34" s="35"/>
      <c r="I34" s="119">
        <v>0.15</v>
      </c>
      <c r="J34" s="118">
        <f>ROUND(((SUM(BF83:BF186))*I34),2)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ROUND((SUM(BG83:BG186)),2)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ROUND((SUM(BH83:BH186)),2)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ROUND((SUM(BI83:BI186)),2)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D.1.4 - Zdravotně technické instalace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Zdeněk Sadílek, Krátká 460, 252 62 Horoměřice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2301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9" customFormat="1" ht="24.95" customHeight="1">
      <c r="B61" s="135"/>
      <c r="C61" s="136"/>
      <c r="D61" s="137" t="s">
        <v>2302</v>
      </c>
      <c r="E61" s="138"/>
      <c r="F61" s="138"/>
      <c r="G61" s="138"/>
      <c r="H61" s="138"/>
      <c r="I61" s="138"/>
      <c r="J61" s="139">
        <f>J120</f>
        <v>0</v>
      </c>
      <c r="K61" s="136"/>
      <c r="L61" s="140"/>
    </row>
    <row r="62" spans="2:12" s="9" customFormat="1" ht="24.95" customHeight="1">
      <c r="B62" s="135"/>
      <c r="C62" s="136"/>
      <c r="D62" s="137" t="s">
        <v>2303</v>
      </c>
      <c r="E62" s="138"/>
      <c r="F62" s="138"/>
      <c r="G62" s="138"/>
      <c r="H62" s="138"/>
      <c r="I62" s="138"/>
      <c r="J62" s="139">
        <f>J160</f>
        <v>0</v>
      </c>
      <c r="K62" s="136"/>
      <c r="L62" s="140"/>
    </row>
    <row r="63" spans="2:12" s="9" customFormat="1" ht="24.95" customHeight="1">
      <c r="B63" s="135"/>
      <c r="C63" s="136"/>
      <c r="D63" s="137" t="s">
        <v>2304</v>
      </c>
      <c r="E63" s="138"/>
      <c r="F63" s="138"/>
      <c r="G63" s="138"/>
      <c r="H63" s="138"/>
      <c r="I63" s="138"/>
      <c r="J63" s="139">
        <f>J175</f>
        <v>0</v>
      </c>
      <c r="K63" s="136"/>
      <c r="L63" s="140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134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8" t="str">
        <f>E7</f>
        <v>Stavební úpravy v objektu VZ I</v>
      </c>
      <c r="F73" s="379"/>
      <c r="G73" s="379"/>
      <c r="H73" s="37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111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35" t="str">
        <f>E9</f>
        <v>D.1.4 - Zdravotně technické instalace</v>
      </c>
      <c r="F75" s="380"/>
      <c r="G75" s="380"/>
      <c r="H75" s="380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Růžová 943/6, 110 00 Praha 1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15" customHeight="1">
      <c r="A79" s="35"/>
      <c r="B79" s="36"/>
      <c r="C79" s="30" t="s">
        <v>24</v>
      </c>
      <c r="D79" s="37"/>
      <c r="E79" s="37"/>
      <c r="F79" s="28" t="str">
        <f>E15</f>
        <v>STÁTNÍ TISKÁRNA CENIN, Růžová 6, 110 00 Praha 1</v>
      </c>
      <c r="G79" s="37"/>
      <c r="H79" s="37"/>
      <c r="I79" s="30" t="s">
        <v>30</v>
      </c>
      <c r="J79" s="33" t="str">
        <f>E21</f>
        <v>Ing. Zdeněk Sadílek, Krátká 460, 252 62 Horoměřice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135</v>
      </c>
      <c r="D82" s="150" t="s">
        <v>57</v>
      </c>
      <c r="E82" s="150" t="s">
        <v>53</v>
      </c>
      <c r="F82" s="150" t="s">
        <v>54</v>
      </c>
      <c r="G82" s="150" t="s">
        <v>136</v>
      </c>
      <c r="H82" s="150" t="s">
        <v>137</v>
      </c>
      <c r="I82" s="150" t="s">
        <v>138</v>
      </c>
      <c r="J82" s="150" t="s">
        <v>115</v>
      </c>
      <c r="K82" s="151" t="s">
        <v>139</v>
      </c>
      <c r="L82" s="152"/>
      <c r="M82" s="69" t="s">
        <v>19</v>
      </c>
      <c r="N82" s="70" t="s">
        <v>42</v>
      </c>
      <c r="O82" s="70" t="s">
        <v>140</v>
      </c>
      <c r="P82" s="70" t="s">
        <v>141</v>
      </c>
      <c r="Q82" s="70" t="s">
        <v>142</v>
      </c>
      <c r="R82" s="70" t="s">
        <v>143</v>
      </c>
      <c r="S82" s="70" t="s">
        <v>144</v>
      </c>
      <c r="T82" s="71" t="s">
        <v>145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146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P84+P120+P160+P175</f>
        <v>0</v>
      </c>
      <c r="Q83" s="73"/>
      <c r="R83" s="155">
        <f>R84+R120+R160+R175</f>
        <v>0</v>
      </c>
      <c r="S83" s="73"/>
      <c r="T83" s="156">
        <f>T84+T120+T160+T175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116</v>
      </c>
      <c r="BK83" s="157">
        <f>BK84+BK120+BK160+BK175</f>
        <v>0</v>
      </c>
    </row>
    <row r="84" spans="2:63" s="12" customFormat="1" ht="25.9" customHeight="1">
      <c r="B84" s="158"/>
      <c r="C84" s="159"/>
      <c r="D84" s="160" t="s">
        <v>71</v>
      </c>
      <c r="E84" s="161" t="s">
        <v>2305</v>
      </c>
      <c r="F84" s="161" t="s">
        <v>2306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SUM(P85:P119)</f>
        <v>0</v>
      </c>
      <c r="Q84" s="166"/>
      <c r="R84" s="167">
        <f>SUM(R85:R119)</f>
        <v>0</v>
      </c>
      <c r="S84" s="166"/>
      <c r="T84" s="168">
        <f>SUM(T85:T119)</f>
        <v>0</v>
      </c>
      <c r="AR84" s="169" t="s">
        <v>80</v>
      </c>
      <c r="AT84" s="170" t="s">
        <v>71</v>
      </c>
      <c r="AU84" s="170" t="s">
        <v>72</v>
      </c>
      <c r="AY84" s="169" t="s">
        <v>149</v>
      </c>
      <c r="BK84" s="171">
        <f>SUM(BK85:BK119)</f>
        <v>0</v>
      </c>
    </row>
    <row r="85" spans="1:65" s="2" customFormat="1" ht="16.5" customHeight="1">
      <c r="A85" s="35"/>
      <c r="B85" s="36"/>
      <c r="C85" s="174" t="s">
        <v>80</v>
      </c>
      <c r="D85" s="174" t="s">
        <v>152</v>
      </c>
      <c r="E85" s="175" t="s">
        <v>2307</v>
      </c>
      <c r="F85" s="176" t="s">
        <v>2308</v>
      </c>
      <c r="G85" s="177" t="s">
        <v>247</v>
      </c>
      <c r="H85" s="178">
        <v>160</v>
      </c>
      <c r="I85" s="179"/>
      <c r="J85" s="180">
        <f>ROUND(I85*H85,2)</f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80</v>
      </c>
      <c r="BK85" s="186">
        <f>ROUND(I85*H85,2)</f>
        <v>0</v>
      </c>
      <c r="BL85" s="18" t="s">
        <v>157</v>
      </c>
      <c r="BM85" s="185" t="s">
        <v>82</v>
      </c>
    </row>
    <row r="86" spans="1:47" s="2" customFormat="1" ht="19.5">
      <c r="A86" s="35"/>
      <c r="B86" s="36"/>
      <c r="C86" s="37"/>
      <c r="D86" s="187" t="s">
        <v>163</v>
      </c>
      <c r="E86" s="37"/>
      <c r="F86" s="188" t="s">
        <v>2309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163</v>
      </c>
      <c r="AU86" s="18" t="s">
        <v>80</v>
      </c>
    </row>
    <row r="87" spans="1:65" s="2" customFormat="1" ht="16.5" customHeight="1">
      <c r="A87" s="35"/>
      <c r="B87" s="36"/>
      <c r="C87" s="174" t="s">
        <v>82</v>
      </c>
      <c r="D87" s="174" t="s">
        <v>152</v>
      </c>
      <c r="E87" s="175" t="s">
        <v>2310</v>
      </c>
      <c r="F87" s="176" t="s">
        <v>2311</v>
      </c>
      <c r="G87" s="177" t="s">
        <v>247</v>
      </c>
      <c r="H87" s="178">
        <v>6</v>
      </c>
      <c r="I87" s="179"/>
      <c r="J87" s="180">
        <f>ROUND(I87*H87,2)</f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157</v>
      </c>
      <c r="BM87" s="185" t="s">
        <v>157</v>
      </c>
    </row>
    <row r="88" spans="1:47" s="2" customFormat="1" ht="19.5">
      <c r="A88" s="35"/>
      <c r="B88" s="36"/>
      <c r="C88" s="37"/>
      <c r="D88" s="187" t="s">
        <v>163</v>
      </c>
      <c r="E88" s="37"/>
      <c r="F88" s="188" t="s">
        <v>2309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80</v>
      </c>
    </row>
    <row r="89" spans="1:65" s="2" customFormat="1" ht="16.5" customHeight="1">
      <c r="A89" s="35"/>
      <c r="B89" s="36"/>
      <c r="C89" s="174" t="s">
        <v>167</v>
      </c>
      <c r="D89" s="174" t="s">
        <v>152</v>
      </c>
      <c r="E89" s="175" t="s">
        <v>2312</v>
      </c>
      <c r="F89" s="176" t="s">
        <v>2313</v>
      </c>
      <c r="G89" s="177" t="s">
        <v>247</v>
      </c>
      <c r="H89" s="178">
        <v>20</v>
      </c>
      <c r="I89" s="179"/>
      <c r="J89" s="180">
        <f>ROUND(I89*H89,2)</f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157</v>
      </c>
      <c r="BM89" s="185" t="s">
        <v>187</v>
      </c>
    </row>
    <row r="90" spans="1:47" s="2" customFormat="1" ht="19.5">
      <c r="A90" s="35"/>
      <c r="B90" s="36"/>
      <c r="C90" s="37"/>
      <c r="D90" s="187" t="s">
        <v>163</v>
      </c>
      <c r="E90" s="37"/>
      <c r="F90" s="188" t="s">
        <v>2309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163</v>
      </c>
      <c r="AU90" s="18" t="s">
        <v>80</v>
      </c>
    </row>
    <row r="91" spans="1:65" s="2" customFormat="1" ht="16.5" customHeight="1">
      <c r="A91" s="35"/>
      <c r="B91" s="36"/>
      <c r="C91" s="174" t="s">
        <v>157</v>
      </c>
      <c r="D91" s="174" t="s">
        <v>152</v>
      </c>
      <c r="E91" s="175" t="s">
        <v>2314</v>
      </c>
      <c r="F91" s="176" t="s">
        <v>2315</v>
      </c>
      <c r="G91" s="177" t="s">
        <v>247</v>
      </c>
      <c r="H91" s="178">
        <v>4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204</v>
      </c>
    </row>
    <row r="92" spans="1:47" s="2" customFormat="1" ht="19.5">
      <c r="A92" s="35"/>
      <c r="B92" s="36"/>
      <c r="C92" s="37"/>
      <c r="D92" s="187" t="s">
        <v>163</v>
      </c>
      <c r="E92" s="37"/>
      <c r="F92" s="188" t="s">
        <v>2309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80</v>
      </c>
    </row>
    <row r="93" spans="1:65" s="2" customFormat="1" ht="16.5" customHeight="1">
      <c r="A93" s="35"/>
      <c r="B93" s="36"/>
      <c r="C93" s="174" t="s">
        <v>179</v>
      </c>
      <c r="D93" s="174" t="s">
        <v>152</v>
      </c>
      <c r="E93" s="175" t="s">
        <v>2316</v>
      </c>
      <c r="F93" s="176" t="s">
        <v>2317</v>
      </c>
      <c r="G93" s="177" t="s">
        <v>247</v>
      </c>
      <c r="H93" s="178">
        <v>50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216</v>
      </c>
    </row>
    <row r="94" spans="1:47" s="2" customFormat="1" ht="19.5">
      <c r="A94" s="35"/>
      <c r="B94" s="36"/>
      <c r="C94" s="37"/>
      <c r="D94" s="187" t="s">
        <v>163</v>
      </c>
      <c r="E94" s="37"/>
      <c r="F94" s="188" t="s">
        <v>2309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16.5" customHeight="1">
      <c r="A95" s="35"/>
      <c r="B95" s="36"/>
      <c r="C95" s="174" t="s">
        <v>187</v>
      </c>
      <c r="D95" s="174" t="s">
        <v>152</v>
      </c>
      <c r="E95" s="175" t="s">
        <v>2318</v>
      </c>
      <c r="F95" s="176" t="s">
        <v>2319</v>
      </c>
      <c r="G95" s="177" t="s">
        <v>2320</v>
      </c>
      <c r="H95" s="178">
        <v>5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229</v>
      </c>
    </row>
    <row r="96" spans="1:65" s="2" customFormat="1" ht="16.5" customHeight="1">
      <c r="A96" s="35"/>
      <c r="B96" s="36"/>
      <c r="C96" s="174" t="s">
        <v>195</v>
      </c>
      <c r="D96" s="174" t="s">
        <v>152</v>
      </c>
      <c r="E96" s="175" t="s">
        <v>2321</v>
      </c>
      <c r="F96" s="176" t="s">
        <v>2322</v>
      </c>
      <c r="G96" s="177" t="s">
        <v>2320</v>
      </c>
      <c r="H96" s="178">
        <v>5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80</v>
      </c>
      <c r="AY96" s="18" t="s">
        <v>149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157</v>
      </c>
      <c r="BM96" s="185" t="s">
        <v>244</v>
      </c>
    </row>
    <row r="97" spans="1:65" s="2" customFormat="1" ht="16.5" customHeight="1">
      <c r="A97" s="35"/>
      <c r="B97" s="36"/>
      <c r="C97" s="174" t="s">
        <v>204</v>
      </c>
      <c r="D97" s="174" t="s">
        <v>152</v>
      </c>
      <c r="E97" s="175" t="s">
        <v>2323</v>
      </c>
      <c r="F97" s="176" t="s">
        <v>2324</v>
      </c>
      <c r="G97" s="177" t="s">
        <v>2320</v>
      </c>
      <c r="H97" s="178">
        <v>6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256</v>
      </c>
    </row>
    <row r="98" spans="1:65" s="2" customFormat="1" ht="24.2" customHeight="1">
      <c r="A98" s="35"/>
      <c r="B98" s="36"/>
      <c r="C98" s="174" t="s">
        <v>150</v>
      </c>
      <c r="D98" s="174" t="s">
        <v>152</v>
      </c>
      <c r="E98" s="175" t="s">
        <v>2325</v>
      </c>
      <c r="F98" s="176" t="s">
        <v>2326</v>
      </c>
      <c r="G98" s="177" t="s">
        <v>2320</v>
      </c>
      <c r="H98" s="178">
        <v>11</v>
      </c>
      <c r="I98" s="179"/>
      <c r="J98" s="180">
        <f>ROUND(I98*H98,2)</f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80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157</v>
      </c>
      <c r="BM98" s="185" t="s">
        <v>268</v>
      </c>
    </row>
    <row r="99" spans="1:47" s="2" customFormat="1" ht="19.5">
      <c r="A99" s="35"/>
      <c r="B99" s="36"/>
      <c r="C99" s="37"/>
      <c r="D99" s="187" t="s">
        <v>163</v>
      </c>
      <c r="E99" s="37"/>
      <c r="F99" s="188" t="s">
        <v>2327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163</v>
      </c>
      <c r="AU99" s="18" t="s">
        <v>80</v>
      </c>
    </row>
    <row r="100" spans="1:65" s="2" customFormat="1" ht="21.75" customHeight="1">
      <c r="A100" s="35"/>
      <c r="B100" s="36"/>
      <c r="C100" s="174" t="s">
        <v>216</v>
      </c>
      <c r="D100" s="174" t="s">
        <v>152</v>
      </c>
      <c r="E100" s="175" t="s">
        <v>2328</v>
      </c>
      <c r="F100" s="176" t="s">
        <v>2329</v>
      </c>
      <c r="G100" s="177" t="s">
        <v>2330</v>
      </c>
      <c r="H100" s="178">
        <v>1</v>
      </c>
      <c r="I100" s="179"/>
      <c r="J100" s="180">
        <f>ROUND(I100*H100,2)</f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80</v>
      </c>
      <c r="AY100" s="18" t="s">
        <v>149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157</v>
      </c>
      <c r="BM100" s="185" t="s">
        <v>280</v>
      </c>
    </row>
    <row r="101" spans="1:47" s="2" customFormat="1" ht="19.5">
      <c r="A101" s="35"/>
      <c r="B101" s="36"/>
      <c r="C101" s="37"/>
      <c r="D101" s="187" t="s">
        <v>163</v>
      </c>
      <c r="E101" s="37"/>
      <c r="F101" s="188" t="s">
        <v>2331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163</v>
      </c>
      <c r="AU101" s="18" t="s">
        <v>80</v>
      </c>
    </row>
    <row r="102" spans="1:65" s="2" customFormat="1" ht="21.75" customHeight="1">
      <c r="A102" s="35"/>
      <c r="B102" s="36"/>
      <c r="C102" s="174" t="s">
        <v>223</v>
      </c>
      <c r="D102" s="174" t="s">
        <v>152</v>
      </c>
      <c r="E102" s="175" t="s">
        <v>2332</v>
      </c>
      <c r="F102" s="176" t="s">
        <v>2333</v>
      </c>
      <c r="G102" s="177" t="s">
        <v>2330</v>
      </c>
      <c r="H102" s="178">
        <v>1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291</v>
      </c>
    </row>
    <row r="103" spans="1:47" s="2" customFormat="1" ht="19.5">
      <c r="A103" s="35"/>
      <c r="B103" s="36"/>
      <c r="C103" s="37"/>
      <c r="D103" s="187" t="s">
        <v>163</v>
      </c>
      <c r="E103" s="37"/>
      <c r="F103" s="188" t="s">
        <v>2334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80</v>
      </c>
    </row>
    <row r="104" spans="1:65" s="2" customFormat="1" ht="21.75" customHeight="1">
      <c r="A104" s="35"/>
      <c r="B104" s="36"/>
      <c r="C104" s="174" t="s">
        <v>229</v>
      </c>
      <c r="D104" s="174" t="s">
        <v>152</v>
      </c>
      <c r="E104" s="175" t="s">
        <v>2335</v>
      </c>
      <c r="F104" s="176" t="s">
        <v>2336</v>
      </c>
      <c r="G104" s="177" t="s">
        <v>2330</v>
      </c>
      <c r="H104" s="178">
        <v>2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157</v>
      </c>
      <c r="BM104" s="185" t="s">
        <v>303</v>
      </c>
    </row>
    <row r="105" spans="1:47" s="2" customFormat="1" ht="19.5">
      <c r="A105" s="35"/>
      <c r="B105" s="36"/>
      <c r="C105" s="37"/>
      <c r="D105" s="187" t="s">
        <v>163</v>
      </c>
      <c r="E105" s="37"/>
      <c r="F105" s="188" t="s">
        <v>2334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163</v>
      </c>
      <c r="AU105" s="18" t="s">
        <v>80</v>
      </c>
    </row>
    <row r="106" spans="1:65" s="2" customFormat="1" ht="16.5" customHeight="1">
      <c r="A106" s="35"/>
      <c r="B106" s="36"/>
      <c r="C106" s="174" t="s">
        <v>236</v>
      </c>
      <c r="D106" s="174" t="s">
        <v>152</v>
      </c>
      <c r="E106" s="175" t="s">
        <v>2337</v>
      </c>
      <c r="F106" s="176" t="s">
        <v>2338</v>
      </c>
      <c r="G106" s="177" t="s">
        <v>2320</v>
      </c>
      <c r="H106" s="178">
        <v>1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317</v>
      </c>
    </row>
    <row r="107" spans="1:47" s="2" customFormat="1" ht="19.5">
      <c r="A107" s="35"/>
      <c r="B107" s="36"/>
      <c r="C107" s="37"/>
      <c r="D107" s="187" t="s">
        <v>163</v>
      </c>
      <c r="E107" s="37"/>
      <c r="F107" s="188" t="s">
        <v>2339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80</v>
      </c>
    </row>
    <row r="108" spans="1:65" s="2" customFormat="1" ht="16.5" customHeight="1">
      <c r="A108" s="35"/>
      <c r="B108" s="36"/>
      <c r="C108" s="174" t="s">
        <v>244</v>
      </c>
      <c r="D108" s="174" t="s">
        <v>152</v>
      </c>
      <c r="E108" s="175" t="s">
        <v>2340</v>
      </c>
      <c r="F108" s="176" t="s">
        <v>2341</v>
      </c>
      <c r="G108" s="177" t="s">
        <v>2320</v>
      </c>
      <c r="H108" s="178">
        <v>3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331</v>
      </c>
    </row>
    <row r="109" spans="1:47" s="2" customFormat="1" ht="19.5">
      <c r="A109" s="35"/>
      <c r="B109" s="36"/>
      <c r="C109" s="37"/>
      <c r="D109" s="187" t="s">
        <v>163</v>
      </c>
      <c r="E109" s="37"/>
      <c r="F109" s="188" t="s">
        <v>2339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80</v>
      </c>
    </row>
    <row r="110" spans="1:65" s="2" customFormat="1" ht="16.5" customHeight="1">
      <c r="A110" s="35"/>
      <c r="B110" s="36"/>
      <c r="C110" s="174" t="s">
        <v>8</v>
      </c>
      <c r="D110" s="174" t="s">
        <v>152</v>
      </c>
      <c r="E110" s="175" t="s">
        <v>2342</v>
      </c>
      <c r="F110" s="176" t="s">
        <v>2343</v>
      </c>
      <c r="G110" s="177" t="s">
        <v>2320</v>
      </c>
      <c r="H110" s="178">
        <v>4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343</v>
      </c>
    </row>
    <row r="111" spans="1:47" s="2" customFormat="1" ht="19.5">
      <c r="A111" s="35"/>
      <c r="B111" s="36"/>
      <c r="C111" s="37"/>
      <c r="D111" s="187" t="s">
        <v>163</v>
      </c>
      <c r="E111" s="37"/>
      <c r="F111" s="188" t="s">
        <v>2344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80</v>
      </c>
    </row>
    <row r="112" spans="1:65" s="2" customFormat="1" ht="24.2" customHeight="1">
      <c r="A112" s="35"/>
      <c r="B112" s="36"/>
      <c r="C112" s="174" t="s">
        <v>256</v>
      </c>
      <c r="D112" s="174" t="s">
        <v>152</v>
      </c>
      <c r="E112" s="175" t="s">
        <v>2345</v>
      </c>
      <c r="F112" s="176" t="s">
        <v>2346</v>
      </c>
      <c r="G112" s="177" t="s">
        <v>2320</v>
      </c>
      <c r="H112" s="178">
        <v>3</v>
      </c>
      <c r="I112" s="179"/>
      <c r="J112" s="180">
        <f aca="true" t="shared" si="0" ref="J112:J119">ROUND(I112*H112,2)</f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aca="true" t="shared" si="1" ref="P112:P119">O112*H112</f>
        <v>0</v>
      </c>
      <c r="Q112" s="183">
        <v>0</v>
      </c>
      <c r="R112" s="183">
        <f aca="true" t="shared" si="2" ref="R112:R119">Q112*H112</f>
        <v>0</v>
      </c>
      <c r="S112" s="183">
        <v>0</v>
      </c>
      <c r="T112" s="184">
        <f aca="true" t="shared" si="3" ref="T112:T119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aca="true" t="shared" si="4" ref="BE112:BE119">IF(N112="základní",J112,0)</f>
        <v>0</v>
      </c>
      <c r="BF112" s="186">
        <f aca="true" t="shared" si="5" ref="BF112:BF119">IF(N112="snížená",J112,0)</f>
        <v>0</v>
      </c>
      <c r="BG112" s="186">
        <f aca="true" t="shared" si="6" ref="BG112:BG119">IF(N112="zákl. přenesená",J112,0)</f>
        <v>0</v>
      </c>
      <c r="BH112" s="186">
        <f aca="true" t="shared" si="7" ref="BH112:BH119">IF(N112="sníž. přenesená",J112,0)</f>
        <v>0</v>
      </c>
      <c r="BI112" s="186">
        <f aca="true" t="shared" si="8" ref="BI112:BI119">IF(N112="nulová",J112,0)</f>
        <v>0</v>
      </c>
      <c r="BJ112" s="18" t="s">
        <v>80</v>
      </c>
      <c r="BK112" s="186">
        <f aca="true" t="shared" si="9" ref="BK112:BK119">ROUND(I112*H112,2)</f>
        <v>0</v>
      </c>
      <c r="BL112" s="18" t="s">
        <v>157</v>
      </c>
      <c r="BM112" s="185" t="s">
        <v>355</v>
      </c>
    </row>
    <row r="113" spans="1:65" s="2" customFormat="1" ht="24.2" customHeight="1">
      <c r="A113" s="35"/>
      <c r="B113" s="36"/>
      <c r="C113" s="174" t="s">
        <v>262</v>
      </c>
      <c r="D113" s="174" t="s">
        <v>152</v>
      </c>
      <c r="E113" s="175" t="s">
        <v>2347</v>
      </c>
      <c r="F113" s="176" t="s">
        <v>2348</v>
      </c>
      <c r="G113" s="177" t="s">
        <v>2320</v>
      </c>
      <c r="H113" s="178">
        <v>4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366</v>
      </c>
    </row>
    <row r="114" spans="1:65" s="2" customFormat="1" ht="24.2" customHeight="1">
      <c r="A114" s="35"/>
      <c r="B114" s="36"/>
      <c r="C114" s="174" t="s">
        <v>268</v>
      </c>
      <c r="D114" s="174" t="s">
        <v>152</v>
      </c>
      <c r="E114" s="175" t="s">
        <v>2349</v>
      </c>
      <c r="F114" s="176" t="s">
        <v>2350</v>
      </c>
      <c r="G114" s="177" t="s">
        <v>2320</v>
      </c>
      <c r="H114" s="178">
        <v>1</v>
      </c>
      <c r="I114" s="179"/>
      <c r="J114" s="180">
        <f t="shared" si="0"/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18" t="s">
        <v>80</v>
      </c>
      <c r="BK114" s="186">
        <f t="shared" si="9"/>
        <v>0</v>
      </c>
      <c r="BL114" s="18" t="s">
        <v>157</v>
      </c>
      <c r="BM114" s="185" t="s">
        <v>378</v>
      </c>
    </row>
    <row r="115" spans="1:65" s="2" customFormat="1" ht="16.5" customHeight="1">
      <c r="A115" s="35"/>
      <c r="B115" s="36"/>
      <c r="C115" s="174" t="s">
        <v>274</v>
      </c>
      <c r="D115" s="174" t="s">
        <v>152</v>
      </c>
      <c r="E115" s="175" t="s">
        <v>2351</v>
      </c>
      <c r="F115" s="176" t="s">
        <v>2352</v>
      </c>
      <c r="G115" s="177" t="s">
        <v>2330</v>
      </c>
      <c r="H115" s="178">
        <v>1</v>
      </c>
      <c r="I115" s="179"/>
      <c r="J115" s="180">
        <f t="shared" si="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4"/>
        <v>0</v>
      </c>
      <c r="BF115" s="186">
        <f t="shared" si="5"/>
        <v>0</v>
      </c>
      <c r="BG115" s="186">
        <f t="shared" si="6"/>
        <v>0</v>
      </c>
      <c r="BH115" s="186">
        <f t="shared" si="7"/>
        <v>0</v>
      </c>
      <c r="BI115" s="186">
        <f t="shared" si="8"/>
        <v>0</v>
      </c>
      <c r="BJ115" s="18" t="s">
        <v>80</v>
      </c>
      <c r="BK115" s="186">
        <f t="shared" si="9"/>
        <v>0</v>
      </c>
      <c r="BL115" s="18" t="s">
        <v>157</v>
      </c>
      <c r="BM115" s="185" t="s">
        <v>391</v>
      </c>
    </row>
    <row r="116" spans="1:65" s="2" customFormat="1" ht="16.5" customHeight="1">
      <c r="A116" s="35"/>
      <c r="B116" s="36"/>
      <c r="C116" s="174" t="s">
        <v>280</v>
      </c>
      <c r="D116" s="174" t="s">
        <v>152</v>
      </c>
      <c r="E116" s="175" t="s">
        <v>2353</v>
      </c>
      <c r="F116" s="176" t="s">
        <v>2354</v>
      </c>
      <c r="G116" s="177" t="s">
        <v>247</v>
      </c>
      <c r="H116" s="178">
        <v>240</v>
      </c>
      <c r="I116" s="179"/>
      <c r="J116" s="180">
        <f t="shared" si="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4"/>
        <v>0</v>
      </c>
      <c r="BF116" s="186">
        <f t="shared" si="5"/>
        <v>0</v>
      </c>
      <c r="BG116" s="186">
        <f t="shared" si="6"/>
        <v>0</v>
      </c>
      <c r="BH116" s="186">
        <f t="shared" si="7"/>
        <v>0</v>
      </c>
      <c r="BI116" s="186">
        <f t="shared" si="8"/>
        <v>0</v>
      </c>
      <c r="BJ116" s="18" t="s">
        <v>80</v>
      </c>
      <c r="BK116" s="186">
        <f t="shared" si="9"/>
        <v>0</v>
      </c>
      <c r="BL116" s="18" t="s">
        <v>157</v>
      </c>
      <c r="BM116" s="185" t="s">
        <v>403</v>
      </c>
    </row>
    <row r="117" spans="1:65" s="2" customFormat="1" ht="24.2" customHeight="1">
      <c r="A117" s="35"/>
      <c r="B117" s="36"/>
      <c r="C117" s="174" t="s">
        <v>7</v>
      </c>
      <c r="D117" s="174" t="s">
        <v>152</v>
      </c>
      <c r="E117" s="175" t="s">
        <v>2355</v>
      </c>
      <c r="F117" s="176" t="s">
        <v>2356</v>
      </c>
      <c r="G117" s="177" t="s">
        <v>435</v>
      </c>
      <c r="H117" s="178">
        <v>0.4</v>
      </c>
      <c r="I117" s="179"/>
      <c r="J117" s="180">
        <f t="shared" si="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4"/>
        <v>0</v>
      </c>
      <c r="BF117" s="186">
        <f t="shared" si="5"/>
        <v>0</v>
      </c>
      <c r="BG117" s="186">
        <f t="shared" si="6"/>
        <v>0</v>
      </c>
      <c r="BH117" s="186">
        <f t="shared" si="7"/>
        <v>0</v>
      </c>
      <c r="BI117" s="186">
        <f t="shared" si="8"/>
        <v>0</v>
      </c>
      <c r="BJ117" s="18" t="s">
        <v>80</v>
      </c>
      <c r="BK117" s="186">
        <f t="shared" si="9"/>
        <v>0</v>
      </c>
      <c r="BL117" s="18" t="s">
        <v>157</v>
      </c>
      <c r="BM117" s="185" t="s">
        <v>416</v>
      </c>
    </row>
    <row r="118" spans="1:65" s="2" customFormat="1" ht="16.5" customHeight="1">
      <c r="A118" s="35"/>
      <c r="B118" s="36"/>
      <c r="C118" s="174" t="s">
        <v>291</v>
      </c>
      <c r="D118" s="174" t="s">
        <v>152</v>
      </c>
      <c r="E118" s="175" t="s">
        <v>2357</v>
      </c>
      <c r="F118" s="176" t="s">
        <v>2358</v>
      </c>
      <c r="G118" s="177" t="s">
        <v>2359</v>
      </c>
      <c r="H118" s="178">
        <v>1</v>
      </c>
      <c r="I118" s="179"/>
      <c r="J118" s="180">
        <f t="shared" si="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18" t="s">
        <v>80</v>
      </c>
      <c r="BK118" s="186">
        <f t="shared" si="9"/>
        <v>0</v>
      </c>
      <c r="BL118" s="18" t="s">
        <v>157</v>
      </c>
      <c r="BM118" s="185" t="s">
        <v>2360</v>
      </c>
    </row>
    <row r="119" spans="1:65" s="2" customFormat="1" ht="21.75" customHeight="1">
      <c r="A119" s="35"/>
      <c r="B119" s="36"/>
      <c r="C119" s="174" t="s">
        <v>297</v>
      </c>
      <c r="D119" s="174" t="s">
        <v>152</v>
      </c>
      <c r="E119" s="175" t="s">
        <v>2361</v>
      </c>
      <c r="F119" s="176" t="s">
        <v>2362</v>
      </c>
      <c r="G119" s="177" t="s">
        <v>2359</v>
      </c>
      <c r="H119" s="178">
        <v>1</v>
      </c>
      <c r="I119" s="179"/>
      <c r="J119" s="180">
        <f t="shared" si="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18" t="s">
        <v>80</v>
      </c>
      <c r="BK119" s="186">
        <f t="shared" si="9"/>
        <v>0</v>
      </c>
      <c r="BL119" s="18" t="s">
        <v>157</v>
      </c>
      <c r="BM119" s="185" t="s">
        <v>2363</v>
      </c>
    </row>
    <row r="120" spans="2:63" s="12" customFormat="1" ht="25.9" customHeight="1">
      <c r="B120" s="158"/>
      <c r="C120" s="159"/>
      <c r="D120" s="160" t="s">
        <v>71</v>
      </c>
      <c r="E120" s="161" t="s">
        <v>2364</v>
      </c>
      <c r="F120" s="161" t="s">
        <v>2365</v>
      </c>
      <c r="G120" s="159"/>
      <c r="H120" s="159"/>
      <c r="I120" s="162"/>
      <c r="J120" s="163">
        <f>BK120</f>
        <v>0</v>
      </c>
      <c r="K120" s="159"/>
      <c r="L120" s="164"/>
      <c r="M120" s="165"/>
      <c r="N120" s="166"/>
      <c r="O120" s="166"/>
      <c r="P120" s="167">
        <f>SUM(P121:P159)</f>
        <v>0</v>
      </c>
      <c r="Q120" s="166"/>
      <c r="R120" s="167">
        <f>SUM(R121:R159)</f>
        <v>0</v>
      </c>
      <c r="S120" s="166"/>
      <c r="T120" s="168">
        <f>SUM(T121:T159)</f>
        <v>0</v>
      </c>
      <c r="AR120" s="169" t="s">
        <v>80</v>
      </c>
      <c r="AT120" s="170" t="s">
        <v>71</v>
      </c>
      <c r="AU120" s="170" t="s">
        <v>72</v>
      </c>
      <c r="AY120" s="169" t="s">
        <v>149</v>
      </c>
      <c r="BK120" s="171">
        <f>SUM(BK121:BK159)</f>
        <v>0</v>
      </c>
    </row>
    <row r="121" spans="1:65" s="2" customFormat="1" ht="24.2" customHeight="1">
      <c r="A121" s="35"/>
      <c r="B121" s="36"/>
      <c r="C121" s="174" t="s">
        <v>303</v>
      </c>
      <c r="D121" s="174" t="s">
        <v>152</v>
      </c>
      <c r="E121" s="175" t="s">
        <v>2366</v>
      </c>
      <c r="F121" s="176" t="s">
        <v>2367</v>
      </c>
      <c r="G121" s="177" t="s">
        <v>247</v>
      </c>
      <c r="H121" s="178">
        <v>295</v>
      </c>
      <c r="I121" s="179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432</v>
      </c>
    </row>
    <row r="122" spans="1:47" s="2" customFormat="1" ht="19.5">
      <c r="A122" s="35"/>
      <c r="B122" s="36"/>
      <c r="C122" s="37"/>
      <c r="D122" s="187" t="s">
        <v>163</v>
      </c>
      <c r="E122" s="37"/>
      <c r="F122" s="188" t="s">
        <v>2368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80</v>
      </c>
    </row>
    <row r="123" spans="1:65" s="2" customFormat="1" ht="24.2" customHeight="1">
      <c r="A123" s="35"/>
      <c r="B123" s="36"/>
      <c r="C123" s="174" t="s">
        <v>311</v>
      </c>
      <c r="D123" s="174" t="s">
        <v>152</v>
      </c>
      <c r="E123" s="175" t="s">
        <v>2369</v>
      </c>
      <c r="F123" s="176" t="s">
        <v>2370</v>
      </c>
      <c r="G123" s="177" t="s">
        <v>247</v>
      </c>
      <c r="H123" s="178">
        <v>141</v>
      </c>
      <c r="I123" s="17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444</v>
      </c>
    </row>
    <row r="124" spans="1:47" s="2" customFormat="1" ht="19.5">
      <c r="A124" s="35"/>
      <c r="B124" s="36"/>
      <c r="C124" s="37"/>
      <c r="D124" s="187" t="s">
        <v>163</v>
      </c>
      <c r="E124" s="37"/>
      <c r="F124" s="188" t="s">
        <v>2368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80</v>
      </c>
    </row>
    <row r="125" spans="1:65" s="2" customFormat="1" ht="24.2" customHeight="1">
      <c r="A125" s="35"/>
      <c r="B125" s="36"/>
      <c r="C125" s="174" t="s">
        <v>317</v>
      </c>
      <c r="D125" s="174" t="s">
        <v>152</v>
      </c>
      <c r="E125" s="175" t="s">
        <v>2371</v>
      </c>
      <c r="F125" s="176" t="s">
        <v>2372</v>
      </c>
      <c r="G125" s="177" t="s">
        <v>247</v>
      </c>
      <c r="H125" s="178">
        <v>81</v>
      </c>
      <c r="I125" s="179"/>
      <c r="J125" s="180">
        <f>ROUND(I125*H125,2)</f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157</v>
      </c>
      <c r="BM125" s="185" t="s">
        <v>455</v>
      </c>
    </row>
    <row r="126" spans="1:47" s="2" customFormat="1" ht="19.5">
      <c r="A126" s="35"/>
      <c r="B126" s="36"/>
      <c r="C126" s="37"/>
      <c r="D126" s="187" t="s">
        <v>163</v>
      </c>
      <c r="E126" s="37"/>
      <c r="F126" s="188" t="s">
        <v>2368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80</v>
      </c>
    </row>
    <row r="127" spans="1:65" s="2" customFormat="1" ht="24.2" customHeight="1">
      <c r="A127" s="35"/>
      <c r="B127" s="36"/>
      <c r="C127" s="174" t="s">
        <v>323</v>
      </c>
      <c r="D127" s="174" t="s">
        <v>152</v>
      </c>
      <c r="E127" s="175" t="s">
        <v>2373</v>
      </c>
      <c r="F127" s="176" t="s">
        <v>2374</v>
      </c>
      <c r="G127" s="177" t="s">
        <v>247</v>
      </c>
      <c r="H127" s="178">
        <v>253</v>
      </c>
      <c r="I127" s="179"/>
      <c r="J127" s="180">
        <f>ROUND(I127*H127,2)</f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157</v>
      </c>
      <c r="BM127" s="185" t="s">
        <v>470</v>
      </c>
    </row>
    <row r="128" spans="1:47" s="2" customFormat="1" ht="19.5">
      <c r="A128" s="35"/>
      <c r="B128" s="36"/>
      <c r="C128" s="37"/>
      <c r="D128" s="187" t="s">
        <v>163</v>
      </c>
      <c r="E128" s="37"/>
      <c r="F128" s="188" t="s">
        <v>2375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163</v>
      </c>
      <c r="AU128" s="18" t="s">
        <v>80</v>
      </c>
    </row>
    <row r="129" spans="1:65" s="2" customFormat="1" ht="24.2" customHeight="1">
      <c r="A129" s="35"/>
      <c r="B129" s="36"/>
      <c r="C129" s="174" t="s">
        <v>331</v>
      </c>
      <c r="D129" s="174" t="s">
        <v>152</v>
      </c>
      <c r="E129" s="175" t="s">
        <v>2376</v>
      </c>
      <c r="F129" s="176" t="s">
        <v>2377</v>
      </c>
      <c r="G129" s="177" t="s">
        <v>247</v>
      </c>
      <c r="H129" s="178">
        <v>42</v>
      </c>
      <c r="I129" s="179"/>
      <c r="J129" s="180">
        <f>ROUND(I129*H129,2)</f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483</v>
      </c>
    </row>
    <row r="130" spans="1:47" s="2" customFormat="1" ht="19.5">
      <c r="A130" s="35"/>
      <c r="B130" s="36"/>
      <c r="C130" s="37"/>
      <c r="D130" s="187" t="s">
        <v>163</v>
      </c>
      <c r="E130" s="37"/>
      <c r="F130" s="188" t="s">
        <v>2375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80</v>
      </c>
    </row>
    <row r="131" spans="1:65" s="2" customFormat="1" ht="24.2" customHeight="1">
      <c r="A131" s="35"/>
      <c r="B131" s="36"/>
      <c r="C131" s="174" t="s">
        <v>337</v>
      </c>
      <c r="D131" s="174" t="s">
        <v>152</v>
      </c>
      <c r="E131" s="175" t="s">
        <v>2378</v>
      </c>
      <c r="F131" s="176" t="s">
        <v>2379</v>
      </c>
      <c r="G131" s="177" t="s">
        <v>247</v>
      </c>
      <c r="H131" s="178">
        <v>125</v>
      </c>
      <c r="I131" s="179"/>
      <c r="J131" s="180">
        <f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157</v>
      </c>
      <c r="BM131" s="185" t="s">
        <v>497</v>
      </c>
    </row>
    <row r="132" spans="1:47" s="2" customFormat="1" ht="19.5">
      <c r="A132" s="35"/>
      <c r="B132" s="36"/>
      <c r="C132" s="37"/>
      <c r="D132" s="187" t="s">
        <v>163</v>
      </c>
      <c r="E132" s="37"/>
      <c r="F132" s="188" t="s">
        <v>2375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163</v>
      </c>
      <c r="AU132" s="18" t="s">
        <v>80</v>
      </c>
    </row>
    <row r="133" spans="1:65" s="2" customFormat="1" ht="24.2" customHeight="1">
      <c r="A133" s="35"/>
      <c r="B133" s="36"/>
      <c r="C133" s="174" t="s">
        <v>343</v>
      </c>
      <c r="D133" s="174" t="s">
        <v>152</v>
      </c>
      <c r="E133" s="175" t="s">
        <v>2380</v>
      </c>
      <c r="F133" s="176" t="s">
        <v>2381</v>
      </c>
      <c r="G133" s="177" t="s">
        <v>247</v>
      </c>
      <c r="H133" s="178">
        <v>16</v>
      </c>
      <c r="I133" s="179"/>
      <c r="J133" s="180">
        <f>ROUND(I133*H133,2)</f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516</v>
      </c>
    </row>
    <row r="134" spans="1:47" s="2" customFormat="1" ht="19.5">
      <c r="A134" s="35"/>
      <c r="B134" s="36"/>
      <c r="C134" s="37"/>
      <c r="D134" s="187" t="s">
        <v>163</v>
      </c>
      <c r="E134" s="37"/>
      <c r="F134" s="188" t="s">
        <v>2375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80</v>
      </c>
    </row>
    <row r="135" spans="1:65" s="2" customFormat="1" ht="24.2" customHeight="1">
      <c r="A135" s="35"/>
      <c r="B135" s="36"/>
      <c r="C135" s="174" t="s">
        <v>349</v>
      </c>
      <c r="D135" s="174" t="s">
        <v>152</v>
      </c>
      <c r="E135" s="175" t="s">
        <v>2382</v>
      </c>
      <c r="F135" s="176" t="s">
        <v>2383</v>
      </c>
      <c r="G135" s="177" t="s">
        <v>247</v>
      </c>
      <c r="H135" s="178">
        <v>47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527</v>
      </c>
    </row>
    <row r="136" spans="1:47" s="2" customFormat="1" ht="19.5">
      <c r="A136" s="35"/>
      <c r="B136" s="36"/>
      <c r="C136" s="37"/>
      <c r="D136" s="187" t="s">
        <v>163</v>
      </c>
      <c r="E136" s="37"/>
      <c r="F136" s="188" t="s">
        <v>2375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80</v>
      </c>
    </row>
    <row r="137" spans="1:65" s="2" customFormat="1" ht="24.2" customHeight="1">
      <c r="A137" s="35"/>
      <c r="B137" s="36"/>
      <c r="C137" s="174" t="s">
        <v>355</v>
      </c>
      <c r="D137" s="174" t="s">
        <v>152</v>
      </c>
      <c r="E137" s="175" t="s">
        <v>2384</v>
      </c>
      <c r="F137" s="176" t="s">
        <v>2385</v>
      </c>
      <c r="G137" s="177" t="s">
        <v>247</v>
      </c>
      <c r="H137" s="178">
        <v>34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540</v>
      </c>
    </row>
    <row r="138" spans="1:47" s="2" customFormat="1" ht="19.5">
      <c r="A138" s="35"/>
      <c r="B138" s="36"/>
      <c r="C138" s="37"/>
      <c r="D138" s="187" t="s">
        <v>163</v>
      </c>
      <c r="E138" s="37"/>
      <c r="F138" s="188" t="s">
        <v>2375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21.75" customHeight="1">
      <c r="A139" s="35"/>
      <c r="B139" s="36"/>
      <c r="C139" s="174" t="s">
        <v>360</v>
      </c>
      <c r="D139" s="174" t="s">
        <v>152</v>
      </c>
      <c r="E139" s="175" t="s">
        <v>2386</v>
      </c>
      <c r="F139" s="176" t="s">
        <v>2387</v>
      </c>
      <c r="G139" s="177" t="s">
        <v>2320</v>
      </c>
      <c r="H139" s="178">
        <v>27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555</v>
      </c>
    </row>
    <row r="140" spans="1:65" s="2" customFormat="1" ht="16.5" customHeight="1">
      <c r="A140" s="35"/>
      <c r="B140" s="36"/>
      <c r="C140" s="174" t="s">
        <v>366</v>
      </c>
      <c r="D140" s="174" t="s">
        <v>152</v>
      </c>
      <c r="E140" s="175" t="s">
        <v>2388</v>
      </c>
      <c r="F140" s="176" t="s">
        <v>2389</v>
      </c>
      <c r="G140" s="177" t="s">
        <v>2320</v>
      </c>
      <c r="H140" s="178">
        <v>21</v>
      </c>
      <c r="I140" s="179"/>
      <c r="J140" s="180">
        <f>ROUND(I140*H140,2)</f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157</v>
      </c>
      <c r="BM140" s="185" t="s">
        <v>567</v>
      </c>
    </row>
    <row r="141" spans="1:65" s="2" customFormat="1" ht="16.5" customHeight="1">
      <c r="A141" s="35"/>
      <c r="B141" s="36"/>
      <c r="C141" s="174" t="s">
        <v>372</v>
      </c>
      <c r="D141" s="174" t="s">
        <v>152</v>
      </c>
      <c r="E141" s="175" t="s">
        <v>2390</v>
      </c>
      <c r="F141" s="176" t="s">
        <v>2391</v>
      </c>
      <c r="G141" s="177" t="s">
        <v>2320</v>
      </c>
      <c r="H141" s="178">
        <v>6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579</v>
      </c>
    </row>
    <row r="142" spans="1:65" s="2" customFormat="1" ht="16.5" customHeight="1">
      <c r="A142" s="35"/>
      <c r="B142" s="36"/>
      <c r="C142" s="174" t="s">
        <v>378</v>
      </c>
      <c r="D142" s="174" t="s">
        <v>152</v>
      </c>
      <c r="E142" s="175" t="s">
        <v>2392</v>
      </c>
      <c r="F142" s="176" t="s">
        <v>2393</v>
      </c>
      <c r="G142" s="177" t="s">
        <v>2320</v>
      </c>
      <c r="H142" s="178">
        <v>23</v>
      </c>
      <c r="I142" s="179"/>
      <c r="J142" s="180">
        <f>ROUND(I142*H142,2)</f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80</v>
      </c>
      <c r="BK142" s="186">
        <f>ROUND(I142*H142,2)</f>
        <v>0</v>
      </c>
      <c r="BL142" s="18" t="s">
        <v>157</v>
      </c>
      <c r="BM142" s="185" t="s">
        <v>593</v>
      </c>
    </row>
    <row r="143" spans="1:47" s="2" customFormat="1" ht="19.5">
      <c r="A143" s="35"/>
      <c r="B143" s="36"/>
      <c r="C143" s="37"/>
      <c r="D143" s="187" t="s">
        <v>163</v>
      </c>
      <c r="E143" s="37"/>
      <c r="F143" s="188" t="s">
        <v>2394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80</v>
      </c>
    </row>
    <row r="144" spans="1:65" s="2" customFormat="1" ht="21.75" customHeight="1">
      <c r="A144" s="35"/>
      <c r="B144" s="36"/>
      <c r="C144" s="174" t="s">
        <v>385</v>
      </c>
      <c r="D144" s="174" t="s">
        <v>152</v>
      </c>
      <c r="E144" s="175" t="s">
        <v>2395</v>
      </c>
      <c r="F144" s="176" t="s">
        <v>2396</v>
      </c>
      <c r="G144" s="177" t="s">
        <v>2320</v>
      </c>
      <c r="H144" s="178">
        <v>3</v>
      </c>
      <c r="I144" s="179"/>
      <c r="J144" s="180">
        <f>ROUND(I144*H144,2)</f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80</v>
      </c>
      <c r="BK144" s="186">
        <f>ROUND(I144*H144,2)</f>
        <v>0</v>
      </c>
      <c r="BL144" s="18" t="s">
        <v>157</v>
      </c>
      <c r="BM144" s="185" t="s">
        <v>605</v>
      </c>
    </row>
    <row r="145" spans="1:47" s="2" customFormat="1" ht="19.5">
      <c r="A145" s="35"/>
      <c r="B145" s="36"/>
      <c r="C145" s="37"/>
      <c r="D145" s="187" t="s">
        <v>163</v>
      </c>
      <c r="E145" s="37"/>
      <c r="F145" s="188" t="s">
        <v>2397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163</v>
      </c>
      <c r="AU145" s="18" t="s">
        <v>80</v>
      </c>
    </row>
    <row r="146" spans="1:65" s="2" customFormat="1" ht="16.5" customHeight="1">
      <c r="A146" s="35"/>
      <c r="B146" s="36"/>
      <c r="C146" s="174" t="s">
        <v>391</v>
      </c>
      <c r="D146" s="174" t="s">
        <v>152</v>
      </c>
      <c r="E146" s="175" t="s">
        <v>2398</v>
      </c>
      <c r="F146" s="176" t="s">
        <v>2399</v>
      </c>
      <c r="G146" s="177" t="s">
        <v>2320</v>
      </c>
      <c r="H146" s="178">
        <v>3</v>
      </c>
      <c r="I146" s="179"/>
      <c r="J146" s="180">
        <f>ROUND(I146*H146,2)</f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157</v>
      </c>
      <c r="BM146" s="185" t="s">
        <v>618</v>
      </c>
    </row>
    <row r="147" spans="1:47" s="2" customFormat="1" ht="19.5">
      <c r="A147" s="35"/>
      <c r="B147" s="36"/>
      <c r="C147" s="37"/>
      <c r="D147" s="187" t="s">
        <v>163</v>
      </c>
      <c r="E147" s="37"/>
      <c r="F147" s="188" t="s">
        <v>2394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163</v>
      </c>
      <c r="AU147" s="18" t="s">
        <v>80</v>
      </c>
    </row>
    <row r="148" spans="1:65" s="2" customFormat="1" ht="21.75" customHeight="1">
      <c r="A148" s="35"/>
      <c r="B148" s="36"/>
      <c r="C148" s="174" t="s">
        <v>397</v>
      </c>
      <c r="D148" s="174" t="s">
        <v>152</v>
      </c>
      <c r="E148" s="175" t="s">
        <v>2400</v>
      </c>
      <c r="F148" s="176" t="s">
        <v>2401</v>
      </c>
      <c r="G148" s="177" t="s">
        <v>2320</v>
      </c>
      <c r="H148" s="178">
        <v>3</v>
      </c>
      <c r="I148" s="179"/>
      <c r="J148" s="180">
        <f>ROUND(I148*H148,2)</f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157</v>
      </c>
      <c r="BM148" s="185" t="s">
        <v>632</v>
      </c>
    </row>
    <row r="149" spans="1:47" s="2" customFormat="1" ht="19.5">
      <c r="A149" s="35"/>
      <c r="B149" s="36"/>
      <c r="C149" s="37"/>
      <c r="D149" s="187" t="s">
        <v>163</v>
      </c>
      <c r="E149" s="37"/>
      <c r="F149" s="188" t="s">
        <v>2397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80</v>
      </c>
    </row>
    <row r="150" spans="1:65" s="2" customFormat="1" ht="21.75" customHeight="1">
      <c r="A150" s="35"/>
      <c r="B150" s="36"/>
      <c r="C150" s="174" t="s">
        <v>403</v>
      </c>
      <c r="D150" s="174" t="s">
        <v>152</v>
      </c>
      <c r="E150" s="175" t="s">
        <v>2402</v>
      </c>
      <c r="F150" s="176" t="s">
        <v>2403</v>
      </c>
      <c r="G150" s="177" t="s">
        <v>2330</v>
      </c>
      <c r="H150" s="178">
        <v>1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157</v>
      </c>
      <c r="BM150" s="185" t="s">
        <v>648</v>
      </c>
    </row>
    <row r="151" spans="1:47" s="2" customFormat="1" ht="19.5">
      <c r="A151" s="35"/>
      <c r="B151" s="36"/>
      <c r="C151" s="37"/>
      <c r="D151" s="187" t="s">
        <v>163</v>
      </c>
      <c r="E151" s="37"/>
      <c r="F151" s="188" t="s">
        <v>2404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163</v>
      </c>
      <c r="AU151" s="18" t="s">
        <v>80</v>
      </c>
    </row>
    <row r="152" spans="1:65" s="2" customFormat="1" ht="16.5" customHeight="1">
      <c r="A152" s="35"/>
      <c r="B152" s="36"/>
      <c r="C152" s="174" t="s">
        <v>410</v>
      </c>
      <c r="D152" s="174" t="s">
        <v>152</v>
      </c>
      <c r="E152" s="175" t="s">
        <v>2405</v>
      </c>
      <c r="F152" s="176" t="s">
        <v>2406</v>
      </c>
      <c r="G152" s="177" t="s">
        <v>2320</v>
      </c>
      <c r="H152" s="178">
        <v>1</v>
      </c>
      <c r="I152" s="179"/>
      <c r="J152" s="180">
        <f>ROUND(I152*H152,2)</f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80</v>
      </c>
      <c r="BK152" s="186">
        <f>ROUND(I152*H152,2)</f>
        <v>0</v>
      </c>
      <c r="BL152" s="18" t="s">
        <v>157</v>
      </c>
      <c r="BM152" s="185" t="s">
        <v>660</v>
      </c>
    </row>
    <row r="153" spans="1:47" s="2" customFormat="1" ht="19.5">
      <c r="A153" s="35"/>
      <c r="B153" s="36"/>
      <c r="C153" s="37"/>
      <c r="D153" s="187" t="s">
        <v>163</v>
      </c>
      <c r="E153" s="37"/>
      <c r="F153" s="188" t="s">
        <v>2407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163</v>
      </c>
      <c r="AU153" s="18" t="s">
        <v>80</v>
      </c>
    </row>
    <row r="154" spans="1:65" s="2" customFormat="1" ht="16.5" customHeight="1">
      <c r="A154" s="35"/>
      <c r="B154" s="36"/>
      <c r="C154" s="174" t="s">
        <v>416</v>
      </c>
      <c r="D154" s="174" t="s">
        <v>152</v>
      </c>
      <c r="E154" s="175" t="s">
        <v>2408</v>
      </c>
      <c r="F154" s="176" t="s">
        <v>2409</v>
      </c>
      <c r="G154" s="177" t="s">
        <v>2320</v>
      </c>
      <c r="H154" s="178">
        <v>2</v>
      </c>
      <c r="I154" s="179"/>
      <c r="J154" s="180">
        <f aca="true" t="shared" si="10" ref="J154:J159">ROUND(I154*H154,2)</f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aca="true" t="shared" si="11" ref="P154:P159">O154*H154</f>
        <v>0</v>
      </c>
      <c r="Q154" s="183">
        <v>0</v>
      </c>
      <c r="R154" s="183">
        <f aca="true" t="shared" si="12" ref="R154:R159">Q154*H154</f>
        <v>0</v>
      </c>
      <c r="S154" s="183">
        <v>0</v>
      </c>
      <c r="T154" s="184">
        <f aca="true" t="shared" si="13" ref="T154:T159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aca="true" t="shared" si="14" ref="BE154:BE159">IF(N154="základní",J154,0)</f>
        <v>0</v>
      </c>
      <c r="BF154" s="186">
        <f aca="true" t="shared" si="15" ref="BF154:BF159">IF(N154="snížená",J154,0)</f>
        <v>0</v>
      </c>
      <c r="BG154" s="186">
        <f aca="true" t="shared" si="16" ref="BG154:BG159">IF(N154="zákl. přenesená",J154,0)</f>
        <v>0</v>
      </c>
      <c r="BH154" s="186">
        <f aca="true" t="shared" si="17" ref="BH154:BH159">IF(N154="sníž. přenesená",J154,0)</f>
        <v>0</v>
      </c>
      <c r="BI154" s="186">
        <f aca="true" t="shared" si="18" ref="BI154:BI159">IF(N154="nulová",J154,0)</f>
        <v>0</v>
      </c>
      <c r="BJ154" s="18" t="s">
        <v>80</v>
      </c>
      <c r="BK154" s="186">
        <f aca="true" t="shared" si="19" ref="BK154:BK159">ROUND(I154*H154,2)</f>
        <v>0</v>
      </c>
      <c r="BL154" s="18" t="s">
        <v>157</v>
      </c>
      <c r="BM154" s="185" t="s">
        <v>674</v>
      </c>
    </row>
    <row r="155" spans="1:65" s="2" customFormat="1" ht="21.75" customHeight="1">
      <c r="A155" s="35"/>
      <c r="B155" s="36"/>
      <c r="C155" s="174" t="s">
        <v>422</v>
      </c>
      <c r="D155" s="174" t="s">
        <v>152</v>
      </c>
      <c r="E155" s="175" t="s">
        <v>2410</v>
      </c>
      <c r="F155" s="176" t="s">
        <v>2411</v>
      </c>
      <c r="G155" s="177" t="s">
        <v>247</v>
      </c>
      <c r="H155" s="178">
        <v>517</v>
      </c>
      <c r="I155" s="179"/>
      <c r="J155" s="180">
        <f t="shared" si="1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11"/>
        <v>0</v>
      </c>
      <c r="Q155" s="183">
        <v>0</v>
      </c>
      <c r="R155" s="183">
        <f t="shared" si="12"/>
        <v>0</v>
      </c>
      <c r="S155" s="183">
        <v>0</v>
      </c>
      <c r="T155" s="184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14"/>
        <v>0</v>
      </c>
      <c r="BF155" s="186">
        <f t="shared" si="15"/>
        <v>0</v>
      </c>
      <c r="BG155" s="186">
        <f t="shared" si="16"/>
        <v>0</v>
      </c>
      <c r="BH155" s="186">
        <f t="shared" si="17"/>
        <v>0</v>
      </c>
      <c r="BI155" s="186">
        <f t="shared" si="18"/>
        <v>0</v>
      </c>
      <c r="BJ155" s="18" t="s">
        <v>80</v>
      </c>
      <c r="BK155" s="186">
        <f t="shared" si="19"/>
        <v>0</v>
      </c>
      <c r="BL155" s="18" t="s">
        <v>157</v>
      </c>
      <c r="BM155" s="185" t="s">
        <v>688</v>
      </c>
    </row>
    <row r="156" spans="1:65" s="2" customFormat="1" ht="16.5" customHeight="1">
      <c r="A156" s="35"/>
      <c r="B156" s="36"/>
      <c r="C156" s="174" t="s">
        <v>432</v>
      </c>
      <c r="D156" s="174" t="s">
        <v>152</v>
      </c>
      <c r="E156" s="175" t="s">
        <v>2412</v>
      </c>
      <c r="F156" s="176" t="s">
        <v>2413</v>
      </c>
      <c r="G156" s="177" t="s">
        <v>247</v>
      </c>
      <c r="H156" s="178">
        <v>517</v>
      </c>
      <c r="I156" s="179"/>
      <c r="J156" s="180">
        <f t="shared" si="1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11"/>
        <v>0</v>
      </c>
      <c r="Q156" s="183">
        <v>0</v>
      </c>
      <c r="R156" s="183">
        <f t="shared" si="12"/>
        <v>0</v>
      </c>
      <c r="S156" s="183">
        <v>0</v>
      </c>
      <c r="T156" s="184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14"/>
        <v>0</v>
      </c>
      <c r="BF156" s="186">
        <f t="shared" si="15"/>
        <v>0</v>
      </c>
      <c r="BG156" s="186">
        <f t="shared" si="16"/>
        <v>0</v>
      </c>
      <c r="BH156" s="186">
        <f t="shared" si="17"/>
        <v>0</v>
      </c>
      <c r="BI156" s="186">
        <f t="shared" si="18"/>
        <v>0</v>
      </c>
      <c r="BJ156" s="18" t="s">
        <v>80</v>
      </c>
      <c r="BK156" s="186">
        <f t="shared" si="19"/>
        <v>0</v>
      </c>
      <c r="BL156" s="18" t="s">
        <v>157</v>
      </c>
      <c r="BM156" s="185" t="s">
        <v>704</v>
      </c>
    </row>
    <row r="157" spans="1:65" s="2" customFormat="1" ht="21.75" customHeight="1">
      <c r="A157" s="35"/>
      <c r="B157" s="36"/>
      <c r="C157" s="174" t="s">
        <v>438</v>
      </c>
      <c r="D157" s="174" t="s">
        <v>152</v>
      </c>
      <c r="E157" s="175" t="s">
        <v>2414</v>
      </c>
      <c r="F157" s="176" t="s">
        <v>2415</v>
      </c>
      <c r="G157" s="177" t="s">
        <v>435</v>
      </c>
      <c r="H157" s="178">
        <v>0.4</v>
      </c>
      <c r="I157" s="179"/>
      <c r="J157" s="180">
        <f t="shared" si="1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11"/>
        <v>0</v>
      </c>
      <c r="Q157" s="183">
        <v>0</v>
      </c>
      <c r="R157" s="183">
        <f t="shared" si="12"/>
        <v>0</v>
      </c>
      <c r="S157" s="183">
        <v>0</v>
      </c>
      <c r="T157" s="184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14"/>
        <v>0</v>
      </c>
      <c r="BF157" s="186">
        <f t="shared" si="15"/>
        <v>0</v>
      </c>
      <c r="BG157" s="186">
        <f t="shared" si="16"/>
        <v>0</v>
      </c>
      <c r="BH157" s="186">
        <f t="shared" si="17"/>
        <v>0</v>
      </c>
      <c r="BI157" s="186">
        <f t="shared" si="18"/>
        <v>0</v>
      </c>
      <c r="BJ157" s="18" t="s">
        <v>80</v>
      </c>
      <c r="BK157" s="186">
        <f t="shared" si="19"/>
        <v>0</v>
      </c>
      <c r="BL157" s="18" t="s">
        <v>157</v>
      </c>
      <c r="BM157" s="185" t="s">
        <v>719</v>
      </c>
    </row>
    <row r="158" spans="1:65" s="2" customFormat="1" ht="16.5" customHeight="1">
      <c r="A158" s="35"/>
      <c r="B158" s="36"/>
      <c r="C158" s="174" t="s">
        <v>444</v>
      </c>
      <c r="D158" s="174" t="s">
        <v>152</v>
      </c>
      <c r="E158" s="175" t="s">
        <v>2416</v>
      </c>
      <c r="F158" s="176" t="s">
        <v>2358</v>
      </c>
      <c r="G158" s="177" t="s">
        <v>2359</v>
      </c>
      <c r="H158" s="178">
        <v>1</v>
      </c>
      <c r="I158" s="179"/>
      <c r="J158" s="180">
        <f t="shared" si="10"/>
        <v>0</v>
      </c>
      <c r="K158" s="176" t="s">
        <v>19</v>
      </c>
      <c r="L158" s="40"/>
      <c r="M158" s="181" t="s">
        <v>19</v>
      </c>
      <c r="N158" s="182" t="s">
        <v>43</v>
      </c>
      <c r="O158" s="65"/>
      <c r="P158" s="183">
        <f t="shared" si="11"/>
        <v>0</v>
      </c>
      <c r="Q158" s="183">
        <v>0</v>
      </c>
      <c r="R158" s="183">
        <f t="shared" si="12"/>
        <v>0</v>
      </c>
      <c r="S158" s="183">
        <v>0</v>
      </c>
      <c r="T158" s="184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14"/>
        <v>0</v>
      </c>
      <c r="BF158" s="186">
        <f t="shared" si="15"/>
        <v>0</v>
      </c>
      <c r="BG158" s="186">
        <f t="shared" si="16"/>
        <v>0</v>
      </c>
      <c r="BH158" s="186">
        <f t="shared" si="17"/>
        <v>0</v>
      </c>
      <c r="BI158" s="186">
        <f t="shared" si="18"/>
        <v>0</v>
      </c>
      <c r="BJ158" s="18" t="s">
        <v>80</v>
      </c>
      <c r="BK158" s="186">
        <f t="shared" si="19"/>
        <v>0</v>
      </c>
      <c r="BL158" s="18" t="s">
        <v>157</v>
      </c>
      <c r="BM158" s="185" t="s">
        <v>2417</v>
      </c>
    </row>
    <row r="159" spans="1:65" s="2" customFormat="1" ht="21.75" customHeight="1">
      <c r="A159" s="35"/>
      <c r="B159" s="36"/>
      <c r="C159" s="174" t="s">
        <v>450</v>
      </c>
      <c r="D159" s="174" t="s">
        <v>152</v>
      </c>
      <c r="E159" s="175" t="s">
        <v>2418</v>
      </c>
      <c r="F159" s="176" t="s">
        <v>2419</v>
      </c>
      <c r="G159" s="177" t="s">
        <v>2359</v>
      </c>
      <c r="H159" s="178">
        <v>1</v>
      </c>
      <c r="I159" s="179"/>
      <c r="J159" s="180">
        <f t="shared" si="1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11"/>
        <v>0</v>
      </c>
      <c r="Q159" s="183">
        <v>0</v>
      </c>
      <c r="R159" s="183">
        <f t="shared" si="12"/>
        <v>0</v>
      </c>
      <c r="S159" s="183">
        <v>0</v>
      </c>
      <c r="T159" s="184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 t="shared" si="14"/>
        <v>0</v>
      </c>
      <c r="BF159" s="186">
        <f t="shared" si="15"/>
        <v>0</v>
      </c>
      <c r="BG159" s="186">
        <f t="shared" si="16"/>
        <v>0</v>
      </c>
      <c r="BH159" s="186">
        <f t="shared" si="17"/>
        <v>0</v>
      </c>
      <c r="BI159" s="186">
        <f t="shared" si="18"/>
        <v>0</v>
      </c>
      <c r="BJ159" s="18" t="s">
        <v>80</v>
      </c>
      <c r="BK159" s="186">
        <f t="shared" si="19"/>
        <v>0</v>
      </c>
      <c r="BL159" s="18" t="s">
        <v>157</v>
      </c>
      <c r="BM159" s="185" t="s">
        <v>2420</v>
      </c>
    </row>
    <row r="160" spans="2:63" s="12" customFormat="1" ht="25.9" customHeight="1">
      <c r="B160" s="158"/>
      <c r="C160" s="159"/>
      <c r="D160" s="160" t="s">
        <v>71</v>
      </c>
      <c r="E160" s="161" t="s">
        <v>2421</v>
      </c>
      <c r="F160" s="161" t="s">
        <v>2422</v>
      </c>
      <c r="G160" s="159"/>
      <c r="H160" s="159"/>
      <c r="I160" s="162"/>
      <c r="J160" s="163">
        <f>BK160</f>
        <v>0</v>
      </c>
      <c r="K160" s="159"/>
      <c r="L160" s="164"/>
      <c r="M160" s="165"/>
      <c r="N160" s="166"/>
      <c r="O160" s="166"/>
      <c r="P160" s="167">
        <f>SUM(P161:P174)</f>
        <v>0</v>
      </c>
      <c r="Q160" s="166"/>
      <c r="R160" s="167">
        <f>SUM(R161:R174)</f>
        <v>0</v>
      </c>
      <c r="S160" s="166"/>
      <c r="T160" s="168">
        <f>SUM(T161:T174)</f>
        <v>0</v>
      </c>
      <c r="AR160" s="169" t="s">
        <v>80</v>
      </c>
      <c r="AT160" s="170" t="s">
        <v>71</v>
      </c>
      <c r="AU160" s="170" t="s">
        <v>72</v>
      </c>
      <c r="AY160" s="169" t="s">
        <v>149</v>
      </c>
      <c r="BK160" s="171">
        <f>SUM(BK161:BK174)</f>
        <v>0</v>
      </c>
    </row>
    <row r="161" spans="1:65" s="2" customFormat="1" ht="24.2" customHeight="1">
      <c r="A161" s="35"/>
      <c r="B161" s="36"/>
      <c r="C161" s="174" t="s">
        <v>455</v>
      </c>
      <c r="D161" s="174" t="s">
        <v>152</v>
      </c>
      <c r="E161" s="175" t="s">
        <v>2423</v>
      </c>
      <c r="F161" s="176" t="s">
        <v>2424</v>
      </c>
      <c r="G161" s="177" t="s">
        <v>2330</v>
      </c>
      <c r="H161" s="178">
        <v>5</v>
      </c>
      <c r="I161" s="179"/>
      <c r="J161" s="180">
        <f>ROUND(I161*H161,2)</f>
        <v>0</v>
      </c>
      <c r="K161" s="176" t="s">
        <v>19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80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736</v>
      </c>
    </row>
    <row r="162" spans="1:47" s="2" customFormat="1" ht="19.5">
      <c r="A162" s="35"/>
      <c r="B162" s="36"/>
      <c r="C162" s="37"/>
      <c r="D162" s="187" t="s">
        <v>163</v>
      </c>
      <c r="E162" s="37"/>
      <c r="F162" s="188" t="s">
        <v>2425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80</v>
      </c>
    </row>
    <row r="163" spans="1:65" s="2" customFormat="1" ht="16.5" customHeight="1">
      <c r="A163" s="35"/>
      <c r="B163" s="36"/>
      <c r="C163" s="174" t="s">
        <v>461</v>
      </c>
      <c r="D163" s="174" t="s">
        <v>152</v>
      </c>
      <c r="E163" s="175" t="s">
        <v>2426</v>
      </c>
      <c r="F163" s="176" t="s">
        <v>2427</v>
      </c>
      <c r="G163" s="177" t="s">
        <v>2330</v>
      </c>
      <c r="H163" s="178">
        <v>5</v>
      </c>
      <c r="I163" s="179"/>
      <c r="J163" s="180">
        <f>ROUND(I163*H163,2)</f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750</v>
      </c>
    </row>
    <row r="164" spans="1:47" s="2" customFormat="1" ht="19.5">
      <c r="A164" s="35"/>
      <c r="B164" s="36"/>
      <c r="C164" s="37"/>
      <c r="D164" s="187" t="s">
        <v>163</v>
      </c>
      <c r="E164" s="37"/>
      <c r="F164" s="188" t="s">
        <v>2428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80</v>
      </c>
    </row>
    <row r="165" spans="1:65" s="2" customFormat="1" ht="24.2" customHeight="1">
      <c r="A165" s="35"/>
      <c r="B165" s="36"/>
      <c r="C165" s="174" t="s">
        <v>470</v>
      </c>
      <c r="D165" s="174" t="s">
        <v>152</v>
      </c>
      <c r="E165" s="175" t="s">
        <v>2429</v>
      </c>
      <c r="F165" s="176" t="s">
        <v>2430</v>
      </c>
      <c r="G165" s="177" t="s">
        <v>2330</v>
      </c>
      <c r="H165" s="178">
        <v>1</v>
      </c>
      <c r="I165" s="179"/>
      <c r="J165" s="180">
        <f>ROUND(I165*H165,2)</f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157</v>
      </c>
      <c r="BM165" s="185" t="s">
        <v>1250</v>
      </c>
    </row>
    <row r="166" spans="1:47" s="2" customFormat="1" ht="19.5">
      <c r="A166" s="35"/>
      <c r="B166" s="36"/>
      <c r="C166" s="37"/>
      <c r="D166" s="187" t="s">
        <v>163</v>
      </c>
      <c r="E166" s="37"/>
      <c r="F166" s="188" t="s">
        <v>2431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163</v>
      </c>
      <c r="AU166" s="18" t="s">
        <v>80</v>
      </c>
    </row>
    <row r="167" spans="1:65" s="2" customFormat="1" ht="24.2" customHeight="1">
      <c r="A167" s="35"/>
      <c r="B167" s="36"/>
      <c r="C167" s="174" t="s">
        <v>476</v>
      </c>
      <c r="D167" s="174" t="s">
        <v>152</v>
      </c>
      <c r="E167" s="175" t="s">
        <v>2432</v>
      </c>
      <c r="F167" s="176" t="s">
        <v>2433</v>
      </c>
      <c r="G167" s="177" t="s">
        <v>2330</v>
      </c>
      <c r="H167" s="178">
        <v>2</v>
      </c>
      <c r="I167" s="179"/>
      <c r="J167" s="180">
        <f>ROUND(I167*H167,2)</f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1262</v>
      </c>
    </row>
    <row r="168" spans="1:47" s="2" customFormat="1" ht="19.5">
      <c r="A168" s="35"/>
      <c r="B168" s="36"/>
      <c r="C168" s="37"/>
      <c r="D168" s="187" t="s">
        <v>163</v>
      </c>
      <c r="E168" s="37"/>
      <c r="F168" s="188" t="s">
        <v>2434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163</v>
      </c>
      <c r="AU168" s="18" t="s">
        <v>80</v>
      </c>
    </row>
    <row r="169" spans="1:65" s="2" customFormat="1" ht="16.5" customHeight="1">
      <c r="A169" s="35"/>
      <c r="B169" s="36"/>
      <c r="C169" s="174" t="s">
        <v>483</v>
      </c>
      <c r="D169" s="174" t="s">
        <v>152</v>
      </c>
      <c r="E169" s="175" t="s">
        <v>2435</v>
      </c>
      <c r="F169" s="176" t="s">
        <v>2436</v>
      </c>
      <c r="G169" s="177" t="s">
        <v>2320</v>
      </c>
      <c r="H169" s="178">
        <v>2</v>
      </c>
      <c r="I169" s="179"/>
      <c r="J169" s="180">
        <f>ROUND(I169*H169,2)</f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157</v>
      </c>
      <c r="BM169" s="185" t="s">
        <v>1278</v>
      </c>
    </row>
    <row r="170" spans="1:47" s="2" customFormat="1" ht="19.5">
      <c r="A170" s="35"/>
      <c r="B170" s="36"/>
      <c r="C170" s="37"/>
      <c r="D170" s="187" t="s">
        <v>163</v>
      </c>
      <c r="E170" s="37"/>
      <c r="F170" s="188" t="s">
        <v>2437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80</v>
      </c>
    </row>
    <row r="171" spans="1:65" s="2" customFormat="1" ht="16.5" customHeight="1">
      <c r="A171" s="35"/>
      <c r="B171" s="36"/>
      <c r="C171" s="174" t="s">
        <v>489</v>
      </c>
      <c r="D171" s="174" t="s">
        <v>152</v>
      </c>
      <c r="E171" s="175" t="s">
        <v>2438</v>
      </c>
      <c r="F171" s="176" t="s">
        <v>2439</v>
      </c>
      <c r="G171" s="177" t="s">
        <v>2320</v>
      </c>
      <c r="H171" s="178">
        <v>3</v>
      </c>
      <c r="I171" s="179"/>
      <c r="J171" s="180">
        <f>ROUND(I171*H171,2)</f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1289</v>
      </c>
    </row>
    <row r="172" spans="1:47" s="2" customFormat="1" ht="19.5">
      <c r="A172" s="35"/>
      <c r="B172" s="36"/>
      <c r="C172" s="37"/>
      <c r="D172" s="187" t="s">
        <v>163</v>
      </c>
      <c r="E172" s="37"/>
      <c r="F172" s="188" t="s">
        <v>2437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163</v>
      </c>
      <c r="AU172" s="18" t="s">
        <v>80</v>
      </c>
    </row>
    <row r="173" spans="1:65" s="2" customFormat="1" ht="24.2" customHeight="1">
      <c r="A173" s="35"/>
      <c r="B173" s="36"/>
      <c r="C173" s="174" t="s">
        <v>497</v>
      </c>
      <c r="D173" s="174" t="s">
        <v>152</v>
      </c>
      <c r="E173" s="175" t="s">
        <v>2440</v>
      </c>
      <c r="F173" s="176" t="s">
        <v>2441</v>
      </c>
      <c r="G173" s="177" t="s">
        <v>435</v>
      </c>
      <c r="H173" s="178">
        <v>0.4</v>
      </c>
      <c r="I173" s="179"/>
      <c r="J173" s="180">
        <f>ROUND(I173*H173,2)</f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1301</v>
      </c>
    </row>
    <row r="174" spans="1:65" s="2" customFormat="1" ht="24.2" customHeight="1">
      <c r="A174" s="35"/>
      <c r="B174" s="36"/>
      <c r="C174" s="174" t="s">
        <v>505</v>
      </c>
      <c r="D174" s="174" t="s">
        <v>152</v>
      </c>
      <c r="E174" s="175" t="s">
        <v>2442</v>
      </c>
      <c r="F174" s="176" t="s">
        <v>2443</v>
      </c>
      <c r="G174" s="177" t="s">
        <v>2359</v>
      </c>
      <c r="H174" s="178">
        <v>1</v>
      </c>
      <c r="I174" s="179"/>
      <c r="J174" s="180">
        <f>ROUND(I174*H174,2)</f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80</v>
      </c>
      <c r="AY174" s="18" t="s">
        <v>149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80</v>
      </c>
      <c r="BK174" s="186">
        <f>ROUND(I174*H174,2)</f>
        <v>0</v>
      </c>
      <c r="BL174" s="18" t="s">
        <v>157</v>
      </c>
      <c r="BM174" s="185" t="s">
        <v>2444</v>
      </c>
    </row>
    <row r="175" spans="2:63" s="12" customFormat="1" ht="25.9" customHeight="1">
      <c r="B175" s="158"/>
      <c r="C175" s="159"/>
      <c r="D175" s="160" t="s">
        <v>71</v>
      </c>
      <c r="E175" s="161" t="s">
        <v>2445</v>
      </c>
      <c r="F175" s="161" t="s">
        <v>2446</v>
      </c>
      <c r="G175" s="159"/>
      <c r="H175" s="159"/>
      <c r="I175" s="162"/>
      <c r="J175" s="163">
        <f>BK175</f>
        <v>0</v>
      </c>
      <c r="K175" s="159"/>
      <c r="L175" s="164"/>
      <c r="M175" s="165"/>
      <c r="N175" s="166"/>
      <c r="O175" s="166"/>
      <c r="P175" s="167">
        <f>SUM(P176:P186)</f>
        <v>0</v>
      </c>
      <c r="Q175" s="166"/>
      <c r="R175" s="167">
        <f>SUM(R176:R186)</f>
        <v>0</v>
      </c>
      <c r="S175" s="166"/>
      <c r="T175" s="168">
        <f>SUM(T176:T186)</f>
        <v>0</v>
      </c>
      <c r="AR175" s="169" t="s">
        <v>80</v>
      </c>
      <c r="AT175" s="170" t="s">
        <v>71</v>
      </c>
      <c r="AU175" s="170" t="s">
        <v>72</v>
      </c>
      <c r="AY175" s="169" t="s">
        <v>149</v>
      </c>
      <c r="BK175" s="171">
        <f>SUM(BK176:BK186)</f>
        <v>0</v>
      </c>
    </row>
    <row r="176" spans="1:65" s="2" customFormat="1" ht="16.5" customHeight="1">
      <c r="A176" s="35"/>
      <c r="B176" s="36"/>
      <c r="C176" s="174" t="s">
        <v>516</v>
      </c>
      <c r="D176" s="174" t="s">
        <v>152</v>
      </c>
      <c r="E176" s="175" t="s">
        <v>2447</v>
      </c>
      <c r="F176" s="176" t="s">
        <v>2448</v>
      </c>
      <c r="G176" s="177" t="s">
        <v>2320</v>
      </c>
      <c r="H176" s="178">
        <v>21</v>
      </c>
      <c r="I176" s="179"/>
      <c r="J176" s="180">
        <f>ROUND(I176*H176,2)</f>
        <v>0</v>
      </c>
      <c r="K176" s="176" t="s">
        <v>19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80</v>
      </c>
      <c r="AY176" s="18" t="s">
        <v>149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157</v>
      </c>
      <c r="BM176" s="185" t="s">
        <v>1312</v>
      </c>
    </row>
    <row r="177" spans="1:47" s="2" customFormat="1" ht="19.5">
      <c r="A177" s="35"/>
      <c r="B177" s="36"/>
      <c r="C177" s="37"/>
      <c r="D177" s="187" t="s">
        <v>163</v>
      </c>
      <c r="E177" s="37"/>
      <c r="F177" s="188" t="s">
        <v>2449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163</v>
      </c>
      <c r="AU177" s="18" t="s">
        <v>80</v>
      </c>
    </row>
    <row r="178" spans="1:65" s="2" customFormat="1" ht="16.5" customHeight="1">
      <c r="A178" s="35"/>
      <c r="B178" s="36"/>
      <c r="C178" s="174" t="s">
        <v>522</v>
      </c>
      <c r="D178" s="174" t="s">
        <v>152</v>
      </c>
      <c r="E178" s="175" t="s">
        <v>2450</v>
      </c>
      <c r="F178" s="176" t="s">
        <v>2451</v>
      </c>
      <c r="G178" s="177" t="s">
        <v>2320</v>
      </c>
      <c r="H178" s="178">
        <v>5</v>
      </c>
      <c r="I178" s="179"/>
      <c r="J178" s="180">
        <f>ROUND(I178*H178,2)</f>
        <v>0</v>
      </c>
      <c r="K178" s="176" t="s">
        <v>19</v>
      </c>
      <c r="L178" s="40"/>
      <c r="M178" s="181" t="s">
        <v>19</v>
      </c>
      <c r="N178" s="182" t="s">
        <v>43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157</v>
      </c>
      <c r="AT178" s="185" t="s">
        <v>152</v>
      </c>
      <c r="AU178" s="185" t="s">
        <v>80</v>
      </c>
      <c r="AY178" s="18" t="s">
        <v>149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80</v>
      </c>
      <c r="BK178" s="186">
        <f>ROUND(I178*H178,2)</f>
        <v>0</v>
      </c>
      <c r="BL178" s="18" t="s">
        <v>157</v>
      </c>
      <c r="BM178" s="185" t="s">
        <v>1324</v>
      </c>
    </row>
    <row r="179" spans="1:47" s="2" customFormat="1" ht="19.5">
      <c r="A179" s="35"/>
      <c r="B179" s="36"/>
      <c r="C179" s="37"/>
      <c r="D179" s="187" t="s">
        <v>163</v>
      </c>
      <c r="E179" s="37"/>
      <c r="F179" s="188" t="s">
        <v>2452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163</v>
      </c>
      <c r="AU179" s="18" t="s">
        <v>80</v>
      </c>
    </row>
    <row r="180" spans="1:65" s="2" customFormat="1" ht="24.2" customHeight="1">
      <c r="A180" s="35"/>
      <c r="B180" s="36"/>
      <c r="C180" s="174" t="s">
        <v>527</v>
      </c>
      <c r="D180" s="174" t="s">
        <v>152</v>
      </c>
      <c r="E180" s="175" t="s">
        <v>2453</v>
      </c>
      <c r="F180" s="176" t="s">
        <v>2454</v>
      </c>
      <c r="G180" s="177" t="s">
        <v>2330</v>
      </c>
      <c r="H180" s="178">
        <v>2</v>
      </c>
      <c r="I180" s="179"/>
      <c r="J180" s="180">
        <f>ROUND(I180*H180,2)</f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80</v>
      </c>
      <c r="AY180" s="18" t="s">
        <v>149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80</v>
      </c>
      <c r="BK180" s="186">
        <f>ROUND(I180*H180,2)</f>
        <v>0</v>
      </c>
      <c r="BL180" s="18" t="s">
        <v>157</v>
      </c>
      <c r="BM180" s="185" t="s">
        <v>1335</v>
      </c>
    </row>
    <row r="181" spans="1:47" s="2" customFormat="1" ht="19.5">
      <c r="A181" s="35"/>
      <c r="B181" s="36"/>
      <c r="C181" s="37"/>
      <c r="D181" s="187" t="s">
        <v>163</v>
      </c>
      <c r="E181" s="37"/>
      <c r="F181" s="188" t="s">
        <v>2455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163</v>
      </c>
      <c r="AU181" s="18" t="s">
        <v>80</v>
      </c>
    </row>
    <row r="182" spans="1:65" s="2" customFormat="1" ht="24.2" customHeight="1">
      <c r="A182" s="35"/>
      <c r="B182" s="36"/>
      <c r="C182" s="174" t="s">
        <v>533</v>
      </c>
      <c r="D182" s="174" t="s">
        <v>152</v>
      </c>
      <c r="E182" s="175" t="s">
        <v>2456</v>
      </c>
      <c r="F182" s="176" t="s">
        <v>2457</v>
      </c>
      <c r="G182" s="177" t="s">
        <v>2320</v>
      </c>
      <c r="H182" s="178">
        <v>3</v>
      </c>
      <c r="I182" s="179"/>
      <c r="J182" s="180">
        <f>ROUND(I182*H182,2)</f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80</v>
      </c>
      <c r="AY182" s="18" t="s">
        <v>149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157</v>
      </c>
      <c r="BM182" s="185" t="s">
        <v>1346</v>
      </c>
    </row>
    <row r="183" spans="1:47" s="2" customFormat="1" ht="19.5">
      <c r="A183" s="35"/>
      <c r="B183" s="36"/>
      <c r="C183" s="37"/>
      <c r="D183" s="187" t="s">
        <v>163</v>
      </c>
      <c r="E183" s="37"/>
      <c r="F183" s="188" t="s">
        <v>2458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163</v>
      </c>
      <c r="AU183" s="18" t="s">
        <v>80</v>
      </c>
    </row>
    <row r="184" spans="1:65" s="2" customFormat="1" ht="21.75" customHeight="1">
      <c r="A184" s="35"/>
      <c r="B184" s="36"/>
      <c r="C184" s="174" t="s">
        <v>540</v>
      </c>
      <c r="D184" s="174" t="s">
        <v>152</v>
      </c>
      <c r="E184" s="175" t="s">
        <v>2459</v>
      </c>
      <c r="F184" s="176" t="s">
        <v>2460</v>
      </c>
      <c r="G184" s="177" t="s">
        <v>2320</v>
      </c>
      <c r="H184" s="178">
        <v>1</v>
      </c>
      <c r="I184" s="179"/>
      <c r="J184" s="180">
        <f>ROUND(I184*H184,2)</f>
        <v>0</v>
      </c>
      <c r="K184" s="176" t="s">
        <v>19</v>
      </c>
      <c r="L184" s="40"/>
      <c r="M184" s="181" t="s">
        <v>19</v>
      </c>
      <c r="N184" s="182" t="s">
        <v>43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157</v>
      </c>
      <c r="AT184" s="185" t="s">
        <v>152</v>
      </c>
      <c r="AU184" s="185" t="s">
        <v>80</v>
      </c>
      <c r="AY184" s="18" t="s">
        <v>149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157</v>
      </c>
      <c r="BM184" s="185" t="s">
        <v>1357</v>
      </c>
    </row>
    <row r="185" spans="1:47" s="2" customFormat="1" ht="19.5">
      <c r="A185" s="35"/>
      <c r="B185" s="36"/>
      <c r="C185" s="37"/>
      <c r="D185" s="187" t="s">
        <v>163</v>
      </c>
      <c r="E185" s="37"/>
      <c r="F185" s="188" t="s">
        <v>2461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163</v>
      </c>
      <c r="AU185" s="18" t="s">
        <v>80</v>
      </c>
    </row>
    <row r="186" spans="1:65" s="2" customFormat="1" ht="24.2" customHeight="1">
      <c r="A186" s="35"/>
      <c r="B186" s="36"/>
      <c r="C186" s="174" t="s">
        <v>546</v>
      </c>
      <c r="D186" s="174" t="s">
        <v>152</v>
      </c>
      <c r="E186" s="175" t="s">
        <v>2462</v>
      </c>
      <c r="F186" s="176" t="s">
        <v>2441</v>
      </c>
      <c r="G186" s="177" t="s">
        <v>435</v>
      </c>
      <c r="H186" s="178">
        <v>0.2</v>
      </c>
      <c r="I186" s="179"/>
      <c r="J186" s="180">
        <f>ROUND(I186*H186,2)</f>
        <v>0</v>
      </c>
      <c r="K186" s="176" t="s">
        <v>19</v>
      </c>
      <c r="L186" s="40"/>
      <c r="M186" s="242" t="s">
        <v>19</v>
      </c>
      <c r="N186" s="243" t="s">
        <v>43</v>
      </c>
      <c r="O186" s="244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80</v>
      </c>
      <c r="AY186" s="18" t="s">
        <v>149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157</v>
      </c>
      <c r="BM186" s="185" t="s">
        <v>1368</v>
      </c>
    </row>
    <row r="187" spans="1:31" s="2" customFormat="1" ht="6.95" customHeight="1">
      <c r="A187" s="35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OGnqvQdetddZtgXdpyZNXgCQ7VE3pab43/MkJJeV85hvwrjNB9KBoSkLfhTQxP+SVz7dvFG1wVVgGljnFxXIzA==" saltValue="41RYH0Wguuov1Xw941216IIDWVoCpqRbkfGeK7R6OaTjUDggrNS3rKqHU6QZVGAvb/l7MDhadhpQ3XMuojOApw==" spinCount="100000" sheet="1" objects="1" scenarios="1" formatColumns="0" formatRows="0" autoFilter="0"/>
  <autoFilter ref="C82:K18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94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2463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2464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19.25" customHeight="1">
      <c r="A27" s="110"/>
      <c r="B27" s="111"/>
      <c r="C27" s="110"/>
      <c r="D27" s="110"/>
      <c r="E27" s="377" t="s">
        <v>2465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ROUND((SUM(BE99:BE442)),2)</f>
        <v>0</v>
      </c>
      <c r="G33" s="35"/>
      <c r="H33" s="35"/>
      <c r="I33" s="119">
        <v>0.21</v>
      </c>
      <c r="J33" s="118">
        <f>ROUND(((SUM(BE99:BE442))*I33),2)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ROUND((SUM(BF99:BF442)),2)</f>
        <v>0</v>
      </c>
      <c r="G34" s="35"/>
      <c r="H34" s="35"/>
      <c r="I34" s="119">
        <v>0.15</v>
      </c>
      <c r="J34" s="118">
        <f>ROUND(((SUM(BF99:BF442))*I34),2)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ROUND((SUM(BG99:BG442)),2)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ROUND((SUM(BH99:BH442)),2)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ROUND((SUM(BI99:BI442)),2)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D.1.5 - Vzduchotechnika, vytápění a chlazení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Pavel Holub, Jana Palacha 522, 342 01 Sušice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2466</v>
      </c>
      <c r="E60" s="138"/>
      <c r="F60" s="138"/>
      <c r="G60" s="138"/>
      <c r="H60" s="138"/>
      <c r="I60" s="138"/>
      <c r="J60" s="139">
        <f>J100</f>
        <v>0</v>
      </c>
      <c r="K60" s="136"/>
      <c r="L60" s="140"/>
    </row>
    <row r="61" spans="2:12" s="9" customFormat="1" ht="24.95" customHeight="1">
      <c r="B61" s="135"/>
      <c r="C61" s="136"/>
      <c r="D61" s="137" t="s">
        <v>2467</v>
      </c>
      <c r="E61" s="138"/>
      <c r="F61" s="138"/>
      <c r="G61" s="138"/>
      <c r="H61" s="138"/>
      <c r="I61" s="138"/>
      <c r="J61" s="139">
        <f>J113</f>
        <v>0</v>
      </c>
      <c r="K61" s="136"/>
      <c r="L61" s="140"/>
    </row>
    <row r="62" spans="2:12" s="9" customFormat="1" ht="24.95" customHeight="1">
      <c r="B62" s="135"/>
      <c r="C62" s="136"/>
      <c r="D62" s="137" t="s">
        <v>2468</v>
      </c>
      <c r="E62" s="138"/>
      <c r="F62" s="138"/>
      <c r="G62" s="138"/>
      <c r="H62" s="138"/>
      <c r="I62" s="138"/>
      <c r="J62" s="139">
        <f>J130</f>
        <v>0</v>
      </c>
      <c r="K62" s="136"/>
      <c r="L62" s="140"/>
    </row>
    <row r="63" spans="2:12" s="9" customFormat="1" ht="24.95" customHeight="1">
      <c r="B63" s="135"/>
      <c r="C63" s="136"/>
      <c r="D63" s="137" t="s">
        <v>2469</v>
      </c>
      <c r="E63" s="138"/>
      <c r="F63" s="138"/>
      <c r="G63" s="138"/>
      <c r="H63" s="138"/>
      <c r="I63" s="138"/>
      <c r="J63" s="139">
        <f>J141</f>
        <v>0</v>
      </c>
      <c r="K63" s="136"/>
      <c r="L63" s="140"/>
    </row>
    <row r="64" spans="2:12" s="9" customFormat="1" ht="24.95" customHeight="1">
      <c r="B64" s="135"/>
      <c r="C64" s="136"/>
      <c r="D64" s="137" t="s">
        <v>2470</v>
      </c>
      <c r="E64" s="138"/>
      <c r="F64" s="138"/>
      <c r="G64" s="138"/>
      <c r="H64" s="138"/>
      <c r="I64" s="138"/>
      <c r="J64" s="139">
        <f>J161</f>
        <v>0</v>
      </c>
      <c r="K64" s="136"/>
      <c r="L64" s="140"/>
    </row>
    <row r="65" spans="2:12" s="9" customFormat="1" ht="24.95" customHeight="1">
      <c r="B65" s="135"/>
      <c r="C65" s="136"/>
      <c r="D65" s="137" t="s">
        <v>2471</v>
      </c>
      <c r="E65" s="138"/>
      <c r="F65" s="138"/>
      <c r="G65" s="138"/>
      <c r="H65" s="138"/>
      <c r="I65" s="138"/>
      <c r="J65" s="139">
        <f>J176</f>
        <v>0</v>
      </c>
      <c r="K65" s="136"/>
      <c r="L65" s="140"/>
    </row>
    <row r="66" spans="2:12" s="9" customFormat="1" ht="24.95" customHeight="1">
      <c r="B66" s="135"/>
      <c r="C66" s="136"/>
      <c r="D66" s="137" t="s">
        <v>2472</v>
      </c>
      <c r="E66" s="138"/>
      <c r="F66" s="138"/>
      <c r="G66" s="138"/>
      <c r="H66" s="138"/>
      <c r="I66" s="138"/>
      <c r="J66" s="139">
        <f>J201</f>
        <v>0</v>
      </c>
      <c r="K66" s="136"/>
      <c r="L66" s="140"/>
    </row>
    <row r="67" spans="2:12" s="9" customFormat="1" ht="24.95" customHeight="1">
      <c r="B67" s="135"/>
      <c r="C67" s="136"/>
      <c r="D67" s="137" t="s">
        <v>2473</v>
      </c>
      <c r="E67" s="138"/>
      <c r="F67" s="138"/>
      <c r="G67" s="138"/>
      <c r="H67" s="138"/>
      <c r="I67" s="138"/>
      <c r="J67" s="139">
        <f>J216</f>
        <v>0</v>
      </c>
      <c r="K67" s="136"/>
      <c r="L67" s="140"/>
    </row>
    <row r="68" spans="2:12" s="9" customFormat="1" ht="24.95" customHeight="1">
      <c r="B68" s="135"/>
      <c r="C68" s="136"/>
      <c r="D68" s="137" t="s">
        <v>2474</v>
      </c>
      <c r="E68" s="138"/>
      <c r="F68" s="138"/>
      <c r="G68" s="138"/>
      <c r="H68" s="138"/>
      <c r="I68" s="138"/>
      <c r="J68" s="139">
        <f>J237</f>
        <v>0</v>
      </c>
      <c r="K68" s="136"/>
      <c r="L68" s="140"/>
    </row>
    <row r="69" spans="2:12" s="9" customFormat="1" ht="24.95" customHeight="1">
      <c r="B69" s="135"/>
      <c r="C69" s="136"/>
      <c r="D69" s="137" t="s">
        <v>2475</v>
      </c>
      <c r="E69" s="138"/>
      <c r="F69" s="138"/>
      <c r="G69" s="138"/>
      <c r="H69" s="138"/>
      <c r="I69" s="138"/>
      <c r="J69" s="139">
        <f>J258</f>
        <v>0</v>
      </c>
      <c r="K69" s="136"/>
      <c r="L69" s="140"/>
    </row>
    <row r="70" spans="2:12" s="9" customFormat="1" ht="24.95" customHeight="1">
      <c r="B70" s="135"/>
      <c r="C70" s="136"/>
      <c r="D70" s="137" t="s">
        <v>2476</v>
      </c>
      <c r="E70" s="138"/>
      <c r="F70" s="138"/>
      <c r="G70" s="138"/>
      <c r="H70" s="138"/>
      <c r="I70" s="138"/>
      <c r="J70" s="139">
        <f>J272</f>
        <v>0</v>
      </c>
      <c r="K70" s="136"/>
      <c r="L70" s="140"/>
    </row>
    <row r="71" spans="2:12" s="9" customFormat="1" ht="24.95" customHeight="1">
      <c r="B71" s="135"/>
      <c r="C71" s="136"/>
      <c r="D71" s="137" t="s">
        <v>2477</v>
      </c>
      <c r="E71" s="138"/>
      <c r="F71" s="138"/>
      <c r="G71" s="138"/>
      <c r="H71" s="138"/>
      <c r="I71" s="138"/>
      <c r="J71" s="139">
        <f>J287</f>
        <v>0</v>
      </c>
      <c r="K71" s="136"/>
      <c r="L71" s="140"/>
    </row>
    <row r="72" spans="2:12" s="9" customFormat="1" ht="24.95" customHeight="1">
      <c r="B72" s="135"/>
      <c r="C72" s="136"/>
      <c r="D72" s="137" t="s">
        <v>2478</v>
      </c>
      <c r="E72" s="138"/>
      <c r="F72" s="138"/>
      <c r="G72" s="138"/>
      <c r="H72" s="138"/>
      <c r="I72" s="138"/>
      <c r="J72" s="139">
        <f>J308</f>
        <v>0</v>
      </c>
      <c r="K72" s="136"/>
      <c r="L72" s="140"/>
    </row>
    <row r="73" spans="2:12" s="9" customFormat="1" ht="24.95" customHeight="1">
      <c r="B73" s="135"/>
      <c r="C73" s="136"/>
      <c r="D73" s="137" t="s">
        <v>2479</v>
      </c>
      <c r="E73" s="138"/>
      <c r="F73" s="138"/>
      <c r="G73" s="138"/>
      <c r="H73" s="138"/>
      <c r="I73" s="138"/>
      <c r="J73" s="139">
        <f>J324</f>
        <v>0</v>
      </c>
      <c r="K73" s="136"/>
      <c r="L73" s="140"/>
    </row>
    <row r="74" spans="2:12" s="9" customFormat="1" ht="24.95" customHeight="1">
      <c r="B74" s="135"/>
      <c r="C74" s="136"/>
      <c r="D74" s="137" t="s">
        <v>2480</v>
      </c>
      <c r="E74" s="138"/>
      <c r="F74" s="138"/>
      <c r="G74" s="138"/>
      <c r="H74" s="138"/>
      <c r="I74" s="138"/>
      <c r="J74" s="139">
        <f>J332</f>
        <v>0</v>
      </c>
      <c r="K74" s="136"/>
      <c r="L74" s="140"/>
    </row>
    <row r="75" spans="2:12" s="9" customFormat="1" ht="24.95" customHeight="1">
      <c r="B75" s="135"/>
      <c r="C75" s="136"/>
      <c r="D75" s="137" t="s">
        <v>2481</v>
      </c>
      <c r="E75" s="138"/>
      <c r="F75" s="138"/>
      <c r="G75" s="138"/>
      <c r="H75" s="138"/>
      <c r="I75" s="138"/>
      <c r="J75" s="139">
        <f>J346</f>
        <v>0</v>
      </c>
      <c r="K75" s="136"/>
      <c r="L75" s="140"/>
    </row>
    <row r="76" spans="2:12" s="9" customFormat="1" ht="24.95" customHeight="1">
      <c r="B76" s="135"/>
      <c r="C76" s="136"/>
      <c r="D76" s="137" t="s">
        <v>2482</v>
      </c>
      <c r="E76" s="138"/>
      <c r="F76" s="138"/>
      <c r="G76" s="138"/>
      <c r="H76" s="138"/>
      <c r="I76" s="138"/>
      <c r="J76" s="139">
        <f>J349</f>
        <v>0</v>
      </c>
      <c r="K76" s="136"/>
      <c r="L76" s="140"/>
    </row>
    <row r="77" spans="2:12" s="9" customFormat="1" ht="24.95" customHeight="1">
      <c r="B77" s="135"/>
      <c r="C77" s="136"/>
      <c r="D77" s="137" t="s">
        <v>2483</v>
      </c>
      <c r="E77" s="138"/>
      <c r="F77" s="138"/>
      <c r="G77" s="138"/>
      <c r="H77" s="138"/>
      <c r="I77" s="138"/>
      <c r="J77" s="139">
        <f>J358</f>
        <v>0</v>
      </c>
      <c r="K77" s="136"/>
      <c r="L77" s="140"/>
    </row>
    <row r="78" spans="2:12" s="9" customFormat="1" ht="24.95" customHeight="1">
      <c r="B78" s="135"/>
      <c r="C78" s="136"/>
      <c r="D78" s="137" t="s">
        <v>2484</v>
      </c>
      <c r="E78" s="138"/>
      <c r="F78" s="138"/>
      <c r="G78" s="138"/>
      <c r="H78" s="138"/>
      <c r="I78" s="138"/>
      <c r="J78" s="139">
        <f>J426</f>
        <v>0</v>
      </c>
      <c r="K78" s="136"/>
      <c r="L78" s="140"/>
    </row>
    <row r="79" spans="2:12" s="9" customFormat="1" ht="24.95" customHeight="1">
      <c r="B79" s="135"/>
      <c r="C79" s="136"/>
      <c r="D79" s="137" t="s">
        <v>2485</v>
      </c>
      <c r="E79" s="138"/>
      <c r="F79" s="138"/>
      <c r="G79" s="138"/>
      <c r="H79" s="138"/>
      <c r="I79" s="138"/>
      <c r="J79" s="139">
        <f>J432</f>
        <v>0</v>
      </c>
      <c r="K79" s="136"/>
      <c r="L79" s="140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134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78" t="str">
        <f>E7</f>
        <v>Stavební úpravy v objektu VZ I</v>
      </c>
      <c r="F89" s="379"/>
      <c r="G89" s="379"/>
      <c r="H89" s="379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111</v>
      </c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35" t="str">
        <f>E9</f>
        <v>D.1.5 - Vzduchotechnika, vytápění a chlazení</v>
      </c>
      <c r="F91" s="380"/>
      <c r="G91" s="380"/>
      <c r="H91" s="380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21</v>
      </c>
      <c r="D93" s="37"/>
      <c r="E93" s="37"/>
      <c r="F93" s="28" t="str">
        <f>F12</f>
        <v>Růžová 943/6, 110 00 Praha 1</v>
      </c>
      <c r="G93" s="37"/>
      <c r="H93" s="37"/>
      <c r="I93" s="30" t="s">
        <v>23</v>
      </c>
      <c r="J93" s="60" t="str">
        <f>IF(J12="","",J12)</f>
        <v>Vyplň údaj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40.15" customHeight="1">
      <c r="A95" s="35"/>
      <c r="B95" s="36"/>
      <c r="C95" s="30" t="s">
        <v>24</v>
      </c>
      <c r="D95" s="37"/>
      <c r="E95" s="37"/>
      <c r="F95" s="28" t="str">
        <f>E15</f>
        <v>STÁTNÍ TISKÁRNA CENIN, Růžová 6, 110 00 Praha 1</v>
      </c>
      <c r="G95" s="37"/>
      <c r="H95" s="37"/>
      <c r="I95" s="30" t="s">
        <v>30</v>
      </c>
      <c r="J95" s="33" t="str">
        <f>E21</f>
        <v>Ing. Pavel Holub, Jana Palacha 522, 342 01 Sušice</v>
      </c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40.15" customHeight="1">
      <c r="A96" s="35"/>
      <c r="B96" s="36"/>
      <c r="C96" s="30" t="s">
        <v>28</v>
      </c>
      <c r="D96" s="37"/>
      <c r="E96" s="37"/>
      <c r="F96" s="28" t="str">
        <f>IF(E18="","",E18)</f>
        <v>Vyplň údaj</v>
      </c>
      <c r="G96" s="37"/>
      <c r="H96" s="37"/>
      <c r="I96" s="30" t="s">
        <v>35</v>
      </c>
      <c r="J96" s="33" t="str">
        <f>E24</f>
        <v>APRIS 3MP s.r.o., Baarova 36, 140 00 Praha 4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47"/>
      <c r="B98" s="148"/>
      <c r="C98" s="149" t="s">
        <v>135</v>
      </c>
      <c r="D98" s="150" t="s">
        <v>57</v>
      </c>
      <c r="E98" s="150" t="s">
        <v>53</v>
      </c>
      <c r="F98" s="150" t="s">
        <v>54</v>
      </c>
      <c r="G98" s="150" t="s">
        <v>136</v>
      </c>
      <c r="H98" s="150" t="s">
        <v>137</v>
      </c>
      <c r="I98" s="150" t="s">
        <v>138</v>
      </c>
      <c r="J98" s="150" t="s">
        <v>115</v>
      </c>
      <c r="K98" s="151" t="s">
        <v>139</v>
      </c>
      <c r="L98" s="152"/>
      <c r="M98" s="69" t="s">
        <v>19</v>
      </c>
      <c r="N98" s="70" t="s">
        <v>42</v>
      </c>
      <c r="O98" s="70" t="s">
        <v>140</v>
      </c>
      <c r="P98" s="70" t="s">
        <v>141</v>
      </c>
      <c r="Q98" s="70" t="s">
        <v>142</v>
      </c>
      <c r="R98" s="70" t="s">
        <v>143</v>
      </c>
      <c r="S98" s="70" t="s">
        <v>144</v>
      </c>
      <c r="T98" s="71" t="s">
        <v>145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63" s="2" customFormat="1" ht="22.9" customHeight="1">
      <c r="A99" s="35"/>
      <c r="B99" s="36"/>
      <c r="C99" s="76" t="s">
        <v>146</v>
      </c>
      <c r="D99" s="37"/>
      <c r="E99" s="37"/>
      <c r="F99" s="37"/>
      <c r="G99" s="37"/>
      <c r="H99" s="37"/>
      <c r="I99" s="37"/>
      <c r="J99" s="153">
        <f>BK99</f>
        <v>0</v>
      </c>
      <c r="K99" s="37"/>
      <c r="L99" s="40"/>
      <c r="M99" s="72"/>
      <c r="N99" s="154"/>
      <c r="O99" s="73"/>
      <c r="P99" s="155">
        <f>P100+P113+P130+P141+P161+P176+P201+P216+P237+P258+P272+P287+P308+P324+P332+P346+P349+P358+P426+P432</f>
        <v>0</v>
      </c>
      <c r="Q99" s="73"/>
      <c r="R99" s="155">
        <f>R100+R113+R130+R141+R161+R176+R201+R216+R237+R258+R272+R287+R308+R324+R332+R346+R349+R358+R426+R432</f>
        <v>0</v>
      </c>
      <c r="S99" s="73"/>
      <c r="T99" s="156">
        <f>T100+T113+T130+T141+T161+T176+T201+T216+T237+T258+T272+T287+T308+T324+T332+T346+T349+T358+T426+T432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71</v>
      </c>
      <c r="AU99" s="18" t="s">
        <v>116</v>
      </c>
      <c r="BK99" s="157">
        <f>BK100+BK113+BK130+BK141+BK161+BK176+BK201+BK216+BK237+BK258+BK272+BK287+BK308+BK324+BK332+BK346+BK349+BK358+BK426+BK432</f>
        <v>0</v>
      </c>
    </row>
    <row r="100" spans="2:63" s="12" customFormat="1" ht="25.9" customHeight="1">
      <c r="B100" s="158"/>
      <c r="C100" s="159"/>
      <c r="D100" s="160" t="s">
        <v>71</v>
      </c>
      <c r="E100" s="161" t="s">
        <v>2486</v>
      </c>
      <c r="F100" s="161" t="s">
        <v>2487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SUM(P101:P112)</f>
        <v>0</v>
      </c>
      <c r="Q100" s="166"/>
      <c r="R100" s="167">
        <f>SUM(R101:R112)</f>
        <v>0</v>
      </c>
      <c r="S100" s="166"/>
      <c r="T100" s="168">
        <f>SUM(T101:T112)</f>
        <v>0</v>
      </c>
      <c r="AR100" s="169" t="s">
        <v>80</v>
      </c>
      <c r="AT100" s="170" t="s">
        <v>71</v>
      </c>
      <c r="AU100" s="170" t="s">
        <v>72</v>
      </c>
      <c r="AY100" s="169" t="s">
        <v>149</v>
      </c>
      <c r="BK100" s="171">
        <f>SUM(BK101:BK112)</f>
        <v>0</v>
      </c>
    </row>
    <row r="101" spans="1:65" s="2" customFormat="1" ht="101.25" customHeight="1">
      <c r="A101" s="35"/>
      <c r="B101" s="36"/>
      <c r="C101" s="174" t="s">
        <v>80</v>
      </c>
      <c r="D101" s="174" t="s">
        <v>152</v>
      </c>
      <c r="E101" s="175" t="s">
        <v>2488</v>
      </c>
      <c r="F101" s="176" t="s">
        <v>2489</v>
      </c>
      <c r="G101" s="177" t="s">
        <v>2359</v>
      </c>
      <c r="H101" s="178">
        <v>1</v>
      </c>
      <c r="I101" s="179"/>
      <c r="J101" s="180">
        <f aca="true" t="shared" si="0" ref="J101:J112">ROUND(I101*H101,2)</f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 aca="true" t="shared" si="1" ref="P101:P112">O101*H101</f>
        <v>0</v>
      </c>
      <c r="Q101" s="183">
        <v>0</v>
      </c>
      <c r="R101" s="183">
        <f aca="true" t="shared" si="2" ref="R101:R112">Q101*H101</f>
        <v>0</v>
      </c>
      <c r="S101" s="183">
        <v>0</v>
      </c>
      <c r="T101" s="184">
        <f aca="true" t="shared" si="3" ref="T101:T112"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 aca="true" t="shared" si="4" ref="BE101:BE112">IF(N101="základní",J101,0)</f>
        <v>0</v>
      </c>
      <c r="BF101" s="186">
        <f aca="true" t="shared" si="5" ref="BF101:BF112">IF(N101="snížená",J101,0)</f>
        <v>0</v>
      </c>
      <c r="BG101" s="186">
        <f aca="true" t="shared" si="6" ref="BG101:BG112">IF(N101="zákl. přenesená",J101,0)</f>
        <v>0</v>
      </c>
      <c r="BH101" s="186">
        <f aca="true" t="shared" si="7" ref="BH101:BH112">IF(N101="sníž. přenesená",J101,0)</f>
        <v>0</v>
      </c>
      <c r="BI101" s="186">
        <f aca="true" t="shared" si="8" ref="BI101:BI112">IF(N101="nulová",J101,0)</f>
        <v>0</v>
      </c>
      <c r="BJ101" s="18" t="s">
        <v>80</v>
      </c>
      <c r="BK101" s="186">
        <f aca="true" t="shared" si="9" ref="BK101:BK112">ROUND(I101*H101,2)</f>
        <v>0</v>
      </c>
      <c r="BL101" s="18" t="s">
        <v>157</v>
      </c>
      <c r="BM101" s="185" t="s">
        <v>82</v>
      </c>
    </row>
    <row r="102" spans="1:65" s="2" customFormat="1" ht="24.2" customHeight="1">
      <c r="A102" s="35"/>
      <c r="B102" s="36"/>
      <c r="C102" s="174" t="s">
        <v>82</v>
      </c>
      <c r="D102" s="174" t="s">
        <v>152</v>
      </c>
      <c r="E102" s="175" t="s">
        <v>2490</v>
      </c>
      <c r="F102" s="176" t="s">
        <v>2491</v>
      </c>
      <c r="G102" s="177" t="s">
        <v>2359</v>
      </c>
      <c r="H102" s="178">
        <v>2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157</v>
      </c>
    </row>
    <row r="103" spans="1:65" s="2" customFormat="1" ht="24.2" customHeight="1">
      <c r="A103" s="35"/>
      <c r="B103" s="36"/>
      <c r="C103" s="174" t="s">
        <v>167</v>
      </c>
      <c r="D103" s="174" t="s">
        <v>152</v>
      </c>
      <c r="E103" s="175" t="s">
        <v>2492</v>
      </c>
      <c r="F103" s="176" t="s">
        <v>2493</v>
      </c>
      <c r="G103" s="177" t="s">
        <v>2320</v>
      </c>
      <c r="H103" s="178">
        <v>1</v>
      </c>
      <c r="I103" s="179"/>
      <c r="J103" s="180">
        <f t="shared" si="0"/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187</v>
      </c>
    </row>
    <row r="104" spans="1:65" s="2" customFormat="1" ht="16.5" customHeight="1">
      <c r="A104" s="35"/>
      <c r="B104" s="36"/>
      <c r="C104" s="174" t="s">
        <v>157</v>
      </c>
      <c r="D104" s="174" t="s">
        <v>152</v>
      </c>
      <c r="E104" s="175" t="s">
        <v>2494</v>
      </c>
      <c r="F104" s="176" t="s">
        <v>2495</v>
      </c>
      <c r="G104" s="177" t="s">
        <v>2320</v>
      </c>
      <c r="H104" s="178">
        <v>1</v>
      </c>
      <c r="I104" s="179"/>
      <c r="J104" s="180">
        <f t="shared" si="0"/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204</v>
      </c>
    </row>
    <row r="105" spans="1:65" s="2" customFormat="1" ht="16.5" customHeight="1">
      <c r="A105" s="35"/>
      <c r="B105" s="36"/>
      <c r="C105" s="174" t="s">
        <v>179</v>
      </c>
      <c r="D105" s="174" t="s">
        <v>152</v>
      </c>
      <c r="E105" s="175" t="s">
        <v>2496</v>
      </c>
      <c r="F105" s="176" t="s">
        <v>2497</v>
      </c>
      <c r="G105" s="177" t="s">
        <v>2320</v>
      </c>
      <c r="H105" s="178">
        <v>1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216</v>
      </c>
    </row>
    <row r="106" spans="1:65" s="2" customFormat="1" ht="16.5" customHeight="1">
      <c r="A106" s="35"/>
      <c r="B106" s="36"/>
      <c r="C106" s="174" t="s">
        <v>187</v>
      </c>
      <c r="D106" s="174" t="s">
        <v>152</v>
      </c>
      <c r="E106" s="175" t="s">
        <v>2498</v>
      </c>
      <c r="F106" s="176" t="s">
        <v>2499</v>
      </c>
      <c r="G106" s="177" t="s">
        <v>170</v>
      </c>
      <c r="H106" s="178">
        <v>12</v>
      </c>
      <c r="I106" s="179"/>
      <c r="J106" s="180">
        <f t="shared" si="0"/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229</v>
      </c>
    </row>
    <row r="107" spans="1:65" s="2" customFormat="1" ht="24.2" customHeight="1">
      <c r="A107" s="35"/>
      <c r="B107" s="36"/>
      <c r="C107" s="174" t="s">
        <v>195</v>
      </c>
      <c r="D107" s="174" t="s">
        <v>152</v>
      </c>
      <c r="E107" s="175" t="s">
        <v>2500</v>
      </c>
      <c r="F107" s="176" t="s">
        <v>2501</v>
      </c>
      <c r="G107" s="177" t="s">
        <v>170</v>
      </c>
      <c r="H107" s="178">
        <v>10</v>
      </c>
      <c r="I107" s="179"/>
      <c r="J107" s="180">
        <f t="shared" si="0"/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244</v>
      </c>
    </row>
    <row r="108" spans="1:65" s="2" customFormat="1" ht="16.5" customHeight="1">
      <c r="A108" s="35"/>
      <c r="B108" s="36"/>
      <c r="C108" s="174" t="s">
        <v>204</v>
      </c>
      <c r="D108" s="174" t="s">
        <v>152</v>
      </c>
      <c r="E108" s="175" t="s">
        <v>2502</v>
      </c>
      <c r="F108" s="176" t="s">
        <v>2503</v>
      </c>
      <c r="G108" s="177" t="s">
        <v>2359</v>
      </c>
      <c r="H108" s="178">
        <v>1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256</v>
      </c>
    </row>
    <row r="109" spans="1:65" s="2" customFormat="1" ht="16.5" customHeight="1">
      <c r="A109" s="35"/>
      <c r="B109" s="36"/>
      <c r="C109" s="174" t="s">
        <v>150</v>
      </c>
      <c r="D109" s="174" t="s">
        <v>152</v>
      </c>
      <c r="E109" s="175" t="s">
        <v>2504</v>
      </c>
      <c r="F109" s="176" t="s">
        <v>2505</v>
      </c>
      <c r="G109" s="177" t="s">
        <v>2506</v>
      </c>
      <c r="H109" s="178">
        <v>10</v>
      </c>
      <c r="I109" s="179"/>
      <c r="J109" s="180">
        <f t="shared" si="0"/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268</v>
      </c>
    </row>
    <row r="110" spans="1:65" s="2" customFormat="1" ht="16.5" customHeight="1">
      <c r="A110" s="35"/>
      <c r="B110" s="36"/>
      <c r="C110" s="174" t="s">
        <v>216</v>
      </c>
      <c r="D110" s="174" t="s">
        <v>152</v>
      </c>
      <c r="E110" s="175" t="s">
        <v>2507</v>
      </c>
      <c r="F110" s="176" t="s">
        <v>2508</v>
      </c>
      <c r="G110" s="177" t="s">
        <v>2359</v>
      </c>
      <c r="H110" s="178">
        <v>1</v>
      </c>
      <c r="I110" s="179"/>
      <c r="J110" s="180">
        <f t="shared" si="0"/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280</v>
      </c>
    </row>
    <row r="111" spans="1:65" s="2" customFormat="1" ht="16.5" customHeight="1">
      <c r="A111" s="35"/>
      <c r="B111" s="36"/>
      <c r="C111" s="174" t="s">
        <v>223</v>
      </c>
      <c r="D111" s="174" t="s">
        <v>152</v>
      </c>
      <c r="E111" s="175" t="s">
        <v>2509</v>
      </c>
      <c r="F111" s="176" t="s">
        <v>2510</v>
      </c>
      <c r="G111" s="177" t="s">
        <v>2359</v>
      </c>
      <c r="H111" s="178">
        <v>1</v>
      </c>
      <c r="I111" s="179"/>
      <c r="J111" s="180">
        <f t="shared" si="0"/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291</v>
      </c>
    </row>
    <row r="112" spans="1:65" s="2" customFormat="1" ht="16.5" customHeight="1">
      <c r="A112" s="35"/>
      <c r="B112" s="36"/>
      <c r="C112" s="174" t="s">
        <v>229</v>
      </c>
      <c r="D112" s="174" t="s">
        <v>152</v>
      </c>
      <c r="E112" s="175" t="s">
        <v>2511</v>
      </c>
      <c r="F112" s="176" t="s">
        <v>2512</v>
      </c>
      <c r="G112" s="177" t="s">
        <v>435</v>
      </c>
      <c r="H112" s="178">
        <v>2.1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303</v>
      </c>
    </row>
    <row r="113" spans="2:63" s="12" customFormat="1" ht="25.9" customHeight="1">
      <c r="B113" s="158"/>
      <c r="C113" s="159"/>
      <c r="D113" s="160" t="s">
        <v>71</v>
      </c>
      <c r="E113" s="161" t="s">
        <v>2513</v>
      </c>
      <c r="F113" s="161" t="s">
        <v>2514</v>
      </c>
      <c r="G113" s="159"/>
      <c r="H113" s="159"/>
      <c r="I113" s="162"/>
      <c r="J113" s="163">
        <f>BK113</f>
        <v>0</v>
      </c>
      <c r="K113" s="159"/>
      <c r="L113" s="164"/>
      <c r="M113" s="165"/>
      <c r="N113" s="166"/>
      <c r="O113" s="166"/>
      <c r="P113" s="167">
        <f>SUM(P114:P129)</f>
        <v>0</v>
      </c>
      <c r="Q113" s="166"/>
      <c r="R113" s="167">
        <f>SUM(R114:R129)</f>
        <v>0</v>
      </c>
      <c r="S113" s="166"/>
      <c r="T113" s="168">
        <f>SUM(T114:T129)</f>
        <v>0</v>
      </c>
      <c r="AR113" s="169" t="s">
        <v>80</v>
      </c>
      <c r="AT113" s="170" t="s">
        <v>71</v>
      </c>
      <c r="AU113" s="170" t="s">
        <v>72</v>
      </c>
      <c r="AY113" s="169" t="s">
        <v>149</v>
      </c>
      <c r="BK113" s="171">
        <f>SUM(BK114:BK129)</f>
        <v>0</v>
      </c>
    </row>
    <row r="114" spans="1:65" s="2" customFormat="1" ht="123" customHeight="1">
      <c r="A114" s="35"/>
      <c r="B114" s="36"/>
      <c r="C114" s="174" t="s">
        <v>236</v>
      </c>
      <c r="D114" s="174" t="s">
        <v>152</v>
      </c>
      <c r="E114" s="175" t="s">
        <v>2515</v>
      </c>
      <c r="F114" s="176" t="s">
        <v>2516</v>
      </c>
      <c r="G114" s="177" t="s">
        <v>2359</v>
      </c>
      <c r="H114" s="178">
        <v>1</v>
      </c>
      <c r="I114" s="179"/>
      <c r="J114" s="180">
        <f aca="true" t="shared" si="10" ref="J114:J129">ROUND(I114*H114,2)</f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aca="true" t="shared" si="11" ref="P114:P129">O114*H114</f>
        <v>0</v>
      </c>
      <c r="Q114" s="183">
        <v>0</v>
      </c>
      <c r="R114" s="183">
        <f aca="true" t="shared" si="12" ref="R114:R129">Q114*H114</f>
        <v>0</v>
      </c>
      <c r="S114" s="183">
        <v>0</v>
      </c>
      <c r="T114" s="184">
        <f aca="true" t="shared" si="13" ref="T114:T129"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aca="true" t="shared" si="14" ref="BE114:BE129">IF(N114="základní",J114,0)</f>
        <v>0</v>
      </c>
      <c r="BF114" s="186">
        <f aca="true" t="shared" si="15" ref="BF114:BF129">IF(N114="snížená",J114,0)</f>
        <v>0</v>
      </c>
      <c r="BG114" s="186">
        <f aca="true" t="shared" si="16" ref="BG114:BG129">IF(N114="zákl. přenesená",J114,0)</f>
        <v>0</v>
      </c>
      <c r="BH114" s="186">
        <f aca="true" t="shared" si="17" ref="BH114:BH129">IF(N114="sníž. přenesená",J114,0)</f>
        <v>0</v>
      </c>
      <c r="BI114" s="186">
        <f aca="true" t="shared" si="18" ref="BI114:BI129">IF(N114="nulová",J114,0)</f>
        <v>0</v>
      </c>
      <c r="BJ114" s="18" t="s">
        <v>80</v>
      </c>
      <c r="BK114" s="186">
        <f aca="true" t="shared" si="19" ref="BK114:BK129">ROUND(I114*H114,2)</f>
        <v>0</v>
      </c>
      <c r="BL114" s="18" t="s">
        <v>157</v>
      </c>
      <c r="BM114" s="185" t="s">
        <v>317</v>
      </c>
    </row>
    <row r="115" spans="1:65" s="2" customFormat="1" ht="16.5" customHeight="1">
      <c r="A115" s="35"/>
      <c r="B115" s="36"/>
      <c r="C115" s="174" t="s">
        <v>244</v>
      </c>
      <c r="D115" s="174" t="s">
        <v>152</v>
      </c>
      <c r="E115" s="175" t="s">
        <v>2517</v>
      </c>
      <c r="F115" s="176" t="s">
        <v>2518</v>
      </c>
      <c r="G115" s="177" t="s">
        <v>2359</v>
      </c>
      <c r="H115" s="178">
        <v>2</v>
      </c>
      <c r="I115" s="179"/>
      <c r="J115" s="180">
        <f t="shared" si="1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1"/>
        <v>0</v>
      </c>
      <c r="Q115" s="183">
        <v>0</v>
      </c>
      <c r="R115" s="183">
        <f t="shared" si="12"/>
        <v>0</v>
      </c>
      <c r="S115" s="183">
        <v>0</v>
      </c>
      <c r="T115" s="184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14"/>
        <v>0</v>
      </c>
      <c r="BF115" s="186">
        <f t="shared" si="15"/>
        <v>0</v>
      </c>
      <c r="BG115" s="186">
        <f t="shared" si="16"/>
        <v>0</v>
      </c>
      <c r="BH115" s="186">
        <f t="shared" si="17"/>
        <v>0</v>
      </c>
      <c r="BI115" s="186">
        <f t="shared" si="18"/>
        <v>0</v>
      </c>
      <c r="BJ115" s="18" t="s">
        <v>80</v>
      </c>
      <c r="BK115" s="186">
        <f t="shared" si="19"/>
        <v>0</v>
      </c>
      <c r="BL115" s="18" t="s">
        <v>157</v>
      </c>
      <c r="BM115" s="185" t="s">
        <v>331</v>
      </c>
    </row>
    <row r="116" spans="1:65" s="2" customFormat="1" ht="16.5" customHeight="1">
      <c r="A116" s="35"/>
      <c r="B116" s="36"/>
      <c r="C116" s="174" t="s">
        <v>8</v>
      </c>
      <c r="D116" s="174" t="s">
        <v>152</v>
      </c>
      <c r="E116" s="175" t="s">
        <v>2519</v>
      </c>
      <c r="F116" s="176" t="s">
        <v>2497</v>
      </c>
      <c r="G116" s="177" t="s">
        <v>2320</v>
      </c>
      <c r="H116" s="178">
        <v>1</v>
      </c>
      <c r="I116" s="179"/>
      <c r="J116" s="180">
        <f t="shared" si="1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14"/>
        <v>0</v>
      </c>
      <c r="BF116" s="186">
        <f t="shared" si="15"/>
        <v>0</v>
      </c>
      <c r="BG116" s="186">
        <f t="shared" si="16"/>
        <v>0</v>
      </c>
      <c r="BH116" s="186">
        <f t="shared" si="17"/>
        <v>0</v>
      </c>
      <c r="BI116" s="186">
        <f t="shared" si="18"/>
        <v>0</v>
      </c>
      <c r="BJ116" s="18" t="s">
        <v>80</v>
      </c>
      <c r="BK116" s="186">
        <f t="shared" si="19"/>
        <v>0</v>
      </c>
      <c r="BL116" s="18" t="s">
        <v>157</v>
      </c>
      <c r="BM116" s="185" t="s">
        <v>343</v>
      </c>
    </row>
    <row r="117" spans="1:65" s="2" customFormat="1" ht="16.5" customHeight="1">
      <c r="A117" s="35"/>
      <c r="B117" s="36"/>
      <c r="C117" s="174" t="s">
        <v>256</v>
      </c>
      <c r="D117" s="174" t="s">
        <v>152</v>
      </c>
      <c r="E117" s="175" t="s">
        <v>2520</v>
      </c>
      <c r="F117" s="176" t="s">
        <v>2521</v>
      </c>
      <c r="G117" s="177" t="s">
        <v>2320</v>
      </c>
      <c r="H117" s="178">
        <v>1</v>
      </c>
      <c r="I117" s="179"/>
      <c r="J117" s="180">
        <f t="shared" si="1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1"/>
        <v>0</v>
      </c>
      <c r="Q117" s="183">
        <v>0</v>
      </c>
      <c r="R117" s="183">
        <f t="shared" si="12"/>
        <v>0</v>
      </c>
      <c r="S117" s="183">
        <v>0</v>
      </c>
      <c r="T117" s="184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14"/>
        <v>0</v>
      </c>
      <c r="BF117" s="186">
        <f t="shared" si="15"/>
        <v>0</v>
      </c>
      <c r="BG117" s="186">
        <f t="shared" si="16"/>
        <v>0</v>
      </c>
      <c r="BH117" s="186">
        <f t="shared" si="17"/>
        <v>0</v>
      </c>
      <c r="BI117" s="186">
        <f t="shared" si="18"/>
        <v>0</v>
      </c>
      <c r="BJ117" s="18" t="s">
        <v>80</v>
      </c>
      <c r="BK117" s="186">
        <f t="shared" si="19"/>
        <v>0</v>
      </c>
      <c r="BL117" s="18" t="s">
        <v>157</v>
      </c>
      <c r="BM117" s="185" t="s">
        <v>355</v>
      </c>
    </row>
    <row r="118" spans="1:65" s="2" customFormat="1" ht="16.5" customHeight="1">
      <c r="A118" s="35"/>
      <c r="B118" s="36"/>
      <c r="C118" s="174" t="s">
        <v>262</v>
      </c>
      <c r="D118" s="174" t="s">
        <v>152</v>
      </c>
      <c r="E118" s="175" t="s">
        <v>2522</v>
      </c>
      <c r="F118" s="176" t="s">
        <v>2523</v>
      </c>
      <c r="G118" s="177" t="s">
        <v>2320</v>
      </c>
      <c r="H118" s="178">
        <v>1</v>
      </c>
      <c r="I118" s="179"/>
      <c r="J118" s="180">
        <f t="shared" si="1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1"/>
        <v>0</v>
      </c>
      <c r="Q118" s="183">
        <v>0</v>
      </c>
      <c r="R118" s="183">
        <f t="shared" si="12"/>
        <v>0</v>
      </c>
      <c r="S118" s="183">
        <v>0</v>
      </c>
      <c r="T118" s="184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14"/>
        <v>0</v>
      </c>
      <c r="BF118" s="186">
        <f t="shared" si="15"/>
        <v>0</v>
      </c>
      <c r="BG118" s="186">
        <f t="shared" si="16"/>
        <v>0</v>
      </c>
      <c r="BH118" s="186">
        <f t="shared" si="17"/>
        <v>0</v>
      </c>
      <c r="BI118" s="186">
        <f t="shared" si="18"/>
        <v>0</v>
      </c>
      <c r="BJ118" s="18" t="s">
        <v>80</v>
      </c>
      <c r="BK118" s="186">
        <f t="shared" si="19"/>
        <v>0</v>
      </c>
      <c r="BL118" s="18" t="s">
        <v>157</v>
      </c>
      <c r="BM118" s="185" t="s">
        <v>366</v>
      </c>
    </row>
    <row r="119" spans="1:65" s="2" customFormat="1" ht="24.2" customHeight="1">
      <c r="A119" s="35"/>
      <c r="B119" s="36"/>
      <c r="C119" s="174" t="s">
        <v>268</v>
      </c>
      <c r="D119" s="174" t="s">
        <v>152</v>
      </c>
      <c r="E119" s="175" t="s">
        <v>2524</v>
      </c>
      <c r="F119" s="176" t="s">
        <v>2525</v>
      </c>
      <c r="G119" s="177" t="s">
        <v>2320</v>
      </c>
      <c r="H119" s="178">
        <v>2</v>
      </c>
      <c r="I119" s="179"/>
      <c r="J119" s="180">
        <f t="shared" si="1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1"/>
        <v>0</v>
      </c>
      <c r="Q119" s="183">
        <v>0</v>
      </c>
      <c r="R119" s="183">
        <f t="shared" si="12"/>
        <v>0</v>
      </c>
      <c r="S119" s="183">
        <v>0</v>
      </c>
      <c r="T119" s="184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14"/>
        <v>0</v>
      </c>
      <c r="BF119" s="186">
        <f t="shared" si="15"/>
        <v>0</v>
      </c>
      <c r="BG119" s="186">
        <f t="shared" si="16"/>
        <v>0</v>
      </c>
      <c r="BH119" s="186">
        <f t="shared" si="17"/>
        <v>0</v>
      </c>
      <c r="BI119" s="186">
        <f t="shared" si="18"/>
        <v>0</v>
      </c>
      <c r="BJ119" s="18" t="s">
        <v>80</v>
      </c>
      <c r="BK119" s="186">
        <f t="shared" si="19"/>
        <v>0</v>
      </c>
      <c r="BL119" s="18" t="s">
        <v>157</v>
      </c>
      <c r="BM119" s="185" t="s">
        <v>378</v>
      </c>
    </row>
    <row r="120" spans="1:65" s="2" customFormat="1" ht="62.65" customHeight="1">
      <c r="A120" s="35"/>
      <c r="B120" s="36"/>
      <c r="C120" s="174" t="s">
        <v>274</v>
      </c>
      <c r="D120" s="174" t="s">
        <v>152</v>
      </c>
      <c r="E120" s="175" t="s">
        <v>2526</v>
      </c>
      <c r="F120" s="176" t="s">
        <v>2527</v>
      </c>
      <c r="G120" s="177" t="s">
        <v>2359</v>
      </c>
      <c r="H120" s="178">
        <v>1</v>
      </c>
      <c r="I120" s="179"/>
      <c r="J120" s="180">
        <f t="shared" si="1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1"/>
        <v>0</v>
      </c>
      <c r="Q120" s="183">
        <v>0</v>
      </c>
      <c r="R120" s="183">
        <f t="shared" si="12"/>
        <v>0</v>
      </c>
      <c r="S120" s="183">
        <v>0</v>
      </c>
      <c r="T120" s="184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 t="shared" si="14"/>
        <v>0</v>
      </c>
      <c r="BF120" s="186">
        <f t="shared" si="15"/>
        <v>0</v>
      </c>
      <c r="BG120" s="186">
        <f t="shared" si="16"/>
        <v>0</v>
      </c>
      <c r="BH120" s="186">
        <f t="shared" si="17"/>
        <v>0</v>
      </c>
      <c r="BI120" s="186">
        <f t="shared" si="18"/>
        <v>0</v>
      </c>
      <c r="BJ120" s="18" t="s">
        <v>80</v>
      </c>
      <c r="BK120" s="186">
        <f t="shared" si="19"/>
        <v>0</v>
      </c>
      <c r="BL120" s="18" t="s">
        <v>157</v>
      </c>
      <c r="BM120" s="185" t="s">
        <v>391</v>
      </c>
    </row>
    <row r="121" spans="1:65" s="2" customFormat="1" ht="55.5" customHeight="1">
      <c r="A121" s="35"/>
      <c r="B121" s="36"/>
      <c r="C121" s="174" t="s">
        <v>280</v>
      </c>
      <c r="D121" s="174" t="s">
        <v>152</v>
      </c>
      <c r="E121" s="175" t="s">
        <v>2528</v>
      </c>
      <c r="F121" s="176" t="s">
        <v>2529</v>
      </c>
      <c r="G121" s="177" t="s">
        <v>2359</v>
      </c>
      <c r="H121" s="178">
        <v>1</v>
      </c>
      <c r="I121" s="179"/>
      <c r="J121" s="180">
        <f t="shared" si="10"/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 t="shared" si="11"/>
        <v>0</v>
      </c>
      <c r="Q121" s="183">
        <v>0</v>
      </c>
      <c r="R121" s="183">
        <f t="shared" si="12"/>
        <v>0</v>
      </c>
      <c r="S121" s="183">
        <v>0</v>
      </c>
      <c r="T121" s="184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 t="shared" si="14"/>
        <v>0</v>
      </c>
      <c r="BF121" s="186">
        <f t="shared" si="15"/>
        <v>0</v>
      </c>
      <c r="BG121" s="186">
        <f t="shared" si="16"/>
        <v>0</v>
      </c>
      <c r="BH121" s="186">
        <f t="shared" si="17"/>
        <v>0</v>
      </c>
      <c r="BI121" s="186">
        <f t="shared" si="18"/>
        <v>0</v>
      </c>
      <c r="BJ121" s="18" t="s">
        <v>80</v>
      </c>
      <c r="BK121" s="186">
        <f t="shared" si="19"/>
        <v>0</v>
      </c>
      <c r="BL121" s="18" t="s">
        <v>157</v>
      </c>
      <c r="BM121" s="185" t="s">
        <v>403</v>
      </c>
    </row>
    <row r="122" spans="1:65" s="2" customFormat="1" ht="76.35" customHeight="1">
      <c r="A122" s="35"/>
      <c r="B122" s="36"/>
      <c r="C122" s="174" t="s">
        <v>7</v>
      </c>
      <c r="D122" s="174" t="s">
        <v>152</v>
      </c>
      <c r="E122" s="175" t="s">
        <v>2530</v>
      </c>
      <c r="F122" s="176" t="s">
        <v>2531</v>
      </c>
      <c r="G122" s="177" t="s">
        <v>2359</v>
      </c>
      <c r="H122" s="178">
        <v>1</v>
      </c>
      <c r="I122" s="179"/>
      <c r="J122" s="180">
        <f t="shared" si="1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1"/>
        <v>0</v>
      </c>
      <c r="Q122" s="183">
        <v>0</v>
      </c>
      <c r="R122" s="183">
        <f t="shared" si="12"/>
        <v>0</v>
      </c>
      <c r="S122" s="183">
        <v>0</v>
      </c>
      <c r="T122" s="184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 t="shared" si="14"/>
        <v>0</v>
      </c>
      <c r="BF122" s="186">
        <f t="shared" si="15"/>
        <v>0</v>
      </c>
      <c r="BG122" s="186">
        <f t="shared" si="16"/>
        <v>0</v>
      </c>
      <c r="BH122" s="186">
        <f t="shared" si="17"/>
        <v>0</v>
      </c>
      <c r="BI122" s="186">
        <f t="shared" si="18"/>
        <v>0</v>
      </c>
      <c r="BJ122" s="18" t="s">
        <v>80</v>
      </c>
      <c r="BK122" s="186">
        <f t="shared" si="19"/>
        <v>0</v>
      </c>
      <c r="BL122" s="18" t="s">
        <v>157</v>
      </c>
      <c r="BM122" s="185" t="s">
        <v>416</v>
      </c>
    </row>
    <row r="123" spans="1:65" s="2" customFormat="1" ht="16.5" customHeight="1">
      <c r="A123" s="35"/>
      <c r="B123" s="36"/>
      <c r="C123" s="174" t="s">
        <v>291</v>
      </c>
      <c r="D123" s="174" t="s">
        <v>152</v>
      </c>
      <c r="E123" s="175" t="s">
        <v>2532</v>
      </c>
      <c r="F123" s="176" t="s">
        <v>2533</v>
      </c>
      <c r="G123" s="177" t="s">
        <v>247</v>
      </c>
      <c r="H123" s="178">
        <v>20</v>
      </c>
      <c r="I123" s="179"/>
      <c r="J123" s="180">
        <f t="shared" si="10"/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 t="shared" si="11"/>
        <v>0</v>
      </c>
      <c r="Q123" s="183">
        <v>0</v>
      </c>
      <c r="R123" s="183">
        <f t="shared" si="12"/>
        <v>0</v>
      </c>
      <c r="S123" s="183">
        <v>0</v>
      </c>
      <c r="T123" s="184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 t="shared" si="14"/>
        <v>0</v>
      </c>
      <c r="BF123" s="186">
        <f t="shared" si="15"/>
        <v>0</v>
      </c>
      <c r="BG123" s="186">
        <f t="shared" si="16"/>
        <v>0</v>
      </c>
      <c r="BH123" s="186">
        <f t="shared" si="17"/>
        <v>0</v>
      </c>
      <c r="BI123" s="186">
        <f t="shared" si="18"/>
        <v>0</v>
      </c>
      <c r="BJ123" s="18" t="s">
        <v>80</v>
      </c>
      <c r="BK123" s="186">
        <f t="shared" si="19"/>
        <v>0</v>
      </c>
      <c r="BL123" s="18" t="s">
        <v>157</v>
      </c>
      <c r="BM123" s="185" t="s">
        <v>432</v>
      </c>
    </row>
    <row r="124" spans="1:65" s="2" customFormat="1" ht="16.5" customHeight="1">
      <c r="A124" s="35"/>
      <c r="B124" s="36"/>
      <c r="C124" s="174" t="s">
        <v>297</v>
      </c>
      <c r="D124" s="174" t="s">
        <v>152</v>
      </c>
      <c r="E124" s="175" t="s">
        <v>2534</v>
      </c>
      <c r="F124" s="176" t="s">
        <v>2499</v>
      </c>
      <c r="G124" s="177" t="s">
        <v>170</v>
      </c>
      <c r="H124" s="178">
        <v>51</v>
      </c>
      <c r="I124" s="179"/>
      <c r="J124" s="180">
        <f t="shared" si="1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1"/>
        <v>0</v>
      </c>
      <c r="Q124" s="183">
        <v>0</v>
      </c>
      <c r="R124" s="183">
        <f t="shared" si="12"/>
        <v>0</v>
      </c>
      <c r="S124" s="183">
        <v>0</v>
      </c>
      <c r="T124" s="184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 t="shared" si="14"/>
        <v>0</v>
      </c>
      <c r="BF124" s="186">
        <f t="shared" si="15"/>
        <v>0</v>
      </c>
      <c r="BG124" s="186">
        <f t="shared" si="16"/>
        <v>0</v>
      </c>
      <c r="BH124" s="186">
        <f t="shared" si="17"/>
        <v>0</v>
      </c>
      <c r="BI124" s="186">
        <f t="shared" si="18"/>
        <v>0</v>
      </c>
      <c r="BJ124" s="18" t="s">
        <v>80</v>
      </c>
      <c r="BK124" s="186">
        <f t="shared" si="19"/>
        <v>0</v>
      </c>
      <c r="BL124" s="18" t="s">
        <v>157</v>
      </c>
      <c r="BM124" s="185" t="s">
        <v>444</v>
      </c>
    </row>
    <row r="125" spans="1:65" s="2" customFormat="1" ht="16.5" customHeight="1">
      <c r="A125" s="35"/>
      <c r="B125" s="36"/>
      <c r="C125" s="174" t="s">
        <v>303</v>
      </c>
      <c r="D125" s="174" t="s">
        <v>152</v>
      </c>
      <c r="E125" s="175" t="s">
        <v>2535</v>
      </c>
      <c r="F125" s="176" t="s">
        <v>2503</v>
      </c>
      <c r="G125" s="177" t="s">
        <v>2359</v>
      </c>
      <c r="H125" s="178">
        <v>1</v>
      </c>
      <c r="I125" s="179"/>
      <c r="J125" s="180">
        <f t="shared" si="10"/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 t="shared" si="11"/>
        <v>0</v>
      </c>
      <c r="Q125" s="183">
        <v>0</v>
      </c>
      <c r="R125" s="183">
        <f t="shared" si="12"/>
        <v>0</v>
      </c>
      <c r="S125" s="183">
        <v>0</v>
      </c>
      <c r="T125" s="184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18" t="s">
        <v>80</v>
      </c>
      <c r="BK125" s="186">
        <f t="shared" si="19"/>
        <v>0</v>
      </c>
      <c r="BL125" s="18" t="s">
        <v>157</v>
      </c>
      <c r="BM125" s="185" t="s">
        <v>455</v>
      </c>
    </row>
    <row r="126" spans="1:65" s="2" customFormat="1" ht="16.5" customHeight="1">
      <c r="A126" s="35"/>
      <c r="B126" s="36"/>
      <c r="C126" s="174" t="s">
        <v>311</v>
      </c>
      <c r="D126" s="174" t="s">
        <v>152</v>
      </c>
      <c r="E126" s="175" t="s">
        <v>2536</v>
      </c>
      <c r="F126" s="176" t="s">
        <v>2505</v>
      </c>
      <c r="G126" s="177" t="s">
        <v>2506</v>
      </c>
      <c r="H126" s="178">
        <v>10</v>
      </c>
      <c r="I126" s="179"/>
      <c r="J126" s="180">
        <f t="shared" si="10"/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 t="shared" si="11"/>
        <v>0</v>
      </c>
      <c r="Q126" s="183">
        <v>0</v>
      </c>
      <c r="R126" s="183">
        <f t="shared" si="12"/>
        <v>0</v>
      </c>
      <c r="S126" s="183">
        <v>0</v>
      </c>
      <c r="T126" s="184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18" t="s">
        <v>80</v>
      </c>
      <c r="BK126" s="186">
        <f t="shared" si="19"/>
        <v>0</v>
      </c>
      <c r="BL126" s="18" t="s">
        <v>157</v>
      </c>
      <c r="BM126" s="185" t="s">
        <v>470</v>
      </c>
    </row>
    <row r="127" spans="1:65" s="2" customFormat="1" ht="16.5" customHeight="1">
      <c r="A127" s="35"/>
      <c r="B127" s="36"/>
      <c r="C127" s="174" t="s">
        <v>317</v>
      </c>
      <c r="D127" s="174" t="s">
        <v>152</v>
      </c>
      <c r="E127" s="175" t="s">
        <v>2537</v>
      </c>
      <c r="F127" s="176" t="s">
        <v>2508</v>
      </c>
      <c r="G127" s="177" t="s">
        <v>2359</v>
      </c>
      <c r="H127" s="178">
        <v>1</v>
      </c>
      <c r="I127" s="179"/>
      <c r="J127" s="180">
        <f t="shared" si="10"/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 t="shared" si="11"/>
        <v>0</v>
      </c>
      <c r="Q127" s="183">
        <v>0</v>
      </c>
      <c r="R127" s="183">
        <f t="shared" si="12"/>
        <v>0</v>
      </c>
      <c r="S127" s="183">
        <v>0</v>
      </c>
      <c r="T127" s="184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18" t="s">
        <v>80</v>
      </c>
      <c r="BK127" s="186">
        <f t="shared" si="19"/>
        <v>0</v>
      </c>
      <c r="BL127" s="18" t="s">
        <v>157</v>
      </c>
      <c r="BM127" s="185" t="s">
        <v>483</v>
      </c>
    </row>
    <row r="128" spans="1:65" s="2" customFormat="1" ht="16.5" customHeight="1">
      <c r="A128" s="35"/>
      <c r="B128" s="36"/>
      <c r="C128" s="174" t="s">
        <v>323</v>
      </c>
      <c r="D128" s="174" t="s">
        <v>152</v>
      </c>
      <c r="E128" s="175" t="s">
        <v>2538</v>
      </c>
      <c r="F128" s="176" t="s">
        <v>2510</v>
      </c>
      <c r="G128" s="177" t="s">
        <v>2359</v>
      </c>
      <c r="H128" s="178">
        <v>1</v>
      </c>
      <c r="I128" s="179"/>
      <c r="J128" s="180">
        <f t="shared" si="10"/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 t="shared" si="11"/>
        <v>0</v>
      </c>
      <c r="Q128" s="183">
        <v>0</v>
      </c>
      <c r="R128" s="183">
        <f t="shared" si="12"/>
        <v>0</v>
      </c>
      <c r="S128" s="183">
        <v>0</v>
      </c>
      <c r="T128" s="184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18" t="s">
        <v>80</v>
      </c>
      <c r="BK128" s="186">
        <f t="shared" si="19"/>
        <v>0</v>
      </c>
      <c r="BL128" s="18" t="s">
        <v>157</v>
      </c>
      <c r="BM128" s="185" t="s">
        <v>497</v>
      </c>
    </row>
    <row r="129" spans="1:65" s="2" customFormat="1" ht="16.5" customHeight="1">
      <c r="A129" s="35"/>
      <c r="B129" s="36"/>
      <c r="C129" s="174" t="s">
        <v>331</v>
      </c>
      <c r="D129" s="174" t="s">
        <v>152</v>
      </c>
      <c r="E129" s="175" t="s">
        <v>2539</v>
      </c>
      <c r="F129" s="176" t="s">
        <v>2512</v>
      </c>
      <c r="G129" s="177" t="s">
        <v>435</v>
      </c>
      <c r="H129" s="178">
        <v>3.9</v>
      </c>
      <c r="I129" s="179"/>
      <c r="J129" s="180">
        <f t="shared" si="10"/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 t="shared" si="11"/>
        <v>0</v>
      </c>
      <c r="Q129" s="183">
        <v>0</v>
      </c>
      <c r="R129" s="183">
        <f t="shared" si="12"/>
        <v>0</v>
      </c>
      <c r="S129" s="183">
        <v>0</v>
      </c>
      <c r="T129" s="184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18" t="s">
        <v>80</v>
      </c>
      <c r="BK129" s="186">
        <f t="shared" si="19"/>
        <v>0</v>
      </c>
      <c r="BL129" s="18" t="s">
        <v>157</v>
      </c>
      <c r="BM129" s="185" t="s">
        <v>516</v>
      </c>
    </row>
    <row r="130" spans="2:63" s="12" customFormat="1" ht="25.9" customHeight="1">
      <c r="B130" s="158"/>
      <c r="C130" s="159"/>
      <c r="D130" s="160" t="s">
        <v>71</v>
      </c>
      <c r="E130" s="161" t="s">
        <v>2540</v>
      </c>
      <c r="F130" s="161" t="s">
        <v>2541</v>
      </c>
      <c r="G130" s="159"/>
      <c r="H130" s="159"/>
      <c r="I130" s="162"/>
      <c r="J130" s="163">
        <f>BK130</f>
        <v>0</v>
      </c>
      <c r="K130" s="159"/>
      <c r="L130" s="164"/>
      <c r="M130" s="165"/>
      <c r="N130" s="166"/>
      <c r="O130" s="166"/>
      <c r="P130" s="167">
        <f>SUM(P131:P140)</f>
        <v>0</v>
      </c>
      <c r="Q130" s="166"/>
      <c r="R130" s="167">
        <f>SUM(R131:R140)</f>
        <v>0</v>
      </c>
      <c r="S130" s="166"/>
      <c r="T130" s="168">
        <f>SUM(T131:T140)</f>
        <v>0</v>
      </c>
      <c r="AR130" s="169" t="s">
        <v>80</v>
      </c>
      <c r="AT130" s="170" t="s">
        <v>71</v>
      </c>
      <c r="AU130" s="170" t="s">
        <v>72</v>
      </c>
      <c r="AY130" s="169" t="s">
        <v>149</v>
      </c>
      <c r="BK130" s="171">
        <f>SUM(BK131:BK140)</f>
        <v>0</v>
      </c>
    </row>
    <row r="131" spans="1:65" s="2" customFormat="1" ht="90" customHeight="1">
      <c r="A131" s="35"/>
      <c r="B131" s="36"/>
      <c r="C131" s="174" t="s">
        <v>337</v>
      </c>
      <c r="D131" s="174" t="s">
        <v>152</v>
      </c>
      <c r="E131" s="175" t="s">
        <v>2542</v>
      </c>
      <c r="F131" s="176" t="s">
        <v>2543</v>
      </c>
      <c r="G131" s="177" t="s">
        <v>2320</v>
      </c>
      <c r="H131" s="178">
        <v>1</v>
      </c>
      <c r="I131" s="179"/>
      <c r="J131" s="180">
        <f aca="true" t="shared" si="20" ref="J131:J140"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 aca="true" t="shared" si="21" ref="P131:P140">O131*H131</f>
        <v>0</v>
      </c>
      <c r="Q131" s="183">
        <v>0</v>
      </c>
      <c r="R131" s="183">
        <f aca="true" t="shared" si="22" ref="R131:R140">Q131*H131</f>
        <v>0</v>
      </c>
      <c r="S131" s="183">
        <v>0</v>
      </c>
      <c r="T131" s="184">
        <f aca="true" t="shared" si="23" ref="T131:T140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 aca="true" t="shared" si="24" ref="BE131:BE140">IF(N131="základní",J131,0)</f>
        <v>0</v>
      </c>
      <c r="BF131" s="186">
        <f aca="true" t="shared" si="25" ref="BF131:BF140">IF(N131="snížená",J131,0)</f>
        <v>0</v>
      </c>
      <c r="BG131" s="186">
        <f aca="true" t="shared" si="26" ref="BG131:BG140">IF(N131="zákl. přenesená",J131,0)</f>
        <v>0</v>
      </c>
      <c r="BH131" s="186">
        <f aca="true" t="shared" si="27" ref="BH131:BH140">IF(N131="sníž. přenesená",J131,0)</f>
        <v>0</v>
      </c>
      <c r="BI131" s="186">
        <f aca="true" t="shared" si="28" ref="BI131:BI140">IF(N131="nulová",J131,0)</f>
        <v>0</v>
      </c>
      <c r="BJ131" s="18" t="s">
        <v>80</v>
      </c>
      <c r="BK131" s="186">
        <f aca="true" t="shared" si="29" ref="BK131:BK140">ROUND(I131*H131,2)</f>
        <v>0</v>
      </c>
      <c r="BL131" s="18" t="s">
        <v>157</v>
      </c>
      <c r="BM131" s="185" t="s">
        <v>527</v>
      </c>
    </row>
    <row r="132" spans="1:65" s="2" customFormat="1" ht="16.5" customHeight="1">
      <c r="A132" s="35"/>
      <c r="B132" s="36"/>
      <c r="C132" s="174" t="s">
        <v>343</v>
      </c>
      <c r="D132" s="174" t="s">
        <v>152</v>
      </c>
      <c r="E132" s="175" t="s">
        <v>2544</v>
      </c>
      <c r="F132" s="176" t="s">
        <v>2497</v>
      </c>
      <c r="G132" s="177" t="s">
        <v>2320</v>
      </c>
      <c r="H132" s="178">
        <v>1</v>
      </c>
      <c r="I132" s="179"/>
      <c r="J132" s="180">
        <f t="shared" si="2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21"/>
        <v>0</v>
      </c>
      <c r="Q132" s="183">
        <v>0</v>
      </c>
      <c r="R132" s="183">
        <f t="shared" si="22"/>
        <v>0</v>
      </c>
      <c r="S132" s="183">
        <v>0</v>
      </c>
      <c r="T132" s="184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 t="shared" si="24"/>
        <v>0</v>
      </c>
      <c r="BF132" s="186">
        <f t="shared" si="25"/>
        <v>0</v>
      </c>
      <c r="BG132" s="186">
        <f t="shared" si="26"/>
        <v>0</v>
      </c>
      <c r="BH132" s="186">
        <f t="shared" si="27"/>
        <v>0</v>
      </c>
      <c r="BI132" s="186">
        <f t="shared" si="28"/>
        <v>0</v>
      </c>
      <c r="BJ132" s="18" t="s">
        <v>80</v>
      </c>
      <c r="BK132" s="186">
        <f t="shared" si="29"/>
        <v>0</v>
      </c>
      <c r="BL132" s="18" t="s">
        <v>157</v>
      </c>
      <c r="BM132" s="185" t="s">
        <v>540</v>
      </c>
    </row>
    <row r="133" spans="1:65" s="2" customFormat="1" ht="16.5" customHeight="1">
      <c r="A133" s="35"/>
      <c r="B133" s="36"/>
      <c r="C133" s="174" t="s">
        <v>349</v>
      </c>
      <c r="D133" s="174" t="s">
        <v>152</v>
      </c>
      <c r="E133" s="175" t="s">
        <v>2545</v>
      </c>
      <c r="F133" s="176" t="s">
        <v>2546</v>
      </c>
      <c r="G133" s="177" t="s">
        <v>2320</v>
      </c>
      <c r="H133" s="178">
        <v>2</v>
      </c>
      <c r="I133" s="179"/>
      <c r="J133" s="180">
        <f t="shared" si="20"/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 t="shared" si="21"/>
        <v>0</v>
      </c>
      <c r="Q133" s="183">
        <v>0</v>
      </c>
      <c r="R133" s="183">
        <f t="shared" si="22"/>
        <v>0</v>
      </c>
      <c r="S133" s="183">
        <v>0</v>
      </c>
      <c r="T133" s="184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 t="shared" si="24"/>
        <v>0</v>
      </c>
      <c r="BF133" s="186">
        <f t="shared" si="25"/>
        <v>0</v>
      </c>
      <c r="BG133" s="186">
        <f t="shared" si="26"/>
        <v>0</v>
      </c>
      <c r="BH133" s="186">
        <f t="shared" si="27"/>
        <v>0</v>
      </c>
      <c r="BI133" s="186">
        <f t="shared" si="28"/>
        <v>0</v>
      </c>
      <c r="BJ133" s="18" t="s">
        <v>80</v>
      </c>
      <c r="BK133" s="186">
        <f t="shared" si="29"/>
        <v>0</v>
      </c>
      <c r="BL133" s="18" t="s">
        <v>157</v>
      </c>
      <c r="BM133" s="185" t="s">
        <v>555</v>
      </c>
    </row>
    <row r="134" spans="1:65" s="2" customFormat="1" ht="16.5" customHeight="1">
      <c r="A134" s="35"/>
      <c r="B134" s="36"/>
      <c r="C134" s="174" t="s">
        <v>355</v>
      </c>
      <c r="D134" s="174" t="s">
        <v>152</v>
      </c>
      <c r="E134" s="175" t="s">
        <v>2547</v>
      </c>
      <c r="F134" s="176" t="s">
        <v>2548</v>
      </c>
      <c r="G134" s="177" t="s">
        <v>170</v>
      </c>
      <c r="H134" s="178">
        <v>26</v>
      </c>
      <c r="I134" s="179"/>
      <c r="J134" s="180">
        <f t="shared" si="2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21"/>
        <v>0</v>
      </c>
      <c r="Q134" s="183">
        <v>0</v>
      </c>
      <c r="R134" s="183">
        <f t="shared" si="22"/>
        <v>0</v>
      </c>
      <c r="S134" s="183">
        <v>0</v>
      </c>
      <c r="T134" s="184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 t="shared" si="24"/>
        <v>0</v>
      </c>
      <c r="BF134" s="186">
        <f t="shared" si="25"/>
        <v>0</v>
      </c>
      <c r="BG134" s="186">
        <f t="shared" si="26"/>
        <v>0</v>
      </c>
      <c r="BH134" s="186">
        <f t="shared" si="27"/>
        <v>0</v>
      </c>
      <c r="BI134" s="186">
        <f t="shared" si="28"/>
        <v>0</v>
      </c>
      <c r="BJ134" s="18" t="s">
        <v>80</v>
      </c>
      <c r="BK134" s="186">
        <f t="shared" si="29"/>
        <v>0</v>
      </c>
      <c r="BL134" s="18" t="s">
        <v>157</v>
      </c>
      <c r="BM134" s="185" t="s">
        <v>567</v>
      </c>
    </row>
    <row r="135" spans="1:65" s="2" customFormat="1" ht="24.2" customHeight="1">
      <c r="A135" s="35"/>
      <c r="B135" s="36"/>
      <c r="C135" s="174" t="s">
        <v>360</v>
      </c>
      <c r="D135" s="174" t="s">
        <v>152</v>
      </c>
      <c r="E135" s="175" t="s">
        <v>2549</v>
      </c>
      <c r="F135" s="176" t="s">
        <v>2491</v>
      </c>
      <c r="G135" s="177" t="s">
        <v>2359</v>
      </c>
      <c r="H135" s="178">
        <v>2</v>
      </c>
      <c r="I135" s="179"/>
      <c r="J135" s="180">
        <f t="shared" si="20"/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 t="shared" si="21"/>
        <v>0</v>
      </c>
      <c r="Q135" s="183">
        <v>0</v>
      </c>
      <c r="R135" s="183">
        <f t="shared" si="22"/>
        <v>0</v>
      </c>
      <c r="S135" s="183">
        <v>0</v>
      </c>
      <c r="T135" s="184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 t="shared" si="24"/>
        <v>0</v>
      </c>
      <c r="BF135" s="186">
        <f t="shared" si="25"/>
        <v>0</v>
      </c>
      <c r="BG135" s="186">
        <f t="shared" si="26"/>
        <v>0</v>
      </c>
      <c r="BH135" s="186">
        <f t="shared" si="27"/>
        <v>0</v>
      </c>
      <c r="BI135" s="186">
        <f t="shared" si="28"/>
        <v>0</v>
      </c>
      <c r="BJ135" s="18" t="s">
        <v>80</v>
      </c>
      <c r="BK135" s="186">
        <f t="shared" si="29"/>
        <v>0</v>
      </c>
      <c r="BL135" s="18" t="s">
        <v>157</v>
      </c>
      <c r="BM135" s="185" t="s">
        <v>579</v>
      </c>
    </row>
    <row r="136" spans="1:65" s="2" customFormat="1" ht="16.5" customHeight="1">
      <c r="A136" s="35"/>
      <c r="B136" s="36"/>
      <c r="C136" s="174" t="s">
        <v>366</v>
      </c>
      <c r="D136" s="174" t="s">
        <v>152</v>
      </c>
      <c r="E136" s="175" t="s">
        <v>2550</v>
      </c>
      <c r="F136" s="176" t="s">
        <v>2503</v>
      </c>
      <c r="G136" s="177" t="s">
        <v>2359</v>
      </c>
      <c r="H136" s="178">
        <v>1</v>
      </c>
      <c r="I136" s="179"/>
      <c r="J136" s="180">
        <f t="shared" si="20"/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 t="shared" si="21"/>
        <v>0</v>
      </c>
      <c r="Q136" s="183">
        <v>0</v>
      </c>
      <c r="R136" s="183">
        <f t="shared" si="22"/>
        <v>0</v>
      </c>
      <c r="S136" s="183">
        <v>0</v>
      </c>
      <c r="T136" s="184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 t="shared" si="24"/>
        <v>0</v>
      </c>
      <c r="BF136" s="186">
        <f t="shared" si="25"/>
        <v>0</v>
      </c>
      <c r="BG136" s="186">
        <f t="shared" si="26"/>
        <v>0</v>
      </c>
      <c r="BH136" s="186">
        <f t="shared" si="27"/>
        <v>0</v>
      </c>
      <c r="BI136" s="186">
        <f t="shared" si="28"/>
        <v>0</v>
      </c>
      <c r="BJ136" s="18" t="s">
        <v>80</v>
      </c>
      <c r="BK136" s="186">
        <f t="shared" si="29"/>
        <v>0</v>
      </c>
      <c r="BL136" s="18" t="s">
        <v>157</v>
      </c>
      <c r="BM136" s="185" t="s">
        <v>593</v>
      </c>
    </row>
    <row r="137" spans="1:65" s="2" customFormat="1" ht="16.5" customHeight="1">
      <c r="A137" s="35"/>
      <c r="B137" s="36"/>
      <c r="C137" s="174" t="s">
        <v>372</v>
      </c>
      <c r="D137" s="174" t="s">
        <v>152</v>
      </c>
      <c r="E137" s="175" t="s">
        <v>2551</v>
      </c>
      <c r="F137" s="176" t="s">
        <v>2505</v>
      </c>
      <c r="G137" s="177" t="s">
        <v>2506</v>
      </c>
      <c r="H137" s="178">
        <v>4</v>
      </c>
      <c r="I137" s="179"/>
      <c r="J137" s="180">
        <f t="shared" si="2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21"/>
        <v>0</v>
      </c>
      <c r="Q137" s="183">
        <v>0</v>
      </c>
      <c r="R137" s="183">
        <f t="shared" si="22"/>
        <v>0</v>
      </c>
      <c r="S137" s="183">
        <v>0</v>
      </c>
      <c r="T137" s="184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 t="shared" si="24"/>
        <v>0</v>
      </c>
      <c r="BF137" s="186">
        <f t="shared" si="25"/>
        <v>0</v>
      </c>
      <c r="BG137" s="186">
        <f t="shared" si="26"/>
        <v>0</v>
      </c>
      <c r="BH137" s="186">
        <f t="shared" si="27"/>
        <v>0</v>
      </c>
      <c r="BI137" s="186">
        <f t="shared" si="28"/>
        <v>0</v>
      </c>
      <c r="BJ137" s="18" t="s">
        <v>80</v>
      </c>
      <c r="BK137" s="186">
        <f t="shared" si="29"/>
        <v>0</v>
      </c>
      <c r="BL137" s="18" t="s">
        <v>157</v>
      </c>
      <c r="BM137" s="185" t="s">
        <v>605</v>
      </c>
    </row>
    <row r="138" spans="1:65" s="2" customFormat="1" ht="16.5" customHeight="1">
      <c r="A138" s="35"/>
      <c r="B138" s="36"/>
      <c r="C138" s="174" t="s">
        <v>378</v>
      </c>
      <c r="D138" s="174" t="s">
        <v>152</v>
      </c>
      <c r="E138" s="175" t="s">
        <v>2552</v>
      </c>
      <c r="F138" s="176" t="s">
        <v>2508</v>
      </c>
      <c r="G138" s="177" t="s">
        <v>2359</v>
      </c>
      <c r="H138" s="178">
        <v>1</v>
      </c>
      <c r="I138" s="179"/>
      <c r="J138" s="180">
        <f t="shared" si="20"/>
        <v>0</v>
      </c>
      <c r="K138" s="176" t="s">
        <v>19</v>
      </c>
      <c r="L138" s="40"/>
      <c r="M138" s="181" t="s">
        <v>19</v>
      </c>
      <c r="N138" s="182" t="s">
        <v>43</v>
      </c>
      <c r="O138" s="65"/>
      <c r="P138" s="183">
        <f t="shared" si="21"/>
        <v>0</v>
      </c>
      <c r="Q138" s="183">
        <v>0</v>
      </c>
      <c r="R138" s="183">
        <f t="shared" si="22"/>
        <v>0</v>
      </c>
      <c r="S138" s="183">
        <v>0</v>
      </c>
      <c r="T138" s="184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80</v>
      </c>
      <c r="AY138" s="18" t="s">
        <v>149</v>
      </c>
      <c r="BE138" s="186">
        <f t="shared" si="24"/>
        <v>0</v>
      </c>
      <c r="BF138" s="186">
        <f t="shared" si="25"/>
        <v>0</v>
      </c>
      <c r="BG138" s="186">
        <f t="shared" si="26"/>
        <v>0</v>
      </c>
      <c r="BH138" s="186">
        <f t="shared" si="27"/>
        <v>0</v>
      </c>
      <c r="BI138" s="186">
        <f t="shared" si="28"/>
        <v>0</v>
      </c>
      <c r="BJ138" s="18" t="s">
        <v>80</v>
      </c>
      <c r="BK138" s="186">
        <f t="shared" si="29"/>
        <v>0</v>
      </c>
      <c r="BL138" s="18" t="s">
        <v>157</v>
      </c>
      <c r="BM138" s="185" t="s">
        <v>618</v>
      </c>
    </row>
    <row r="139" spans="1:65" s="2" customFormat="1" ht="16.5" customHeight="1">
      <c r="A139" s="35"/>
      <c r="B139" s="36"/>
      <c r="C139" s="174" t="s">
        <v>385</v>
      </c>
      <c r="D139" s="174" t="s">
        <v>152</v>
      </c>
      <c r="E139" s="175" t="s">
        <v>2553</v>
      </c>
      <c r="F139" s="176" t="s">
        <v>2510</v>
      </c>
      <c r="G139" s="177" t="s">
        <v>2359</v>
      </c>
      <c r="H139" s="178">
        <v>1</v>
      </c>
      <c r="I139" s="179"/>
      <c r="J139" s="180">
        <f t="shared" si="2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21"/>
        <v>0</v>
      </c>
      <c r="Q139" s="183">
        <v>0</v>
      </c>
      <c r="R139" s="183">
        <f t="shared" si="22"/>
        <v>0</v>
      </c>
      <c r="S139" s="183">
        <v>0</v>
      </c>
      <c r="T139" s="184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 t="shared" si="24"/>
        <v>0</v>
      </c>
      <c r="BF139" s="186">
        <f t="shared" si="25"/>
        <v>0</v>
      </c>
      <c r="BG139" s="186">
        <f t="shared" si="26"/>
        <v>0</v>
      </c>
      <c r="BH139" s="186">
        <f t="shared" si="27"/>
        <v>0</v>
      </c>
      <c r="BI139" s="186">
        <f t="shared" si="28"/>
        <v>0</v>
      </c>
      <c r="BJ139" s="18" t="s">
        <v>80</v>
      </c>
      <c r="BK139" s="186">
        <f t="shared" si="29"/>
        <v>0</v>
      </c>
      <c r="BL139" s="18" t="s">
        <v>157</v>
      </c>
      <c r="BM139" s="185" t="s">
        <v>632</v>
      </c>
    </row>
    <row r="140" spans="1:65" s="2" customFormat="1" ht="16.5" customHeight="1">
      <c r="A140" s="35"/>
      <c r="B140" s="36"/>
      <c r="C140" s="174" t="s">
        <v>391</v>
      </c>
      <c r="D140" s="174" t="s">
        <v>152</v>
      </c>
      <c r="E140" s="175" t="s">
        <v>2554</v>
      </c>
      <c r="F140" s="176" t="s">
        <v>2512</v>
      </c>
      <c r="G140" s="177" t="s">
        <v>435</v>
      </c>
      <c r="H140" s="178">
        <v>2</v>
      </c>
      <c r="I140" s="179"/>
      <c r="J140" s="180">
        <f t="shared" si="20"/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 t="shared" si="21"/>
        <v>0</v>
      </c>
      <c r="Q140" s="183">
        <v>0</v>
      </c>
      <c r="R140" s="183">
        <f t="shared" si="22"/>
        <v>0</v>
      </c>
      <c r="S140" s="183">
        <v>0</v>
      </c>
      <c r="T140" s="184">
        <f t="shared" si="2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 t="shared" si="24"/>
        <v>0</v>
      </c>
      <c r="BF140" s="186">
        <f t="shared" si="25"/>
        <v>0</v>
      </c>
      <c r="BG140" s="186">
        <f t="shared" si="26"/>
        <v>0</v>
      </c>
      <c r="BH140" s="186">
        <f t="shared" si="27"/>
        <v>0</v>
      </c>
      <c r="BI140" s="186">
        <f t="shared" si="28"/>
        <v>0</v>
      </c>
      <c r="BJ140" s="18" t="s">
        <v>80</v>
      </c>
      <c r="BK140" s="186">
        <f t="shared" si="29"/>
        <v>0</v>
      </c>
      <c r="BL140" s="18" t="s">
        <v>157</v>
      </c>
      <c r="BM140" s="185" t="s">
        <v>648</v>
      </c>
    </row>
    <row r="141" spans="2:63" s="12" customFormat="1" ht="25.9" customHeight="1">
      <c r="B141" s="158"/>
      <c r="C141" s="159"/>
      <c r="D141" s="160" t="s">
        <v>71</v>
      </c>
      <c r="E141" s="161" t="s">
        <v>2555</v>
      </c>
      <c r="F141" s="161" t="s">
        <v>2556</v>
      </c>
      <c r="G141" s="159"/>
      <c r="H141" s="159"/>
      <c r="I141" s="162"/>
      <c r="J141" s="163">
        <f>BK141</f>
        <v>0</v>
      </c>
      <c r="K141" s="159"/>
      <c r="L141" s="164"/>
      <c r="M141" s="165"/>
      <c r="N141" s="166"/>
      <c r="O141" s="166"/>
      <c r="P141" s="167">
        <f>SUM(P142:P160)</f>
        <v>0</v>
      </c>
      <c r="Q141" s="166"/>
      <c r="R141" s="167">
        <f>SUM(R142:R160)</f>
        <v>0</v>
      </c>
      <c r="S141" s="166"/>
      <c r="T141" s="168">
        <f>SUM(T142:T160)</f>
        <v>0</v>
      </c>
      <c r="AR141" s="169" t="s">
        <v>80</v>
      </c>
      <c r="AT141" s="170" t="s">
        <v>71</v>
      </c>
      <c r="AU141" s="170" t="s">
        <v>72</v>
      </c>
      <c r="AY141" s="169" t="s">
        <v>149</v>
      </c>
      <c r="BK141" s="171">
        <f>SUM(BK142:BK160)</f>
        <v>0</v>
      </c>
    </row>
    <row r="142" spans="1:65" s="2" customFormat="1" ht="78" customHeight="1">
      <c r="A142" s="35"/>
      <c r="B142" s="36"/>
      <c r="C142" s="174" t="s">
        <v>397</v>
      </c>
      <c r="D142" s="174" t="s">
        <v>152</v>
      </c>
      <c r="E142" s="175" t="s">
        <v>2557</v>
      </c>
      <c r="F142" s="176" t="s">
        <v>2558</v>
      </c>
      <c r="G142" s="177" t="s">
        <v>2359</v>
      </c>
      <c r="H142" s="178">
        <v>1</v>
      </c>
      <c r="I142" s="179"/>
      <c r="J142" s="180">
        <f aca="true" t="shared" si="30" ref="J142:J160">ROUND(I142*H142,2)</f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aca="true" t="shared" si="31" ref="P142:P160">O142*H142</f>
        <v>0</v>
      </c>
      <c r="Q142" s="183">
        <v>0</v>
      </c>
      <c r="R142" s="183">
        <f aca="true" t="shared" si="32" ref="R142:R160">Q142*H142</f>
        <v>0</v>
      </c>
      <c r="S142" s="183">
        <v>0</v>
      </c>
      <c r="T142" s="184">
        <f aca="true" t="shared" si="33" ref="T142:T160"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 aca="true" t="shared" si="34" ref="BE142:BE160">IF(N142="základní",J142,0)</f>
        <v>0</v>
      </c>
      <c r="BF142" s="186">
        <f aca="true" t="shared" si="35" ref="BF142:BF160">IF(N142="snížená",J142,0)</f>
        <v>0</v>
      </c>
      <c r="BG142" s="186">
        <f aca="true" t="shared" si="36" ref="BG142:BG160">IF(N142="zákl. přenesená",J142,0)</f>
        <v>0</v>
      </c>
      <c r="BH142" s="186">
        <f aca="true" t="shared" si="37" ref="BH142:BH160">IF(N142="sníž. přenesená",J142,0)</f>
        <v>0</v>
      </c>
      <c r="BI142" s="186">
        <f aca="true" t="shared" si="38" ref="BI142:BI160">IF(N142="nulová",J142,0)</f>
        <v>0</v>
      </c>
      <c r="BJ142" s="18" t="s">
        <v>80</v>
      </c>
      <c r="BK142" s="186">
        <f aca="true" t="shared" si="39" ref="BK142:BK160">ROUND(I142*H142,2)</f>
        <v>0</v>
      </c>
      <c r="BL142" s="18" t="s">
        <v>157</v>
      </c>
      <c r="BM142" s="185" t="s">
        <v>660</v>
      </c>
    </row>
    <row r="143" spans="1:65" s="2" customFormat="1" ht="24.2" customHeight="1">
      <c r="A143" s="35"/>
      <c r="B143" s="36"/>
      <c r="C143" s="174" t="s">
        <v>403</v>
      </c>
      <c r="D143" s="174" t="s">
        <v>152</v>
      </c>
      <c r="E143" s="175" t="s">
        <v>2559</v>
      </c>
      <c r="F143" s="176" t="s">
        <v>2491</v>
      </c>
      <c r="G143" s="177" t="s">
        <v>2359</v>
      </c>
      <c r="H143" s="178">
        <v>1</v>
      </c>
      <c r="I143" s="179"/>
      <c r="J143" s="180">
        <f t="shared" si="30"/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 t="shared" si="31"/>
        <v>0</v>
      </c>
      <c r="Q143" s="183">
        <v>0</v>
      </c>
      <c r="R143" s="183">
        <f t="shared" si="32"/>
        <v>0</v>
      </c>
      <c r="S143" s="183">
        <v>0</v>
      </c>
      <c r="T143" s="184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 t="shared" si="34"/>
        <v>0</v>
      </c>
      <c r="BF143" s="186">
        <f t="shared" si="35"/>
        <v>0</v>
      </c>
      <c r="BG143" s="186">
        <f t="shared" si="36"/>
        <v>0</v>
      </c>
      <c r="BH143" s="186">
        <f t="shared" si="37"/>
        <v>0</v>
      </c>
      <c r="BI143" s="186">
        <f t="shared" si="38"/>
        <v>0</v>
      </c>
      <c r="BJ143" s="18" t="s">
        <v>80</v>
      </c>
      <c r="BK143" s="186">
        <f t="shared" si="39"/>
        <v>0</v>
      </c>
      <c r="BL143" s="18" t="s">
        <v>157</v>
      </c>
      <c r="BM143" s="185" t="s">
        <v>674</v>
      </c>
    </row>
    <row r="144" spans="1:65" s="2" customFormat="1" ht="16.5" customHeight="1">
      <c r="A144" s="35"/>
      <c r="B144" s="36"/>
      <c r="C144" s="174" t="s">
        <v>410</v>
      </c>
      <c r="D144" s="174" t="s">
        <v>152</v>
      </c>
      <c r="E144" s="175" t="s">
        <v>2560</v>
      </c>
      <c r="F144" s="176" t="s">
        <v>2497</v>
      </c>
      <c r="G144" s="177" t="s">
        <v>2320</v>
      </c>
      <c r="H144" s="178">
        <v>1</v>
      </c>
      <c r="I144" s="179"/>
      <c r="J144" s="180">
        <f t="shared" si="3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31"/>
        <v>0</v>
      </c>
      <c r="Q144" s="183">
        <v>0</v>
      </c>
      <c r="R144" s="183">
        <f t="shared" si="32"/>
        <v>0</v>
      </c>
      <c r="S144" s="183">
        <v>0</v>
      </c>
      <c r="T144" s="184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 t="shared" si="34"/>
        <v>0</v>
      </c>
      <c r="BF144" s="186">
        <f t="shared" si="35"/>
        <v>0</v>
      </c>
      <c r="BG144" s="186">
        <f t="shared" si="36"/>
        <v>0</v>
      </c>
      <c r="BH144" s="186">
        <f t="shared" si="37"/>
        <v>0</v>
      </c>
      <c r="BI144" s="186">
        <f t="shared" si="38"/>
        <v>0</v>
      </c>
      <c r="BJ144" s="18" t="s">
        <v>80</v>
      </c>
      <c r="BK144" s="186">
        <f t="shared" si="39"/>
        <v>0</v>
      </c>
      <c r="BL144" s="18" t="s">
        <v>157</v>
      </c>
      <c r="BM144" s="185" t="s">
        <v>688</v>
      </c>
    </row>
    <row r="145" spans="1:65" s="2" customFormat="1" ht="37.9" customHeight="1">
      <c r="A145" s="35"/>
      <c r="B145" s="36"/>
      <c r="C145" s="174" t="s">
        <v>416</v>
      </c>
      <c r="D145" s="174" t="s">
        <v>152</v>
      </c>
      <c r="E145" s="175" t="s">
        <v>2561</v>
      </c>
      <c r="F145" s="176" t="s">
        <v>2562</v>
      </c>
      <c r="G145" s="177" t="s">
        <v>2320</v>
      </c>
      <c r="H145" s="178">
        <v>1</v>
      </c>
      <c r="I145" s="179"/>
      <c r="J145" s="180">
        <f t="shared" si="30"/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 t="shared" si="31"/>
        <v>0</v>
      </c>
      <c r="Q145" s="183">
        <v>0</v>
      </c>
      <c r="R145" s="183">
        <f t="shared" si="32"/>
        <v>0</v>
      </c>
      <c r="S145" s="183">
        <v>0</v>
      </c>
      <c r="T145" s="184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 t="shared" si="34"/>
        <v>0</v>
      </c>
      <c r="BF145" s="186">
        <f t="shared" si="35"/>
        <v>0</v>
      </c>
      <c r="BG145" s="186">
        <f t="shared" si="36"/>
        <v>0</v>
      </c>
      <c r="BH145" s="186">
        <f t="shared" si="37"/>
        <v>0</v>
      </c>
      <c r="BI145" s="186">
        <f t="shared" si="38"/>
        <v>0</v>
      </c>
      <c r="BJ145" s="18" t="s">
        <v>80</v>
      </c>
      <c r="BK145" s="186">
        <f t="shared" si="39"/>
        <v>0</v>
      </c>
      <c r="BL145" s="18" t="s">
        <v>157</v>
      </c>
      <c r="BM145" s="185" t="s">
        <v>704</v>
      </c>
    </row>
    <row r="146" spans="1:65" s="2" customFormat="1" ht="16.5" customHeight="1">
      <c r="A146" s="35"/>
      <c r="B146" s="36"/>
      <c r="C146" s="174" t="s">
        <v>422</v>
      </c>
      <c r="D146" s="174" t="s">
        <v>152</v>
      </c>
      <c r="E146" s="175" t="s">
        <v>2563</v>
      </c>
      <c r="F146" s="176" t="s">
        <v>2564</v>
      </c>
      <c r="G146" s="177" t="s">
        <v>2320</v>
      </c>
      <c r="H146" s="178">
        <v>2</v>
      </c>
      <c r="I146" s="179"/>
      <c r="J146" s="180">
        <f t="shared" si="30"/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 t="shared" si="31"/>
        <v>0</v>
      </c>
      <c r="Q146" s="183">
        <v>0</v>
      </c>
      <c r="R146" s="183">
        <f t="shared" si="32"/>
        <v>0</v>
      </c>
      <c r="S146" s="183">
        <v>0</v>
      </c>
      <c r="T146" s="184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 t="shared" si="34"/>
        <v>0</v>
      </c>
      <c r="BF146" s="186">
        <f t="shared" si="35"/>
        <v>0</v>
      </c>
      <c r="BG146" s="186">
        <f t="shared" si="36"/>
        <v>0</v>
      </c>
      <c r="BH146" s="186">
        <f t="shared" si="37"/>
        <v>0</v>
      </c>
      <c r="BI146" s="186">
        <f t="shared" si="38"/>
        <v>0</v>
      </c>
      <c r="BJ146" s="18" t="s">
        <v>80</v>
      </c>
      <c r="BK146" s="186">
        <f t="shared" si="39"/>
        <v>0</v>
      </c>
      <c r="BL146" s="18" t="s">
        <v>157</v>
      </c>
      <c r="BM146" s="185" t="s">
        <v>719</v>
      </c>
    </row>
    <row r="147" spans="1:65" s="2" customFormat="1" ht="16.5" customHeight="1">
      <c r="A147" s="35"/>
      <c r="B147" s="36"/>
      <c r="C147" s="174" t="s">
        <v>432</v>
      </c>
      <c r="D147" s="174" t="s">
        <v>152</v>
      </c>
      <c r="E147" s="175" t="s">
        <v>2565</v>
      </c>
      <c r="F147" s="176" t="s">
        <v>2566</v>
      </c>
      <c r="G147" s="177" t="s">
        <v>2320</v>
      </c>
      <c r="H147" s="178">
        <v>6</v>
      </c>
      <c r="I147" s="179"/>
      <c r="J147" s="180">
        <f t="shared" si="30"/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t="shared" si="31"/>
        <v>0</v>
      </c>
      <c r="Q147" s="183">
        <v>0</v>
      </c>
      <c r="R147" s="183">
        <f t="shared" si="32"/>
        <v>0</v>
      </c>
      <c r="S147" s="183">
        <v>0</v>
      </c>
      <c r="T147" s="184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 t="shared" si="34"/>
        <v>0</v>
      </c>
      <c r="BF147" s="186">
        <f t="shared" si="35"/>
        <v>0</v>
      </c>
      <c r="BG147" s="186">
        <f t="shared" si="36"/>
        <v>0</v>
      </c>
      <c r="BH147" s="186">
        <f t="shared" si="37"/>
        <v>0</v>
      </c>
      <c r="BI147" s="186">
        <f t="shared" si="38"/>
        <v>0</v>
      </c>
      <c r="BJ147" s="18" t="s">
        <v>80</v>
      </c>
      <c r="BK147" s="186">
        <f t="shared" si="39"/>
        <v>0</v>
      </c>
      <c r="BL147" s="18" t="s">
        <v>157</v>
      </c>
      <c r="BM147" s="185" t="s">
        <v>736</v>
      </c>
    </row>
    <row r="148" spans="1:65" s="2" customFormat="1" ht="24.2" customHeight="1">
      <c r="A148" s="35"/>
      <c r="B148" s="36"/>
      <c r="C148" s="174" t="s">
        <v>438</v>
      </c>
      <c r="D148" s="174" t="s">
        <v>152</v>
      </c>
      <c r="E148" s="175" t="s">
        <v>2567</v>
      </c>
      <c r="F148" s="176" t="s">
        <v>2568</v>
      </c>
      <c r="G148" s="177" t="s">
        <v>2320</v>
      </c>
      <c r="H148" s="178">
        <v>2</v>
      </c>
      <c r="I148" s="179"/>
      <c r="J148" s="180">
        <f t="shared" si="30"/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 t="shared" si="31"/>
        <v>0</v>
      </c>
      <c r="Q148" s="183">
        <v>0</v>
      </c>
      <c r="R148" s="183">
        <f t="shared" si="32"/>
        <v>0</v>
      </c>
      <c r="S148" s="183">
        <v>0</v>
      </c>
      <c r="T148" s="184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 t="shared" si="34"/>
        <v>0</v>
      </c>
      <c r="BF148" s="186">
        <f t="shared" si="35"/>
        <v>0</v>
      </c>
      <c r="BG148" s="186">
        <f t="shared" si="36"/>
        <v>0</v>
      </c>
      <c r="BH148" s="186">
        <f t="shared" si="37"/>
        <v>0</v>
      </c>
      <c r="BI148" s="186">
        <f t="shared" si="38"/>
        <v>0</v>
      </c>
      <c r="BJ148" s="18" t="s">
        <v>80</v>
      </c>
      <c r="BK148" s="186">
        <f t="shared" si="39"/>
        <v>0</v>
      </c>
      <c r="BL148" s="18" t="s">
        <v>157</v>
      </c>
      <c r="BM148" s="185" t="s">
        <v>750</v>
      </c>
    </row>
    <row r="149" spans="1:65" s="2" customFormat="1" ht="16.5" customHeight="1">
      <c r="A149" s="35"/>
      <c r="B149" s="36"/>
      <c r="C149" s="174" t="s">
        <v>444</v>
      </c>
      <c r="D149" s="174" t="s">
        <v>152</v>
      </c>
      <c r="E149" s="175" t="s">
        <v>2569</v>
      </c>
      <c r="F149" s="176" t="s">
        <v>2499</v>
      </c>
      <c r="G149" s="177" t="s">
        <v>170</v>
      </c>
      <c r="H149" s="178">
        <v>26</v>
      </c>
      <c r="I149" s="179"/>
      <c r="J149" s="180">
        <f t="shared" si="30"/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 t="shared" si="31"/>
        <v>0</v>
      </c>
      <c r="Q149" s="183">
        <v>0</v>
      </c>
      <c r="R149" s="183">
        <f t="shared" si="32"/>
        <v>0</v>
      </c>
      <c r="S149" s="183">
        <v>0</v>
      </c>
      <c r="T149" s="184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 t="shared" si="34"/>
        <v>0</v>
      </c>
      <c r="BF149" s="186">
        <f t="shared" si="35"/>
        <v>0</v>
      </c>
      <c r="BG149" s="186">
        <f t="shared" si="36"/>
        <v>0</v>
      </c>
      <c r="BH149" s="186">
        <f t="shared" si="37"/>
        <v>0</v>
      </c>
      <c r="BI149" s="186">
        <f t="shared" si="38"/>
        <v>0</v>
      </c>
      <c r="BJ149" s="18" t="s">
        <v>80</v>
      </c>
      <c r="BK149" s="186">
        <f t="shared" si="39"/>
        <v>0</v>
      </c>
      <c r="BL149" s="18" t="s">
        <v>157</v>
      </c>
      <c r="BM149" s="185" t="s">
        <v>1250</v>
      </c>
    </row>
    <row r="150" spans="1:65" s="2" customFormat="1" ht="24.2" customHeight="1">
      <c r="A150" s="35"/>
      <c r="B150" s="36"/>
      <c r="C150" s="174" t="s">
        <v>450</v>
      </c>
      <c r="D150" s="174" t="s">
        <v>152</v>
      </c>
      <c r="E150" s="175" t="s">
        <v>2570</v>
      </c>
      <c r="F150" s="176" t="s">
        <v>2501</v>
      </c>
      <c r="G150" s="177" t="s">
        <v>170</v>
      </c>
      <c r="H150" s="178">
        <v>16</v>
      </c>
      <c r="I150" s="179"/>
      <c r="J150" s="180">
        <f t="shared" si="3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31"/>
        <v>0</v>
      </c>
      <c r="Q150" s="183">
        <v>0</v>
      </c>
      <c r="R150" s="183">
        <f t="shared" si="32"/>
        <v>0</v>
      </c>
      <c r="S150" s="183">
        <v>0</v>
      </c>
      <c r="T150" s="184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 t="shared" si="34"/>
        <v>0</v>
      </c>
      <c r="BF150" s="186">
        <f t="shared" si="35"/>
        <v>0</v>
      </c>
      <c r="BG150" s="186">
        <f t="shared" si="36"/>
        <v>0</v>
      </c>
      <c r="BH150" s="186">
        <f t="shared" si="37"/>
        <v>0</v>
      </c>
      <c r="BI150" s="186">
        <f t="shared" si="38"/>
        <v>0</v>
      </c>
      <c r="BJ150" s="18" t="s">
        <v>80</v>
      </c>
      <c r="BK150" s="186">
        <f t="shared" si="39"/>
        <v>0</v>
      </c>
      <c r="BL150" s="18" t="s">
        <v>157</v>
      </c>
      <c r="BM150" s="185" t="s">
        <v>1262</v>
      </c>
    </row>
    <row r="151" spans="1:65" s="2" customFormat="1" ht="21.75" customHeight="1">
      <c r="A151" s="35"/>
      <c r="B151" s="36"/>
      <c r="C151" s="174" t="s">
        <v>455</v>
      </c>
      <c r="D151" s="174" t="s">
        <v>152</v>
      </c>
      <c r="E151" s="175" t="s">
        <v>2571</v>
      </c>
      <c r="F151" s="176" t="s">
        <v>2572</v>
      </c>
      <c r="G151" s="177" t="s">
        <v>170</v>
      </c>
      <c r="H151" s="178">
        <v>16</v>
      </c>
      <c r="I151" s="179"/>
      <c r="J151" s="180">
        <f t="shared" si="30"/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 t="shared" si="31"/>
        <v>0</v>
      </c>
      <c r="Q151" s="183">
        <v>0</v>
      </c>
      <c r="R151" s="183">
        <f t="shared" si="32"/>
        <v>0</v>
      </c>
      <c r="S151" s="183">
        <v>0</v>
      </c>
      <c r="T151" s="184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 t="shared" si="34"/>
        <v>0</v>
      </c>
      <c r="BF151" s="186">
        <f t="shared" si="35"/>
        <v>0</v>
      </c>
      <c r="BG151" s="186">
        <f t="shared" si="36"/>
        <v>0</v>
      </c>
      <c r="BH151" s="186">
        <f t="shared" si="37"/>
        <v>0</v>
      </c>
      <c r="BI151" s="186">
        <f t="shared" si="38"/>
        <v>0</v>
      </c>
      <c r="BJ151" s="18" t="s">
        <v>80</v>
      </c>
      <c r="BK151" s="186">
        <f t="shared" si="39"/>
        <v>0</v>
      </c>
      <c r="BL151" s="18" t="s">
        <v>157</v>
      </c>
      <c r="BM151" s="185" t="s">
        <v>1278</v>
      </c>
    </row>
    <row r="152" spans="1:65" s="2" customFormat="1" ht="21.75" customHeight="1">
      <c r="A152" s="35"/>
      <c r="B152" s="36"/>
      <c r="C152" s="174" t="s">
        <v>461</v>
      </c>
      <c r="D152" s="174" t="s">
        <v>152</v>
      </c>
      <c r="E152" s="175" t="s">
        <v>2573</v>
      </c>
      <c r="F152" s="176" t="s">
        <v>2574</v>
      </c>
      <c r="G152" s="177" t="s">
        <v>170</v>
      </c>
      <c r="H152" s="178">
        <v>10</v>
      </c>
      <c r="I152" s="179"/>
      <c r="J152" s="180">
        <f t="shared" si="30"/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 t="shared" si="31"/>
        <v>0</v>
      </c>
      <c r="Q152" s="183">
        <v>0</v>
      </c>
      <c r="R152" s="183">
        <f t="shared" si="32"/>
        <v>0</v>
      </c>
      <c r="S152" s="183">
        <v>0</v>
      </c>
      <c r="T152" s="184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 t="shared" si="34"/>
        <v>0</v>
      </c>
      <c r="BF152" s="186">
        <f t="shared" si="35"/>
        <v>0</v>
      </c>
      <c r="BG152" s="186">
        <f t="shared" si="36"/>
        <v>0</v>
      </c>
      <c r="BH152" s="186">
        <f t="shared" si="37"/>
        <v>0</v>
      </c>
      <c r="BI152" s="186">
        <f t="shared" si="38"/>
        <v>0</v>
      </c>
      <c r="BJ152" s="18" t="s">
        <v>80</v>
      </c>
      <c r="BK152" s="186">
        <f t="shared" si="39"/>
        <v>0</v>
      </c>
      <c r="BL152" s="18" t="s">
        <v>157</v>
      </c>
      <c r="BM152" s="185" t="s">
        <v>1289</v>
      </c>
    </row>
    <row r="153" spans="1:65" s="2" customFormat="1" ht="16.5" customHeight="1">
      <c r="A153" s="35"/>
      <c r="B153" s="36"/>
      <c r="C153" s="174" t="s">
        <v>470</v>
      </c>
      <c r="D153" s="174" t="s">
        <v>152</v>
      </c>
      <c r="E153" s="175" t="s">
        <v>2575</v>
      </c>
      <c r="F153" s="176" t="s">
        <v>2576</v>
      </c>
      <c r="G153" s="177" t="s">
        <v>170</v>
      </c>
      <c r="H153" s="178">
        <v>10</v>
      </c>
      <c r="I153" s="179"/>
      <c r="J153" s="180">
        <f t="shared" si="30"/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 t="shared" si="31"/>
        <v>0</v>
      </c>
      <c r="Q153" s="183">
        <v>0</v>
      </c>
      <c r="R153" s="183">
        <f t="shared" si="32"/>
        <v>0</v>
      </c>
      <c r="S153" s="183">
        <v>0</v>
      </c>
      <c r="T153" s="184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 t="shared" si="34"/>
        <v>0</v>
      </c>
      <c r="BF153" s="186">
        <f t="shared" si="35"/>
        <v>0</v>
      </c>
      <c r="BG153" s="186">
        <f t="shared" si="36"/>
        <v>0</v>
      </c>
      <c r="BH153" s="186">
        <f t="shared" si="37"/>
        <v>0</v>
      </c>
      <c r="BI153" s="186">
        <f t="shared" si="38"/>
        <v>0</v>
      </c>
      <c r="BJ153" s="18" t="s">
        <v>80</v>
      </c>
      <c r="BK153" s="186">
        <f t="shared" si="39"/>
        <v>0</v>
      </c>
      <c r="BL153" s="18" t="s">
        <v>157</v>
      </c>
      <c r="BM153" s="185" t="s">
        <v>1301</v>
      </c>
    </row>
    <row r="154" spans="1:65" s="2" customFormat="1" ht="16.5" customHeight="1">
      <c r="A154" s="35"/>
      <c r="B154" s="36"/>
      <c r="C154" s="174" t="s">
        <v>476</v>
      </c>
      <c r="D154" s="174" t="s">
        <v>152</v>
      </c>
      <c r="E154" s="175" t="s">
        <v>2577</v>
      </c>
      <c r="F154" s="176" t="s">
        <v>2578</v>
      </c>
      <c r="G154" s="177" t="s">
        <v>247</v>
      </c>
      <c r="H154" s="178">
        <v>50</v>
      </c>
      <c r="I154" s="179"/>
      <c r="J154" s="180">
        <f t="shared" si="30"/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t="shared" si="31"/>
        <v>0</v>
      </c>
      <c r="Q154" s="183">
        <v>0</v>
      </c>
      <c r="R154" s="183">
        <f t="shared" si="32"/>
        <v>0</v>
      </c>
      <c r="S154" s="183">
        <v>0</v>
      </c>
      <c r="T154" s="184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t="shared" si="34"/>
        <v>0</v>
      </c>
      <c r="BF154" s="186">
        <f t="shared" si="35"/>
        <v>0</v>
      </c>
      <c r="BG154" s="186">
        <f t="shared" si="36"/>
        <v>0</v>
      </c>
      <c r="BH154" s="186">
        <f t="shared" si="37"/>
        <v>0</v>
      </c>
      <c r="BI154" s="186">
        <f t="shared" si="38"/>
        <v>0</v>
      </c>
      <c r="BJ154" s="18" t="s">
        <v>80</v>
      </c>
      <c r="BK154" s="186">
        <f t="shared" si="39"/>
        <v>0</v>
      </c>
      <c r="BL154" s="18" t="s">
        <v>157</v>
      </c>
      <c r="BM154" s="185" t="s">
        <v>1312</v>
      </c>
    </row>
    <row r="155" spans="1:65" s="2" customFormat="1" ht="16.5" customHeight="1">
      <c r="A155" s="35"/>
      <c r="B155" s="36"/>
      <c r="C155" s="174" t="s">
        <v>483</v>
      </c>
      <c r="D155" s="174" t="s">
        <v>152</v>
      </c>
      <c r="E155" s="175" t="s">
        <v>2579</v>
      </c>
      <c r="F155" s="176" t="s">
        <v>2580</v>
      </c>
      <c r="G155" s="177" t="s">
        <v>2320</v>
      </c>
      <c r="H155" s="178">
        <v>1</v>
      </c>
      <c r="I155" s="179"/>
      <c r="J155" s="180">
        <f t="shared" si="3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31"/>
        <v>0</v>
      </c>
      <c r="Q155" s="183">
        <v>0</v>
      </c>
      <c r="R155" s="183">
        <f t="shared" si="32"/>
        <v>0</v>
      </c>
      <c r="S155" s="183">
        <v>0</v>
      </c>
      <c r="T155" s="184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34"/>
        <v>0</v>
      </c>
      <c r="BF155" s="186">
        <f t="shared" si="35"/>
        <v>0</v>
      </c>
      <c r="BG155" s="186">
        <f t="shared" si="36"/>
        <v>0</v>
      </c>
      <c r="BH155" s="186">
        <f t="shared" si="37"/>
        <v>0</v>
      </c>
      <c r="BI155" s="186">
        <f t="shared" si="38"/>
        <v>0</v>
      </c>
      <c r="BJ155" s="18" t="s">
        <v>80</v>
      </c>
      <c r="BK155" s="186">
        <f t="shared" si="39"/>
        <v>0</v>
      </c>
      <c r="BL155" s="18" t="s">
        <v>157</v>
      </c>
      <c r="BM155" s="185" t="s">
        <v>1324</v>
      </c>
    </row>
    <row r="156" spans="1:65" s="2" customFormat="1" ht="16.5" customHeight="1">
      <c r="A156" s="35"/>
      <c r="B156" s="36"/>
      <c r="C156" s="174" t="s">
        <v>489</v>
      </c>
      <c r="D156" s="174" t="s">
        <v>152</v>
      </c>
      <c r="E156" s="175" t="s">
        <v>2581</v>
      </c>
      <c r="F156" s="176" t="s">
        <v>2503</v>
      </c>
      <c r="G156" s="177" t="s">
        <v>2359</v>
      </c>
      <c r="H156" s="178">
        <v>1</v>
      </c>
      <c r="I156" s="179"/>
      <c r="J156" s="180">
        <f t="shared" si="3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31"/>
        <v>0</v>
      </c>
      <c r="Q156" s="183">
        <v>0</v>
      </c>
      <c r="R156" s="183">
        <f t="shared" si="32"/>
        <v>0</v>
      </c>
      <c r="S156" s="183">
        <v>0</v>
      </c>
      <c r="T156" s="184">
        <f t="shared" si="3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34"/>
        <v>0</v>
      </c>
      <c r="BF156" s="186">
        <f t="shared" si="35"/>
        <v>0</v>
      </c>
      <c r="BG156" s="186">
        <f t="shared" si="36"/>
        <v>0</v>
      </c>
      <c r="BH156" s="186">
        <f t="shared" si="37"/>
        <v>0</v>
      </c>
      <c r="BI156" s="186">
        <f t="shared" si="38"/>
        <v>0</v>
      </c>
      <c r="BJ156" s="18" t="s">
        <v>80</v>
      </c>
      <c r="BK156" s="186">
        <f t="shared" si="39"/>
        <v>0</v>
      </c>
      <c r="BL156" s="18" t="s">
        <v>157</v>
      </c>
      <c r="BM156" s="185" t="s">
        <v>1335</v>
      </c>
    </row>
    <row r="157" spans="1:65" s="2" customFormat="1" ht="16.5" customHeight="1">
      <c r="A157" s="35"/>
      <c r="B157" s="36"/>
      <c r="C157" s="174" t="s">
        <v>497</v>
      </c>
      <c r="D157" s="174" t="s">
        <v>152</v>
      </c>
      <c r="E157" s="175" t="s">
        <v>2582</v>
      </c>
      <c r="F157" s="176" t="s">
        <v>2505</v>
      </c>
      <c r="G157" s="177" t="s">
        <v>2506</v>
      </c>
      <c r="H157" s="178">
        <v>4</v>
      </c>
      <c r="I157" s="179"/>
      <c r="J157" s="180">
        <f t="shared" si="3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31"/>
        <v>0</v>
      </c>
      <c r="Q157" s="183">
        <v>0</v>
      </c>
      <c r="R157" s="183">
        <f t="shared" si="32"/>
        <v>0</v>
      </c>
      <c r="S157" s="183">
        <v>0</v>
      </c>
      <c r="T157" s="184">
        <f t="shared" si="3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34"/>
        <v>0</v>
      </c>
      <c r="BF157" s="186">
        <f t="shared" si="35"/>
        <v>0</v>
      </c>
      <c r="BG157" s="186">
        <f t="shared" si="36"/>
        <v>0</v>
      </c>
      <c r="BH157" s="186">
        <f t="shared" si="37"/>
        <v>0</v>
      </c>
      <c r="BI157" s="186">
        <f t="shared" si="38"/>
        <v>0</v>
      </c>
      <c r="BJ157" s="18" t="s">
        <v>80</v>
      </c>
      <c r="BK157" s="186">
        <f t="shared" si="39"/>
        <v>0</v>
      </c>
      <c r="BL157" s="18" t="s">
        <v>157</v>
      </c>
      <c r="BM157" s="185" t="s">
        <v>1346</v>
      </c>
    </row>
    <row r="158" spans="1:65" s="2" customFormat="1" ht="16.5" customHeight="1">
      <c r="A158" s="35"/>
      <c r="B158" s="36"/>
      <c r="C158" s="174" t="s">
        <v>505</v>
      </c>
      <c r="D158" s="174" t="s">
        <v>152</v>
      </c>
      <c r="E158" s="175" t="s">
        <v>2583</v>
      </c>
      <c r="F158" s="176" t="s">
        <v>2508</v>
      </c>
      <c r="G158" s="177" t="s">
        <v>2359</v>
      </c>
      <c r="H158" s="178">
        <v>1</v>
      </c>
      <c r="I158" s="179"/>
      <c r="J158" s="180">
        <f t="shared" si="30"/>
        <v>0</v>
      </c>
      <c r="K158" s="176" t="s">
        <v>19</v>
      </c>
      <c r="L158" s="40"/>
      <c r="M158" s="181" t="s">
        <v>19</v>
      </c>
      <c r="N158" s="182" t="s">
        <v>43</v>
      </c>
      <c r="O158" s="65"/>
      <c r="P158" s="183">
        <f t="shared" si="31"/>
        <v>0</v>
      </c>
      <c r="Q158" s="183">
        <v>0</v>
      </c>
      <c r="R158" s="183">
        <f t="shared" si="32"/>
        <v>0</v>
      </c>
      <c r="S158" s="183">
        <v>0</v>
      </c>
      <c r="T158" s="184">
        <f t="shared" si="3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34"/>
        <v>0</v>
      </c>
      <c r="BF158" s="186">
        <f t="shared" si="35"/>
        <v>0</v>
      </c>
      <c r="BG158" s="186">
        <f t="shared" si="36"/>
        <v>0</v>
      </c>
      <c r="BH158" s="186">
        <f t="shared" si="37"/>
        <v>0</v>
      </c>
      <c r="BI158" s="186">
        <f t="shared" si="38"/>
        <v>0</v>
      </c>
      <c r="BJ158" s="18" t="s">
        <v>80</v>
      </c>
      <c r="BK158" s="186">
        <f t="shared" si="39"/>
        <v>0</v>
      </c>
      <c r="BL158" s="18" t="s">
        <v>157</v>
      </c>
      <c r="BM158" s="185" t="s">
        <v>1357</v>
      </c>
    </row>
    <row r="159" spans="1:65" s="2" customFormat="1" ht="16.5" customHeight="1">
      <c r="A159" s="35"/>
      <c r="B159" s="36"/>
      <c r="C159" s="174" t="s">
        <v>516</v>
      </c>
      <c r="D159" s="174" t="s">
        <v>152</v>
      </c>
      <c r="E159" s="175" t="s">
        <v>2584</v>
      </c>
      <c r="F159" s="176" t="s">
        <v>2510</v>
      </c>
      <c r="G159" s="177" t="s">
        <v>2359</v>
      </c>
      <c r="H159" s="178">
        <v>1</v>
      </c>
      <c r="I159" s="179"/>
      <c r="J159" s="180">
        <f t="shared" si="3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31"/>
        <v>0</v>
      </c>
      <c r="Q159" s="183">
        <v>0</v>
      </c>
      <c r="R159" s="183">
        <f t="shared" si="32"/>
        <v>0</v>
      </c>
      <c r="S159" s="183">
        <v>0</v>
      </c>
      <c r="T159" s="184">
        <f t="shared" si="3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 t="shared" si="34"/>
        <v>0</v>
      </c>
      <c r="BF159" s="186">
        <f t="shared" si="35"/>
        <v>0</v>
      </c>
      <c r="BG159" s="186">
        <f t="shared" si="36"/>
        <v>0</v>
      </c>
      <c r="BH159" s="186">
        <f t="shared" si="37"/>
        <v>0</v>
      </c>
      <c r="BI159" s="186">
        <f t="shared" si="38"/>
        <v>0</v>
      </c>
      <c r="BJ159" s="18" t="s">
        <v>80</v>
      </c>
      <c r="BK159" s="186">
        <f t="shared" si="39"/>
        <v>0</v>
      </c>
      <c r="BL159" s="18" t="s">
        <v>157</v>
      </c>
      <c r="BM159" s="185" t="s">
        <v>1368</v>
      </c>
    </row>
    <row r="160" spans="1:65" s="2" customFormat="1" ht="16.5" customHeight="1">
      <c r="A160" s="35"/>
      <c r="B160" s="36"/>
      <c r="C160" s="174" t="s">
        <v>522</v>
      </c>
      <c r="D160" s="174" t="s">
        <v>152</v>
      </c>
      <c r="E160" s="175" t="s">
        <v>2585</v>
      </c>
      <c r="F160" s="176" t="s">
        <v>2512</v>
      </c>
      <c r="G160" s="177" t="s">
        <v>435</v>
      </c>
      <c r="H160" s="178">
        <v>1.7</v>
      </c>
      <c r="I160" s="179"/>
      <c r="J160" s="180">
        <f t="shared" si="30"/>
        <v>0</v>
      </c>
      <c r="K160" s="176" t="s">
        <v>19</v>
      </c>
      <c r="L160" s="40"/>
      <c r="M160" s="181" t="s">
        <v>19</v>
      </c>
      <c r="N160" s="182" t="s">
        <v>43</v>
      </c>
      <c r="O160" s="65"/>
      <c r="P160" s="183">
        <f t="shared" si="31"/>
        <v>0</v>
      </c>
      <c r="Q160" s="183">
        <v>0</v>
      </c>
      <c r="R160" s="183">
        <f t="shared" si="32"/>
        <v>0</v>
      </c>
      <c r="S160" s="183">
        <v>0</v>
      </c>
      <c r="T160" s="184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157</v>
      </c>
      <c r="AT160" s="185" t="s">
        <v>152</v>
      </c>
      <c r="AU160" s="185" t="s">
        <v>80</v>
      </c>
      <c r="AY160" s="18" t="s">
        <v>149</v>
      </c>
      <c r="BE160" s="186">
        <f t="shared" si="34"/>
        <v>0</v>
      </c>
      <c r="BF160" s="186">
        <f t="shared" si="35"/>
        <v>0</v>
      </c>
      <c r="BG160" s="186">
        <f t="shared" si="36"/>
        <v>0</v>
      </c>
      <c r="BH160" s="186">
        <f t="shared" si="37"/>
        <v>0</v>
      </c>
      <c r="BI160" s="186">
        <f t="shared" si="38"/>
        <v>0</v>
      </c>
      <c r="BJ160" s="18" t="s">
        <v>80</v>
      </c>
      <c r="BK160" s="186">
        <f t="shared" si="39"/>
        <v>0</v>
      </c>
      <c r="BL160" s="18" t="s">
        <v>157</v>
      </c>
      <c r="BM160" s="185" t="s">
        <v>1380</v>
      </c>
    </row>
    <row r="161" spans="2:63" s="12" customFormat="1" ht="25.9" customHeight="1">
      <c r="B161" s="158"/>
      <c r="C161" s="159"/>
      <c r="D161" s="160" t="s">
        <v>71</v>
      </c>
      <c r="E161" s="161" t="s">
        <v>2586</v>
      </c>
      <c r="F161" s="161" t="s">
        <v>2587</v>
      </c>
      <c r="G161" s="159"/>
      <c r="H161" s="159"/>
      <c r="I161" s="162"/>
      <c r="J161" s="163">
        <f>BK161</f>
        <v>0</v>
      </c>
      <c r="K161" s="159"/>
      <c r="L161" s="164"/>
      <c r="M161" s="165"/>
      <c r="N161" s="166"/>
      <c r="O161" s="166"/>
      <c r="P161" s="167">
        <f>SUM(P162:P175)</f>
        <v>0</v>
      </c>
      <c r="Q161" s="166"/>
      <c r="R161" s="167">
        <f>SUM(R162:R175)</f>
        <v>0</v>
      </c>
      <c r="S161" s="166"/>
      <c r="T161" s="168">
        <f>SUM(T162:T175)</f>
        <v>0</v>
      </c>
      <c r="AR161" s="169" t="s">
        <v>80</v>
      </c>
      <c r="AT161" s="170" t="s">
        <v>71</v>
      </c>
      <c r="AU161" s="170" t="s">
        <v>72</v>
      </c>
      <c r="AY161" s="169" t="s">
        <v>149</v>
      </c>
      <c r="BK161" s="171">
        <f>SUM(BK162:BK175)</f>
        <v>0</v>
      </c>
    </row>
    <row r="162" spans="1:65" s="2" customFormat="1" ht="24.2" customHeight="1">
      <c r="A162" s="35"/>
      <c r="B162" s="36"/>
      <c r="C162" s="174" t="s">
        <v>527</v>
      </c>
      <c r="D162" s="174" t="s">
        <v>152</v>
      </c>
      <c r="E162" s="175" t="s">
        <v>2588</v>
      </c>
      <c r="F162" s="176" t="s">
        <v>2589</v>
      </c>
      <c r="G162" s="177" t="s">
        <v>2320</v>
      </c>
      <c r="H162" s="178">
        <v>2</v>
      </c>
      <c r="I162" s="179"/>
      <c r="J162" s="180">
        <f aca="true" t="shared" si="40" ref="J162:J175">ROUND(I162*H162,2)</f>
        <v>0</v>
      </c>
      <c r="K162" s="176" t="s">
        <v>19</v>
      </c>
      <c r="L162" s="40"/>
      <c r="M162" s="181" t="s">
        <v>19</v>
      </c>
      <c r="N162" s="182" t="s">
        <v>43</v>
      </c>
      <c r="O162" s="65"/>
      <c r="P162" s="183">
        <f aca="true" t="shared" si="41" ref="P162:P175">O162*H162</f>
        <v>0</v>
      </c>
      <c r="Q162" s="183">
        <v>0</v>
      </c>
      <c r="R162" s="183">
        <f aca="true" t="shared" si="42" ref="R162:R175">Q162*H162</f>
        <v>0</v>
      </c>
      <c r="S162" s="183">
        <v>0</v>
      </c>
      <c r="T162" s="184">
        <f aca="true" t="shared" si="43" ref="T162:T175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157</v>
      </c>
      <c r="AT162" s="185" t="s">
        <v>152</v>
      </c>
      <c r="AU162" s="185" t="s">
        <v>80</v>
      </c>
      <c r="AY162" s="18" t="s">
        <v>149</v>
      </c>
      <c r="BE162" s="186">
        <f aca="true" t="shared" si="44" ref="BE162:BE175">IF(N162="základní",J162,0)</f>
        <v>0</v>
      </c>
      <c r="BF162" s="186">
        <f aca="true" t="shared" si="45" ref="BF162:BF175">IF(N162="snížená",J162,0)</f>
        <v>0</v>
      </c>
      <c r="BG162" s="186">
        <f aca="true" t="shared" si="46" ref="BG162:BG175">IF(N162="zákl. přenesená",J162,0)</f>
        <v>0</v>
      </c>
      <c r="BH162" s="186">
        <f aca="true" t="shared" si="47" ref="BH162:BH175">IF(N162="sníž. přenesená",J162,0)</f>
        <v>0</v>
      </c>
      <c r="BI162" s="186">
        <f aca="true" t="shared" si="48" ref="BI162:BI175">IF(N162="nulová",J162,0)</f>
        <v>0</v>
      </c>
      <c r="BJ162" s="18" t="s">
        <v>80</v>
      </c>
      <c r="BK162" s="186">
        <f aca="true" t="shared" si="49" ref="BK162:BK175">ROUND(I162*H162,2)</f>
        <v>0</v>
      </c>
      <c r="BL162" s="18" t="s">
        <v>157</v>
      </c>
      <c r="BM162" s="185" t="s">
        <v>1393</v>
      </c>
    </row>
    <row r="163" spans="1:65" s="2" customFormat="1" ht="16.5" customHeight="1">
      <c r="A163" s="35"/>
      <c r="B163" s="36"/>
      <c r="C163" s="174" t="s">
        <v>533</v>
      </c>
      <c r="D163" s="174" t="s">
        <v>152</v>
      </c>
      <c r="E163" s="175" t="s">
        <v>2590</v>
      </c>
      <c r="F163" s="176" t="s">
        <v>2591</v>
      </c>
      <c r="G163" s="177" t="s">
        <v>247</v>
      </c>
      <c r="H163" s="178">
        <v>65</v>
      </c>
      <c r="I163" s="179"/>
      <c r="J163" s="180">
        <f t="shared" si="40"/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 t="shared" si="41"/>
        <v>0</v>
      </c>
      <c r="Q163" s="183">
        <v>0</v>
      </c>
      <c r="R163" s="183">
        <f t="shared" si="42"/>
        <v>0</v>
      </c>
      <c r="S163" s="183">
        <v>0</v>
      </c>
      <c r="T163" s="184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 t="shared" si="44"/>
        <v>0</v>
      </c>
      <c r="BF163" s="186">
        <f t="shared" si="45"/>
        <v>0</v>
      </c>
      <c r="BG163" s="186">
        <f t="shared" si="46"/>
        <v>0</v>
      </c>
      <c r="BH163" s="186">
        <f t="shared" si="47"/>
        <v>0</v>
      </c>
      <c r="BI163" s="186">
        <f t="shared" si="48"/>
        <v>0</v>
      </c>
      <c r="BJ163" s="18" t="s">
        <v>80</v>
      </c>
      <c r="BK163" s="186">
        <f t="shared" si="49"/>
        <v>0</v>
      </c>
      <c r="BL163" s="18" t="s">
        <v>157</v>
      </c>
      <c r="BM163" s="185" t="s">
        <v>1403</v>
      </c>
    </row>
    <row r="164" spans="1:65" s="2" customFormat="1" ht="16.5" customHeight="1">
      <c r="A164" s="35"/>
      <c r="B164" s="36"/>
      <c r="C164" s="174" t="s">
        <v>540</v>
      </c>
      <c r="D164" s="174" t="s">
        <v>152</v>
      </c>
      <c r="E164" s="175" t="s">
        <v>2592</v>
      </c>
      <c r="F164" s="176" t="s">
        <v>2593</v>
      </c>
      <c r="G164" s="177" t="s">
        <v>247</v>
      </c>
      <c r="H164" s="178">
        <v>6</v>
      </c>
      <c r="I164" s="179"/>
      <c r="J164" s="180">
        <f t="shared" si="40"/>
        <v>0</v>
      </c>
      <c r="K164" s="176" t="s">
        <v>19</v>
      </c>
      <c r="L164" s="40"/>
      <c r="M164" s="181" t="s">
        <v>19</v>
      </c>
      <c r="N164" s="182" t="s">
        <v>43</v>
      </c>
      <c r="O164" s="65"/>
      <c r="P164" s="183">
        <f t="shared" si="41"/>
        <v>0</v>
      </c>
      <c r="Q164" s="183">
        <v>0</v>
      </c>
      <c r="R164" s="183">
        <f t="shared" si="42"/>
        <v>0</v>
      </c>
      <c r="S164" s="183">
        <v>0</v>
      </c>
      <c r="T164" s="184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80</v>
      </c>
      <c r="AY164" s="18" t="s">
        <v>149</v>
      </c>
      <c r="BE164" s="186">
        <f t="shared" si="44"/>
        <v>0</v>
      </c>
      <c r="BF164" s="186">
        <f t="shared" si="45"/>
        <v>0</v>
      </c>
      <c r="BG164" s="186">
        <f t="shared" si="46"/>
        <v>0</v>
      </c>
      <c r="BH164" s="186">
        <f t="shared" si="47"/>
        <v>0</v>
      </c>
      <c r="BI164" s="186">
        <f t="shared" si="48"/>
        <v>0</v>
      </c>
      <c r="BJ164" s="18" t="s">
        <v>80</v>
      </c>
      <c r="BK164" s="186">
        <f t="shared" si="49"/>
        <v>0</v>
      </c>
      <c r="BL164" s="18" t="s">
        <v>157</v>
      </c>
      <c r="BM164" s="185" t="s">
        <v>1415</v>
      </c>
    </row>
    <row r="165" spans="1:65" s="2" customFormat="1" ht="33" customHeight="1">
      <c r="A165" s="35"/>
      <c r="B165" s="36"/>
      <c r="C165" s="174" t="s">
        <v>546</v>
      </c>
      <c r="D165" s="174" t="s">
        <v>152</v>
      </c>
      <c r="E165" s="175" t="s">
        <v>2594</v>
      </c>
      <c r="F165" s="176" t="s">
        <v>2595</v>
      </c>
      <c r="G165" s="177" t="s">
        <v>2359</v>
      </c>
      <c r="H165" s="178">
        <v>1</v>
      </c>
      <c r="I165" s="179"/>
      <c r="J165" s="180">
        <f t="shared" si="40"/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 t="shared" si="41"/>
        <v>0</v>
      </c>
      <c r="Q165" s="183">
        <v>0</v>
      </c>
      <c r="R165" s="183">
        <f t="shared" si="42"/>
        <v>0</v>
      </c>
      <c r="S165" s="183">
        <v>0</v>
      </c>
      <c r="T165" s="184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 t="shared" si="44"/>
        <v>0</v>
      </c>
      <c r="BF165" s="186">
        <f t="shared" si="45"/>
        <v>0</v>
      </c>
      <c r="BG165" s="186">
        <f t="shared" si="46"/>
        <v>0</v>
      </c>
      <c r="BH165" s="186">
        <f t="shared" si="47"/>
        <v>0</v>
      </c>
      <c r="BI165" s="186">
        <f t="shared" si="48"/>
        <v>0</v>
      </c>
      <c r="BJ165" s="18" t="s">
        <v>80</v>
      </c>
      <c r="BK165" s="186">
        <f t="shared" si="49"/>
        <v>0</v>
      </c>
      <c r="BL165" s="18" t="s">
        <v>157</v>
      </c>
      <c r="BM165" s="185" t="s">
        <v>1426</v>
      </c>
    </row>
    <row r="166" spans="1:65" s="2" customFormat="1" ht="33" customHeight="1">
      <c r="A166" s="35"/>
      <c r="B166" s="36"/>
      <c r="C166" s="174" t="s">
        <v>555</v>
      </c>
      <c r="D166" s="174" t="s">
        <v>152</v>
      </c>
      <c r="E166" s="175" t="s">
        <v>2596</v>
      </c>
      <c r="F166" s="176" t="s">
        <v>2597</v>
      </c>
      <c r="G166" s="177" t="s">
        <v>2359</v>
      </c>
      <c r="H166" s="178">
        <v>1</v>
      </c>
      <c r="I166" s="179"/>
      <c r="J166" s="180">
        <f t="shared" si="40"/>
        <v>0</v>
      </c>
      <c r="K166" s="176" t="s">
        <v>19</v>
      </c>
      <c r="L166" s="40"/>
      <c r="M166" s="181" t="s">
        <v>19</v>
      </c>
      <c r="N166" s="182" t="s">
        <v>43</v>
      </c>
      <c r="O166" s="65"/>
      <c r="P166" s="183">
        <f t="shared" si="41"/>
        <v>0</v>
      </c>
      <c r="Q166" s="183">
        <v>0</v>
      </c>
      <c r="R166" s="183">
        <f t="shared" si="42"/>
        <v>0</v>
      </c>
      <c r="S166" s="183">
        <v>0</v>
      </c>
      <c r="T166" s="184">
        <f t="shared" si="4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157</v>
      </c>
      <c r="AT166" s="185" t="s">
        <v>152</v>
      </c>
      <c r="AU166" s="185" t="s">
        <v>80</v>
      </c>
      <c r="AY166" s="18" t="s">
        <v>149</v>
      </c>
      <c r="BE166" s="186">
        <f t="shared" si="44"/>
        <v>0</v>
      </c>
      <c r="BF166" s="186">
        <f t="shared" si="45"/>
        <v>0</v>
      </c>
      <c r="BG166" s="186">
        <f t="shared" si="46"/>
        <v>0</v>
      </c>
      <c r="BH166" s="186">
        <f t="shared" si="47"/>
        <v>0</v>
      </c>
      <c r="BI166" s="186">
        <f t="shared" si="48"/>
        <v>0</v>
      </c>
      <c r="BJ166" s="18" t="s">
        <v>80</v>
      </c>
      <c r="BK166" s="186">
        <f t="shared" si="49"/>
        <v>0</v>
      </c>
      <c r="BL166" s="18" t="s">
        <v>157</v>
      </c>
      <c r="BM166" s="185" t="s">
        <v>1435</v>
      </c>
    </row>
    <row r="167" spans="1:65" s="2" customFormat="1" ht="24.2" customHeight="1">
      <c r="A167" s="35"/>
      <c r="B167" s="36"/>
      <c r="C167" s="174" t="s">
        <v>561</v>
      </c>
      <c r="D167" s="174" t="s">
        <v>152</v>
      </c>
      <c r="E167" s="175" t="s">
        <v>2598</v>
      </c>
      <c r="F167" s="176" t="s">
        <v>2599</v>
      </c>
      <c r="G167" s="177" t="s">
        <v>2359</v>
      </c>
      <c r="H167" s="178">
        <v>1</v>
      </c>
      <c r="I167" s="179"/>
      <c r="J167" s="180">
        <f t="shared" si="40"/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 t="shared" si="41"/>
        <v>0</v>
      </c>
      <c r="Q167" s="183">
        <v>0</v>
      </c>
      <c r="R167" s="183">
        <f t="shared" si="42"/>
        <v>0</v>
      </c>
      <c r="S167" s="183">
        <v>0</v>
      </c>
      <c r="T167" s="184">
        <f t="shared" si="4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 t="shared" si="44"/>
        <v>0</v>
      </c>
      <c r="BF167" s="186">
        <f t="shared" si="45"/>
        <v>0</v>
      </c>
      <c r="BG167" s="186">
        <f t="shared" si="46"/>
        <v>0</v>
      </c>
      <c r="BH167" s="186">
        <f t="shared" si="47"/>
        <v>0</v>
      </c>
      <c r="BI167" s="186">
        <f t="shared" si="48"/>
        <v>0</v>
      </c>
      <c r="BJ167" s="18" t="s">
        <v>80</v>
      </c>
      <c r="BK167" s="186">
        <f t="shared" si="49"/>
        <v>0</v>
      </c>
      <c r="BL167" s="18" t="s">
        <v>157</v>
      </c>
      <c r="BM167" s="185" t="s">
        <v>1448</v>
      </c>
    </row>
    <row r="168" spans="1:65" s="2" customFormat="1" ht="16.5" customHeight="1">
      <c r="A168" s="35"/>
      <c r="B168" s="36"/>
      <c r="C168" s="174" t="s">
        <v>567</v>
      </c>
      <c r="D168" s="174" t="s">
        <v>152</v>
      </c>
      <c r="E168" s="175" t="s">
        <v>2600</v>
      </c>
      <c r="F168" s="176" t="s">
        <v>2601</v>
      </c>
      <c r="G168" s="177" t="s">
        <v>247</v>
      </c>
      <c r="H168" s="178">
        <v>0.5</v>
      </c>
      <c r="I168" s="179"/>
      <c r="J168" s="180">
        <f t="shared" si="40"/>
        <v>0</v>
      </c>
      <c r="K168" s="176" t="s">
        <v>19</v>
      </c>
      <c r="L168" s="40"/>
      <c r="M168" s="181" t="s">
        <v>19</v>
      </c>
      <c r="N168" s="182" t="s">
        <v>43</v>
      </c>
      <c r="O168" s="65"/>
      <c r="P168" s="183">
        <f t="shared" si="41"/>
        <v>0</v>
      </c>
      <c r="Q168" s="183">
        <v>0</v>
      </c>
      <c r="R168" s="183">
        <f t="shared" si="42"/>
        <v>0</v>
      </c>
      <c r="S168" s="183">
        <v>0</v>
      </c>
      <c r="T168" s="184">
        <f t="shared" si="4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157</v>
      </c>
      <c r="AT168" s="185" t="s">
        <v>152</v>
      </c>
      <c r="AU168" s="185" t="s">
        <v>80</v>
      </c>
      <c r="AY168" s="18" t="s">
        <v>149</v>
      </c>
      <c r="BE168" s="186">
        <f t="shared" si="44"/>
        <v>0</v>
      </c>
      <c r="BF168" s="186">
        <f t="shared" si="45"/>
        <v>0</v>
      </c>
      <c r="BG168" s="186">
        <f t="shared" si="46"/>
        <v>0</v>
      </c>
      <c r="BH168" s="186">
        <f t="shared" si="47"/>
        <v>0</v>
      </c>
      <c r="BI168" s="186">
        <f t="shared" si="48"/>
        <v>0</v>
      </c>
      <c r="BJ168" s="18" t="s">
        <v>80</v>
      </c>
      <c r="BK168" s="186">
        <f t="shared" si="49"/>
        <v>0</v>
      </c>
      <c r="BL168" s="18" t="s">
        <v>157</v>
      </c>
      <c r="BM168" s="185" t="s">
        <v>1460</v>
      </c>
    </row>
    <row r="169" spans="1:65" s="2" customFormat="1" ht="16.5" customHeight="1">
      <c r="A169" s="35"/>
      <c r="B169" s="36"/>
      <c r="C169" s="174" t="s">
        <v>573</v>
      </c>
      <c r="D169" s="174" t="s">
        <v>152</v>
      </c>
      <c r="E169" s="175" t="s">
        <v>2602</v>
      </c>
      <c r="F169" s="176" t="s">
        <v>2603</v>
      </c>
      <c r="G169" s="177" t="s">
        <v>247</v>
      </c>
      <c r="H169" s="178">
        <v>0.5</v>
      </c>
      <c r="I169" s="179"/>
      <c r="J169" s="180">
        <f t="shared" si="40"/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 t="shared" si="41"/>
        <v>0</v>
      </c>
      <c r="Q169" s="183">
        <v>0</v>
      </c>
      <c r="R169" s="183">
        <f t="shared" si="42"/>
        <v>0</v>
      </c>
      <c r="S169" s="183">
        <v>0</v>
      </c>
      <c r="T169" s="184">
        <f t="shared" si="4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 t="shared" si="44"/>
        <v>0</v>
      </c>
      <c r="BF169" s="186">
        <f t="shared" si="45"/>
        <v>0</v>
      </c>
      <c r="BG169" s="186">
        <f t="shared" si="46"/>
        <v>0</v>
      </c>
      <c r="BH169" s="186">
        <f t="shared" si="47"/>
        <v>0</v>
      </c>
      <c r="BI169" s="186">
        <f t="shared" si="48"/>
        <v>0</v>
      </c>
      <c r="BJ169" s="18" t="s">
        <v>80</v>
      </c>
      <c r="BK169" s="186">
        <f t="shared" si="49"/>
        <v>0</v>
      </c>
      <c r="BL169" s="18" t="s">
        <v>157</v>
      </c>
      <c r="BM169" s="185" t="s">
        <v>1471</v>
      </c>
    </row>
    <row r="170" spans="1:65" s="2" customFormat="1" ht="16.5" customHeight="1">
      <c r="A170" s="35"/>
      <c r="B170" s="36"/>
      <c r="C170" s="174" t="s">
        <v>579</v>
      </c>
      <c r="D170" s="174" t="s">
        <v>152</v>
      </c>
      <c r="E170" s="175" t="s">
        <v>2604</v>
      </c>
      <c r="F170" s="176" t="s">
        <v>2605</v>
      </c>
      <c r="G170" s="177" t="s">
        <v>2320</v>
      </c>
      <c r="H170" s="178">
        <v>1</v>
      </c>
      <c r="I170" s="179"/>
      <c r="J170" s="180">
        <f t="shared" si="40"/>
        <v>0</v>
      </c>
      <c r="K170" s="176" t="s">
        <v>19</v>
      </c>
      <c r="L170" s="40"/>
      <c r="M170" s="181" t="s">
        <v>19</v>
      </c>
      <c r="N170" s="182" t="s">
        <v>43</v>
      </c>
      <c r="O170" s="65"/>
      <c r="P170" s="183">
        <f t="shared" si="41"/>
        <v>0</v>
      </c>
      <c r="Q170" s="183">
        <v>0</v>
      </c>
      <c r="R170" s="183">
        <f t="shared" si="42"/>
        <v>0</v>
      </c>
      <c r="S170" s="183">
        <v>0</v>
      </c>
      <c r="T170" s="184">
        <f t="shared" si="4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157</v>
      </c>
      <c r="AT170" s="185" t="s">
        <v>152</v>
      </c>
      <c r="AU170" s="185" t="s">
        <v>80</v>
      </c>
      <c r="AY170" s="18" t="s">
        <v>149</v>
      </c>
      <c r="BE170" s="186">
        <f t="shared" si="44"/>
        <v>0</v>
      </c>
      <c r="BF170" s="186">
        <f t="shared" si="45"/>
        <v>0</v>
      </c>
      <c r="BG170" s="186">
        <f t="shared" si="46"/>
        <v>0</v>
      </c>
      <c r="BH170" s="186">
        <f t="shared" si="47"/>
        <v>0</v>
      </c>
      <c r="BI170" s="186">
        <f t="shared" si="48"/>
        <v>0</v>
      </c>
      <c r="BJ170" s="18" t="s">
        <v>80</v>
      </c>
      <c r="BK170" s="186">
        <f t="shared" si="49"/>
        <v>0</v>
      </c>
      <c r="BL170" s="18" t="s">
        <v>157</v>
      </c>
      <c r="BM170" s="185" t="s">
        <v>1484</v>
      </c>
    </row>
    <row r="171" spans="1:65" s="2" customFormat="1" ht="16.5" customHeight="1">
      <c r="A171" s="35"/>
      <c r="B171" s="36"/>
      <c r="C171" s="174" t="s">
        <v>585</v>
      </c>
      <c r="D171" s="174" t="s">
        <v>152</v>
      </c>
      <c r="E171" s="175" t="s">
        <v>2606</v>
      </c>
      <c r="F171" s="176" t="s">
        <v>2607</v>
      </c>
      <c r="G171" s="177" t="s">
        <v>2320</v>
      </c>
      <c r="H171" s="178">
        <v>3</v>
      </c>
      <c r="I171" s="179"/>
      <c r="J171" s="180">
        <f t="shared" si="40"/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 t="shared" si="41"/>
        <v>0</v>
      </c>
      <c r="Q171" s="183">
        <v>0</v>
      </c>
      <c r="R171" s="183">
        <f t="shared" si="42"/>
        <v>0</v>
      </c>
      <c r="S171" s="183">
        <v>0</v>
      </c>
      <c r="T171" s="184">
        <f t="shared" si="4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 t="shared" si="44"/>
        <v>0</v>
      </c>
      <c r="BF171" s="186">
        <f t="shared" si="45"/>
        <v>0</v>
      </c>
      <c r="BG171" s="186">
        <f t="shared" si="46"/>
        <v>0</v>
      </c>
      <c r="BH171" s="186">
        <f t="shared" si="47"/>
        <v>0</v>
      </c>
      <c r="BI171" s="186">
        <f t="shared" si="48"/>
        <v>0</v>
      </c>
      <c r="BJ171" s="18" t="s">
        <v>80</v>
      </c>
      <c r="BK171" s="186">
        <f t="shared" si="49"/>
        <v>0</v>
      </c>
      <c r="BL171" s="18" t="s">
        <v>157</v>
      </c>
      <c r="BM171" s="185" t="s">
        <v>1495</v>
      </c>
    </row>
    <row r="172" spans="1:65" s="2" customFormat="1" ht="16.5" customHeight="1">
      <c r="A172" s="35"/>
      <c r="B172" s="36"/>
      <c r="C172" s="174" t="s">
        <v>593</v>
      </c>
      <c r="D172" s="174" t="s">
        <v>152</v>
      </c>
      <c r="E172" s="175" t="s">
        <v>2608</v>
      </c>
      <c r="F172" s="176" t="s">
        <v>2609</v>
      </c>
      <c r="G172" s="177" t="s">
        <v>2320</v>
      </c>
      <c r="H172" s="178">
        <v>1</v>
      </c>
      <c r="I172" s="179"/>
      <c r="J172" s="180">
        <f t="shared" si="40"/>
        <v>0</v>
      </c>
      <c r="K172" s="176" t="s">
        <v>19</v>
      </c>
      <c r="L172" s="40"/>
      <c r="M172" s="181" t="s">
        <v>19</v>
      </c>
      <c r="N172" s="182" t="s">
        <v>43</v>
      </c>
      <c r="O172" s="65"/>
      <c r="P172" s="183">
        <f t="shared" si="41"/>
        <v>0</v>
      </c>
      <c r="Q172" s="183">
        <v>0</v>
      </c>
      <c r="R172" s="183">
        <f t="shared" si="42"/>
        <v>0</v>
      </c>
      <c r="S172" s="183">
        <v>0</v>
      </c>
      <c r="T172" s="184">
        <f t="shared" si="4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157</v>
      </c>
      <c r="AT172" s="185" t="s">
        <v>152</v>
      </c>
      <c r="AU172" s="185" t="s">
        <v>80</v>
      </c>
      <c r="AY172" s="18" t="s">
        <v>149</v>
      </c>
      <c r="BE172" s="186">
        <f t="shared" si="44"/>
        <v>0</v>
      </c>
      <c r="BF172" s="186">
        <f t="shared" si="45"/>
        <v>0</v>
      </c>
      <c r="BG172" s="186">
        <f t="shared" si="46"/>
        <v>0</v>
      </c>
      <c r="BH172" s="186">
        <f t="shared" si="47"/>
        <v>0</v>
      </c>
      <c r="BI172" s="186">
        <f t="shared" si="48"/>
        <v>0</v>
      </c>
      <c r="BJ172" s="18" t="s">
        <v>80</v>
      </c>
      <c r="BK172" s="186">
        <f t="shared" si="49"/>
        <v>0</v>
      </c>
      <c r="BL172" s="18" t="s">
        <v>157</v>
      </c>
      <c r="BM172" s="185" t="s">
        <v>1506</v>
      </c>
    </row>
    <row r="173" spans="1:65" s="2" customFormat="1" ht="16.5" customHeight="1">
      <c r="A173" s="35"/>
      <c r="B173" s="36"/>
      <c r="C173" s="174" t="s">
        <v>599</v>
      </c>
      <c r="D173" s="174" t="s">
        <v>152</v>
      </c>
      <c r="E173" s="175" t="s">
        <v>2610</v>
      </c>
      <c r="F173" s="176" t="s">
        <v>2611</v>
      </c>
      <c r="G173" s="177" t="s">
        <v>2359</v>
      </c>
      <c r="H173" s="178">
        <v>1</v>
      </c>
      <c r="I173" s="179"/>
      <c r="J173" s="180">
        <f t="shared" si="40"/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 t="shared" si="41"/>
        <v>0</v>
      </c>
      <c r="Q173" s="183">
        <v>0</v>
      </c>
      <c r="R173" s="183">
        <f t="shared" si="42"/>
        <v>0</v>
      </c>
      <c r="S173" s="183">
        <v>0</v>
      </c>
      <c r="T173" s="184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 t="shared" si="44"/>
        <v>0</v>
      </c>
      <c r="BF173" s="186">
        <f t="shared" si="45"/>
        <v>0</v>
      </c>
      <c r="BG173" s="186">
        <f t="shared" si="46"/>
        <v>0</v>
      </c>
      <c r="BH173" s="186">
        <f t="shared" si="47"/>
        <v>0</v>
      </c>
      <c r="BI173" s="186">
        <f t="shared" si="48"/>
        <v>0</v>
      </c>
      <c r="BJ173" s="18" t="s">
        <v>80</v>
      </c>
      <c r="BK173" s="186">
        <f t="shared" si="49"/>
        <v>0</v>
      </c>
      <c r="BL173" s="18" t="s">
        <v>157</v>
      </c>
      <c r="BM173" s="185" t="s">
        <v>1515</v>
      </c>
    </row>
    <row r="174" spans="1:65" s="2" customFormat="1" ht="16.5" customHeight="1">
      <c r="A174" s="35"/>
      <c r="B174" s="36"/>
      <c r="C174" s="174" t="s">
        <v>605</v>
      </c>
      <c r="D174" s="174" t="s">
        <v>152</v>
      </c>
      <c r="E174" s="175" t="s">
        <v>2612</v>
      </c>
      <c r="F174" s="176" t="s">
        <v>2508</v>
      </c>
      <c r="G174" s="177" t="s">
        <v>2359</v>
      </c>
      <c r="H174" s="178">
        <v>1</v>
      </c>
      <c r="I174" s="179"/>
      <c r="J174" s="180">
        <f t="shared" si="40"/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 t="shared" si="41"/>
        <v>0</v>
      </c>
      <c r="Q174" s="183">
        <v>0</v>
      </c>
      <c r="R174" s="183">
        <f t="shared" si="42"/>
        <v>0</v>
      </c>
      <c r="S174" s="183">
        <v>0</v>
      </c>
      <c r="T174" s="184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80</v>
      </c>
      <c r="AY174" s="18" t="s">
        <v>149</v>
      </c>
      <c r="BE174" s="186">
        <f t="shared" si="44"/>
        <v>0</v>
      </c>
      <c r="BF174" s="186">
        <f t="shared" si="45"/>
        <v>0</v>
      </c>
      <c r="BG174" s="186">
        <f t="shared" si="46"/>
        <v>0</v>
      </c>
      <c r="BH174" s="186">
        <f t="shared" si="47"/>
        <v>0</v>
      </c>
      <c r="BI174" s="186">
        <f t="shared" si="48"/>
        <v>0</v>
      </c>
      <c r="BJ174" s="18" t="s">
        <v>80</v>
      </c>
      <c r="BK174" s="186">
        <f t="shared" si="49"/>
        <v>0</v>
      </c>
      <c r="BL174" s="18" t="s">
        <v>157</v>
      </c>
      <c r="BM174" s="185" t="s">
        <v>1525</v>
      </c>
    </row>
    <row r="175" spans="1:65" s="2" customFormat="1" ht="16.5" customHeight="1">
      <c r="A175" s="35"/>
      <c r="B175" s="36"/>
      <c r="C175" s="174" t="s">
        <v>611</v>
      </c>
      <c r="D175" s="174" t="s">
        <v>152</v>
      </c>
      <c r="E175" s="175" t="s">
        <v>2613</v>
      </c>
      <c r="F175" s="176" t="s">
        <v>2512</v>
      </c>
      <c r="G175" s="177" t="s">
        <v>435</v>
      </c>
      <c r="H175" s="178">
        <v>0.3</v>
      </c>
      <c r="I175" s="179"/>
      <c r="J175" s="180">
        <f t="shared" si="40"/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 t="shared" si="41"/>
        <v>0</v>
      </c>
      <c r="Q175" s="183">
        <v>0</v>
      </c>
      <c r="R175" s="183">
        <f t="shared" si="42"/>
        <v>0</v>
      </c>
      <c r="S175" s="183">
        <v>0</v>
      </c>
      <c r="T175" s="184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80</v>
      </c>
      <c r="AY175" s="18" t="s">
        <v>149</v>
      </c>
      <c r="BE175" s="186">
        <f t="shared" si="44"/>
        <v>0</v>
      </c>
      <c r="BF175" s="186">
        <f t="shared" si="45"/>
        <v>0</v>
      </c>
      <c r="BG175" s="186">
        <f t="shared" si="46"/>
        <v>0</v>
      </c>
      <c r="BH175" s="186">
        <f t="shared" si="47"/>
        <v>0</v>
      </c>
      <c r="BI175" s="186">
        <f t="shared" si="48"/>
        <v>0</v>
      </c>
      <c r="BJ175" s="18" t="s">
        <v>80</v>
      </c>
      <c r="BK175" s="186">
        <f t="shared" si="49"/>
        <v>0</v>
      </c>
      <c r="BL175" s="18" t="s">
        <v>157</v>
      </c>
      <c r="BM175" s="185" t="s">
        <v>1535</v>
      </c>
    </row>
    <row r="176" spans="2:63" s="12" customFormat="1" ht="25.9" customHeight="1">
      <c r="B176" s="158"/>
      <c r="C176" s="159"/>
      <c r="D176" s="160" t="s">
        <v>71</v>
      </c>
      <c r="E176" s="161" t="s">
        <v>2614</v>
      </c>
      <c r="F176" s="161" t="s">
        <v>2615</v>
      </c>
      <c r="G176" s="159"/>
      <c r="H176" s="159"/>
      <c r="I176" s="162"/>
      <c r="J176" s="163">
        <f>BK176</f>
        <v>0</v>
      </c>
      <c r="K176" s="159"/>
      <c r="L176" s="164"/>
      <c r="M176" s="165"/>
      <c r="N176" s="166"/>
      <c r="O176" s="166"/>
      <c r="P176" s="167">
        <f>SUM(P177:P200)</f>
        <v>0</v>
      </c>
      <c r="Q176" s="166"/>
      <c r="R176" s="167">
        <f>SUM(R177:R200)</f>
        <v>0</v>
      </c>
      <c r="S176" s="166"/>
      <c r="T176" s="168">
        <f>SUM(T177:T200)</f>
        <v>0</v>
      </c>
      <c r="AR176" s="169" t="s">
        <v>80</v>
      </c>
      <c r="AT176" s="170" t="s">
        <v>71</v>
      </c>
      <c r="AU176" s="170" t="s">
        <v>72</v>
      </c>
      <c r="AY176" s="169" t="s">
        <v>149</v>
      </c>
      <c r="BK176" s="171">
        <f>SUM(BK177:BK200)</f>
        <v>0</v>
      </c>
    </row>
    <row r="177" spans="1:65" s="2" customFormat="1" ht="168" customHeight="1">
      <c r="A177" s="35"/>
      <c r="B177" s="36"/>
      <c r="C177" s="174" t="s">
        <v>618</v>
      </c>
      <c r="D177" s="174" t="s">
        <v>152</v>
      </c>
      <c r="E177" s="175" t="s">
        <v>2616</v>
      </c>
      <c r="F177" s="176" t="s">
        <v>2617</v>
      </c>
      <c r="G177" s="177" t="s">
        <v>2359</v>
      </c>
      <c r="H177" s="178">
        <v>1</v>
      </c>
      <c r="I177" s="179"/>
      <c r="J177" s="180">
        <f aca="true" t="shared" si="50" ref="J177:J200">ROUND(I177*H177,2)</f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 aca="true" t="shared" si="51" ref="P177:P200">O177*H177</f>
        <v>0</v>
      </c>
      <c r="Q177" s="183">
        <v>0</v>
      </c>
      <c r="R177" s="183">
        <f aca="true" t="shared" si="52" ref="R177:R200">Q177*H177</f>
        <v>0</v>
      </c>
      <c r="S177" s="183">
        <v>0</v>
      </c>
      <c r="T177" s="184">
        <f aca="true" t="shared" si="53" ref="T177:T200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80</v>
      </c>
      <c r="AY177" s="18" t="s">
        <v>149</v>
      </c>
      <c r="BE177" s="186">
        <f aca="true" t="shared" si="54" ref="BE177:BE200">IF(N177="základní",J177,0)</f>
        <v>0</v>
      </c>
      <c r="BF177" s="186">
        <f aca="true" t="shared" si="55" ref="BF177:BF200">IF(N177="snížená",J177,0)</f>
        <v>0</v>
      </c>
      <c r="BG177" s="186">
        <f aca="true" t="shared" si="56" ref="BG177:BG200">IF(N177="zákl. přenesená",J177,0)</f>
        <v>0</v>
      </c>
      <c r="BH177" s="186">
        <f aca="true" t="shared" si="57" ref="BH177:BH200">IF(N177="sníž. přenesená",J177,0)</f>
        <v>0</v>
      </c>
      <c r="BI177" s="186">
        <f aca="true" t="shared" si="58" ref="BI177:BI200">IF(N177="nulová",J177,0)</f>
        <v>0</v>
      </c>
      <c r="BJ177" s="18" t="s">
        <v>80</v>
      </c>
      <c r="BK177" s="186">
        <f aca="true" t="shared" si="59" ref="BK177:BK200">ROUND(I177*H177,2)</f>
        <v>0</v>
      </c>
      <c r="BL177" s="18" t="s">
        <v>157</v>
      </c>
      <c r="BM177" s="185" t="s">
        <v>1545</v>
      </c>
    </row>
    <row r="178" spans="1:65" s="2" customFormat="1" ht="24.2" customHeight="1">
      <c r="A178" s="35"/>
      <c r="B178" s="36"/>
      <c r="C178" s="174" t="s">
        <v>625</v>
      </c>
      <c r="D178" s="174" t="s">
        <v>152</v>
      </c>
      <c r="E178" s="175" t="s">
        <v>2618</v>
      </c>
      <c r="F178" s="176" t="s">
        <v>2619</v>
      </c>
      <c r="G178" s="177" t="s">
        <v>2359</v>
      </c>
      <c r="H178" s="178">
        <v>2</v>
      </c>
      <c r="I178" s="179"/>
      <c r="J178" s="180">
        <f t="shared" si="50"/>
        <v>0</v>
      </c>
      <c r="K178" s="176" t="s">
        <v>19</v>
      </c>
      <c r="L178" s="40"/>
      <c r="M178" s="181" t="s">
        <v>19</v>
      </c>
      <c r="N178" s="182" t="s">
        <v>43</v>
      </c>
      <c r="O178" s="65"/>
      <c r="P178" s="183">
        <f t="shared" si="51"/>
        <v>0</v>
      </c>
      <c r="Q178" s="183">
        <v>0</v>
      </c>
      <c r="R178" s="183">
        <f t="shared" si="52"/>
        <v>0</v>
      </c>
      <c r="S178" s="183">
        <v>0</v>
      </c>
      <c r="T178" s="184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157</v>
      </c>
      <c r="AT178" s="185" t="s">
        <v>152</v>
      </c>
      <c r="AU178" s="185" t="s">
        <v>80</v>
      </c>
      <c r="AY178" s="18" t="s">
        <v>149</v>
      </c>
      <c r="BE178" s="186">
        <f t="shared" si="54"/>
        <v>0</v>
      </c>
      <c r="BF178" s="186">
        <f t="shared" si="55"/>
        <v>0</v>
      </c>
      <c r="BG178" s="186">
        <f t="shared" si="56"/>
        <v>0</v>
      </c>
      <c r="BH178" s="186">
        <f t="shared" si="57"/>
        <v>0</v>
      </c>
      <c r="BI178" s="186">
        <f t="shared" si="58"/>
        <v>0</v>
      </c>
      <c r="BJ178" s="18" t="s">
        <v>80</v>
      </c>
      <c r="BK178" s="186">
        <f t="shared" si="59"/>
        <v>0</v>
      </c>
      <c r="BL178" s="18" t="s">
        <v>157</v>
      </c>
      <c r="BM178" s="185" t="s">
        <v>1555</v>
      </c>
    </row>
    <row r="179" spans="1:65" s="2" customFormat="1" ht="24.2" customHeight="1">
      <c r="A179" s="35"/>
      <c r="B179" s="36"/>
      <c r="C179" s="174" t="s">
        <v>632</v>
      </c>
      <c r="D179" s="174" t="s">
        <v>152</v>
      </c>
      <c r="E179" s="175" t="s">
        <v>2620</v>
      </c>
      <c r="F179" s="176" t="s">
        <v>2621</v>
      </c>
      <c r="G179" s="177" t="s">
        <v>2320</v>
      </c>
      <c r="H179" s="178">
        <v>2</v>
      </c>
      <c r="I179" s="179"/>
      <c r="J179" s="180">
        <f t="shared" si="50"/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 t="shared" si="51"/>
        <v>0</v>
      </c>
      <c r="Q179" s="183">
        <v>0</v>
      </c>
      <c r="R179" s="183">
        <f t="shared" si="52"/>
        <v>0</v>
      </c>
      <c r="S179" s="183">
        <v>0</v>
      </c>
      <c r="T179" s="184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80</v>
      </c>
      <c r="AY179" s="18" t="s">
        <v>149</v>
      </c>
      <c r="BE179" s="186">
        <f t="shared" si="54"/>
        <v>0</v>
      </c>
      <c r="BF179" s="186">
        <f t="shared" si="55"/>
        <v>0</v>
      </c>
      <c r="BG179" s="186">
        <f t="shared" si="56"/>
        <v>0</v>
      </c>
      <c r="BH179" s="186">
        <f t="shared" si="57"/>
        <v>0</v>
      </c>
      <c r="BI179" s="186">
        <f t="shared" si="58"/>
        <v>0</v>
      </c>
      <c r="BJ179" s="18" t="s">
        <v>80</v>
      </c>
      <c r="BK179" s="186">
        <f t="shared" si="59"/>
        <v>0</v>
      </c>
      <c r="BL179" s="18" t="s">
        <v>157</v>
      </c>
      <c r="BM179" s="185" t="s">
        <v>1565</v>
      </c>
    </row>
    <row r="180" spans="1:65" s="2" customFormat="1" ht="16.5" customHeight="1">
      <c r="A180" s="35"/>
      <c r="B180" s="36"/>
      <c r="C180" s="174" t="s">
        <v>638</v>
      </c>
      <c r="D180" s="174" t="s">
        <v>152</v>
      </c>
      <c r="E180" s="175" t="s">
        <v>2622</v>
      </c>
      <c r="F180" s="176" t="s">
        <v>2623</v>
      </c>
      <c r="G180" s="177" t="s">
        <v>2320</v>
      </c>
      <c r="H180" s="178">
        <v>1</v>
      </c>
      <c r="I180" s="179"/>
      <c r="J180" s="180">
        <f t="shared" si="50"/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 t="shared" si="51"/>
        <v>0</v>
      </c>
      <c r="Q180" s="183">
        <v>0</v>
      </c>
      <c r="R180" s="183">
        <f t="shared" si="52"/>
        <v>0</v>
      </c>
      <c r="S180" s="183">
        <v>0</v>
      </c>
      <c r="T180" s="184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80</v>
      </c>
      <c r="AY180" s="18" t="s">
        <v>149</v>
      </c>
      <c r="BE180" s="186">
        <f t="shared" si="54"/>
        <v>0</v>
      </c>
      <c r="BF180" s="186">
        <f t="shared" si="55"/>
        <v>0</v>
      </c>
      <c r="BG180" s="186">
        <f t="shared" si="56"/>
        <v>0</v>
      </c>
      <c r="BH180" s="186">
        <f t="shared" si="57"/>
        <v>0</v>
      </c>
      <c r="BI180" s="186">
        <f t="shared" si="58"/>
        <v>0</v>
      </c>
      <c r="BJ180" s="18" t="s">
        <v>80</v>
      </c>
      <c r="BK180" s="186">
        <f t="shared" si="59"/>
        <v>0</v>
      </c>
      <c r="BL180" s="18" t="s">
        <v>157</v>
      </c>
      <c r="BM180" s="185" t="s">
        <v>1578</v>
      </c>
    </row>
    <row r="181" spans="1:65" s="2" customFormat="1" ht="16.5" customHeight="1">
      <c r="A181" s="35"/>
      <c r="B181" s="36"/>
      <c r="C181" s="174" t="s">
        <v>648</v>
      </c>
      <c r="D181" s="174" t="s">
        <v>152</v>
      </c>
      <c r="E181" s="175" t="s">
        <v>2624</v>
      </c>
      <c r="F181" s="176" t="s">
        <v>2625</v>
      </c>
      <c r="G181" s="177" t="s">
        <v>2320</v>
      </c>
      <c r="H181" s="178">
        <v>3</v>
      </c>
      <c r="I181" s="179"/>
      <c r="J181" s="180">
        <f t="shared" si="50"/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 t="shared" si="51"/>
        <v>0</v>
      </c>
      <c r="Q181" s="183">
        <v>0</v>
      </c>
      <c r="R181" s="183">
        <f t="shared" si="52"/>
        <v>0</v>
      </c>
      <c r="S181" s="183">
        <v>0</v>
      </c>
      <c r="T181" s="184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80</v>
      </c>
      <c r="AY181" s="18" t="s">
        <v>149</v>
      </c>
      <c r="BE181" s="186">
        <f t="shared" si="54"/>
        <v>0</v>
      </c>
      <c r="BF181" s="186">
        <f t="shared" si="55"/>
        <v>0</v>
      </c>
      <c r="BG181" s="186">
        <f t="shared" si="56"/>
        <v>0</v>
      </c>
      <c r="BH181" s="186">
        <f t="shared" si="57"/>
        <v>0</v>
      </c>
      <c r="BI181" s="186">
        <f t="shared" si="58"/>
        <v>0</v>
      </c>
      <c r="BJ181" s="18" t="s">
        <v>80</v>
      </c>
      <c r="BK181" s="186">
        <f t="shared" si="59"/>
        <v>0</v>
      </c>
      <c r="BL181" s="18" t="s">
        <v>157</v>
      </c>
      <c r="BM181" s="185" t="s">
        <v>1592</v>
      </c>
    </row>
    <row r="182" spans="1:65" s="2" customFormat="1" ht="16.5" customHeight="1">
      <c r="A182" s="35"/>
      <c r="B182" s="36"/>
      <c r="C182" s="174" t="s">
        <v>654</v>
      </c>
      <c r="D182" s="174" t="s">
        <v>152</v>
      </c>
      <c r="E182" s="175" t="s">
        <v>2626</v>
      </c>
      <c r="F182" s="176" t="s">
        <v>2497</v>
      </c>
      <c r="G182" s="177" t="s">
        <v>2320</v>
      </c>
      <c r="H182" s="178">
        <v>1</v>
      </c>
      <c r="I182" s="179"/>
      <c r="J182" s="180">
        <f t="shared" si="50"/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 t="shared" si="51"/>
        <v>0</v>
      </c>
      <c r="Q182" s="183">
        <v>0</v>
      </c>
      <c r="R182" s="183">
        <f t="shared" si="52"/>
        <v>0</v>
      </c>
      <c r="S182" s="183">
        <v>0</v>
      </c>
      <c r="T182" s="184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80</v>
      </c>
      <c r="AY182" s="18" t="s">
        <v>149</v>
      </c>
      <c r="BE182" s="186">
        <f t="shared" si="54"/>
        <v>0</v>
      </c>
      <c r="BF182" s="186">
        <f t="shared" si="55"/>
        <v>0</v>
      </c>
      <c r="BG182" s="186">
        <f t="shared" si="56"/>
        <v>0</v>
      </c>
      <c r="BH182" s="186">
        <f t="shared" si="57"/>
        <v>0</v>
      </c>
      <c r="BI182" s="186">
        <f t="shared" si="58"/>
        <v>0</v>
      </c>
      <c r="BJ182" s="18" t="s">
        <v>80</v>
      </c>
      <c r="BK182" s="186">
        <f t="shared" si="59"/>
        <v>0</v>
      </c>
      <c r="BL182" s="18" t="s">
        <v>157</v>
      </c>
      <c r="BM182" s="185" t="s">
        <v>1602</v>
      </c>
    </row>
    <row r="183" spans="1:65" s="2" customFormat="1" ht="16.5" customHeight="1">
      <c r="A183" s="35"/>
      <c r="B183" s="36"/>
      <c r="C183" s="174" t="s">
        <v>660</v>
      </c>
      <c r="D183" s="174" t="s">
        <v>152</v>
      </c>
      <c r="E183" s="175" t="s">
        <v>2627</v>
      </c>
      <c r="F183" s="176" t="s">
        <v>2499</v>
      </c>
      <c r="G183" s="177" t="s">
        <v>170</v>
      </c>
      <c r="H183" s="178">
        <v>12</v>
      </c>
      <c r="I183" s="179"/>
      <c r="J183" s="180">
        <f t="shared" si="50"/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 t="shared" si="51"/>
        <v>0</v>
      </c>
      <c r="Q183" s="183">
        <v>0</v>
      </c>
      <c r="R183" s="183">
        <f t="shared" si="52"/>
        <v>0</v>
      </c>
      <c r="S183" s="183">
        <v>0</v>
      </c>
      <c r="T183" s="184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80</v>
      </c>
      <c r="AY183" s="18" t="s">
        <v>149</v>
      </c>
      <c r="BE183" s="186">
        <f t="shared" si="54"/>
        <v>0</v>
      </c>
      <c r="BF183" s="186">
        <f t="shared" si="55"/>
        <v>0</v>
      </c>
      <c r="BG183" s="186">
        <f t="shared" si="56"/>
        <v>0</v>
      </c>
      <c r="BH183" s="186">
        <f t="shared" si="57"/>
        <v>0</v>
      </c>
      <c r="BI183" s="186">
        <f t="shared" si="58"/>
        <v>0</v>
      </c>
      <c r="BJ183" s="18" t="s">
        <v>80</v>
      </c>
      <c r="BK183" s="186">
        <f t="shared" si="59"/>
        <v>0</v>
      </c>
      <c r="BL183" s="18" t="s">
        <v>157</v>
      </c>
      <c r="BM183" s="185" t="s">
        <v>1611</v>
      </c>
    </row>
    <row r="184" spans="1:65" s="2" customFormat="1" ht="24.2" customHeight="1">
      <c r="A184" s="35"/>
      <c r="B184" s="36"/>
      <c r="C184" s="174" t="s">
        <v>666</v>
      </c>
      <c r="D184" s="174" t="s">
        <v>152</v>
      </c>
      <c r="E184" s="175" t="s">
        <v>2628</v>
      </c>
      <c r="F184" s="176" t="s">
        <v>2501</v>
      </c>
      <c r="G184" s="177" t="s">
        <v>170</v>
      </c>
      <c r="H184" s="178">
        <v>40</v>
      </c>
      <c r="I184" s="179"/>
      <c r="J184" s="180">
        <f t="shared" si="50"/>
        <v>0</v>
      </c>
      <c r="K184" s="176" t="s">
        <v>19</v>
      </c>
      <c r="L184" s="40"/>
      <c r="M184" s="181" t="s">
        <v>19</v>
      </c>
      <c r="N184" s="182" t="s">
        <v>43</v>
      </c>
      <c r="O184" s="65"/>
      <c r="P184" s="183">
        <f t="shared" si="51"/>
        <v>0</v>
      </c>
      <c r="Q184" s="183">
        <v>0</v>
      </c>
      <c r="R184" s="183">
        <f t="shared" si="52"/>
        <v>0</v>
      </c>
      <c r="S184" s="183">
        <v>0</v>
      </c>
      <c r="T184" s="184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157</v>
      </c>
      <c r="AT184" s="185" t="s">
        <v>152</v>
      </c>
      <c r="AU184" s="185" t="s">
        <v>80</v>
      </c>
      <c r="AY184" s="18" t="s">
        <v>149</v>
      </c>
      <c r="BE184" s="186">
        <f t="shared" si="54"/>
        <v>0</v>
      </c>
      <c r="BF184" s="186">
        <f t="shared" si="55"/>
        <v>0</v>
      </c>
      <c r="BG184" s="186">
        <f t="shared" si="56"/>
        <v>0</v>
      </c>
      <c r="BH184" s="186">
        <f t="shared" si="57"/>
        <v>0</v>
      </c>
      <c r="BI184" s="186">
        <f t="shared" si="58"/>
        <v>0</v>
      </c>
      <c r="BJ184" s="18" t="s">
        <v>80</v>
      </c>
      <c r="BK184" s="186">
        <f t="shared" si="59"/>
        <v>0</v>
      </c>
      <c r="BL184" s="18" t="s">
        <v>157</v>
      </c>
      <c r="BM184" s="185" t="s">
        <v>1624</v>
      </c>
    </row>
    <row r="185" spans="1:65" s="2" customFormat="1" ht="21.75" customHeight="1">
      <c r="A185" s="35"/>
      <c r="B185" s="36"/>
      <c r="C185" s="174" t="s">
        <v>674</v>
      </c>
      <c r="D185" s="174" t="s">
        <v>152</v>
      </c>
      <c r="E185" s="175" t="s">
        <v>2629</v>
      </c>
      <c r="F185" s="176" t="s">
        <v>2572</v>
      </c>
      <c r="G185" s="177" t="s">
        <v>170</v>
      </c>
      <c r="H185" s="178">
        <v>6</v>
      </c>
      <c r="I185" s="179"/>
      <c r="J185" s="180">
        <f t="shared" si="50"/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 t="shared" si="51"/>
        <v>0</v>
      </c>
      <c r="Q185" s="183">
        <v>0</v>
      </c>
      <c r="R185" s="183">
        <f t="shared" si="52"/>
        <v>0</v>
      </c>
      <c r="S185" s="183">
        <v>0</v>
      </c>
      <c r="T185" s="184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80</v>
      </c>
      <c r="AY185" s="18" t="s">
        <v>149</v>
      </c>
      <c r="BE185" s="186">
        <f t="shared" si="54"/>
        <v>0</v>
      </c>
      <c r="BF185" s="186">
        <f t="shared" si="55"/>
        <v>0</v>
      </c>
      <c r="BG185" s="186">
        <f t="shared" si="56"/>
        <v>0</v>
      </c>
      <c r="BH185" s="186">
        <f t="shared" si="57"/>
        <v>0</v>
      </c>
      <c r="BI185" s="186">
        <f t="shared" si="58"/>
        <v>0</v>
      </c>
      <c r="BJ185" s="18" t="s">
        <v>80</v>
      </c>
      <c r="BK185" s="186">
        <f t="shared" si="59"/>
        <v>0</v>
      </c>
      <c r="BL185" s="18" t="s">
        <v>157</v>
      </c>
      <c r="BM185" s="185" t="s">
        <v>1636</v>
      </c>
    </row>
    <row r="186" spans="1:65" s="2" customFormat="1" ht="16.5" customHeight="1">
      <c r="A186" s="35"/>
      <c r="B186" s="36"/>
      <c r="C186" s="174" t="s">
        <v>680</v>
      </c>
      <c r="D186" s="174" t="s">
        <v>152</v>
      </c>
      <c r="E186" s="175" t="s">
        <v>2630</v>
      </c>
      <c r="F186" s="176" t="s">
        <v>2631</v>
      </c>
      <c r="G186" s="177" t="s">
        <v>247</v>
      </c>
      <c r="H186" s="178">
        <v>25</v>
      </c>
      <c r="I186" s="179"/>
      <c r="J186" s="180">
        <f t="shared" si="50"/>
        <v>0</v>
      </c>
      <c r="K186" s="176" t="s">
        <v>19</v>
      </c>
      <c r="L186" s="40"/>
      <c r="M186" s="181" t="s">
        <v>19</v>
      </c>
      <c r="N186" s="182" t="s">
        <v>43</v>
      </c>
      <c r="O186" s="65"/>
      <c r="P186" s="183">
        <f t="shared" si="51"/>
        <v>0</v>
      </c>
      <c r="Q186" s="183">
        <v>0</v>
      </c>
      <c r="R186" s="183">
        <f t="shared" si="52"/>
        <v>0</v>
      </c>
      <c r="S186" s="183">
        <v>0</v>
      </c>
      <c r="T186" s="184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80</v>
      </c>
      <c r="AY186" s="18" t="s">
        <v>149</v>
      </c>
      <c r="BE186" s="186">
        <f t="shared" si="54"/>
        <v>0</v>
      </c>
      <c r="BF186" s="186">
        <f t="shared" si="55"/>
        <v>0</v>
      </c>
      <c r="BG186" s="186">
        <f t="shared" si="56"/>
        <v>0</v>
      </c>
      <c r="BH186" s="186">
        <f t="shared" si="57"/>
        <v>0</v>
      </c>
      <c r="BI186" s="186">
        <f t="shared" si="58"/>
        <v>0</v>
      </c>
      <c r="BJ186" s="18" t="s">
        <v>80</v>
      </c>
      <c r="BK186" s="186">
        <f t="shared" si="59"/>
        <v>0</v>
      </c>
      <c r="BL186" s="18" t="s">
        <v>157</v>
      </c>
      <c r="BM186" s="185" t="s">
        <v>1647</v>
      </c>
    </row>
    <row r="187" spans="1:65" s="2" customFormat="1" ht="16.5" customHeight="1">
      <c r="A187" s="35"/>
      <c r="B187" s="36"/>
      <c r="C187" s="174" t="s">
        <v>688</v>
      </c>
      <c r="D187" s="174" t="s">
        <v>152</v>
      </c>
      <c r="E187" s="175" t="s">
        <v>2632</v>
      </c>
      <c r="F187" s="176" t="s">
        <v>2633</v>
      </c>
      <c r="G187" s="177" t="s">
        <v>247</v>
      </c>
      <c r="H187" s="178">
        <v>40</v>
      </c>
      <c r="I187" s="179"/>
      <c r="J187" s="180">
        <f t="shared" si="50"/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 t="shared" si="51"/>
        <v>0</v>
      </c>
      <c r="Q187" s="183">
        <v>0</v>
      </c>
      <c r="R187" s="183">
        <f t="shared" si="52"/>
        <v>0</v>
      </c>
      <c r="S187" s="183">
        <v>0</v>
      </c>
      <c r="T187" s="184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80</v>
      </c>
      <c r="AY187" s="18" t="s">
        <v>149</v>
      </c>
      <c r="BE187" s="186">
        <f t="shared" si="54"/>
        <v>0</v>
      </c>
      <c r="BF187" s="186">
        <f t="shared" si="55"/>
        <v>0</v>
      </c>
      <c r="BG187" s="186">
        <f t="shared" si="56"/>
        <v>0</v>
      </c>
      <c r="BH187" s="186">
        <f t="shared" si="57"/>
        <v>0</v>
      </c>
      <c r="BI187" s="186">
        <f t="shared" si="58"/>
        <v>0</v>
      </c>
      <c r="BJ187" s="18" t="s">
        <v>80</v>
      </c>
      <c r="BK187" s="186">
        <f t="shared" si="59"/>
        <v>0</v>
      </c>
      <c r="BL187" s="18" t="s">
        <v>157</v>
      </c>
      <c r="BM187" s="185" t="s">
        <v>1659</v>
      </c>
    </row>
    <row r="188" spans="1:65" s="2" customFormat="1" ht="16.5" customHeight="1">
      <c r="A188" s="35"/>
      <c r="B188" s="36"/>
      <c r="C188" s="174" t="s">
        <v>695</v>
      </c>
      <c r="D188" s="174" t="s">
        <v>152</v>
      </c>
      <c r="E188" s="175" t="s">
        <v>2634</v>
      </c>
      <c r="F188" s="176" t="s">
        <v>2635</v>
      </c>
      <c r="G188" s="177" t="s">
        <v>247</v>
      </c>
      <c r="H188" s="178">
        <v>3</v>
      </c>
      <c r="I188" s="179"/>
      <c r="J188" s="180">
        <f t="shared" si="50"/>
        <v>0</v>
      </c>
      <c r="K188" s="176" t="s">
        <v>19</v>
      </c>
      <c r="L188" s="40"/>
      <c r="M188" s="181" t="s">
        <v>19</v>
      </c>
      <c r="N188" s="182" t="s">
        <v>43</v>
      </c>
      <c r="O188" s="65"/>
      <c r="P188" s="183">
        <f t="shared" si="51"/>
        <v>0</v>
      </c>
      <c r="Q188" s="183">
        <v>0</v>
      </c>
      <c r="R188" s="183">
        <f t="shared" si="52"/>
        <v>0</v>
      </c>
      <c r="S188" s="183">
        <v>0</v>
      </c>
      <c r="T188" s="184">
        <f t="shared" si="5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157</v>
      </c>
      <c r="AT188" s="185" t="s">
        <v>152</v>
      </c>
      <c r="AU188" s="185" t="s">
        <v>80</v>
      </c>
      <c r="AY188" s="18" t="s">
        <v>149</v>
      </c>
      <c r="BE188" s="186">
        <f t="shared" si="54"/>
        <v>0</v>
      </c>
      <c r="BF188" s="186">
        <f t="shared" si="55"/>
        <v>0</v>
      </c>
      <c r="BG188" s="186">
        <f t="shared" si="56"/>
        <v>0</v>
      </c>
      <c r="BH188" s="186">
        <f t="shared" si="57"/>
        <v>0</v>
      </c>
      <c r="BI188" s="186">
        <f t="shared" si="58"/>
        <v>0</v>
      </c>
      <c r="BJ188" s="18" t="s">
        <v>80</v>
      </c>
      <c r="BK188" s="186">
        <f t="shared" si="59"/>
        <v>0</v>
      </c>
      <c r="BL188" s="18" t="s">
        <v>157</v>
      </c>
      <c r="BM188" s="185" t="s">
        <v>1669</v>
      </c>
    </row>
    <row r="189" spans="1:65" s="2" customFormat="1" ht="16.5" customHeight="1">
      <c r="A189" s="35"/>
      <c r="B189" s="36"/>
      <c r="C189" s="174" t="s">
        <v>704</v>
      </c>
      <c r="D189" s="174" t="s">
        <v>152</v>
      </c>
      <c r="E189" s="175" t="s">
        <v>2636</v>
      </c>
      <c r="F189" s="176" t="s">
        <v>2566</v>
      </c>
      <c r="G189" s="177" t="s">
        <v>2320</v>
      </c>
      <c r="H189" s="178">
        <v>2</v>
      </c>
      <c r="I189" s="179"/>
      <c r="J189" s="180">
        <f t="shared" si="50"/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 t="shared" si="51"/>
        <v>0</v>
      </c>
      <c r="Q189" s="183">
        <v>0</v>
      </c>
      <c r="R189" s="183">
        <f t="shared" si="52"/>
        <v>0</v>
      </c>
      <c r="S189" s="183">
        <v>0</v>
      </c>
      <c r="T189" s="184">
        <f t="shared" si="5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80</v>
      </c>
      <c r="AY189" s="18" t="s">
        <v>149</v>
      </c>
      <c r="BE189" s="186">
        <f t="shared" si="54"/>
        <v>0</v>
      </c>
      <c r="BF189" s="186">
        <f t="shared" si="55"/>
        <v>0</v>
      </c>
      <c r="BG189" s="186">
        <f t="shared" si="56"/>
        <v>0</v>
      </c>
      <c r="BH189" s="186">
        <f t="shared" si="57"/>
        <v>0</v>
      </c>
      <c r="BI189" s="186">
        <f t="shared" si="58"/>
        <v>0</v>
      </c>
      <c r="BJ189" s="18" t="s">
        <v>80</v>
      </c>
      <c r="BK189" s="186">
        <f t="shared" si="59"/>
        <v>0</v>
      </c>
      <c r="BL189" s="18" t="s">
        <v>157</v>
      </c>
      <c r="BM189" s="185" t="s">
        <v>1682</v>
      </c>
    </row>
    <row r="190" spans="1:65" s="2" customFormat="1" ht="16.5" customHeight="1">
      <c r="A190" s="35"/>
      <c r="B190" s="36"/>
      <c r="C190" s="174" t="s">
        <v>711</v>
      </c>
      <c r="D190" s="174" t="s">
        <v>152</v>
      </c>
      <c r="E190" s="175" t="s">
        <v>2637</v>
      </c>
      <c r="F190" s="176" t="s">
        <v>2638</v>
      </c>
      <c r="G190" s="177" t="s">
        <v>2320</v>
      </c>
      <c r="H190" s="178">
        <v>1</v>
      </c>
      <c r="I190" s="179"/>
      <c r="J190" s="180">
        <f t="shared" si="50"/>
        <v>0</v>
      </c>
      <c r="K190" s="176" t="s">
        <v>19</v>
      </c>
      <c r="L190" s="40"/>
      <c r="M190" s="181" t="s">
        <v>19</v>
      </c>
      <c r="N190" s="182" t="s">
        <v>43</v>
      </c>
      <c r="O190" s="65"/>
      <c r="P190" s="183">
        <f t="shared" si="51"/>
        <v>0</v>
      </c>
      <c r="Q190" s="183">
        <v>0</v>
      </c>
      <c r="R190" s="183">
        <f t="shared" si="52"/>
        <v>0</v>
      </c>
      <c r="S190" s="183">
        <v>0</v>
      </c>
      <c r="T190" s="184">
        <f t="shared" si="5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157</v>
      </c>
      <c r="AT190" s="185" t="s">
        <v>152</v>
      </c>
      <c r="AU190" s="185" t="s">
        <v>80</v>
      </c>
      <c r="AY190" s="18" t="s">
        <v>149</v>
      </c>
      <c r="BE190" s="186">
        <f t="shared" si="54"/>
        <v>0</v>
      </c>
      <c r="BF190" s="186">
        <f t="shared" si="55"/>
        <v>0</v>
      </c>
      <c r="BG190" s="186">
        <f t="shared" si="56"/>
        <v>0</v>
      </c>
      <c r="BH190" s="186">
        <f t="shared" si="57"/>
        <v>0</v>
      </c>
      <c r="BI190" s="186">
        <f t="shared" si="58"/>
        <v>0</v>
      </c>
      <c r="BJ190" s="18" t="s">
        <v>80</v>
      </c>
      <c r="BK190" s="186">
        <f t="shared" si="59"/>
        <v>0</v>
      </c>
      <c r="BL190" s="18" t="s">
        <v>157</v>
      </c>
      <c r="BM190" s="185" t="s">
        <v>1695</v>
      </c>
    </row>
    <row r="191" spans="1:65" s="2" customFormat="1" ht="16.5" customHeight="1">
      <c r="A191" s="35"/>
      <c r="B191" s="36"/>
      <c r="C191" s="174" t="s">
        <v>719</v>
      </c>
      <c r="D191" s="174" t="s">
        <v>152</v>
      </c>
      <c r="E191" s="175" t="s">
        <v>2639</v>
      </c>
      <c r="F191" s="176" t="s">
        <v>2640</v>
      </c>
      <c r="G191" s="177" t="s">
        <v>2320</v>
      </c>
      <c r="H191" s="178">
        <v>2</v>
      </c>
      <c r="I191" s="179"/>
      <c r="J191" s="180">
        <f t="shared" si="50"/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 t="shared" si="51"/>
        <v>0</v>
      </c>
      <c r="Q191" s="183">
        <v>0</v>
      </c>
      <c r="R191" s="183">
        <f t="shared" si="52"/>
        <v>0</v>
      </c>
      <c r="S191" s="183">
        <v>0</v>
      </c>
      <c r="T191" s="184">
        <f t="shared" si="5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80</v>
      </c>
      <c r="AY191" s="18" t="s">
        <v>149</v>
      </c>
      <c r="BE191" s="186">
        <f t="shared" si="54"/>
        <v>0</v>
      </c>
      <c r="BF191" s="186">
        <f t="shared" si="55"/>
        <v>0</v>
      </c>
      <c r="BG191" s="186">
        <f t="shared" si="56"/>
        <v>0</v>
      </c>
      <c r="BH191" s="186">
        <f t="shared" si="57"/>
        <v>0</v>
      </c>
      <c r="BI191" s="186">
        <f t="shared" si="58"/>
        <v>0</v>
      </c>
      <c r="BJ191" s="18" t="s">
        <v>80</v>
      </c>
      <c r="BK191" s="186">
        <f t="shared" si="59"/>
        <v>0</v>
      </c>
      <c r="BL191" s="18" t="s">
        <v>157</v>
      </c>
      <c r="BM191" s="185" t="s">
        <v>1709</v>
      </c>
    </row>
    <row r="192" spans="1:65" s="2" customFormat="1" ht="24.2" customHeight="1">
      <c r="A192" s="35"/>
      <c r="B192" s="36"/>
      <c r="C192" s="174" t="s">
        <v>731</v>
      </c>
      <c r="D192" s="174" t="s">
        <v>152</v>
      </c>
      <c r="E192" s="175" t="s">
        <v>2641</v>
      </c>
      <c r="F192" s="176" t="s">
        <v>2642</v>
      </c>
      <c r="G192" s="177" t="s">
        <v>2320</v>
      </c>
      <c r="H192" s="178">
        <v>1</v>
      </c>
      <c r="I192" s="179"/>
      <c r="J192" s="180">
        <f t="shared" si="50"/>
        <v>0</v>
      </c>
      <c r="K192" s="176" t="s">
        <v>19</v>
      </c>
      <c r="L192" s="40"/>
      <c r="M192" s="181" t="s">
        <v>19</v>
      </c>
      <c r="N192" s="182" t="s">
        <v>43</v>
      </c>
      <c r="O192" s="65"/>
      <c r="P192" s="183">
        <f t="shared" si="51"/>
        <v>0</v>
      </c>
      <c r="Q192" s="183">
        <v>0</v>
      </c>
      <c r="R192" s="183">
        <f t="shared" si="52"/>
        <v>0</v>
      </c>
      <c r="S192" s="183">
        <v>0</v>
      </c>
      <c r="T192" s="184">
        <f t="shared" si="5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157</v>
      </c>
      <c r="AT192" s="185" t="s">
        <v>152</v>
      </c>
      <c r="AU192" s="185" t="s">
        <v>80</v>
      </c>
      <c r="AY192" s="18" t="s">
        <v>149</v>
      </c>
      <c r="BE192" s="186">
        <f t="shared" si="54"/>
        <v>0</v>
      </c>
      <c r="BF192" s="186">
        <f t="shared" si="55"/>
        <v>0</v>
      </c>
      <c r="BG192" s="186">
        <f t="shared" si="56"/>
        <v>0</v>
      </c>
      <c r="BH192" s="186">
        <f t="shared" si="57"/>
        <v>0</v>
      </c>
      <c r="BI192" s="186">
        <f t="shared" si="58"/>
        <v>0</v>
      </c>
      <c r="BJ192" s="18" t="s">
        <v>80</v>
      </c>
      <c r="BK192" s="186">
        <f t="shared" si="59"/>
        <v>0</v>
      </c>
      <c r="BL192" s="18" t="s">
        <v>157</v>
      </c>
      <c r="BM192" s="185" t="s">
        <v>1726</v>
      </c>
    </row>
    <row r="193" spans="1:65" s="2" customFormat="1" ht="24.2" customHeight="1">
      <c r="A193" s="35"/>
      <c r="B193" s="36"/>
      <c r="C193" s="174" t="s">
        <v>736</v>
      </c>
      <c r="D193" s="174" t="s">
        <v>152</v>
      </c>
      <c r="E193" s="175" t="s">
        <v>2643</v>
      </c>
      <c r="F193" s="176" t="s">
        <v>2644</v>
      </c>
      <c r="G193" s="177" t="s">
        <v>2320</v>
      </c>
      <c r="H193" s="178">
        <v>1</v>
      </c>
      <c r="I193" s="179"/>
      <c r="J193" s="180">
        <f t="shared" si="50"/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 t="shared" si="51"/>
        <v>0</v>
      </c>
      <c r="Q193" s="183">
        <v>0</v>
      </c>
      <c r="R193" s="183">
        <f t="shared" si="52"/>
        <v>0</v>
      </c>
      <c r="S193" s="183">
        <v>0</v>
      </c>
      <c r="T193" s="184">
        <f t="shared" si="5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80</v>
      </c>
      <c r="AY193" s="18" t="s">
        <v>149</v>
      </c>
      <c r="BE193" s="186">
        <f t="shared" si="54"/>
        <v>0</v>
      </c>
      <c r="BF193" s="186">
        <f t="shared" si="55"/>
        <v>0</v>
      </c>
      <c r="BG193" s="186">
        <f t="shared" si="56"/>
        <v>0</v>
      </c>
      <c r="BH193" s="186">
        <f t="shared" si="57"/>
        <v>0</v>
      </c>
      <c r="BI193" s="186">
        <f t="shared" si="58"/>
        <v>0</v>
      </c>
      <c r="BJ193" s="18" t="s">
        <v>80</v>
      </c>
      <c r="BK193" s="186">
        <f t="shared" si="59"/>
        <v>0</v>
      </c>
      <c r="BL193" s="18" t="s">
        <v>157</v>
      </c>
      <c r="BM193" s="185" t="s">
        <v>1739</v>
      </c>
    </row>
    <row r="194" spans="1:65" s="2" customFormat="1" ht="24.2" customHeight="1">
      <c r="A194" s="35"/>
      <c r="B194" s="36"/>
      <c r="C194" s="174" t="s">
        <v>742</v>
      </c>
      <c r="D194" s="174" t="s">
        <v>152</v>
      </c>
      <c r="E194" s="175" t="s">
        <v>2645</v>
      </c>
      <c r="F194" s="176" t="s">
        <v>2646</v>
      </c>
      <c r="G194" s="177" t="s">
        <v>2320</v>
      </c>
      <c r="H194" s="178">
        <v>3</v>
      </c>
      <c r="I194" s="179"/>
      <c r="J194" s="180">
        <f t="shared" si="50"/>
        <v>0</v>
      </c>
      <c r="K194" s="176" t="s">
        <v>19</v>
      </c>
      <c r="L194" s="40"/>
      <c r="M194" s="181" t="s">
        <v>19</v>
      </c>
      <c r="N194" s="182" t="s">
        <v>43</v>
      </c>
      <c r="O194" s="65"/>
      <c r="P194" s="183">
        <f t="shared" si="51"/>
        <v>0</v>
      </c>
      <c r="Q194" s="183">
        <v>0</v>
      </c>
      <c r="R194" s="183">
        <f t="shared" si="52"/>
        <v>0</v>
      </c>
      <c r="S194" s="183">
        <v>0</v>
      </c>
      <c r="T194" s="184">
        <f t="shared" si="5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157</v>
      </c>
      <c r="AT194" s="185" t="s">
        <v>152</v>
      </c>
      <c r="AU194" s="185" t="s">
        <v>80</v>
      </c>
      <c r="AY194" s="18" t="s">
        <v>149</v>
      </c>
      <c r="BE194" s="186">
        <f t="shared" si="54"/>
        <v>0</v>
      </c>
      <c r="BF194" s="186">
        <f t="shared" si="55"/>
        <v>0</v>
      </c>
      <c r="BG194" s="186">
        <f t="shared" si="56"/>
        <v>0</v>
      </c>
      <c r="BH194" s="186">
        <f t="shared" si="57"/>
        <v>0</v>
      </c>
      <c r="BI194" s="186">
        <f t="shared" si="58"/>
        <v>0</v>
      </c>
      <c r="BJ194" s="18" t="s">
        <v>80</v>
      </c>
      <c r="BK194" s="186">
        <f t="shared" si="59"/>
        <v>0</v>
      </c>
      <c r="BL194" s="18" t="s">
        <v>157</v>
      </c>
      <c r="BM194" s="185" t="s">
        <v>1750</v>
      </c>
    </row>
    <row r="195" spans="1:65" s="2" customFormat="1" ht="24.2" customHeight="1">
      <c r="A195" s="35"/>
      <c r="B195" s="36"/>
      <c r="C195" s="174" t="s">
        <v>750</v>
      </c>
      <c r="D195" s="174" t="s">
        <v>152</v>
      </c>
      <c r="E195" s="175" t="s">
        <v>2647</v>
      </c>
      <c r="F195" s="176" t="s">
        <v>2648</v>
      </c>
      <c r="G195" s="177" t="s">
        <v>2320</v>
      </c>
      <c r="H195" s="178">
        <v>2</v>
      </c>
      <c r="I195" s="179"/>
      <c r="J195" s="180">
        <f t="shared" si="50"/>
        <v>0</v>
      </c>
      <c r="K195" s="176" t="s">
        <v>19</v>
      </c>
      <c r="L195" s="40"/>
      <c r="M195" s="181" t="s">
        <v>19</v>
      </c>
      <c r="N195" s="182" t="s">
        <v>43</v>
      </c>
      <c r="O195" s="65"/>
      <c r="P195" s="183">
        <f t="shared" si="51"/>
        <v>0</v>
      </c>
      <c r="Q195" s="183">
        <v>0</v>
      </c>
      <c r="R195" s="183">
        <f t="shared" si="52"/>
        <v>0</v>
      </c>
      <c r="S195" s="183">
        <v>0</v>
      </c>
      <c r="T195" s="184">
        <f t="shared" si="5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157</v>
      </c>
      <c r="AT195" s="185" t="s">
        <v>152</v>
      </c>
      <c r="AU195" s="185" t="s">
        <v>80</v>
      </c>
      <c r="AY195" s="18" t="s">
        <v>149</v>
      </c>
      <c r="BE195" s="186">
        <f t="shared" si="54"/>
        <v>0</v>
      </c>
      <c r="BF195" s="186">
        <f t="shared" si="55"/>
        <v>0</v>
      </c>
      <c r="BG195" s="186">
        <f t="shared" si="56"/>
        <v>0</v>
      </c>
      <c r="BH195" s="186">
        <f t="shared" si="57"/>
        <v>0</v>
      </c>
      <c r="BI195" s="186">
        <f t="shared" si="58"/>
        <v>0</v>
      </c>
      <c r="BJ195" s="18" t="s">
        <v>80</v>
      </c>
      <c r="BK195" s="186">
        <f t="shared" si="59"/>
        <v>0</v>
      </c>
      <c r="BL195" s="18" t="s">
        <v>157</v>
      </c>
      <c r="BM195" s="185" t="s">
        <v>1761</v>
      </c>
    </row>
    <row r="196" spans="1:65" s="2" customFormat="1" ht="16.5" customHeight="1">
      <c r="A196" s="35"/>
      <c r="B196" s="36"/>
      <c r="C196" s="174" t="s">
        <v>771</v>
      </c>
      <c r="D196" s="174" t="s">
        <v>152</v>
      </c>
      <c r="E196" s="175" t="s">
        <v>2649</v>
      </c>
      <c r="F196" s="176" t="s">
        <v>2503</v>
      </c>
      <c r="G196" s="177" t="s">
        <v>2359</v>
      </c>
      <c r="H196" s="178">
        <v>1</v>
      </c>
      <c r="I196" s="179"/>
      <c r="J196" s="180">
        <f t="shared" si="50"/>
        <v>0</v>
      </c>
      <c r="K196" s="176" t="s">
        <v>19</v>
      </c>
      <c r="L196" s="40"/>
      <c r="M196" s="181" t="s">
        <v>19</v>
      </c>
      <c r="N196" s="182" t="s">
        <v>43</v>
      </c>
      <c r="O196" s="65"/>
      <c r="P196" s="183">
        <f t="shared" si="51"/>
        <v>0</v>
      </c>
      <c r="Q196" s="183">
        <v>0</v>
      </c>
      <c r="R196" s="183">
        <f t="shared" si="52"/>
        <v>0</v>
      </c>
      <c r="S196" s="183">
        <v>0</v>
      </c>
      <c r="T196" s="184">
        <f t="shared" si="5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157</v>
      </c>
      <c r="AT196" s="185" t="s">
        <v>152</v>
      </c>
      <c r="AU196" s="185" t="s">
        <v>80</v>
      </c>
      <c r="AY196" s="18" t="s">
        <v>149</v>
      </c>
      <c r="BE196" s="186">
        <f t="shared" si="54"/>
        <v>0</v>
      </c>
      <c r="BF196" s="186">
        <f t="shared" si="55"/>
        <v>0</v>
      </c>
      <c r="BG196" s="186">
        <f t="shared" si="56"/>
        <v>0</v>
      </c>
      <c r="BH196" s="186">
        <f t="shared" si="57"/>
        <v>0</v>
      </c>
      <c r="BI196" s="186">
        <f t="shared" si="58"/>
        <v>0</v>
      </c>
      <c r="BJ196" s="18" t="s">
        <v>80</v>
      </c>
      <c r="BK196" s="186">
        <f t="shared" si="59"/>
        <v>0</v>
      </c>
      <c r="BL196" s="18" t="s">
        <v>157</v>
      </c>
      <c r="BM196" s="185" t="s">
        <v>1773</v>
      </c>
    </row>
    <row r="197" spans="1:65" s="2" customFormat="1" ht="16.5" customHeight="1">
      <c r="A197" s="35"/>
      <c r="B197" s="36"/>
      <c r="C197" s="174" t="s">
        <v>1250</v>
      </c>
      <c r="D197" s="174" t="s">
        <v>152</v>
      </c>
      <c r="E197" s="175" t="s">
        <v>2650</v>
      </c>
      <c r="F197" s="176" t="s">
        <v>2505</v>
      </c>
      <c r="G197" s="177" t="s">
        <v>2506</v>
      </c>
      <c r="H197" s="178">
        <v>4</v>
      </c>
      <c r="I197" s="179"/>
      <c r="J197" s="180">
        <f t="shared" si="50"/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 t="shared" si="51"/>
        <v>0</v>
      </c>
      <c r="Q197" s="183">
        <v>0</v>
      </c>
      <c r="R197" s="183">
        <f t="shared" si="52"/>
        <v>0</v>
      </c>
      <c r="S197" s="183">
        <v>0</v>
      </c>
      <c r="T197" s="184">
        <f t="shared" si="5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80</v>
      </c>
      <c r="AY197" s="18" t="s">
        <v>149</v>
      </c>
      <c r="BE197" s="186">
        <f t="shared" si="54"/>
        <v>0</v>
      </c>
      <c r="BF197" s="186">
        <f t="shared" si="55"/>
        <v>0</v>
      </c>
      <c r="BG197" s="186">
        <f t="shared" si="56"/>
        <v>0</v>
      </c>
      <c r="BH197" s="186">
        <f t="shared" si="57"/>
        <v>0</v>
      </c>
      <c r="BI197" s="186">
        <f t="shared" si="58"/>
        <v>0</v>
      </c>
      <c r="BJ197" s="18" t="s">
        <v>80</v>
      </c>
      <c r="BK197" s="186">
        <f t="shared" si="59"/>
        <v>0</v>
      </c>
      <c r="BL197" s="18" t="s">
        <v>157</v>
      </c>
      <c r="BM197" s="185" t="s">
        <v>1785</v>
      </c>
    </row>
    <row r="198" spans="1:65" s="2" customFormat="1" ht="16.5" customHeight="1">
      <c r="A198" s="35"/>
      <c r="B198" s="36"/>
      <c r="C198" s="174" t="s">
        <v>1256</v>
      </c>
      <c r="D198" s="174" t="s">
        <v>152</v>
      </c>
      <c r="E198" s="175" t="s">
        <v>2651</v>
      </c>
      <c r="F198" s="176" t="s">
        <v>2508</v>
      </c>
      <c r="G198" s="177" t="s">
        <v>2359</v>
      </c>
      <c r="H198" s="178">
        <v>1</v>
      </c>
      <c r="I198" s="179"/>
      <c r="J198" s="180">
        <f t="shared" si="50"/>
        <v>0</v>
      </c>
      <c r="K198" s="176" t="s">
        <v>19</v>
      </c>
      <c r="L198" s="40"/>
      <c r="M198" s="181" t="s">
        <v>19</v>
      </c>
      <c r="N198" s="182" t="s">
        <v>43</v>
      </c>
      <c r="O198" s="65"/>
      <c r="P198" s="183">
        <f t="shared" si="51"/>
        <v>0</v>
      </c>
      <c r="Q198" s="183">
        <v>0</v>
      </c>
      <c r="R198" s="183">
        <f t="shared" si="52"/>
        <v>0</v>
      </c>
      <c r="S198" s="183">
        <v>0</v>
      </c>
      <c r="T198" s="184">
        <f t="shared" si="5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157</v>
      </c>
      <c r="AT198" s="185" t="s">
        <v>152</v>
      </c>
      <c r="AU198" s="185" t="s">
        <v>80</v>
      </c>
      <c r="AY198" s="18" t="s">
        <v>149</v>
      </c>
      <c r="BE198" s="186">
        <f t="shared" si="54"/>
        <v>0</v>
      </c>
      <c r="BF198" s="186">
        <f t="shared" si="55"/>
        <v>0</v>
      </c>
      <c r="BG198" s="186">
        <f t="shared" si="56"/>
        <v>0</v>
      </c>
      <c r="BH198" s="186">
        <f t="shared" si="57"/>
        <v>0</v>
      </c>
      <c r="BI198" s="186">
        <f t="shared" si="58"/>
        <v>0</v>
      </c>
      <c r="BJ198" s="18" t="s">
        <v>80</v>
      </c>
      <c r="BK198" s="186">
        <f t="shared" si="59"/>
        <v>0</v>
      </c>
      <c r="BL198" s="18" t="s">
        <v>157</v>
      </c>
      <c r="BM198" s="185" t="s">
        <v>1797</v>
      </c>
    </row>
    <row r="199" spans="1:65" s="2" customFormat="1" ht="16.5" customHeight="1">
      <c r="A199" s="35"/>
      <c r="B199" s="36"/>
      <c r="C199" s="174" t="s">
        <v>1262</v>
      </c>
      <c r="D199" s="174" t="s">
        <v>152</v>
      </c>
      <c r="E199" s="175" t="s">
        <v>2652</v>
      </c>
      <c r="F199" s="176" t="s">
        <v>2510</v>
      </c>
      <c r="G199" s="177" t="s">
        <v>2359</v>
      </c>
      <c r="H199" s="178">
        <v>1</v>
      </c>
      <c r="I199" s="179"/>
      <c r="J199" s="180">
        <f t="shared" si="50"/>
        <v>0</v>
      </c>
      <c r="K199" s="176" t="s">
        <v>19</v>
      </c>
      <c r="L199" s="40"/>
      <c r="M199" s="181" t="s">
        <v>19</v>
      </c>
      <c r="N199" s="182" t="s">
        <v>43</v>
      </c>
      <c r="O199" s="65"/>
      <c r="P199" s="183">
        <f t="shared" si="51"/>
        <v>0</v>
      </c>
      <c r="Q199" s="183">
        <v>0</v>
      </c>
      <c r="R199" s="183">
        <f t="shared" si="52"/>
        <v>0</v>
      </c>
      <c r="S199" s="183">
        <v>0</v>
      </c>
      <c r="T199" s="184">
        <f t="shared" si="5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80</v>
      </c>
      <c r="AY199" s="18" t="s">
        <v>149</v>
      </c>
      <c r="BE199" s="186">
        <f t="shared" si="54"/>
        <v>0</v>
      </c>
      <c r="BF199" s="186">
        <f t="shared" si="55"/>
        <v>0</v>
      </c>
      <c r="BG199" s="186">
        <f t="shared" si="56"/>
        <v>0</v>
      </c>
      <c r="BH199" s="186">
        <f t="shared" si="57"/>
        <v>0</v>
      </c>
      <c r="BI199" s="186">
        <f t="shared" si="58"/>
        <v>0</v>
      </c>
      <c r="BJ199" s="18" t="s">
        <v>80</v>
      </c>
      <c r="BK199" s="186">
        <f t="shared" si="59"/>
        <v>0</v>
      </c>
      <c r="BL199" s="18" t="s">
        <v>157</v>
      </c>
      <c r="BM199" s="185" t="s">
        <v>1809</v>
      </c>
    </row>
    <row r="200" spans="1:65" s="2" customFormat="1" ht="16.5" customHeight="1">
      <c r="A200" s="35"/>
      <c r="B200" s="36"/>
      <c r="C200" s="174" t="s">
        <v>1270</v>
      </c>
      <c r="D200" s="174" t="s">
        <v>152</v>
      </c>
      <c r="E200" s="175" t="s">
        <v>2653</v>
      </c>
      <c r="F200" s="176" t="s">
        <v>2512</v>
      </c>
      <c r="G200" s="177" t="s">
        <v>435</v>
      </c>
      <c r="H200" s="178">
        <v>1.8</v>
      </c>
      <c r="I200" s="179"/>
      <c r="J200" s="180">
        <f t="shared" si="50"/>
        <v>0</v>
      </c>
      <c r="K200" s="176" t="s">
        <v>19</v>
      </c>
      <c r="L200" s="40"/>
      <c r="M200" s="181" t="s">
        <v>19</v>
      </c>
      <c r="N200" s="182" t="s">
        <v>43</v>
      </c>
      <c r="O200" s="65"/>
      <c r="P200" s="183">
        <f t="shared" si="51"/>
        <v>0</v>
      </c>
      <c r="Q200" s="183">
        <v>0</v>
      </c>
      <c r="R200" s="183">
        <f t="shared" si="52"/>
        <v>0</v>
      </c>
      <c r="S200" s="183">
        <v>0</v>
      </c>
      <c r="T200" s="184">
        <f t="shared" si="5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157</v>
      </c>
      <c r="AT200" s="185" t="s">
        <v>152</v>
      </c>
      <c r="AU200" s="185" t="s">
        <v>80</v>
      </c>
      <c r="AY200" s="18" t="s">
        <v>149</v>
      </c>
      <c r="BE200" s="186">
        <f t="shared" si="54"/>
        <v>0</v>
      </c>
      <c r="BF200" s="186">
        <f t="shared" si="55"/>
        <v>0</v>
      </c>
      <c r="BG200" s="186">
        <f t="shared" si="56"/>
        <v>0</v>
      </c>
      <c r="BH200" s="186">
        <f t="shared" si="57"/>
        <v>0</v>
      </c>
      <c r="BI200" s="186">
        <f t="shared" si="58"/>
        <v>0</v>
      </c>
      <c r="BJ200" s="18" t="s">
        <v>80</v>
      </c>
      <c r="BK200" s="186">
        <f t="shared" si="59"/>
        <v>0</v>
      </c>
      <c r="BL200" s="18" t="s">
        <v>157</v>
      </c>
      <c r="BM200" s="185" t="s">
        <v>1818</v>
      </c>
    </row>
    <row r="201" spans="2:63" s="12" customFormat="1" ht="25.9" customHeight="1">
      <c r="B201" s="158"/>
      <c r="C201" s="159"/>
      <c r="D201" s="160" t="s">
        <v>71</v>
      </c>
      <c r="E201" s="161" t="s">
        <v>2654</v>
      </c>
      <c r="F201" s="161" t="s">
        <v>2655</v>
      </c>
      <c r="G201" s="159"/>
      <c r="H201" s="159"/>
      <c r="I201" s="162"/>
      <c r="J201" s="163">
        <f>BK201</f>
        <v>0</v>
      </c>
      <c r="K201" s="159"/>
      <c r="L201" s="164"/>
      <c r="M201" s="165"/>
      <c r="N201" s="166"/>
      <c r="O201" s="166"/>
      <c r="P201" s="167">
        <f>SUM(P202:P215)</f>
        <v>0</v>
      </c>
      <c r="Q201" s="166"/>
      <c r="R201" s="167">
        <f>SUM(R202:R215)</f>
        <v>0</v>
      </c>
      <c r="S201" s="166"/>
      <c r="T201" s="168">
        <f>SUM(T202:T215)</f>
        <v>0</v>
      </c>
      <c r="AR201" s="169" t="s">
        <v>80</v>
      </c>
      <c r="AT201" s="170" t="s">
        <v>71</v>
      </c>
      <c r="AU201" s="170" t="s">
        <v>72</v>
      </c>
      <c r="AY201" s="169" t="s">
        <v>149</v>
      </c>
      <c r="BK201" s="171">
        <f>SUM(BK202:BK215)</f>
        <v>0</v>
      </c>
    </row>
    <row r="202" spans="1:65" s="2" customFormat="1" ht="123" customHeight="1">
      <c r="A202" s="35"/>
      <c r="B202" s="36"/>
      <c r="C202" s="174" t="s">
        <v>1278</v>
      </c>
      <c r="D202" s="174" t="s">
        <v>152</v>
      </c>
      <c r="E202" s="175" t="s">
        <v>2656</v>
      </c>
      <c r="F202" s="176" t="s">
        <v>2657</v>
      </c>
      <c r="G202" s="177" t="s">
        <v>2359</v>
      </c>
      <c r="H202" s="178">
        <v>1</v>
      </c>
      <c r="I202" s="179"/>
      <c r="J202" s="180">
        <f aca="true" t="shared" si="60" ref="J202:J215">ROUND(I202*H202,2)</f>
        <v>0</v>
      </c>
      <c r="K202" s="176" t="s">
        <v>19</v>
      </c>
      <c r="L202" s="40"/>
      <c r="M202" s="181" t="s">
        <v>19</v>
      </c>
      <c r="N202" s="182" t="s">
        <v>43</v>
      </c>
      <c r="O202" s="65"/>
      <c r="P202" s="183">
        <f aca="true" t="shared" si="61" ref="P202:P215">O202*H202</f>
        <v>0</v>
      </c>
      <c r="Q202" s="183">
        <v>0</v>
      </c>
      <c r="R202" s="183">
        <f aca="true" t="shared" si="62" ref="R202:R215">Q202*H202</f>
        <v>0</v>
      </c>
      <c r="S202" s="183">
        <v>0</v>
      </c>
      <c r="T202" s="184">
        <f aca="true" t="shared" si="63" ref="T202:T215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157</v>
      </c>
      <c r="AT202" s="185" t="s">
        <v>152</v>
      </c>
      <c r="AU202" s="185" t="s">
        <v>80</v>
      </c>
      <c r="AY202" s="18" t="s">
        <v>149</v>
      </c>
      <c r="BE202" s="186">
        <f aca="true" t="shared" si="64" ref="BE202:BE215">IF(N202="základní",J202,0)</f>
        <v>0</v>
      </c>
      <c r="BF202" s="186">
        <f aca="true" t="shared" si="65" ref="BF202:BF215">IF(N202="snížená",J202,0)</f>
        <v>0</v>
      </c>
      <c r="BG202" s="186">
        <f aca="true" t="shared" si="66" ref="BG202:BG215">IF(N202="zákl. přenesená",J202,0)</f>
        <v>0</v>
      </c>
      <c r="BH202" s="186">
        <f aca="true" t="shared" si="67" ref="BH202:BH215">IF(N202="sníž. přenesená",J202,0)</f>
        <v>0</v>
      </c>
      <c r="BI202" s="186">
        <f aca="true" t="shared" si="68" ref="BI202:BI215">IF(N202="nulová",J202,0)</f>
        <v>0</v>
      </c>
      <c r="BJ202" s="18" t="s">
        <v>80</v>
      </c>
      <c r="BK202" s="186">
        <f aca="true" t="shared" si="69" ref="BK202:BK215">ROUND(I202*H202,2)</f>
        <v>0</v>
      </c>
      <c r="BL202" s="18" t="s">
        <v>157</v>
      </c>
      <c r="BM202" s="185" t="s">
        <v>1826</v>
      </c>
    </row>
    <row r="203" spans="1:65" s="2" customFormat="1" ht="24.2" customHeight="1">
      <c r="A203" s="35"/>
      <c r="B203" s="36"/>
      <c r="C203" s="174" t="s">
        <v>1283</v>
      </c>
      <c r="D203" s="174" t="s">
        <v>152</v>
      </c>
      <c r="E203" s="175" t="s">
        <v>2658</v>
      </c>
      <c r="F203" s="176" t="s">
        <v>2619</v>
      </c>
      <c r="G203" s="177" t="s">
        <v>2359</v>
      </c>
      <c r="H203" s="178">
        <v>4</v>
      </c>
      <c r="I203" s="179"/>
      <c r="J203" s="180">
        <f t="shared" si="60"/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 t="shared" si="61"/>
        <v>0</v>
      </c>
      <c r="Q203" s="183">
        <v>0</v>
      </c>
      <c r="R203" s="183">
        <f t="shared" si="62"/>
        <v>0</v>
      </c>
      <c r="S203" s="183">
        <v>0</v>
      </c>
      <c r="T203" s="184">
        <f t="shared" si="6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80</v>
      </c>
      <c r="AY203" s="18" t="s">
        <v>149</v>
      </c>
      <c r="BE203" s="186">
        <f t="shared" si="64"/>
        <v>0</v>
      </c>
      <c r="BF203" s="186">
        <f t="shared" si="65"/>
        <v>0</v>
      </c>
      <c r="BG203" s="186">
        <f t="shared" si="66"/>
        <v>0</v>
      </c>
      <c r="BH203" s="186">
        <f t="shared" si="67"/>
        <v>0</v>
      </c>
      <c r="BI203" s="186">
        <f t="shared" si="68"/>
        <v>0</v>
      </c>
      <c r="BJ203" s="18" t="s">
        <v>80</v>
      </c>
      <c r="BK203" s="186">
        <f t="shared" si="69"/>
        <v>0</v>
      </c>
      <c r="BL203" s="18" t="s">
        <v>157</v>
      </c>
      <c r="BM203" s="185" t="s">
        <v>1837</v>
      </c>
    </row>
    <row r="204" spans="1:65" s="2" customFormat="1" ht="16.5" customHeight="1">
      <c r="A204" s="35"/>
      <c r="B204" s="36"/>
      <c r="C204" s="174" t="s">
        <v>1289</v>
      </c>
      <c r="D204" s="174" t="s">
        <v>152</v>
      </c>
      <c r="E204" s="175" t="s">
        <v>2659</v>
      </c>
      <c r="F204" s="176" t="s">
        <v>2497</v>
      </c>
      <c r="G204" s="177" t="s">
        <v>2320</v>
      </c>
      <c r="H204" s="178">
        <v>1</v>
      </c>
      <c r="I204" s="179"/>
      <c r="J204" s="180">
        <f t="shared" si="60"/>
        <v>0</v>
      </c>
      <c r="K204" s="176" t="s">
        <v>19</v>
      </c>
      <c r="L204" s="40"/>
      <c r="M204" s="181" t="s">
        <v>19</v>
      </c>
      <c r="N204" s="182" t="s">
        <v>43</v>
      </c>
      <c r="O204" s="65"/>
      <c r="P204" s="183">
        <f t="shared" si="61"/>
        <v>0</v>
      </c>
      <c r="Q204" s="183">
        <v>0</v>
      </c>
      <c r="R204" s="183">
        <f t="shared" si="62"/>
        <v>0</v>
      </c>
      <c r="S204" s="183">
        <v>0</v>
      </c>
      <c r="T204" s="184">
        <f t="shared" si="6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157</v>
      </c>
      <c r="AT204" s="185" t="s">
        <v>152</v>
      </c>
      <c r="AU204" s="185" t="s">
        <v>80</v>
      </c>
      <c r="AY204" s="18" t="s">
        <v>149</v>
      </c>
      <c r="BE204" s="186">
        <f t="shared" si="64"/>
        <v>0</v>
      </c>
      <c r="BF204" s="186">
        <f t="shared" si="65"/>
        <v>0</v>
      </c>
      <c r="BG204" s="186">
        <f t="shared" si="66"/>
        <v>0</v>
      </c>
      <c r="BH204" s="186">
        <f t="shared" si="67"/>
        <v>0</v>
      </c>
      <c r="BI204" s="186">
        <f t="shared" si="68"/>
        <v>0</v>
      </c>
      <c r="BJ204" s="18" t="s">
        <v>80</v>
      </c>
      <c r="BK204" s="186">
        <f t="shared" si="69"/>
        <v>0</v>
      </c>
      <c r="BL204" s="18" t="s">
        <v>157</v>
      </c>
      <c r="BM204" s="185" t="s">
        <v>1848</v>
      </c>
    </row>
    <row r="205" spans="1:65" s="2" customFormat="1" ht="16.5" customHeight="1">
      <c r="A205" s="35"/>
      <c r="B205" s="36"/>
      <c r="C205" s="174" t="s">
        <v>1296</v>
      </c>
      <c r="D205" s="174" t="s">
        <v>152</v>
      </c>
      <c r="E205" s="175" t="s">
        <v>2660</v>
      </c>
      <c r="F205" s="176" t="s">
        <v>2661</v>
      </c>
      <c r="G205" s="177" t="s">
        <v>2320</v>
      </c>
      <c r="H205" s="178">
        <v>2</v>
      </c>
      <c r="I205" s="179"/>
      <c r="J205" s="180">
        <f t="shared" si="60"/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 t="shared" si="61"/>
        <v>0</v>
      </c>
      <c r="Q205" s="183">
        <v>0</v>
      </c>
      <c r="R205" s="183">
        <f t="shared" si="62"/>
        <v>0</v>
      </c>
      <c r="S205" s="183">
        <v>0</v>
      </c>
      <c r="T205" s="184">
        <f t="shared" si="6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80</v>
      </c>
      <c r="AY205" s="18" t="s">
        <v>149</v>
      </c>
      <c r="BE205" s="186">
        <f t="shared" si="64"/>
        <v>0</v>
      </c>
      <c r="BF205" s="186">
        <f t="shared" si="65"/>
        <v>0</v>
      </c>
      <c r="BG205" s="186">
        <f t="shared" si="66"/>
        <v>0</v>
      </c>
      <c r="BH205" s="186">
        <f t="shared" si="67"/>
        <v>0</v>
      </c>
      <c r="BI205" s="186">
        <f t="shared" si="68"/>
        <v>0</v>
      </c>
      <c r="BJ205" s="18" t="s">
        <v>80</v>
      </c>
      <c r="BK205" s="186">
        <f t="shared" si="69"/>
        <v>0</v>
      </c>
      <c r="BL205" s="18" t="s">
        <v>157</v>
      </c>
      <c r="BM205" s="185" t="s">
        <v>1858</v>
      </c>
    </row>
    <row r="206" spans="1:65" s="2" customFormat="1" ht="62.65" customHeight="1">
      <c r="A206" s="35"/>
      <c r="B206" s="36"/>
      <c r="C206" s="174" t="s">
        <v>1301</v>
      </c>
      <c r="D206" s="174" t="s">
        <v>152</v>
      </c>
      <c r="E206" s="175" t="s">
        <v>2662</v>
      </c>
      <c r="F206" s="176" t="s">
        <v>2663</v>
      </c>
      <c r="G206" s="177" t="s">
        <v>2359</v>
      </c>
      <c r="H206" s="178">
        <v>1</v>
      </c>
      <c r="I206" s="179"/>
      <c r="J206" s="180">
        <f t="shared" si="60"/>
        <v>0</v>
      </c>
      <c r="K206" s="176" t="s">
        <v>19</v>
      </c>
      <c r="L206" s="40"/>
      <c r="M206" s="181" t="s">
        <v>19</v>
      </c>
      <c r="N206" s="182" t="s">
        <v>43</v>
      </c>
      <c r="O206" s="65"/>
      <c r="P206" s="183">
        <f t="shared" si="61"/>
        <v>0</v>
      </c>
      <c r="Q206" s="183">
        <v>0</v>
      </c>
      <c r="R206" s="183">
        <f t="shared" si="62"/>
        <v>0</v>
      </c>
      <c r="S206" s="183">
        <v>0</v>
      </c>
      <c r="T206" s="184">
        <f t="shared" si="6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80</v>
      </c>
      <c r="AY206" s="18" t="s">
        <v>149</v>
      </c>
      <c r="BE206" s="186">
        <f t="shared" si="64"/>
        <v>0</v>
      </c>
      <c r="BF206" s="186">
        <f t="shared" si="65"/>
        <v>0</v>
      </c>
      <c r="BG206" s="186">
        <f t="shared" si="66"/>
        <v>0</v>
      </c>
      <c r="BH206" s="186">
        <f t="shared" si="67"/>
        <v>0</v>
      </c>
      <c r="BI206" s="186">
        <f t="shared" si="68"/>
        <v>0</v>
      </c>
      <c r="BJ206" s="18" t="s">
        <v>80</v>
      </c>
      <c r="BK206" s="186">
        <f t="shared" si="69"/>
        <v>0</v>
      </c>
      <c r="BL206" s="18" t="s">
        <v>157</v>
      </c>
      <c r="BM206" s="185" t="s">
        <v>1868</v>
      </c>
    </row>
    <row r="207" spans="1:65" s="2" customFormat="1" ht="55.5" customHeight="1">
      <c r="A207" s="35"/>
      <c r="B207" s="36"/>
      <c r="C207" s="174" t="s">
        <v>1307</v>
      </c>
      <c r="D207" s="174" t="s">
        <v>152</v>
      </c>
      <c r="E207" s="175" t="s">
        <v>2664</v>
      </c>
      <c r="F207" s="176" t="s">
        <v>2665</v>
      </c>
      <c r="G207" s="177" t="s">
        <v>2359</v>
      </c>
      <c r="H207" s="178">
        <v>1</v>
      </c>
      <c r="I207" s="179"/>
      <c r="J207" s="180">
        <f t="shared" si="60"/>
        <v>0</v>
      </c>
      <c r="K207" s="176" t="s">
        <v>19</v>
      </c>
      <c r="L207" s="40"/>
      <c r="M207" s="181" t="s">
        <v>19</v>
      </c>
      <c r="N207" s="182" t="s">
        <v>43</v>
      </c>
      <c r="O207" s="65"/>
      <c r="P207" s="183">
        <f t="shared" si="61"/>
        <v>0</v>
      </c>
      <c r="Q207" s="183">
        <v>0</v>
      </c>
      <c r="R207" s="183">
        <f t="shared" si="62"/>
        <v>0</v>
      </c>
      <c r="S207" s="183">
        <v>0</v>
      </c>
      <c r="T207" s="184">
        <f t="shared" si="6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157</v>
      </c>
      <c r="AT207" s="185" t="s">
        <v>152</v>
      </c>
      <c r="AU207" s="185" t="s">
        <v>80</v>
      </c>
      <c r="AY207" s="18" t="s">
        <v>149</v>
      </c>
      <c r="BE207" s="186">
        <f t="shared" si="64"/>
        <v>0</v>
      </c>
      <c r="BF207" s="186">
        <f t="shared" si="65"/>
        <v>0</v>
      </c>
      <c r="BG207" s="186">
        <f t="shared" si="66"/>
        <v>0</v>
      </c>
      <c r="BH207" s="186">
        <f t="shared" si="67"/>
        <v>0</v>
      </c>
      <c r="BI207" s="186">
        <f t="shared" si="68"/>
        <v>0</v>
      </c>
      <c r="BJ207" s="18" t="s">
        <v>80</v>
      </c>
      <c r="BK207" s="186">
        <f t="shared" si="69"/>
        <v>0</v>
      </c>
      <c r="BL207" s="18" t="s">
        <v>157</v>
      </c>
      <c r="BM207" s="185" t="s">
        <v>1917</v>
      </c>
    </row>
    <row r="208" spans="1:65" s="2" customFormat="1" ht="24.2" customHeight="1">
      <c r="A208" s="35"/>
      <c r="B208" s="36"/>
      <c r="C208" s="174" t="s">
        <v>1312</v>
      </c>
      <c r="D208" s="174" t="s">
        <v>152</v>
      </c>
      <c r="E208" s="175" t="s">
        <v>2666</v>
      </c>
      <c r="F208" s="176" t="s">
        <v>2667</v>
      </c>
      <c r="G208" s="177" t="s">
        <v>2320</v>
      </c>
      <c r="H208" s="178">
        <v>1</v>
      </c>
      <c r="I208" s="179"/>
      <c r="J208" s="180">
        <f t="shared" si="60"/>
        <v>0</v>
      </c>
      <c r="K208" s="176" t="s">
        <v>19</v>
      </c>
      <c r="L208" s="40"/>
      <c r="M208" s="181" t="s">
        <v>19</v>
      </c>
      <c r="N208" s="182" t="s">
        <v>43</v>
      </c>
      <c r="O208" s="65"/>
      <c r="P208" s="183">
        <f t="shared" si="61"/>
        <v>0</v>
      </c>
      <c r="Q208" s="183">
        <v>0</v>
      </c>
      <c r="R208" s="183">
        <f t="shared" si="62"/>
        <v>0</v>
      </c>
      <c r="S208" s="183">
        <v>0</v>
      </c>
      <c r="T208" s="184">
        <f t="shared" si="6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157</v>
      </c>
      <c r="AT208" s="185" t="s">
        <v>152</v>
      </c>
      <c r="AU208" s="185" t="s">
        <v>80</v>
      </c>
      <c r="AY208" s="18" t="s">
        <v>149</v>
      </c>
      <c r="BE208" s="186">
        <f t="shared" si="64"/>
        <v>0</v>
      </c>
      <c r="BF208" s="186">
        <f t="shared" si="65"/>
        <v>0</v>
      </c>
      <c r="BG208" s="186">
        <f t="shared" si="66"/>
        <v>0</v>
      </c>
      <c r="BH208" s="186">
        <f t="shared" si="67"/>
        <v>0</v>
      </c>
      <c r="BI208" s="186">
        <f t="shared" si="68"/>
        <v>0</v>
      </c>
      <c r="BJ208" s="18" t="s">
        <v>80</v>
      </c>
      <c r="BK208" s="186">
        <f t="shared" si="69"/>
        <v>0</v>
      </c>
      <c r="BL208" s="18" t="s">
        <v>157</v>
      </c>
      <c r="BM208" s="185" t="s">
        <v>1927</v>
      </c>
    </row>
    <row r="209" spans="1:65" s="2" customFormat="1" ht="16.5" customHeight="1">
      <c r="A209" s="35"/>
      <c r="B209" s="36"/>
      <c r="C209" s="174" t="s">
        <v>1318</v>
      </c>
      <c r="D209" s="174" t="s">
        <v>152</v>
      </c>
      <c r="E209" s="175" t="s">
        <v>2668</v>
      </c>
      <c r="F209" s="176" t="s">
        <v>2533</v>
      </c>
      <c r="G209" s="177" t="s">
        <v>247</v>
      </c>
      <c r="H209" s="178">
        <v>14</v>
      </c>
      <c r="I209" s="179"/>
      <c r="J209" s="180">
        <f t="shared" si="60"/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 t="shared" si="61"/>
        <v>0</v>
      </c>
      <c r="Q209" s="183">
        <v>0</v>
      </c>
      <c r="R209" s="183">
        <f t="shared" si="62"/>
        <v>0</v>
      </c>
      <c r="S209" s="183">
        <v>0</v>
      </c>
      <c r="T209" s="184">
        <f t="shared" si="6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80</v>
      </c>
      <c r="AY209" s="18" t="s">
        <v>149</v>
      </c>
      <c r="BE209" s="186">
        <f t="shared" si="64"/>
        <v>0</v>
      </c>
      <c r="BF209" s="186">
        <f t="shared" si="65"/>
        <v>0</v>
      </c>
      <c r="BG209" s="186">
        <f t="shared" si="66"/>
        <v>0</v>
      </c>
      <c r="BH209" s="186">
        <f t="shared" si="67"/>
        <v>0</v>
      </c>
      <c r="BI209" s="186">
        <f t="shared" si="68"/>
        <v>0</v>
      </c>
      <c r="BJ209" s="18" t="s">
        <v>80</v>
      </c>
      <c r="BK209" s="186">
        <f t="shared" si="69"/>
        <v>0</v>
      </c>
      <c r="BL209" s="18" t="s">
        <v>157</v>
      </c>
      <c r="BM209" s="185" t="s">
        <v>1936</v>
      </c>
    </row>
    <row r="210" spans="1:65" s="2" customFormat="1" ht="16.5" customHeight="1">
      <c r="A210" s="35"/>
      <c r="B210" s="36"/>
      <c r="C210" s="174" t="s">
        <v>1324</v>
      </c>
      <c r="D210" s="174" t="s">
        <v>152</v>
      </c>
      <c r="E210" s="175" t="s">
        <v>2669</v>
      </c>
      <c r="F210" s="176" t="s">
        <v>2548</v>
      </c>
      <c r="G210" s="177" t="s">
        <v>170</v>
      </c>
      <c r="H210" s="178">
        <v>32</v>
      </c>
      <c r="I210" s="179"/>
      <c r="J210" s="180">
        <f t="shared" si="60"/>
        <v>0</v>
      </c>
      <c r="K210" s="176" t="s">
        <v>19</v>
      </c>
      <c r="L210" s="40"/>
      <c r="M210" s="181" t="s">
        <v>19</v>
      </c>
      <c r="N210" s="182" t="s">
        <v>43</v>
      </c>
      <c r="O210" s="65"/>
      <c r="P210" s="183">
        <f t="shared" si="61"/>
        <v>0</v>
      </c>
      <c r="Q210" s="183">
        <v>0</v>
      </c>
      <c r="R210" s="183">
        <f t="shared" si="62"/>
        <v>0</v>
      </c>
      <c r="S210" s="183">
        <v>0</v>
      </c>
      <c r="T210" s="184">
        <f t="shared" si="6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157</v>
      </c>
      <c r="AT210" s="185" t="s">
        <v>152</v>
      </c>
      <c r="AU210" s="185" t="s">
        <v>80</v>
      </c>
      <c r="AY210" s="18" t="s">
        <v>149</v>
      </c>
      <c r="BE210" s="186">
        <f t="shared" si="64"/>
        <v>0</v>
      </c>
      <c r="BF210" s="186">
        <f t="shared" si="65"/>
        <v>0</v>
      </c>
      <c r="BG210" s="186">
        <f t="shared" si="66"/>
        <v>0</v>
      </c>
      <c r="BH210" s="186">
        <f t="shared" si="67"/>
        <v>0</v>
      </c>
      <c r="BI210" s="186">
        <f t="shared" si="68"/>
        <v>0</v>
      </c>
      <c r="BJ210" s="18" t="s">
        <v>80</v>
      </c>
      <c r="BK210" s="186">
        <f t="shared" si="69"/>
        <v>0</v>
      </c>
      <c r="BL210" s="18" t="s">
        <v>157</v>
      </c>
      <c r="BM210" s="185" t="s">
        <v>1951</v>
      </c>
    </row>
    <row r="211" spans="1:65" s="2" customFormat="1" ht="16.5" customHeight="1">
      <c r="A211" s="35"/>
      <c r="B211" s="36"/>
      <c r="C211" s="174" t="s">
        <v>1330</v>
      </c>
      <c r="D211" s="174" t="s">
        <v>152</v>
      </c>
      <c r="E211" s="175" t="s">
        <v>2670</v>
      </c>
      <c r="F211" s="176" t="s">
        <v>2503</v>
      </c>
      <c r="G211" s="177" t="s">
        <v>2359</v>
      </c>
      <c r="H211" s="178">
        <v>1</v>
      </c>
      <c r="I211" s="179"/>
      <c r="J211" s="180">
        <f t="shared" si="60"/>
        <v>0</v>
      </c>
      <c r="K211" s="176" t="s">
        <v>19</v>
      </c>
      <c r="L211" s="40"/>
      <c r="M211" s="181" t="s">
        <v>19</v>
      </c>
      <c r="N211" s="182" t="s">
        <v>43</v>
      </c>
      <c r="O211" s="65"/>
      <c r="P211" s="183">
        <f t="shared" si="61"/>
        <v>0</v>
      </c>
      <c r="Q211" s="183">
        <v>0</v>
      </c>
      <c r="R211" s="183">
        <f t="shared" si="62"/>
        <v>0</v>
      </c>
      <c r="S211" s="183">
        <v>0</v>
      </c>
      <c r="T211" s="184">
        <f t="shared" si="6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157</v>
      </c>
      <c r="AT211" s="185" t="s">
        <v>152</v>
      </c>
      <c r="AU211" s="185" t="s">
        <v>80</v>
      </c>
      <c r="AY211" s="18" t="s">
        <v>149</v>
      </c>
      <c r="BE211" s="186">
        <f t="shared" si="64"/>
        <v>0</v>
      </c>
      <c r="BF211" s="186">
        <f t="shared" si="65"/>
        <v>0</v>
      </c>
      <c r="BG211" s="186">
        <f t="shared" si="66"/>
        <v>0</v>
      </c>
      <c r="BH211" s="186">
        <f t="shared" si="67"/>
        <v>0</v>
      </c>
      <c r="BI211" s="186">
        <f t="shared" si="68"/>
        <v>0</v>
      </c>
      <c r="BJ211" s="18" t="s">
        <v>80</v>
      </c>
      <c r="BK211" s="186">
        <f t="shared" si="69"/>
        <v>0</v>
      </c>
      <c r="BL211" s="18" t="s">
        <v>157</v>
      </c>
      <c r="BM211" s="185" t="s">
        <v>1961</v>
      </c>
    </row>
    <row r="212" spans="1:65" s="2" customFormat="1" ht="16.5" customHeight="1">
      <c r="A212" s="35"/>
      <c r="B212" s="36"/>
      <c r="C212" s="174" t="s">
        <v>1335</v>
      </c>
      <c r="D212" s="174" t="s">
        <v>152</v>
      </c>
      <c r="E212" s="175" t="s">
        <v>2671</v>
      </c>
      <c r="F212" s="176" t="s">
        <v>2505</v>
      </c>
      <c r="G212" s="177" t="s">
        <v>2506</v>
      </c>
      <c r="H212" s="178">
        <v>10</v>
      </c>
      <c r="I212" s="179"/>
      <c r="J212" s="180">
        <f t="shared" si="60"/>
        <v>0</v>
      </c>
      <c r="K212" s="176" t="s">
        <v>19</v>
      </c>
      <c r="L212" s="40"/>
      <c r="M212" s="181" t="s">
        <v>19</v>
      </c>
      <c r="N212" s="182" t="s">
        <v>43</v>
      </c>
      <c r="O212" s="65"/>
      <c r="P212" s="183">
        <f t="shared" si="61"/>
        <v>0</v>
      </c>
      <c r="Q212" s="183">
        <v>0</v>
      </c>
      <c r="R212" s="183">
        <f t="shared" si="62"/>
        <v>0</v>
      </c>
      <c r="S212" s="183">
        <v>0</v>
      </c>
      <c r="T212" s="184">
        <f t="shared" si="6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157</v>
      </c>
      <c r="AT212" s="185" t="s">
        <v>152</v>
      </c>
      <c r="AU212" s="185" t="s">
        <v>80</v>
      </c>
      <c r="AY212" s="18" t="s">
        <v>149</v>
      </c>
      <c r="BE212" s="186">
        <f t="shared" si="64"/>
        <v>0</v>
      </c>
      <c r="BF212" s="186">
        <f t="shared" si="65"/>
        <v>0</v>
      </c>
      <c r="BG212" s="186">
        <f t="shared" si="66"/>
        <v>0</v>
      </c>
      <c r="BH212" s="186">
        <f t="shared" si="67"/>
        <v>0</v>
      </c>
      <c r="BI212" s="186">
        <f t="shared" si="68"/>
        <v>0</v>
      </c>
      <c r="BJ212" s="18" t="s">
        <v>80</v>
      </c>
      <c r="BK212" s="186">
        <f t="shared" si="69"/>
        <v>0</v>
      </c>
      <c r="BL212" s="18" t="s">
        <v>157</v>
      </c>
      <c r="BM212" s="185" t="s">
        <v>1971</v>
      </c>
    </row>
    <row r="213" spans="1:65" s="2" customFormat="1" ht="16.5" customHeight="1">
      <c r="A213" s="35"/>
      <c r="B213" s="36"/>
      <c r="C213" s="174" t="s">
        <v>1341</v>
      </c>
      <c r="D213" s="174" t="s">
        <v>152</v>
      </c>
      <c r="E213" s="175" t="s">
        <v>2672</v>
      </c>
      <c r="F213" s="176" t="s">
        <v>2508</v>
      </c>
      <c r="G213" s="177" t="s">
        <v>2359</v>
      </c>
      <c r="H213" s="178">
        <v>1</v>
      </c>
      <c r="I213" s="179"/>
      <c r="J213" s="180">
        <f t="shared" si="60"/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 t="shared" si="61"/>
        <v>0</v>
      </c>
      <c r="Q213" s="183">
        <v>0</v>
      </c>
      <c r="R213" s="183">
        <f t="shared" si="62"/>
        <v>0</v>
      </c>
      <c r="S213" s="183">
        <v>0</v>
      </c>
      <c r="T213" s="184">
        <f t="shared" si="6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80</v>
      </c>
      <c r="AY213" s="18" t="s">
        <v>149</v>
      </c>
      <c r="BE213" s="186">
        <f t="shared" si="64"/>
        <v>0</v>
      </c>
      <c r="BF213" s="186">
        <f t="shared" si="65"/>
        <v>0</v>
      </c>
      <c r="BG213" s="186">
        <f t="shared" si="66"/>
        <v>0</v>
      </c>
      <c r="BH213" s="186">
        <f t="shared" si="67"/>
        <v>0</v>
      </c>
      <c r="BI213" s="186">
        <f t="shared" si="68"/>
        <v>0</v>
      </c>
      <c r="BJ213" s="18" t="s">
        <v>80</v>
      </c>
      <c r="BK213" s="186">
        <f t="shared" si="69"/>
        <v>0</v>
      </c>
      <c r="BL213" s="18" t="s">
        <v>157</v>
      </c>
      <c r="BM213" s="185" t="s">
        <v>1988</v>
      </c>
    </row>
    <row r="214" spans="1:65" s="2" customFormat="1" ht="16.5" customHeight="1">
      <c r="A214" s="35"/>
      <c r="B214" s="36"/>
      <c r="C214" s="174" t="s">
        <v>1346</v>
      </c>
      <c r="D214" s="174" t="s">
        <v>152</v>
      </c>
      <c r="E214" s="175" t="s">
        <v>2673</v>
      </c>
      <c r="F214" s="176" t="s">
        <v>2510</v>
      </c>
      <c r="G214" s="177" t="s">
        <v>2359</v>
      </c>
      <c r="H214" s="178">
        <v>1</v>
      </c>
      <c r="I214" s="179"/>
      <c r="J214" s="180">
        <f t="shared" si="60"/>
        <v>0</v>
      </c>
      <c r="K214" s="176" t="s">
        <v>19</v>
      </c>
      <c r="L214" s="40"/>
      <c r="M214" s="181" t="s">
        <v>19</v>
      </c>
      <c r="N214" s="182" t="s">
        <v>43</v>
      </c>
      <c r="O214" s="65"/>
      <c r="P214" s="183">
        <f t="shared" si="61"/>
        <v>0</v>
      </c>
      <c r="Q214" s="183">
        <v>0</v>
      </c>
      <c r="R214" s="183">
        <f t="shared" si="62"/>
        <v>0</v>
      </c>
      <c r="S214" s="183">
        <v>0</v>
      </c>
      <c r="T214" s="184">
        <f t="shared" si="6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157</v>
      </c>
      <c r="AT214" s="185" t="s">
        <v>152</v>
      </c>
      <c r="AU214" s="185" t="s">
        <v>80</v>
      </c>
      <c r="AY214" s="18" t="s">
        <v>149</v>
      </c>
      <c r="BE214" s="186">
        <f t="shared" si="64"/>
        <v>0</v>
      </c>
      <c r="BF214" s="186">
        <f t="shared" si="65"/>
        <v>0</v>
      </c>
      <c r="BG214" s="186">
        <f t="shared" si="66"/>
        <v>0</v>
      </c>
      <c r="BH214" s="186">
        <f t="shared" si="67"/>
        <v>0</v>
      </c>
      <c r="BI214" s="186">
        <f t="shared" si="68"/>
        <v>0</v>
      </c>
      <c r="BJ214" s="18" t="s">
        <v>80</v>
      </c>
      <c r="BK214" s="186">
        <f t="shared" si="69"/>
        <v>0</v>
      </c>
      <c r="BL214" s="18" t="s">
        <v>157</v>
      </c>
      <c r="BM214" s="185" t="s">
        <v>1999</v>
      </c>
    </row>
    <row r="215" spans="1:65" s="2" customFormat="1" ht="16.5" customHeight="1">
      <c r="A215" s="35"/>
      <c r="B215" s="36"/>
      <c r="C215" s="174" t="s">
        <v>1352</v>
      </c>
      <c r="D215" s="174" t="s">
        <v>152</v>
      </c>
      <c r="E215" s="175" t="s">
        <v>2674</v>
      </c>
      <c r="F215" s="176" t="s">
        <v>2512</v>
      </c>
      <c r="G215" s="177" t="s">
        <v>435</v>
      </c>
      <c r="H215" s="178">
        <v>3.9</v>
      </c>
      <c r="I215" s="179"/>
      <c r="J215" s="180">
        <f t="shared" si="60"/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 t="shared" si="61"/>
        <v>0</v>
      </c>
      <c r="Q215" s="183">
        <v>0</v>
      </c>
      <c r="R215" s="183">
        <f t="shared" si="62"/>
        <v>0</v>
      </c>
      <c r="S215" s="183">
        <v>0</v>
      </c>
      <c r="T215" s="184">
        <f t="shared" si="6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80</v>
      </c>
      <c r="AY215" s="18" t="s">
        <v>149</v>
      </c>
      <c r="BE215" s="186">
        <f t="shared" si="64"/>
        <v>0</v>
      </c>
      <c r="BF215" s="186">
        <f t="shared" si="65"/>
        <v>0</v>
      </c>
      <c r="BG215" s="186">
        <f t="shared" si="66"/>
        <v>0</v>
      </c>
      <c r="BH215" s="186">
        <f t="shared" si="67"/>
        <v>0</v>
      </c>
      <c r="BI215" s="186">
        <f t="shared" si="68"/>
        <v>0</v>
      </c>
      <c r="BJ215" s="18" t="s">
        <v>80</v>
      </c>
      <c r="BK215" s="186">
        <f t="shared" si="69"/>
        <v>0</v>
      </c>
      <c r="BL215" s="18" t="s">
        <v>157</v>
      </c>
      <c r="BM215" s="185" t="s">
        <v>2675</v>
      </c>
    </row>
    <row r="216" spans="2:63" s="12" customFormat="1" ht="25.9" customHeight="1">
      <c r="B216" s="158"/>
      <c r="C216" s="159"/>
      <c r="D216" s="160" t="s">
        <v>71</v>
      </c>
      <c r="E216" s="161" t="s">
        <v>2676</v>
      </c>
      <c r="F216" s="161" t="s">
        <v>2677</v>
      </c>
      <c r="G216" s="159"/>
      <c r="H216" s="159"/>
      <c r="I216" s="162"/>
      <c r="J216" s="163">
        <f>BK216</f>
        <v>0</v>
      </c>
      <c r="K216" s="159"/>
      <c r="L216" s="164"/>
      <c r="M216" s="165"/>
      <c r="N216" s="166"/>
      <c r="O216" s="166"/>
      <c r="P216" s="167">
        <f>SUM(P217:P236)</f>
        <v>0</v>
      </c>
      <c r="Q216" s="166"/>
      <c r="R216" s="167">
        <f>SUM(R217:R236)</f>
        <v>0</v>
      </c>
      <c r="S216" s="166"/>
      <c r="T216" s="168">
        <f>SUM(T217:T236)</f>
        <v>0</v>
      </c>
      <c r="AR216" s="169" t="s">
        <v>80</v>
      </c>
      <c r="AT216" s="170" t="s">
        <v>71</v>
      </c>
      <c r="AU216" s="170" t="s">
        <v>72</v>
      </c>
      <c r="AY216" s="169" t="s">
        <v>149</v>
      </c>
      <c r="BK216" s="171">
        <f>SUM(BK217:BK236)</f>
        <v>0</v>
      </c>
    </row>
    <row r="217" spans="1:65" s="2" customFormat="1" ht="123" customHeight="1">
      <c r="A217" s="35"/>
      <c r="B217" s="36"/>
      <c r="C217" s="174" t="s">
        <v>1357</v>
      </c>
      <c r="D217" s="174" t="s">
        <v>152</v>
      </c>
      <c r="E217" s="175" t="s">
        <v>2678</v>
      </c>
      <c r="F217" s="176" t="s">
        <v>2657</v>
      </c>
      <c r="G217" s="177" t="s">
        <v>2359</v>
      </c>
      <c r="H217" s="178">
        <v>1</v>
      </c>
      <c r="I217" s="179"/>
      <c r="J217" s="180">
        <f aca="true" t="shared" si="70" ref="J217:J236">ROUND(I217*H217,2)</f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 aca="true" t="shared" si="71" ref="P217:P236">O217*H217</f>
        <v>0</v>
      </c>
      <c r="Q217" s="183">
        <v>0</v>
      </c>
      <c r="R217" s="183">
        <f aca="true" t="shared" si="72" ref="R217:R236">Q217*H217</f>
        <v>0</v>
      </c>
      <c r="S217" s="183">
        <v>0</v>
      </c>
      <c r="T217" s="184">
        <f aca="true" t="shared" si="73" ref="T217:T236"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80</v>
      </c>
      <c r="AY217" s="18" t="s">
        <v>149</v>
      </c>
      <c r="BE217" s="186">
        <f aca="true" t="shared" si="74" ref="BE217:BE236">IF(N217="základní",J217,0)</f>
        <v>0</v>
      </c>
      <c r="BF217" s="186">
        <f aca="true" t="shared" si="75" ref="BF217:BF236">IF(N217="snížená",J217,0)</f>
        <v>0</v>
      </c>
      <c r="BG217" s="186">
        <f aca="true" t="shared" si="76" ref="BG217:BG236">IF(N217="zákl. přenesená",J217,0)</f>
        <v>0</v>
      </c>
      <c r="BH217" s="186">
        <f aca="true" t="shared" si="77" ref="BH217:BH236">IF(N217="sníž. přenesená",J217,0)</f>
        <v>0</v>
      </c>
      <c r="BI217" s="186">
        <f aca="true" t="shared" si="78" ref="BI217:BI236">IF(N217="nulová",J217,0)</f>
        <v>0</v>
      </c>
      <c r="BJ217" s="18" t="s">
        <v>80</v>
      </c>
      <c r="BK217" s="186">
        <f aca="true" t="shared" si="79" ref="BK217:BK236">ROUND(I217*H217,2)</f>
        <v>0</v>
      </c>
      <c r="BL217" s="18" t="s">
        <v>157</v>
      </c>
      <c r="BM217" s="185" t="s">
        <v>2679</v>
      </c>
    </row>
    <row r="218" spans="1:65" s="2" customFormat="1" ht="24.2" customHeight="1">
      <c r="A218" s="35"/>
      <c r="B218" s="36"/>
      <c r="C218" s="174" t="s">
        <v>1363</v>
      </c>
      <c r="D218" s="174" t="s">
        <v>152</v>
      </c>
      <c r="E218" s="175" t="s">
        <v>2680</v>
      </c>
      <c r="F218" s="176" t="s">
        <v>2619</v>
      </c>
      <c r="G218" s="177" t="s">
        <v>2359</v>
      </c>
      <c r="H218" s="178">
        <v>4</v>
      </c>
      <c r="I218" s="179"/>
      <c r="J218" s="180">
        <f t="shared" si="70"/>
        <v>0</v>
      </c>
      <c r="K218" s="176" t="s">
        <v>19</v>
      </c>
      <c r="L218" s="40"/>
      <c r="M218" s="181" t="s">
        <v>19</v>
      </c>
      <c r="N218" s="182" t="s">
        <v>43</v>
      </c>
      <c r="O218" s="65"/>
      <c r="P218" s="183">
        <f t="shared" si="71"/>
        <v>0</v>
      </c>
      <c r="Q218" s="183">
        <v>0</v>
      </c>
      <c r="R218" s="183">
        <f t="shared" si="72"/>
        <v>0</v>
      </c>
      <c r="S218" s="183">
        <v>0</v>
      </c>
      <c r="T218" s="184">
        <f t="shared" si="7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157</v>
      </c>
      <c r="AT218" s="185" t="s">
        <v>152</v>
      </c>
      <c r="AU218" s="185" t="s">
        <v>80</v>
      </c>
      <c r="AY218" s="18" t="s">
        <v>149</v>
      </c>
      <c r="BE218" s="186">
        <f t="shared" si="74"/>
        <v>0</v>
      </c>
      <c r="BF218" s="186">
        <f t="shared" si="75"/>
        <v>0</v>
      </c>
      <c r="BG218" s="186">
        <f t="shared" si="76"/>
        <v>0</v>
      </c>
      <c r="BH218" s="186">
        <f t="shared" si="77"/>
        <v>0</v>
      </c>
      <c r="BI218" s="186">
        <f t="shared" si="78"/>
        <v>0</v>
      </c>
      <c r="BJ218" s="18" t="s">
        <v>80</v>
      </c>
      <c r="BK218" s="186">
        <f t="shared" si="79"/>
        <v>0</v>
      </c>
      <c r="BL218" s="18" t="s">
        <v>157</v>
      </c>
      <c r="BM218" s="185" t="s">
        <v>2681</v>
      </c>
    </row>
    <row r="219" spans="1:65" s="2" customFormat="1" ht="16.5" customHeight="1">
      <c r="A219" s="35"/>
      <c r="B219" s="36"/>
      <c r="C219" s="174" t="s">
        <v>1368</v>
      </c>
      <c r="D219" s="174" t="s">
        <v>152</v>
      </c>
      <c r="E219" s="175" t="s">
        <v>2682</v>
      </c>
      <c r="F219" s="176" t="s">
        <v>2497</v>
      </c>
      <c r="G219" s="177" t="s">
        <v>2320</v>
      </c>
      <c r="H219" s="178">
        <v>1</v>
      </c>
      <c r="I219" s="179"/>
      <c r="J219" s="180">
        <f t="shared" si="70"/>
        <v>0</v>
      </c>
      <c r="K219" s="176" t="s">
        <v>19</v>
      </c>
      <c r="L219" s="40"/>
      <c r="M219" s="181" t="s">
        <v>19</v>
      </c>
      <c r="N219" s="182" t="s">
        <v>43</v>
      </c>
      <c r="O219" s="65"/>
      <c r="P219" s="183">
        <f t="shared" si="71"/>
        <v>0</v>
      </c>
      <c r="Q219" s="183">
        <v>0</v>
      </c>
      <c r="R219" s="183">
        <f t="shared" si="72"/>
        <v>0</v>
      </c>
      <c r="S219" s="183">
        <v>0</v>
      </c>
      <c r="T219" s="184">
        <f t="shared" si="7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80</v>
      </c>
      <c r="AY219" s="18" t="s">
        <v>149</v>
      </c>
      <c r="BE219" s="186">
        <f t="shared" si="74"/>
        <v>0</v>
      </c>
      <c r="BF219" s="186">
        <f t="shared" si="75"/>
        <v>0</v>
      </c>
      <c r="BG219" s="186">
        <f t="shared" si="76"/>
        <v>0</v>
      </c>
      <c r="BH219" s="186">
        <f t="shared" si="77"/>
        <v>0</v>
      </c>
      <c r="BI219" s="186">
        <f t="shared" si="78"/>
        <v>0</v>
      </c>
      <c r="BJ219" s="18" t="s">
        <v>80</v>
      </c>
      <c r="BK219" s="186">
        <f t="shared" si="79"/>
        <v>0</v>
      </c>
      <c r="BL219" s="18" t="s">
        <v>157</v>
      </c>
      <c r="BM219" s="185" t="s">
        <v>2683</v>
      </c>
    </row>
    <row r="220" spans="1:65" s="2" customFormat="1" ht="16.5" customHeight="1">
      <c r="A220" s="35"/>
      <c r="B220" s="36"/>
      <c r="C220" s="174" t="s">
        <v>1376</v>
      </c>
      <c r="D220" s="174" t="s">
        <v>152</v>
      </c>
      <c r="E220" s="175" t="s">
        <v>2684</v>
      </c>
      <c r="F220" s="176" t="s">
        <v>2661</v>
      </c>
      <c r="G220" s="177" t="s">
        <v>2320</v>
      </c>
      <c r="H220" s="178">
        <v>2</v>
      </c>
      <c r="I220" s="179"/>
      <c r="J220" s="180">
        <f t="shared" si="70"/>
        <v>0</v>
      </c>
      <c r="K220" s="176" t="s">
        <v>19</v>
      </c>
      <c r="L220" s="40"/>
      <c r="M220" s="181" t="s">
        <v>19</v>
      </c>
      <c r="N220" s="182" t="s">
        <v>43</v>
      </c>
      <c r="O220" s="65"/>
      <c r="P220" s="183">
        <f t="shared" si="71"/>
        <v>0</v>
      </c>
      <c r="Q220" s="183">
        <v>0</v>
      </c>
      <c r="R220" s="183">
        <f t="shared" si="72"/>
        <v>0</v>
      </c>
      <c r="S220" s="183">
        <v>0</v>
      </c>
      <c r="T220" s="184">
        <f t="shared" si="7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157</v>
      </c>
      <c r="AT220" s="185" t="s">
        <v>152</v>
      </c>
      <c r="AU220" s="185" t="s">
        <v>80</v>
      </c>
      <c r="AY220" s="18" t="s">
        <v>149</v>
      </c>
      <c r="BE220" s="186">
        <f t="shared" si="74"/>
        <v>0</v>
      </c>
      <c r="BF220" s="186">
        <f t="shared" si="75"/>
        <v>0</v>
      </c>
      <c r="BG220" s="186">
        <f t="shared" si="76"/>
        <v>0</v>
      </c>
      <c r="BH220" s="186">
        <f t="shared" si="77"/>
        <v>0</v>
      </c>
      <c r="BI220" s="186">
        <f t="shared" si="78"/>
        <v>0</v>
      </c>
      <c r="BJ220" s="18" t="s">
        <v>80</v>
      </c>
      <c r="BK220" s="186">
        <f t="shared" si="79"/>
        <v>0</v>
      </c>
      <c r="BL220" s="18" t="s">
        <v>157</v>
      </c>
      <c r="BM220" s="185" t="s">
        <v>2685</v>
      </c>
    </row>
    <row r="221" spans="1:65" s="2" customFormat="1" ht="62.65" customHeight="1">
      <c r="A221" s="35"/>
      <c r="B221" s="36"/>
      <c r="C221" s="174" t="s">
        <v>1380</v>
      </c>
      <c r="D221" s="174" t="s">
        <v>152</v>
      </c>
      <c r="E221" s="175" t="s">
        <v>2686</v>
      </c>
      <c r="F221" s="176" t="s">
        <v>2663</v>
      </c>
      <c r="G221" s="177" t="s">
        <v>2359</v>
      </c>
      <c r="H221" s="178">
        <v>1</v>
      </c>
      <c r="I221" s="179"/>
      <c r="J221" s="180">
        <f t="shared" si="70"/>
        <v>0</v>
      </c>
      <c r="K221" s="176" t="s">
        <v>19</v>
      </c>
      <c r="L221" s="40"/>
      <c r="M221" s="181" t="s">
        <v>19</v>
      </c>
      <c r="N221" s="182" t="s">
        <v>43</v>
      </c>
      <c r="O221" s="65"/>
      <c r="P221" s="183">
        <f t="shared" si="71"/>
        <v>0</v>
      </c>
      <c r="Q221" s="183">
        <v>0</v>
      </c>
      <c r="R221" s="183">
        <f t="shared" si="72"/>
        <v>0</v>
      </c>
      <c r="S221" s="183">
        <v>0</v>
      </c>
      <c r="T221" s="184">
        <f t="shared" si="7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157</v>
      </c>
      <c r="AT221" s="185" t="s">
        <v>152</v>
      </c>
      <c r="AU221" s="185" t="s">
        <v>80</v>
      </c>
      <c r="AY221" s="18" t="s">
        <v>149</v>
      </c>
      <c r="BE221" s="186">
        <f t="shared" si="74"/>
        <v>0</v>
      </c>
      <c r="BF221" s="186">
        <f t="shared" si="75"/>
        <v>0</v>
      </c>
      <c r="BG221" s="186">
        <f t="shared" si="76"/>
        <v>0</v>
      </c>
      <c r="BH221" s="186">
        <f t="shared" si="77"/>
        <v>0</v>
      </c>
      <c r="BI221" s="186">
        <f t="shared" si="78"/>
        <v>0</v>
      </c>
      <c r="BJ221" s="18" t="s">
        <v>80</v>
      </c>
      <c r="BK221" s="186">
        <f t="shared" si="79"/>
        <v>0</v>
      </c>
      <c r="BL221" s="18" t="s">
        <v>157</v>
      </c>
      <c r="BM221" s="185" t="s">
        <v>2687</v>
      </c>
    </row>
    <row r="222" spans="1:65" s="2" customFormat="1" ht="49.15" customHeight="1">
      <c r="A222" s="35"/>
      <c r="B222" s="36"/>
      <c r="C222" s="174" t="s">
        <v>1387</v>
      </c>
      <c r="D222" s="174" t="s">
        <v>152</v>
      </c>
      <c r="E222" s="175" t="s">
        <v>2688</v>
      </c>
      <c r="F222" s="176" t="s">
        <v>2689</v>
      </c>
      <c r="G222" s="177" t="s">
        <v>2359</v>
      </c>
      <c r="H222" s="178">
        <v>3</v>
      </c>
      <c r="I222" s="179"/>
      <c r="J222" s="180">
        <f t="shared" si="70"/>
        <v>0</v>
      </c>
      <c r="K222" s="176" t="s">
        <v>19</v>
      </c>
      <c r="L222" s="40"/>
      <c r="M222" s="181" t="s">
        <v>19</v>
      </c>
      <c r="N222" s="182" t="s">
        <v>43</v>
      </c>
      <c r="O222" s="65"/>
      <c r="P222" s="183">
        <f t="shared" si="71"/>
        <v>0</v>
      </c>
      <c r="Q222" s="183">
        <v>0</v>
      </c>
      <c r="R222" s="183">
        <f t="shared" si="72"/>
        <v>0</v>
      </c>
      <c r="S222" s="183">
        <v>0</v>
      </c>
      <c r="T222" s="184">
        <f t="shared" si="7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157</v>
      </c>
      <c r="AT222" s="185" t="s">
        <v>152</v>
      </c>
      <c r="AU222" s="185" t="s">
        <v>80</v>
      </c>
      <c r="AY222" s="18" t="s">
        <v>149</v>
      </c>
      <c r="BE222" s="186">
        <f t="shared" si="74"/>
        <v>0</v>
      </c>
      <c r="BF222" s="186">
        <f t="shared" si="75"/>
        <v>0</v>
      </c>
      <c r="BG222" s="186">
        <f t="shared" si="76"/>
        <v>0</v>
      </c>
      <c r="BH222" s="186">
        <f t="shared" si="77"/>
        <v>0</v>
      </c>
      <c r="BI222" s="186">
        <f t="shared" si="78"/>
        <v>0</v>
      </c>
      <c r="BJ222" s="18" t="s">
        <v>80</v>
      </c>
      <c r="BK222" s="186">
        <f t="shared" si="79"/>
        <v>0</v>
      </c>
      <c r="BL222" s="18" t="s">
        <v>157</v>
      </c>
      <c r="BM222" s="185" t="s">
        <v>2690</v>
      </c>
    </row>
    <row r="223" spans="1:65" s="2" customFormat="1" ht="37.9" customHeight="1">
      <c r="A223" s="35"/>
      <c r="B223" s="36"/>
      <c r="C223" s="174" t="s">
        <v>1393</v>
      </c>
      <c r="D223" s="174" t="s">
        <v>152</v>
      </c>
      <c r="E223" s="175" t="s">
        <v>2691</v>
      </c>
      <c r="F223" s="176" t="s">
        <v>2692</v>
      </c>
      <c r="G223" s="177" t="s">
        <v>2359</v>
      </c>
      <c r="H223" s="178">
        <v>2</v>
      </c>
      <c r="I223" s="179"/>
      <c r="J223" s="180">
        <f t="shared" si="70"/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 t="shared" si="71"/>
        <v>0</v>
      </c>
      <c r="Q223" s="183">
        <v>0</v>
      </c>
      <c r="R223" s="183">
        <f t="shared" si="72"/>
        <v>0</v>
      </c>
      <c r="S223" s="183">
        <v>0</v>
      </c>
      <c r="T223" s="184">
        <f t="shared" si="7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80</v>
      </c>
      <c r="AY223" s="18" t="s">
        <v>149</v>
      </c>
      <c r="BE223" s="186">
        <f t="shared" si="74"/>
        <v>0</v>
      </c>
      <c r="BF223" s="186">
        <f t="shared" si="75"/>
        <v>0</v>
      </c>
      <c r="BG223" s="186">
        <f t="shared" si="76"/>
        <v>0</v>
      </c>
      <c r="BH223" s="186">
        <f t="shared" si="77"/>
        <v>0</v>
      </c>
      <c r="BI223" s="186">
        <f t="shared" si="78"/>
        <v>0</v>
      </c>
      <c r="BJ223" s="18" t="s">
        <v>80</v>
      </c>
      <c r="BK223" s="186">
        <f t="shared" si="79"/>
        <v>0</v>
      </c>
      <c r="BL223" s="18" t="s">
        <v>157</v>
      </c>
      <c r="BM223" s="185" t="s">
        <v>2693</v>
      </c>
    </row>
    <row r="224" spans="1:65" s="2" customFormat="1" ht="55.5" customHeight="1">
      <c r="A224" s="35"/>
      <c r="B224" s="36"/>
      <c r="C224" s="174" t="s">
        <v>1398</v>
      </c>
      <c r="D224" s="174" t="s">
        <v>152</v>
      </c>
      <c r="E224" s="175" t="s">
        <v>2694</v>
      </c>
      <c r="F224" s="176" t="s">
        <v>2695</v>
      </c>
      <c r="G224" s="177" t="s">
        <v>2359</v>
      </c>
      <c r="H224" s="178">
        <v>1</v>
      </c>
      <c r="I224" s="179"/>
      <c r="J224" s="180">
        <f t="shared" si="70"/>
        <v>0</v>
      </c>
      <c r="K224" s="176" t="s">
        <v>19</v>
      </c>
      <c r="L224" s="40"/>
      <c r="M224" s="181" t="s">
        <v>19</v>
      </c>
      <c r="N224" s="182" t="s">
        <v>43</v>
      </c>
      <c r="O224" s="65"/>
      <c r="P224" s="183">
        <f t="shared" si="71"/>
        <v>0</v>
      </c>
      <c r="Q224" s="183">
        <v>0</v>
      </c>
      <c r="R224" s="183">
        <f t="shared" si="72"/>
        <v>0</v>
      </c>
      <c r="S224" s="183">
        <v>0</v>
      </c>
      <c r="T224" s="184">
        <f t="shared" si="7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157</v>
      </c>
      <c r="AT224" s="185" t="s">
        <v>152</v>
      </c>
      <c r="AU224" s="185" t="s">
        <v>80</v>
      </c>
      <c r="AY224" s="18" t="s">
        <v>149</v>
      </c>
      <c r="BE224" s="186">
        <f t="shared" si="74"/>
        <v>0</v>
      </c>
      <c r="BF224" s="186">
        <f t="shared" si="75"/>
        <v>0</v>
      </c>
      <c r="BG224" s="186">
        <f t="shared" si="76"/>
        <v>0</v>
      </c>
      <c r="BH224" s="186">
        <f t="shared" si="77"/>
        <v>0</v>
      </c>
      <c r="BI224" s="186">
        <f t="shared" si="78"/>
        <v>0</v>
      </c>
      <c r="BJ224" s="18" t="s">
        <v>80</v>
      </c>
      <c r="BK224" s="186">
        <f t="shared" si="79"/>
        <v>0</v>
      </c>
      <c r="BL224" s="18" t="s">
        <v>157</v>
      </c>
      <c r="BM224" s="185" t="s">
        <v>2696</v>
      </c>
    </row>
    <row r="225" spans="1:65" s="2" customFormat="1" ht="24.2" customHeight="1">
      <c r="A225" s="35"/>
      <c r="B225" s="36"/>
      <c r="C225" s="174" t="s">
        <v>1403</v>
      </c>
      <c r="D225" s="174" t="s">
        <v>152</v>
      </c>
      <c r="E225" s="175" t="s">
        <v>2697</v>
      </c>
      <c r="F225" s="176" t="s">
        <v>2698</v>
      </c>
      <c r="G225" s="177" t="s">
        <v>2320</v>
      </c>
      <c r="H225" s="178">
        <v>1</v>
      </c>
      <c r="I225" s="179"/>
      <c r="J225" s="180">
        <f t="shared" si="70"/>
        <v>0</v>
      </c>
      <c r="K225" s="176" t="s">
        <v>19</v>
      </c>
      <c r="L225" s="40"/>
      <c r="M225" s="181" t="s">
        <v>19</v>
      </c>
      <c r="N225" s="182" t="s">
        <v>43</v>
      </c>
      <c r="O225" s="65"/>
      <c r="P225" s="183">
        <f t="shared" si="71"/>
        <v>0</v>
      </c>
      <c r="Q225" s="183">
        <v>0</v>
      </c>
      <c r="R225" s="183">
        <f t="shared" si="72"/>
        <v>0</v>
      </c>
      <c r="S225" s="183">
        <v>0</v>
      </c>
      <c r="T225" s="184">
        <f t="shared" si="7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157</v>
      </c>
      <c r="AT225" s="185" t="s">
        <v>152</v>
      </c>
      <c r="AU225" s="185" t="s">
        <v>80</v>
      </c>
      <c r="AY225" s="18" t="s">
        <v>149</v>
      </c>
      <c r="BE225" s="186">
        <f t="shared" si="74"/>
        <v>0</v>
      </c>
      <c r="BF225" s="186">
        <f t="shared" si="75"/>
        <v>0</v>
      </c>
      <c r="BG225" s="186">
        <f t="shared" si="76"/>
        <v>0</v>
      </c>
      <c r="BH225" s="186">
        <f t="shared" si="77"/>
        <v>0</v>
      </c>
      <c r="BI225" s="186">
        <f t="shared" si="78"/>
        <v>0</v>
      </c>
      <c r="BJ225" s="18" t="s">
        <v>80</v>
      </c>
      <c r="BK225" s="186">
        <f t="shared" si="79"/>
        <v>0</v>
      </c>
      <c r="BL225" s="18" t="s">
        <v>157</v>
      </c>
      <c r="BM225" s="185" t="s">
        <v>2699</v>
      </c>
    </row>
    <row r="226" spans="1:65" s="2" customFormat="1" ht="24.2" customHeight="1">
      <c r="A226" s="35"/>
      <c r="B226" s="36"/>
      <c r="C226" s="174" t="s">
        <v>1409</v>
      </c>
      <c r="D226" s="174" t="s">
        <v>152</v>
      </c>
      <c r="E226" s="175" t="s">
        <v>2700</v>
      </c>
      <c r="F226" s="176" t="s">
        <v>2701</v>
      </c>
      <c r="G226" s="177" t="s">
        <v>2320</v>
      </c>
      <c r="H226" s="178">
        <v>3</v>
      </c>
      <c r="I226" s="179"/>
      <c r="J226" s="180">
        <f t="shared" si="70"/>
        <v>0</v>
      </c>
      <c r="K226" s="176" t="s">
        <v>19</v>
      </c>
      <c r="L226" s="40"/>
      <c r="M226" s="181" t="s">
        <v>19</v>
      </c>
      <c r="N226" s="182" t="s">
        <v>43</v>
      </c>
      <c r="O226" s="65"/>
      <c r="P226" s="183">
        <f t="shared" si="71"/>
        <v>0</v>
      </c>
      <c r="Q226" s="183">
        <v>0</v>
      </c>
      <c r="R226" s="183">
        <f t="shared" si="72"/>
        <v>0</v>
      </c>
      <c r="S226" s="183">
        <v>0</v>
      </c>
      <c r="T226" s="184">
        <f t="shared" si="7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157</v>
      </c>
      <c r="AT226" s="185" t="s">
        <v>152</v>
      </c>
      <c r="AU226" s="185" t="s">
        <v>80</v>
      </c>
      <c r="AY226" s="18" t="s">
        <v>149</v>
      </c>
      <c r="BE226" s="186">
        <f t="shared" si="74"/>
        <v>0</v>
      </c>
      <c r="BF226" s="186">
        <f t="shared" si="75"/>
        <v>0</v>
      </c>
      <c r="BG226" s="186">
        <f t="shared" si="76"/>
        <v>0</v>
      </c>
      <c r="BH226" s="186">
        <f t="shared" si="77"/>
        <v>0</v>
      </c>
      <c r="BI226" s="186">
        <f t="shared" si="78"/>
        <v>0</v>
      </c>
      <c r="BJ226" s="18" t="s">
        <v>80</v>
      </c>
      <c r="BK226" s="186">
        <f t="shared" si="79"/>
        <v>0</v>
      </c>
      <c r="BL226" s="18" t="s">
        <v>157</v>
      </c>
      <c r="BM226" s="185" t="s">
        <v>2702</v>
      </c>
    </row>
    <row r="227" spans="1:65" s="2" customFormat="1" ht="24.2" customHeight="1">
      <c r="A227" s="35"/>
      <c r="B227" s="36"/>
      <c r="C227" s="174" t="s">
        <v>1415</v>
      </c>
      <c r="D227" s="174" t="s">
        <v>152</v>
      </c>
      <c r="E227" s="175" t="s">
        <v>2703</v>
      </c>
      <c r="F227" s="176" t="s">
        <v>2704</v>
      </c>
      <c r="G227" s="177" t="s">
        <v>2320</v>
      </c>
      <c r="H227" s="178">
        <v>2</v>
      </c>
      <c r="I227" s="179"/>
      <c r="J227" s="180">
        <f t="shared" si="70"/>
        <v>0</v>
      </c>
      <c r="K227" s="176" t="s">
        <v>19</v>
      </c>
      <c r="L227" s="40"/>
      <c r="M227" s="181" t="s">
        <v>19</v>
      </c>
      <c r="N227" s="182" t="s">
        <v>43</v>
      </c>
      <c r="O227" s="65"/>
      <c r="P227" s="183">
        <f t="shared" si="71"/>
        <v>0</v>
      </c>
      <c r="Q227" s="183">
        <v>0</v>
      </c>
      <c r="R227" s="183">
        <f t="shared" si="72"/>
        <v>0</v>
      </c>
      <c r="S227" s="183">
        <v>0</v>
      </c>
      <c r="T227" s="184">
        <f t="shared" si="7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157</v>
      </c>
      <c r="AT227" s="185" t="s">
        <v>152</v>
      </c>
      <c r="AU227" s="185" t="s">
        <v>80</v>
      </c>
      <c r="AY227" s="18" t="s">
        <v>149</v>
      </c>
      <c r="BE227" s="186">
        <f t="shared" si="74"/>
        <v>0</v>
      </c>
      <c r="BF227" s="186">
        <f t="shared" si="75"/>
        <v>0</v>
      </c>
      <c r="BG227" s="186">
        <f t="shared" si="76"/>
        <v>0</v>
      </c>
      <c r="BH227" s="186">
        <f t="shared" si="77"/>
        <v>0</v>
      </c>
      <c r="BI227" s="186">
        <f t="shared" si="78"/>
        <v>0</v>
      </c>
      <c r="BJ227" s="18" t="s">
        <v>80</v>
      </c>
      <c r="BK227" s="186">
        <f t="shared" si="79"/>
        <v>0</v>
      </c>
      <c r="BL227" s="18" t="s">
        <v>157</v>
      </c>
      <c r="BM227" s="185" t="s">
        <v>2705</v>
      </c>
    </row>
    <row r="228" spans="1:65" s="2" customFormat="1" ht="24.2" customHeight="1">
      <c r="A228" s="35"/>
      <c r="B228" s="36"/>
      <c r="C228" s="174" t="s">
        <v>1421</v>
      </c>
      <c r="D228" s="174" t="s">
        <v>152</v>
      </c>
      <c r="E228" s="175" t="s">
        <v>2706</v>
      </c>
      <c r="F228" s="176" t="s">
        <v>2707</v>
      </c>
      <c r="G228" s="177" t="s">
        <v>2320</v>
      </c>
      <c r="H228" s="178">
        <v>1</v>
      </c>
      <c r="I228" s="179"/>
      <c r="J228" s="180">
        <f t="shared" si="70"/>
        <v>0</v>
      </c>
      <c r="K228" s="176" t="s">
        <v>19</v>
      </c>
      <c r="L228" s="40"/>
      <c r="M228" s="181" t="s">
        <v>19</v>
      </c>
      <c r="N228" s="182" t="s">
        <v>43</v>
      </c>
      <c r="O228" s="65"/>
      <c r="P228" s="183">
        <f t="shared" si="71"/>
        <v>0</v>
      </c>
      <c r="Q228" s="183">
        <v>0</v>
      </c>
      <c r="R228" s="183">
        <f t="shared" si="72"/>
        <v>0</v>
      </c>
      <c r="S228" s="183">
        <v>0</v>
      </c>
      <c r="T228" s="184">
        <f t="shared" si="7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80</v>
      </c>
      <c r="AY228" s="18" t="s">
        <v>149</v>
      </c>
      <c r="BE228" s="186">
        <f t="shared" si="74"/>
        <v>0</v>
      </c>
      <c r="BF228" s="186">
        <f t="shared" si="75"/>
        <v>0</v>
      </c>
      <c r="BG228" s="186">
        <f t="shared" si="76"/>
        <v>0</v>
      </c>
      <c r="BH228" s="186">
        <f t="shared" si="77"/>
        <v>0</v>
      </c>
      <c r="BI228" s="186">
        <f t="shared" si="78"/>
        <v>0</v>
      </c>
      <c r="BJ228" s="18" t="s">
        <v>80</v>
      </c>
      <c r="BK228" s="186">
        <f t="shared" si="79"/>
        <v>0</v>
      </c>
      <c r="BL228" s="18" t="s">
        <v>157</v>
      </c>
      <c r="BM228" s="185" t="s">
        <v>2708</v>
      </c>
    </row>
    <row r="229" spans="1:65" s="2" customFormat="1" ht="16.5" customHeight="1">
      <c r="A229" s="35"/>
      <c r="B229" s="36"/>
      <c r="C229" s="174" t="s">
        <v>1426</v>
      </c>
      <c r="D229" s="174" t="s">
        <v>152</v>
      </c>
      <c r="E229" s="175" t="s">
        <v>2709</v>
      </c>
      <c r="F229" s="176" t="s">
        <v>2710</v>
      </c>
      <c r="G229" s="177" t="s">
        <v>247</v>
      </c>
      <c r="H229" s="178">
        <v>4</v>
      </c>
      <c r="I229" s="179"/>
      <c r="J229" s="180">
        <f t="shared" si="70"/>
        <v>0</v>
      </c>
      <c r="K229" s="176" t="s">
        <v>19</v>
      </c>
      <c r="L229" s="40"/>
      <c r="M229" s="181" t="s">
        <v>19</v>
      </c>
      <c r="N229" s="182" t="s">
        <v>43</v>
      </c>
      <c r="O229" s="65"/>
      <c r="P229" s="183">
        <f t="shared" si="71"/>
        <v>0</v>
      </c>
      <c r="Q229" s="183">
        <v>0</v>
      </c>
      <c r="R229" s="183">
        <f t="shared" si="72"/>
        <v>0</v>
      </c>
      <c r="S229" s="183">
        <v>0</v>
      </c>
      <c r="T229" s="184">
        <f t="shared" si="7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157</v>
      </c>
      <c r="AT229" s="185" t="s">
        <v>152</v>
      </c>
      <c r="AU229" s="185" t="s">
        <v>80</v>
      </c>
      <c r="AY229" s="18" t="s">
        <v>149</v>
      </c>
      <c r="BE229" s="186">
        <f t="shared" si="74"/>
        <v>0</v>
      </c>
      <c r="BF229" s="186">
        <f t="shared" si="75"/>
        <v>0</v>
      </c>
      <c r="BG229" s="186">
        <f t="shared" si="76"/>
        <v>0</v>
      </c>
      <c r="BH229" s="186">
        <f t="shared" si="77"/>
        <v>0</v>
      </c>
      <c r="BI229" s="186">
        <f t="shared" si="78"/>
        <v>0</v>
      </c>
      <c r="BJ229" s="18" t="s">
        <v>80</v>
      </c>
      <c r="BK229" s="186">
        <f t="shared" si="79"/>
        <v>0</v>
      </c>
      <c r="BL229" s="18" t="s">
        <v>157</v>
      </c>
      <c r="BM229" s="185" t="s">
        <v>2711</v>
      </c>
    </row>
    <row r="230" spans="1:65" s="2" customFormat="1" ht="16.5" customHeight="1">
      <c r="A230" s="35"/>
      <c r="B230" s="36"/>
      <c r="C230" s="174" t="s">
        <v>1431</v>
      </c>
      <c r="D230" s="174" t="s">
        <v>152</v>
      </c>
      <c r="E230" s="175" t="s">
        <v>2712</v>
      </c>
      <c r="F230" s="176" t="s">
        <v>2713</v>
      </c>
      <c r="G230" s="177" t="s">
        <v>247</v>
      </c>
      <c r="H230" s="178">
        <v>76</v>
      </c>
      <c r="I230" s="179"/>
      <c r="J230" s="180">
        <f t="shared" si="70"/>
        <v>0</v>
      </c>
      <c r="K230" s="176" t="s">
        <v>19</v>
      </c>
      <c r="L230" s="40"/>
      <c r="M230" s="181" t="s">
        <v>19</v>
      </c>
      <c r="N230" s="182" t="s">
        <v>43</v>
      </c>
      <c r="O230" s="65"/>
      <c r="P230" s="183">
        <f t="shared" si="71"/>
        <v>0</v>
      </c>
      <c r="Q230" s="183">
        <v>0</v>
      </c>
      <c r="R230" s="183">
        <f t="shared" si="72"/>
        <v>0</v>
      </c>
      <c r="S230" s="183">
        <v>0</v>
      </c>
      <c r="T230" s="184">
        <f t="shared" si="7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157</v>
      </c>
      <c r="AT230" s="185" t="s">
        <v>152</v>
      </c>
      <c r="AU230" s="185" t="s">
        <v>80</v>
      </c>
      <c r="AY230" s="18" t="s">
        <v>149</v>
      </c>
      <c r="BE230" s="186">
        <f t="shared" si="74"/>
        <v>0</v>
      </c>
      <c r="BF230" s="186">
        <f t="shared" si="75"/>
        <v>0</v>
      </c>
      <c r="BG230" s="186">
        <f t="shared" si="76"/>
        <v>0</v>
      </c>
      <c r="BH230" s="186">
        <f t="shared" si="77"/>
        <v>0</v>
      </c>
      <c r="BI230" s="186">
        <f t="shared" si="78"/>
        <v>0</v>
      </c>
      <c r="BJ230" s="18" t="s">
        <v>80</v>
      </c>
      <c r="BK230" s="186">
        <f t="shared" si="79"/>
        <v>0</v>
      </c>
      <c r="BL230" s="18" t="s">
        <v>157</v>
      </c>
      <c r="BM230" s="185" t="s">
        <v>2714</v>
      </c>
    </row>
    <row r="231" spans="1:65" s="2" customFormat="1" ht="16.5" customHeight="1">
      <c r="A231" s="35"/>
      <c r="B231" s="36"/>
      <c r="C231" s="174" t="s">
        <v>1435</v>
      </c>
      <c r="D231" s="174" t="s">
        <v>152</v>
      </c>
      <c r="E231" s="175" t="s">
        <v>2715</v>
      </c>
      <c r="F231" s="176" t="s">
        <v>2499</v>
      </c>
      <c r="G231" s="177" t="s">
        <v>170</v>
      </c>
      <c r="H231" s="178">
        <v>8</v>
      </c>
      <c r="I231" s="179"/>
      <c r="J231" s="180">
        <f t="shared" si="70"/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 t="shared" si="71"/>
        <v>0</v>
      </c>
      <c r="Q231" s="183">
        <v>0</v>
      </c>
      <c r="R231" s="183">
        <f t="shared" si="72"/>
        <v>0</v>
      </c>
      <c r="S231" s="183">
        <v>0</v>
      </c>
      <c r="T231" s="184">
        <f t="shared" si="7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80</v>
      </c>
      <c r="AY231" s="18" t="s">
        <v>149</v>
      </c>
      <c r="BE231" s="186">
        <f t="shared" si="74"/>
        <v>0</v>
      </c>
      <c r="BF231" s="186">
        <f t="shared" si="75"/>
        <v>0</v>
      </c>
      <c r="BG231" s="186">
        <f t="shared" si="76"/>
        <v>0</v>
      </c>
      <c r="BH231" s="186">
        <f t="shared" si="77"/>
        <v>0</v>
      </c>
      <c r="BI231" s="186">
        <f t="shared" si="78"/>
        <v>0</v>
      </c>
      <c r="BJ231" s="18" t="s">
        <v>80</v>
      </c>
      <c r="BK231" s="186">
        <f t="shared" si="79"/>
        <v>0</v>
      </c>
      <c r="BL231" s="18" t="s">
        <v>157</v>
      </c>
      <c r="BM231" s="185" t="s">
        <v>2716</v>
      </c>
    </row>
    <row r="232" spans="1:65" s="2" customFormat="1" ht="16.5" customHeight="1">
      <c r="A232" s="35"/>
      <c r="B232" s="36"/>
      <c r="C232" s="174" t="s">
        <v>1441</v>
      </c>
      <c r="D232" s="174" t="s">
        <v>152</v>
      </c>
      <c r="E232" s="175" t="s">
        <v>2717</v>
      </c>
      <c r="F232" s="176" t="s">
        <v>2503</v>
      </c>
      <c r="G232" s="177" t="s">
        <v>2359</v>
      </c>
      <c r="H232" s="178">
        <v>1</v>
      </c>
      <c r="I232" s="179"/>
      <c r="J232" s="180">
        <f t="shared" si="70"/>
        <v>0</v>
      </c>
      <c r="K232" s="176" t="s">
        <v>19</v>
      </c>
      <c r="L232" s="40"/>
      <c r="M232" s="181" t="s">
        <v>19</v>
      </c>
      <c r="N232" s="182" t="s">
        <v>43</v>
      </c>
      <c r="O232" s="65"/>
      <c r="P232" s="183">
        <f t="shared" si="71"/>
        <v>0</v>
      </c>
      <c r="Q232" s="183">
        <v>0</v>
      </c>
      <c r="R232" s="183">
        <f t="shared" si="72"/>
        <v>0</v>
      </c>
      <c r="S232" s="183">
        <v>0</v>
      </c>
      <c r="T232" s="184">
        <f t="shared" si="7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157</v>
      </c>
      <c r="AT232" s="185" t="s">
        <v>152</v>
      </c>
      <c r="AU232" s="185" t="s">
        <v>80</v>
      </c>
      <c r="AY232" s="18" t="s">
        <v>149</v>
      </c>
      <c r="BE232" s="186">
        <f t="shared" si="74"/>
        <v>0</v>
      </c>
      <c r="BF232" s="186">
        <f t="shared" si="75"/>
        <v>0</v>
      </c>
      <c r="BG232" s="186">
        <f t="shared" si="76"/>
        <v>0</v>
      </c>
      <c r="BH232" s="186">
        <f t="shared" si="77"/>
        <v>0</v>
      </c>
      <c r="BI232" s="186">
        <f t="shared" si="78"/>
        <v>0</v>
      </c>
      <c r="BJ232" s="18" t="s">
        <v>80</v>
      </c>
      <c r="BK232" s="186">
        <f t="shared" si="79"/>
        <v>0</v>
      </c>
      <c r="BL232" s="18" t="s">
        <v>157</v>
      </c>
      <c r="BM232" s="185" t="s">
        <v>2718</v>
      </c>
    </row>
    <row r="233" spans="1:65" s="2" customFormat="1" ht="16.5" customHeight="1">
      <c r="A233" s="35"/>
      <c r="B233" s="36"/>
      <c r="C233" s="174" t="s">
        <v>1448</v>
      </c>
      <c r="D233" s="174" t="s">
        <v>152</v>
      </c>
      <c r="E233" s="175" t="s">
        <v>2719</v>
      </c>
      <c r="F233" s="176" t="s">
        <v>2505</v>
      </c>
      <c r="G233" s="177" t="s">
        <v>2506</v>
      </c>
      <c r="H233" s="178">
        <v>10</v>
      </c>
      <c r="I233" s="179"/>
      <c r="J233" s="180">
        <f t="shared" si="70"/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 t="shared" si="71"/>
        <v>0</v>
      </c>
      <c r="Q233" s="183">
        <v>0</v>
      </c>
      <c r="R233" s="183">
        <f t="shared" si="72"/>
        <v>0</v>
      </c>
      <c r="S233" s="183">
        <v>0</v>
      </c>
      <c r="T233" s="184">
        <f t="shared" si="7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80</v>
      </c>
      <c r="AY233" s="18" t="s">
        <v>149</v>
      </c>
      <c r="BE233" s="186">
        <f t="shared" si="74"/>
        <v>0</v>
      </c>
      <c r="BF233" s="186">
        <f t="shared" si="75"/>
        <v>0</v>
      </c>
      <c r="BG233" s="186">
        <f t="shared" si="76"/>
        <v>0</v>
      </c>
      <c r="BH233" s="186">
        <f t="shared" si="77"/>
        <v>0</v>
      </c>
      <c r="BI233" s="186">
        <f t="shared" si="78"/>
        <v>0</v>
      </c>
      <c r="BJ233" s="18" t="s">
        <v>80</v>
      </c>
      <c r="BK233" s="186">
        <f t="shared" si="79"/>
        <v>0</v>
      </c>
      <c r="BL233" s="18" t="s">
        <v>157</v>
      </c>
      <c r="BM233" s="185" t="s">
        <v>2720</v>
      </c>
    </row>
    <row r="234" spans="1:65" s="2" customFormat="1" ht="16.5" customHeight="1">
      <c r="A234" s="35"/>
      <c r="B234" s="36"/>
      <c r="C234" s="174" t="s">
        <v>1454</v>
      </c>
      <c r="D234" s="174" t="s">
        <v>152</v>
      </c>
      <c r="E234" s="175" t="s">
        <v>2721</v>
      </c>
      <c r="F234" s="176" t="s">
        <v>2508</v>
      </c>
      <c r="G234" s="177" t="s">
        <v>2359</v>
      </c>
      <c r="H234" s="178">
        <v>1</v>
      </c>
      <c r="I234" s="179"/>
      <c r="J234" s="180">
        <f t="shared" si="70"/>
        <v>0</v>
      </c>
      <c r="K234" s="176" t="s">
        <v>19</v>
      </c>
      <c r="L234" s="40"/>
      <c r="M234" s="181" t="s">
        <v>19</v>
      </c>
      <c r="N234" s="182" t="s">
        <v>43</v>
      </c>
      <c r="O234" s="65"/>
      <c r="P234" s="183">
        <f t="shared" si="71"/>
        <v>0</v>
      </c>
      <c r="Q234" s="183">
        <v>0</v>
      </c>
      <c r="R234" s="183">
        <f t="shared" si="72"/>
        <v>0</v>
      </c>
      <c r="S234" s="183">
        <v>0</v>
      </c>
      <c r="T234" s="184">
        <f t="shared" si="7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157</v>
      </c>
      <c r="AT234" s="185" t="s">
        <v>152</v>
      </c>
      <c r="AU234" s="185" t="s">
        <v>80</v>
      </c>
      <c r="AY234" s="18" t="s">
        <v>149</v>
      </c>
      <c r="BE234" s="186">
        <f t="shared" si="74"/>
        <v>0</v>
      </c>
      <c r="BF234" s="186">
        <f t="shared" si="75"/>
        <v>0</v>
      </c>
      <c r="BG234" s="186">
        <f t="shared" si="76"/>
        <v>0</v>
      </c>
      <c r="BH234" s="186">
        <f t="shared" si="77"/>
        <v>0</v>
      </c>
      <c r="BI234" s="186">
        <f t="shared" si="78"/>
        <v>0</v>
      </c>
      <c r="BJ234" s="18" t="s">
        <v>80</v>
      </c>
      <c r="BK234" s="186">
        <f t="shared" si="79"/>
        <v>0</v>
      </c>
      <c r="BL234" s="18" t="s">
        <v>157</v>
      </c>
      <c r="BM234" s="185" t="s">
        <v>2722</v>
      </c>
    </row>
    <row r="235" spans="1:65" s="2" customFormat="1" ht="16.5" customHeight="1">
      <c r="A235" s="35"/>
      <c r="B235" s="36"/>
      <c r="C235" s="174" t="s">
        <v>1460</v>
      </c>
      <c r="D235" s="174" t="s">
        <v>152</v>
      </c>
      <c r="E235" s="175" t="s">
        <v>2723</v>
      </c>
      <c r="F235" s="176" t="s">
        <v>2510</v>
      </c>
      <c r="G235" s="177" t="s">
        <v>2359</v>
      </c>
      <c r="H235" s="178">
        <v>1</v>
      </c>
      <c r="I235" s="179"/>
      <c r="J235" s="180">
        <f t="shared" si="70"/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 t="shared" si="71"/>
        <v>0</v>
      </c>
      <c r="Q235" s="183">
        <v>0</v>
      </c>
      <c r="R235" s="183">
        <f t="shared" si="72"/>
        <v>0</v>
      </c>
      <c r="S235" s="183">
        <v>0</v>
      </c>
      <c r="T235" s="184">
        <f t="shared" si="7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80</v>
      </c>
      <c r="AY235" s="18" t="s">
        <v>149</v>
      </c>
      <c r="BE235" s="186">
        <f t="shared" si="74"/>
        <v>0</v>
      </c>
      <c r="BF235" s="186">
        <f t="shared" si="75"/>
        <v>0</v>
      </c>
      <c r="BG235" s="186">
        <f t="shared" si="76"/>
        <v>0</v>
      </c>
      <c r="BH235" s="186">
        <f t="shared" si="77"/>
        <v>0</v>
      </c>
      <c r="BI235" s="186">
        <f t="shared" si="78"/>
        <v>0</v>
      </c>
      <c r="BJ235" s="18" t="s">
        <v>80</v>
      </c>
      <c r="BK235" s="186">
        <f t="shared" si="79"/>
        <v>0</v>
      </c>
      <c r="BL235" s="18" t="s">
        <v>157</v>
      </c>
      <c r="BM235" s="185" t="s">
        <v>2724</v>
      </c>
    </row>
    <row r="236" spans="1:65" s="2" customFormat="1" ht="16.5" customHeight="1">
      <c r="A236" s="35"/>
      <c r="B236" s="36"/>
      <c r="C236" s="174" t="s">
        <v>1466</v>
      </c>
      <c r="D236" s="174" t="s">
        <v>152</v>
      </c>
      <c r="E236" s="175" t="s">
        <v>2725</v>
      </c>
      <c r="F236" s="176" t="s">
        <v>2512</v>
      </c>
      <c r="G236" s="177" t="s">
        <v>435</v>
      </c>
      <c r="H236" s="178">
        <v>3.9</v>
      </c>
      <c r="I236" s="179"/>
      <c r="J236" s="180">
        <f t="shared" si="70"/>
        <v>0</v>
      </c>
      <c r="K236" s="176" t="s">
        <v>19</v>
      </c>
      <c r="L236" s="40"/>
      <c r="M236" s="181" t="s">
        <v>19</v>
      </c>
      <c r="N236" s="182" t="s">
        <v>43</v>
      </c>
      <c r="O236" s="65"/>
      <c r="P236" s="183">
        <f t="shared" si="71"/>
        <v>0</v>
      </c>
      <c r="Q236" s="183">
        <v>0</v>
      </c>
      <c r="R236" s="183">
        <f t="shared" si="72"/>
        <v>0</v>
      </c>
      <c r="S236" s="183">
        <v>0</v>
      </c>
      <c r="T236" s="184">
        <f t="shared" si="7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157</v>
      </c>
      <c r="AT236" s="185" t="s">
        <v>152</v>
      </c>
      <c r="AU236" s="185" t="s">
        <v>80</v>
      </c>
      <c r="AY236" s="18" t="s">
        <v>149</v>
      </c>
      <c r="BE236" s="186">
        <f t="shared" si="74"/>
        <v>0</v>
      </c>
      <c r="BF236" s="186">
        <f t="shared" si="75"/>
        <v>0</v>
      </c>
      <c r="BG236" s="186">
        <f t="shared" si="76"/>
        <v>0</v>
      </c>
      <c r="BH236" s="186">
        <f t="shared" si="77"/>
        <v>0</v>
      </c>
      <c r="BI236" s="186">
        <f t="shared" si="78"/>
        <v>0</v>
      </c>
      <c r="BJ236" s="18" t="s">
        <v>80</v>
      </c>
      <c r="BK236" s="186">
        <f t="shared" si="79"/>
        <v>0</v>
      </c>
      <c r="BL236" s="18" t="s">
        <v>157</v>
      </c>
      <c r="BM236" s="185" t="s">
        <v>2726</v>
      </c>
    </row>
    <row r="237" spans="2:63" s="12" customFormat="1" ht="25.9" customHeight="1">
      <c r="B237" s="158"/>
      <c r="C237" s="159"/>
      <c r="D237" s="160" t="s">
        <v>71</v>
      </c>
      <c r="E237" s="161" t="s">
        <v>2727</v>
      </c>
      <c r="F237" s="161" t="s">
        <v>2728</v>
      </c>
      <c r="G237" s="159"/>
      <c r="H237" s="159"/>
      <c r="I237" s="162"/>
      <c r="J237" s="163">
        <f>BK237</f>
        <v>0</v>
      </c>
      <c r="K237" s="159"/>
      <c r="L237" s="164"/>
      <c r="M237" s="165"/>
      <c r="N237" s="166"/>
      <c r="O237" s="166"/>
      <c r="P237" s="167">
        <f>SUM(P238:P257)</f>
        <v>0</v>
      </c>
      <c r="Q237" s="166"/>
      <c r="R237" s="167">
        <f>SUM(R238:R257)</f>
        <v>0</v>
      </c>
      <c r="S237" s="166"/>
      <c r="T237" s="168">
        <f>SUM(T238:T257)</f>
        <v>0</v>
      </c>
      <c r="AR237" s="169" t="s">
        <v>80</v>
      </c>
      <c r="AT237" s="170" t="s">
        <v>71</v>
      </c>
      <c r="AU237" s="170" t="s">
        <v>72</v>
      </c>
      <c r="AY237" s="169" t="s">
        <v>149</v>
      </c>
      <c r="BK237" s="171">
        <f>SUM(BK238:BK257)</f>
        <v>0</v>
      </c>
    </row>
    <row r="238" spans="1:65" s="2" customFormat="1" ht="168" customHeight="1">
      <c r="A238" s="35"/>
      <c r="B238" s="36"/>
      <c r="C238" s="174" t="s">
        <v>1471</v>
      </c>
      <c r="D238" s="174" t="s">
        <v>152</v>
      </c>
      <c r="E238" s="175" t="s">
        <v>2729</v>
      </c>
      <c r="F238" s="176" t="s">
        <v>2730</v>
      </c>
      <c r="G238" s="177" t="s">
        <v>2359</v>
      </c>
      <c r="H238" s="178">
        <v>1</v>
      </c>
      <c r="I238" s="179"/>
      <c r="J238" s="180">
        <f aca="true" t="shared" si="80" ref="J238:J257">ROUND(I238*H238,2)</f>
        <v>0</v>
      </c>
      <c r="K238" s="176" t="s">
        <v>19</v>
      </c>
      <c r="L238" s="40"/>
      <c r="M238" s="181" t="s">
        <v>19</v>
      </c>
      <c r="N238" s="182" t="s">
        <v>43</v>
      </c>
      <c r="O238" s="65"/>
      <c r="P238" s="183">
        <f aca="true" t="shared" si="81" ref="P238:P257">O238*H238</f>
        <v>0</v>
      </c>
      <c r="Q238" s="183">
        <v>0</v>
      </c>
      <c r="R238" s="183">
        <f aca="true" t="shared" si="82" ref="R238:R257">Q238*H238</f>
        <v>0</v>
      </c>
      <c r="S238" s="183">
        <v>0</v>
      </c>
      <c r="T238" s="184">
        <f aca="true" t="shared" si="83" ref="T238:T257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157</v>
      </c>
      <c r="AT238" s="185" t="s">
        <v>152</v>
      </c>
      <c r="AU238" s="185" t="s">
        <v>80</v>
      </c>
      <c r="AY238" s="18" t="s">
        <v>149</v>
      </c>
      <c r="BE238" s="186">
        <f aca="true" t="shared" si="84" ref="BE238:BE257">IF(N238="základní",J238,0)</f>
        <v>0</v>
      </c>
      <c r="BF238" s="186">
        <f aca="true" t="shared" si="85" ref="BF238:BF257">IF(N238="snížená",J238,0)</f>
        <v>0</v>
      </c>
      <c r="BG238" s="186">
        <f aca="true" t="shared" si="86" ref="BG238:BG257">IF(N238="zákl. přenesená",J238,0)</f>
        <v>0</v>
      </c>
      <c r="BH238" s="186">
        <f aca="true" t="shared" si="87" ref="BH238:BH257">IF(N238="sníž. přenesená",J238,0)</f>
        <v>0</v>
      </c>
      <c r="BI238" s="186">
        <f aca="true" t="shared" si="88" ref="BI238:BI257">IF(N238="nulová",J238,0)</f>
        <v>0</v>
      </c>
      <c r="BJ238" s="18" t="s">
        <v>80</v>
      </c>
      <c r="BK238" s="186">
        <f aca="true" t="shared" si="89" ref="BK238:BK257">ROUND(I238*H238,2)</f>
        <v>0</v>
      </c>
      <c r="BL238" s="18" t="s">
        <v>157</v>
      </c>
      <c r="BM238" s="185" t="s">
        <v>2731</v>
      </c>
    </row>
    <row r="239" spans="1:65" s="2" customFormat="1" ht="24.2" customHeight="1">
      <c r="A239" s="35"/>
      <c r="B239" s="36"/>
      <c r="C239" s="174" t="s">
        <v>1479</v>
      </c>
      <c r="D239" s="174" t="s">
        <v>152</v>
      </c>
      <c r="E239" s="175" t="s">
        <v>2732</v>
      </c>
      <c r="F239" s="176" t="s">
        <v>2619</v>
      </c>
      <c r="G239" s="177" t="s">
        <v>2359</v>
      </c>
      <c r="H239" s="178">
        <v>2</v>
      </c>
      <c r="I239" s="179"/>
      <c r="J239" s="180">
        <f t="shared" si="80"/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 t="shared" si="81"/>
        <v>0</v>
      </c>
      <c r="Q239" s="183">
        <v>0</v>
      </c>
      <c r="R239" s="183">
        <f t="shared" si="82"/>
        <v>0</v>
      </c>
      <c r="S239" s="183">
        <v>0</v>
      </c>
      <c r="T239" s="184">
        <f t="shared" si="8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80</v>
      </c>
      <c r="AY239" s="18" t="s">
        <v>149</v>
      </c>
      <c r="BE239" s="186">
        <f t="shared" si="84"/>
        <v>0</v>
      </c>
      <c r="BF239" s="186">
        <f t="shared" si="85"/>
        <v>0</v>
      </c>
      <c r="BG239" s="186">
        <f t="shared" si="86"/>
        <v>0</v>
      </c>
      <c r="BH239" s="186">
        <f t="shared" si="87"/>
        <v>0</v>
      </c>
      <c r="BI239" s="186">
        <f t="shared" si="88"/>
        <v>0</v>
      </c>
      <c r="BJ239" s="18" t="s">
        <v>80</v>
      </c>
      <c r="BK239" s="186">
        <f t="shared" si="89"/>
        <v>0</v>
      </c>
      <c r="BL239" s="18" t="s">
        <v>157</v>
      </c>
      <c r="BM239" s="185" t="s">
        <v>2733</v>
      </c>
    </row>
    <row r="240" spans="1:65" s="2" customFormat="1" ht="24.2" customHeight="1">
      <c r="A240" s="35"/>
      <c r="B240" s="36"/>
      <c r="C240" s="174" t="s">
        <v>1484</v>
      </c>
      <c r="D240" s="174" t="s">
        <v>152</v>
      </c>
      <c r="E240" s="175" t="s">
        <v>2734</v>
      </c>
      <c r="F240" s="176" t="s">
        <v>2735</v>
      </c>
      <c r="G240" s="177" t="s">
        <v>2320</v>
      </c>
      <c r="H240" s="178">
        <v>2</v>
      </c>
      <c r="I240" s="179"/>
      <c r="J240" s="180">
        <f t="shared" si="80"/>
        <v>0</v>
      </c>
      <c r="K240" s="176" t="s">
        <v>19</v>
      </c>
      <c r="L240" s="40"/>
      <c r="M240" s="181" t="s">
        <v>19</v>
      </c>
      <c r="N240" s="182" t="s">
        <v>43</v>
      </c>
      <c r="O240" s="65"/>
      <c r="P240" s="183">
        <f t="shared" si="81"/>
        <v>0</v>
      </c>
      <c r="Q240" s="183">
        <v>0</v>
      </c>
      <c r="R240" s="183">
        <f t="shared" si="82"/>
        <v>0</v>
      </c>
      <c r="S240" s="183">
        <v>0</v>
      </c>
      <c r="T240" s="184">
        <f t="shared" si="8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157</v>
      </c>
      <c r="AT240" s="185" t="s">
        <v>152</v>
      </c>
      <c r="AU240" s="185" t="s">
        <v>80</v>
      </c>
      <c r="AY240" s="18" t="s">
        <v>149</v>
      </c>
      <c r="BE240" s="186">
        <f t="shared" si="84"/>
        <v>0</v>
      </c>
      <c r="BF240" s="186">
        <f t="shared" si="85"/>
        <v>0</v>
      </c>
      <c r="BG240" s="186">
        <f t="shared" si="86"/>
        <v>0</v>
      </c>
      <c r="BH240" s="186">
        <f t="shared" si="87"/>
        <v>0</v>
      </c>
      <c r="BI240" s="186">
        <f t="shared" si="88"/>
        <v>0</v>
      </c>
      <c r="BJ240" s="18" t="s">
        <v>80</v>
      </c>
      <c r="BK240" s="186">
        <f t="shared" si="89"/>
        <v>0</v>
      </c>
      <c r="BL240" s="18" t="s">
        <v>157</v>
      </c>
      <c r="BM240" s="185" t="s">
        <v>2736</v>
      </c>
    </row>
    <row r="241" spans="1:65" s="2" customFormat="1" ht="16.5" customHeight="1">
      <c r="A241" s="35"/>
      <c r="B241" s="36"/>
      <c r="C241" s="174" t="s">
        <v>1488</v>
      </c>
      <c r="D241" s="174" t="s">
        <v>152</v>
      </c>
      <c r="E241" s="175" t="s">
        <v>2737</v>
      </c>
      <c r="F241" s="176" t="s">
        <v>2625</v>
      </c>
      <c r="G241" s="177" t="s">
        <v>2320</v>
      </c>
      <c r="H241" s="178">
        <v>2</v>
      </c>
      <c r="I241" s="179"/>
      <c r="J241" s="180">
        <f t="shared" si="80"/>
        <v>0</v>
      </c>
      <c r="K241" s="176" t="s">
        <v>19</v>
      </c>
      <c r="L241" s="40"/>
      <c r="M241" s="181" t="s">
        <v>19</v>
      </c>
      <c r="N241" s="182" t="s">
        <v>43</v>
      </c>
      <c r="O241" s="65"/>
      <c r="P241" s="183">
        <f t="shared" si="81"/>
        <v>0</v>
      </c>
      <c r="Q241" s="183">
        <v>0</v>
      </c>
      <c r="R241" s="183">
        <f t="shared" si="82"/>
        <v>0</v>
      </c>
      <c r="S241" s="183">
        <v>0</v>
      </c>
      <c r="T241" s="184">
        <f t="shared" si="8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157</v>
      </c>
      <c r="AT241" s="185" t="s">
        <v>152</v>
      </c>
      <c r="AU241" s="185" t="s">
        <v>80</v>
      </c>
      <c r="AY241" s="18" t="s">
        <v>149</v>
      </c>
      <c r="BE241" s="186">
        <f t="shared" si="84"/>
        <v>0</v>
      </c>
      <c r="BF241" s="186">
        <f t="shared" si="85"/>
        <v>0</v>
      </c>
      <c r="BG241" s="186">
        <f t="shared" si="86"/>
        <v>0</v>
      </c>
      <c r="BH241" s="186">
        <f t="shared" si="87"/>
        <v>0</v>
      </c>
      <c r="BI241" s="186">
        <f t="shared" si="88"/>
        <v>0</v>
      </c>
      <c r="BJ241" s="18" t="s">
        <v>80</v>
      </c>
      <c r="BK241" s="186">
        <f t="shared" si="89"/>
        <v>0</v>
      </c>
      <c r="BL241" s="18" t="s">
        <v>157</v>
      </c>
      <c r="BM241" s="185" t="s">
        <v>2738</v>
      </c>
    </row>
    <row r="242" spans="1:65" s="2" customFormat="1" ht="16.5" customHeight="1">
      <c r="A242" s="35"/>
      <c r="B242" s="36"/>
      <c r="C242" s="174" t="s">
        <v>1495</v>
      </c>
      <c r="D242" s="174" t="s">
        <v>152</v>
      </c>
      <c r="E242" s="175" t="s">
        <v>2739</v>
      </c>
      <c r="F242" s="176" t="s">
        <v>2740</v>
      </c>
      <c r="G242" s="177" t="s">
        <v>2320</v>
      </c>
      <c r="H242" s="178">
        <v>2</v>
      </c>
      <c r="I242" s="179"/>
      <c r="J242" s="180">
        <f t="shared" si="80"/>
        <v>0</v>
      </c>
      <c r="K242" s="176" t="s">
        <v>19</v>
      </c>
      <c r="L242" s="40"/>
      <c r="M242" s="181" t="s">
        <v>19</v>
      </c>
      <c r="N242" s="182" t="s">
        <v>43</v>
      </c>
      <c r="O242" s="65"/>
      <c r="P242" s="183">
        <f t="shared" si="81"/>
        <v>0</v>
      </c>
      <c r="Q242" s="183">
        <v>0</v>
      </c>
      <c r="R242" s="183">
        <f t="shared" si="82"/>
        <v>0</v>
      </c>
      <c r="S242" s="183">
        <v>0</v>
      </c>
      <c r="T242" s="184">
        <f t="shared" si="8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157</v>
      </c>
      <c r="AT242" s="185" t="s">
        <v>152</v>
      </c>
      <c r="AU242" s="185" t="s">
        <v>80</v>
      </c>
      <c r="AY242" s="18" t="s">
        <v>149</v>
      </c>
      <c r="BE242" s="186">
        <f t="shared" si="84"/>
        <v>0</v>
      </c>
      <c r="BF242" s="186">
        <f t="shared" si="85"/>
        <v>0</v>
      </c>
      <c r="BG242" s="186">
        <f t="shared" si="86"/>
        <v>0</v>
      </c>
      <c r="BH242" s="186">
        <f t="shared" si="87"/>
        <v>0</v>
      </c>
      <c r="BI242" s="186">
        <f t="shared" si="88"/>
        <v>0</v>
      </c>
      <c r="BJ242" s="18" t="s">
        <v>80</v>
      </c>
      <c r="BK242" s="186">
        <f t="shared" si="89"/>
        <v>0</v>
      </c>
      <c r="BL242" s="18" t="s">
        <v>157</v>
      </c>
      <c r="BM242" s="185" t="s">
        <v>2741</v>
      </c>
    </row>
    <row r="243" spans="1:65" s="2" customFormat="1" ht="16.5" customHeight="1">
      <c r="A243" s="35"/>
      <c r="B243" s="36"/>
      <c r="C243" s="174" t="s">
        <v>1501</v>
      </c>
      <c r="D243" s="174" t="s">
        <v>152</v>
      </c>
      <c r="E243" s="175" t="s">
        <v>2742</v>
      </c>
      <c r="F243" s="176" t="s">
        <v>2497</v>
      </c>
      <c r="G243" s="177" t="s">
        <v>2320</v>
      </c>
      <c r="H243" s="178">
        <v>1</v>
      </c>
      <c r="I243" s="179"/>
      <c r="J243" s="180">
        <f t="shared" si="80"/>
        <v>0</v>
      </c>
      <c r="K243" s="176" t="s">
        <v>19</v>
      </c>
      <c r="L243" s="40"/>
      <c r="M243" s="181" t="s">
        <v>19</v>
      </c>
      <c r="N243" s="182" t="s">
        <v>43</v>
      </c>
      <c r="O243" s="65"/>
      <c r="P243" s="183">
        <f t="shared" si="81"/>
        <v>0</v>
      </c>
      <c r="Q243" s="183">
        <v>0</v>
      </c>
      <c r="R243" s="183">
        <f t="shared" si="82"/>
        <v>0</v>
      </c>
      <c r="S243" s="183">
        <v>0</v>
      </c>
      <c r="T243" s="184">
        <f t="shared" si="8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157</v>
      </c>
      <c r="AT243" s="185" t="s">
        <v>152</v>
      </c>
      <c r="AU243" s="185" t="s">
        <v>80</v>
      </c>
      <c r="AY243" s="18" t="s">
        <v>149</v>
      </c>
      <c r="BE243" s="186">
        <f t="shared" si="84"/>
        <v>0</v>
      </c>
      <c r="BF243" s="186">
        <f t="shared" si="85"/>
        <v>0</v>
      </c>
      <c r="BG243" s="186">
        <f t="shared" si="86"/>
        <v>0</v>
      </c>
      <c r="BH243" s="186">
        <f t="shared" si="87"/>
        <v>0</v>
      </c>
      <c r="BI243" s="186">
        <f t="shared" si="88"/>
        <v>0</v>
      </c>
      <c r="BJ243" s="18" t="s">
        <v>80</v>
      </c>
      <c r="BK243" s="186">
        <f t="shared" si="89"/>
        <v>0</v>
      </c>
      <c r="BL243" s="18" t="s">
        <v>157</v>
      </c>
      <c r="BM243" s="185" t="s">
        <v>2743</v>
      </c>
    </row>
    <row r="244" spans="1:65" s="2" customFormat="1" ht="16.5" customHeight="1">
      <c r="A244" s="35"/>
      <c r="B244" s="36"/>
      <c r="C244" s="174" t="s">
        <v>1506</v>
      </c>
      <c r="D244" s="174" t="s">
        <v>152</v>
      </c>
      <c r="E244" s="175" t="s">
        <v>2744</v>
      </c>
      <c r="F244" s="176" t="s">
        <v>2499</v>
      </c>
      <c r="G244" s="177" t="s">
        <v>170</v>
      </c>
      <c r="H244" s="178">
        <v>14</v>
      </c>
      <c r="I244" s="179"/>
      <c r="J244" s="180">
        <f t="shared" si="80"/>
        <v>0</v>
      </c>
      <c r="K244" s="176" t="s">
        <v>19</v>
      </c>
      <c r="L244" s="40"/>
      <c r="M244" s="181" t="s">
        <v>19</v>
      </c>
      <c r="N244" s="182" t="s">
        <v>43</v>
      </c>
      <c r="O244" s="65"/>
      <c r="P244" s="183">
        <f t="shared" si="81"/>
        <v>0</v>
      </c>
      <c r="Q244" s="183">
        <v>0</v>
      </c>
      <c r="R244" s="183">
        <f t="shared" si="82"/>
        <v>0</v>
      </c>
      <c r="S244" s="183">
        <v>0</v>
      </c>
      <c r="T244" s="184">
        <f t="shared" si="8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157</v>
      </c>
      <c r="AT244" s="185" t="s">
        <v>152</v>
      </c>
      <c r="AU244" s="185" t="s">
        <v>80</v>
      </c>
      <c r="AY244" s="18" t="s">
        <v>149</v>
      </c>
      <c r="BE244" s="186">
        <f t="shared" si="84"/>
        <v>0</v>
      </c>
      <c r="BF244" s="186">
        <f t="shared" si="85"/>
        <v>0</v>
      </c>
      <c r="BG244" s="186">
        <f t="shared" si="86"/>
        <v>0</v>
      </c>
      <c r="BH244" s="186">
        <f t="shared" si="87"/>
        <v>0</v>
      </c>
      <c r="BI244" s="186">
        <f t="shared" si="88"/>
        <v>0</v>
      </c>
      <c r="BJ244" s="18" t="s">
        <v>80</v>
      </c>
      <c r="BK244" s="186">
        <f t="shared" si="89"/>
        <v>0</v>
      </c>
      <c r="BL244" s="18" t="s">
        <v>157</v>
      </c>
      <c r="BM244" s="185" t="s">
        <v>2745</v>
      </c>
    </row>
    <row r="245" spans="1:65" s="2" customFormat="1" ht="24.2" customHeight="1">
      <c r="A245" s="35"/>
      <c r="B245" s="36"/>
      <c r="C245" s="174" t="s">
        <v>1510</v>
      </c>
      <c r="D245" s="174" t="s">
        <v>152</v>
      </c>
      <c r="E245" s="175" t="s">
        <v>2746</v>
      </c>
      <c r="F245" s="176" t="s">
        <v>2501</v>
      </c>
      <c r="G245" s="177" t="s">
        <v>170</v>
      </c>
      <c r="H245" s="178">
        <v>43</v>
      </c>
      <c r="I245" s="179"/>
      <c r="J245" s="180">
        <f t="shared" si="80"/>
        <v>0</v>
      </c>
      <c r="K245" s="176" t="s">
        <v>19</v>
      </c>
      <c r="L245" s="40"/>
      <c r="M245" s="181" t="s">
        <v>19</v>
      </c>
      <c r="N245" s="182" t="s">
        <v>43</v>
      </c>
      <c r="O245" s="65"/>
      <c r="P245" s="183">
        <f t="shared" si="81"/>
        <v>0</v>
      </c>
      <c r="Q245" s="183">
        <v>0</v>
      </c>
      <c r="R245" s="183">
        <f t="shared" si="82"/>
        <v>0</v>
      </c>
      <c r="S245" s="183">
        <v>0</v>
      </c>
      <c r="T245" s="184">
        <f t="shared" si="8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80</v>
      </c>
      <c r="AY245" s="18" t="s">
        <v>149</v>
      </c>
      <c r="BE245" s="186">
        <f t="shared" si="84"/>
        <v>0</v>
      </c>
      <c r="BF245" s="186">
        <f t="shared" si="85"/>
        <v>0</v>
      </c>
      <c r="BG245" s="186">
        <f t="shared" si="86"/>
        <v>0</v>
      </c>
      <c r="BH245" s="186">
        <f t="shared" si="87"/>
        <v>0</v>
      </c>
      <c r="BI245" s="186">
        <f t="shared" si="88"/>
        <v>0</v>
      </c>
      <c r="BJ245" s="18" t="s">
        <v>80</v>
      </c>
      <c r="BK245" s="186">
        <f t="shared" si="89"/>
        <v>0</v>
      </c>
      <c r="BL245" s="18" t="s">
        <v>157</v>
      </c>
      <c r="BM245" s="185" t="s">
        <v>2747</v>
      </c>
    </row>
    <row r="246" spans="1:65" s="2" customFormat="1" ht="21.75" customHeight="1">
      <c r="A246" s="35"/>
      <c r="B246" s="36"/>
      <c r="C246" s="174" t="s">
        <v>1515</v>
      </c>
      <c r="D246" s="174" t="s">
        <v>152</v>
      </c>
      <c r="E246" s="175" t="s">
        <v>2748</v>
      </c>
      <c r="F246" s="176" t="s">
        <v>2749</v>
      </c>
      <c r="G246" s="177" t="s">
        <v>170</v>
      </c>
      <c r="H246" s="178">
        <v>13</v>
      </c>
      <c r="I246" s="179"/>
      <c r="J246" s="180">
        <f t="shared" si="80"/>
        <v>0</v>
      </c>
      <c r="K246" s="176" t="s">
        <v>19</v>
      </c>
      <c r="L246" s="40"/>
      <c r="M246" s="181" t="s">
        <v>19</v>
      </c>
      <c r="N246" s="182" t="s">
        <v>43</v>
      </c>
      <c r="O246" s="65"/>
      <c r="P246" s="183">
        <f t="shared" si="81"/>
        <v>0</v>
      </c>
      <c r="Q246" s="183">
        <v>0</v>
      </c>
      <c r="R246" s="183">
        <f t="shared" si="82"/>
        <v>0</v>
      </c>
      <c r="S246" s="183">
        <v>0</v>
      </c>
      <c r="T246" s="184">
        <f t="shared" si="8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157</v>
      </c>
      <c r="AT246" s="185" t="s">
        <v>152</v>
      </c>
      <c r="AU246" s="185" t="s">
        <v>80</v>
      </c>
      <c r="AY246" s="18" t="s">
        <v>149</v>
      </c>
      <c r="BE246" s="186">
        <f t="shared" si="84"/>
        <v>0</v>
      </c>
      <c r="BF246" s="186">
        <f t="shared" si="85"/>
        <v>0</v>
      </c>
      <c r="BG246" s="186">
        <f t="shared" si="86"/>
        <v>0</v>
      </c>
      <c r="BH246" s="186">
        <f t="shared" si="87"/>
        <v>0</v>
      </c>
      <c r="BI246" s="186">
        <f t="shared" si="88"/>
        <v>0</v>
      </c>
      <c r="BJ246" s="18" t="s">
        <v>80</v>
      </c>
      <c r="BK246" s="186">
        <f t="shared" si="89"/>
        <v>0</v>
      </c>
      <c r="BL246" s="18" t="s">
        <v>157</v>
      </c>
      <c r="BM246" s="185" t="s">
        <v>2750</v>
      </c>
    </row>
    <row r="247" spans="1:65" s="2" customFormat="1" ht="16.5" customHeight="1">
      <c r="A247" s="35"/>
      <c r="B247" s="36"/>
      <c r="C247" s="174" t="s">
        <v>1519</v>
      </c>
      <c r="D247" s="174" t="s">
        <v>152</v>
      </c>
      <c r="E247" s="175" t="s">
        <v>2751</v>
      </c>
      <c r="F247" s="176" t="s">
        <v>2631</v>
      </c>
      <c r="G247" s="177" t="s">
        <v>247</v>
      </c>
      <c r="H247" s="178">
        <v>25</v>
      </c>
      <c r="I247" s="179"/>
      <c r="J247" s="180">
        <f t="shared" si="80"/>
        <v>0</v>
      </c>
      <c r="K247" s="176" t="s">
        <v>19</v>
      </c>
      <c r="L247" s="40"/>
      <c r="M247" s="181" t="s">
        <v>19</v>
      </c>
      <c r="N247" s="182" t="s">
        <v>43</v>
      </c>
      <c r="O247" s="65"/>
      <c r="P247" s="183">
        <f t="shared" si="81"/>
        <v>0</v>
      </c>
      <c r="Q247" s="183">
        <v>0</v>
      </c>
      <c r="R247" s="183">
        <f t="shared" si="82"/>
        <v>0</v>
      </c>
      <c r="S247" s="183">
        <v>0</v>
      </c>
      <c r="T247" s="184">
        <f t="shared" si="8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157</v>
      </c>
      <c r="AT247" s="185" t="s">
        <v>152</v>
      </c>
      <c r="AU247" s="185" t="s">
        <v>80</v>
      </c>
      <c r="AY247" s="18" t="s">
        <v>149</v>
      </c>
      <c r="BE247" s="186">
        <f t="shared" si="84"/>
        <v>0</v>
      </c>
      <c r="BF247" s="186">
        <f t="shared" si="85"/>
        <v>0</v>
      </c>
      <c r="BG247" s="186">
        <f t="shared" si="86"/>
        <v>0</v>
      </c>
      <c r="BH247" s="186">
        <f t="shared" si="87"/>
        <v>0</v>
      </c>
      <c r="BI247" s="186">
        <f t="shared" si="88"/>
        <v>0</v>
      </c>
      <c r="BJ247" s="18" t="s">
        <v>80</v>
      </c>
      <c r="BK247" s="186">
        <f t="shared" si="89"/>
        <v>0</v>
      </c>
      <c r="BL247" s="18" t="s">
        <v>157</v>
      </c>
      <c r="BM247" s="185" t="s">
        <v>2752</v>
      </c>
    </row>
    <row r="248" spans="1:65" s="2" customFormat="1" ht="16.5" customHeight="1">
      <c r="A248" s="35"/>
      <c r="B248" s="36"/>
      <c r="C248" s="174" t="s">
        <v>1525</v>
      </c>
      <c r="D248" s="174" t="s">
        <v>152</v>
      </c>
      <c r="E248" s="175" t="s">
        <v>2753</v>
      </c>
      <c r="F248" s="176" t="s">
        <v>2633</v>
      </c>
      <c r="G248" s="177" t="s">
        <v>247</v>
      </c>
      <c r="H248" s="178">
        <v>13</v>
      </c>
      <c r="I248" s="179"/>
      <c r="J248" s="180">
        <f t="shared" si="80"/>
        <v>0</v>
      </c>
      <c r="K248" s="176" t="s">
        <v>19</v>
      </c>
      <c r="L248" s="40"/>
      <c r="M248" s="181" t="s">
        <v>19</v>
      </c>
      <c r="N248" s="182" t="s">
        <v>43</v>
      </c>
      <c r="O248" s="65"/>
      <c r="P248" s="183">
        <f t="shared" si="81"/>
        <v>0</v>
      </c>
      <c r="Q248" s="183">
        <v>0</v>
      </c>
      <c r="R248" s="183">
        <f t="shared" si="82"/>
        <v>0</v>
      </c>
      <c r="S248" s="183">
        <v>0</v>
      </c>
      <c r="T248" s="184">
        <f t="shared" si="8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157</v>
      </c>
      <c r="AT248" s="185" t="s">
        <v>152</v>
      </c>
      <c r="AU248" s="185" t="s">
        <v>80</v>
      </c>
      <c r="AY248" s="18" t="s">
        <v>149</v>
      </c>
      <c r="BE248" s="186">
        <f t="shared" si="84"/>
        <v>0</v>
      </c>
      <c r="BF248" s="186">
        <f t="shared" si="85"/>
        <v>0</v>
      </c>
      <c r="BG248" s="186">
        <f t="shared" si="86"/>
        <v>0</v>
      </c>
      <c r="BH248" s="186">
        <f t="shared" si="87"/>
        <v>0</v>
      </c>
      <c r="BI248" s="186">
        <f t="shared" si="88"/>
        <v>0</v>
      </c>
      <c r="BJ248" s="18" t="s">
        <v>80</v>
      </c>
      <c r="BK248" s="186">
        <f t="shared" si="89"/>
        <v>0</v>
      </c>
      <c r="BL248" s="18" t="s">
        <v>157</v>
      </c>
      <c r="BM248" s="185" t="s">
        <v>2754</v>
      </c>
    </row>
    <row r="249" spans="1:65" s="2" customFormat="1" ht="16.5" customHeight="1">
      <c r="A249" s="35"/>
      <c r="B249" s="36"/>
      <c r="C249" s="174" t="s">
        <v>1530</v>
      </c>
      <c r="D249" s="174" t="s">
        <v>152</v>
      </c>
      <c r="E249" s="175" t="s">
        <v>2755</v>
      </c>
      <c r="F249" s="176" t="s">
        <v>2635</v>
      </c>
      <c r="G249" s="177" t="s">
        <v>247</v>
      </c>
      <c r="H249" s="178">
        <v>3</v>
      </c>
      <c r="I249" s="179"/>
      <c r="J249" s="180">
        <f t="shared" si="80"/>
        <v>0</v>
      </c>
      <c r="K249" s="176" t="s">
        <v>19</v>
      </c>
      <c r="L249" s="40"/>
      <c r="M249" s="181" t="s">
        <v>19</v>
      </c>
      <c r="N249" s="182" t="s">
        <v>43</v>
      </c>
      <c r="O249" s="65"/>
      <c r="P249" s="183">
        <f t="shared" si="81"/>
        <v>0</v>
      </c>
      <c r="Q249" s="183">
        <v>0</v>
      </c>
      <c r="R249" s="183">
        <f t="shared" si="82"/>
        <v>0</v>
      </c>
      <c r="S249" s="183">
        <v>0</v>
      </c>
      <c r="T249" s="184">
        <f t="shared" si="8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157</v>
      </c>
      <c r="AT249" s="185" t="s">
        <v>152</v>
      </c>
      <c r="AU249" s="185" t="s">
        <v>80</v>
      </c>
      <c r="AY249" s="18" t="s">
        <v>149</v>
      </c>
      <c r="BE249" s="186">
        <f t="shared" si="84"/>
        <v>0</v>
      </c>
      <c r="BF249" s="186">
        <f t="shared" si="85"/>
        <v>0</v>
      </c>
      <c r="BG249" s="186">
        <f t="shared" si="86"/>
        <v>0</v>
      </c>
      <c r="BH249" s="186">
        <f t="shared" si="87"/>
        <v>0</v>
      </c>
      <c r="BI249" s="186">
        <f t="shared" si="88"/>
        <v>0</v>
      </c>
      <c r="BJ249" s="18" t="s">
        <v>80</v>
      </c>
      <c r="BK249" s="186">
        <f t="shared" si="89"/>
        <v>0</v>
      </c>
      <c r="BL249" s="18" t="s">
        <v>157</v>
      </c>
      <c r="BM249" s="185" t="s">
        <v>2756</v>
      </c>
    </row>
    <row r="250" spans="1:65" s="2" customFormat="1" ht="16.5" customHeight="1">
      <c r="A250" s="35"/>
      <c r="B250" s="36"/>
      <c r="C250" s="174" t="s">
        <v>1535</v>
      </c>
      <c r="D250" s="174" t="s">
        <v>152</v>
      </c>
      <c r="E250" s="175" t="s">
        <v>2757</v>
      </c>
      <c r="F250" s="176" t="s">
        <v>2566</v>
      </c>
      <c r="G250" s="177" t="s">
        <v>2320</v>
      </c>
      <c r="H250" s="178">
        <v>2</v>
      </c>
      <c r="I250" s="179"/>
      <c r="J250" s="180">
        <f t="shared" si="80"/>
        <v>0</v>
      </c>
      <c r="K250" s="176" t="s">
        <v>19</v>
      </c>
      <c r="L250" s="40"/>
      <c r="M250" s="181" t="s">
        <v>19</v>
      </c>
      <c r="N250" s="182" t="s">
        <v>43</v>
      </c>
      <c r="O250" s="65"/>
      <c r="P250" s="183">
        <f t="shared" si="81"/>
        <v>0</v>
      </c>
      <c r="Q250" s="183">
        <v>0</v>
      </c>
      <c r="R250" s="183">
        <f t="shared" si="82"/>
        <v>0</v>
      </c>
      <c r="S250" s="183">
        <v>0</v>
      </c>
      <c r="T250" s="184">
        <f t="shared" si="8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157</v>
      </c>
      <c r="AT250" s="185" t="s">
        <v>152</v>
      </c>
      <c r="AU250" s="185" t="s">
        <v>80</v>
      </c>
      <c r="AY250" s="18" t="s">
        <v>149</v>
      </c>
      <c r="BE250" s="186">
        <f t="shared" si="84"/>
        <v>0</v>
      </c>
      <c r="BF250" s="186">
        <f t="shared" si="85"/>
        <v>0</v>
      </c>
      <c r="BG250" s="186">
        <f t="shared" si="86"/>
        <v>0</v>
      </c>
      <c r="BH250" s="186">
        <f t="shared" si="87"/>
        <v>0</v>
      </c>
      <c r="BI250" s="186">
        <f t="shared" si="88"/>
        <v>0</v>
      </c>
      <c r="BJ250" s="18" t="s">
        <v>80</v>
      </c>
      <c r="BK250" s="186">
        <f t="shared" si="89"/>
        <v>0</v>
      </c>
      <c r="BL250" s="18" t="s">
        <v>157</v>
      </c>
      <c r="BM250" s="185" t="s">
        <v>2758</v>
      </c>
    </row>
    <row r="251" spans="1:65" s="2" customFormat="1" ht="24.2" customHeight="1">
      <c r="A251" s="35"/>
      <c r="B251" s="36"/>
      <c r="C251" s="174" t="s">
        <v>1540</v>
      </c>
      <c r="D251" s="174" t="s">
        <v>152</v>
      </c>
      <c r="E251" s="175" t="s">
        <v>2759</v>
      </c>
      <c r="F251" s="176" t="s">
        <v>2760</v>
      </c>
      <c r="G251" s="177" t="s">
        <v>2320</v>
      </c>
      <c r="H251" s="178">
        <v>1</v>
      </c>
      <c r="I251" s="179"/>
      <c r="J251" s="180">
        <f t="shared" si="80"/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 t="shared" si="81"/>
        <v>0</v>
      </c>
      <c r="Q251" s="183">
        <v>0</v>
      </c>
      <c r="R251" s="183">
        <f t="shared" si="82"/>
        <v>0</v>
      </c>
      <c r="S251" s="183">
        <v>0</v>
      </c>
      <c r="T251" s="184">
        <f t="shared" si="8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80</v>
      </c>
      <c r="AY251" s="18" t="s">
        <v>149</v>
      </c>
      <c r="BE251" s="186">
        <f t="shared" si="84"/>
        <v>0</v>
      </c>
      <c r="BF251" s="186">
        <f t="shared" si="85"/>
        <v>0</v>
      </c>
      <c r="BG251" s="186">
        <f t="shared" si="86"/>
        <v>0</v>
      </c>
      <c r="BH251" s="186">
        <f t="shared" si="87"/>
        <v>0</v>
      </c>
      <c r="BI251" s="186">
        <f t="shared" si="88"/>
        <v>0</v>
      </c>
      <c r="BJ251" s="18" t="s">
        <v>80</v>
      </c>
      <c r="BK251" s="186">
        <f t="shared" si="89"/>
        <v>0</v>
      </c>
      <c r="BL251" s="18" t="s">
        <v>157</v>
      </c>
      <c r="BM251" s="185" t="s">
        <v>2761</v>
      </c>
    </row>
    <row r="252" spans="1:65" s="2" customFormat="1" ht="24.2" customHeight="1">
      <c r="A252" s="35"/>
      <c r="B252" s="36"/>
      <c r="C252" s="174" t="s">
        <v>1545</v>
      </c>
      <c r="D252" s="174" t="s">
        <v>152</v>
      </c>
      <c r="E252" s="175" t="s">
        <v>2762</v>
      </c>
      <c r="F252" s="176" t="s">
        <v>2644</v>
      </c>
      <c r="G252" s="177" t="s">
        <v>2320</v>
      </c>
      <c r="H252" s="178">
        <v>1</v>
      </c>
      <c r="I252" s="179"/>
      <c r="J252" s="180">
        <f t="shared" si="80"/>
        <v>0</v>
      </c>
      <c r="K252" s="176" t="s">
        <v>19</v>
      </c>
      <c r="L252" s="40"/>
      <c r="M252" s="181" t="s">
        <v>19</v>
      </c>
      <c r="N252" s="182" t="s">
        <v>43</v>
      </c>
      <c r="O252" s="65"/>
      <c r="P252" s="183">
        <f t="shared" si="81"/>
        <v>0</v>
      </c>
      <c r="Q252" s="183">
        <v>0</v>
      </c>
      <c r="R252" s="183">
        <f t="shared" si="82"/>
        <v>0</v>
      </c>
      <c r="S252" s="183">
        <v>0</v>
      </c>
      <c r="T252" s="184">
        <f t="shared" si="8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157</v>
      </c>
      <c r="AT252" s="185" t="s">
        <v>152</v>
      </c>
      <c r="AU252" s="185" t="s">
        <v>80</v>
      </c>
      <c r="AY252" s="18" t="s">
        <v>149</v>
      </c>
      <c r="BE252" s="186">
        <f t="shared" si="84"/>
        <v>0</v>
      </c>
      <c r="BF252" s="186">
        <f t="shared" si="85"/>
        <v>0</v>
      </c>
      <c r="BG252" s="186">
        <f t="shared" si="86"/>
        <v>0</v>
      </c>
      <c r="BH252" s="186">
        <f t="shared" si="87"/>
        <v>0</v>
      </c>
      <c r="BI252" s="186">
        <f t="shared" si="88"/>
        <v>0</v>
      </c>
      <c r="BJ252" s="18" t="s">
        <v>80</v>
      </c>
      <c r="BK252" s="186">
        <f t="shared" si="89"/>
        <v>0</v>
      </c>
      <c r="BL252" s="18" t="s">
        <v>157</v>
      </c>
      <c r="BM252" s="185" t="s">
        <v>2763</v>
      </c>
    </row>
    <row r="253" spans="1:65" s="2" customFormat="1" ht="16.5" customHeight="1">
      <c r="A253" s="35"/>
      <c r="B253" s="36"/>
      <c r="C253" s="174" t="s">
        <v>1550</v>
      </c>
      <c r="D253" s="174" t="s">
        <v>152</v>
      </c>
      <c r="E253" s="175" t="s">
        <v>2764</v>
      </c>
      <c r="F253" s="176" t="s">
        <v>2503</v>
      </c>
      <c r="G253" s="177" t="s">
        <v>2359</v>
      </c>
      <c r="H253" s="178">
        <v>1</v>
      </c>
      <c r="I253" s="179"/>
      <c r="J253" s="180">
        <f t="shared" si="80"/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 t="shared" si="81"/>
        <v>0</v>
      </c>
      <c r="Q253" s="183">
        <v>0</v>
      </c>
      <c r="R253" s="183">
        <f t="shared" si="82"/>
        <v>0</v>
      </c>
      <c r="S253" s="183">
        <v>0</v>
      </c>
      <c r="T253" s="184">
        <f t="shared" si="8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80</v>
      </c>
      <c r="AY253" s="18" t="s">
        <v>149</v>
      </c>
      <c r="BE253" s="186">
        <f t="shared" si="84"/>
        <v>0</v>
      </c>
      <c r="BF253" s="186">
        <f t="shared" si="85"/>
        <v>0</v>
      </c>
      <c r="BG253" s="186">
        <f t="shared" si="86"/>
        <v>0</v>
      </c>
      <c r="BH253" s="186">
        <f t="shared" si="87"/>
        <v>0</v>
      </c>
      <c r="BI253" s="186">
        <f t="shared" si="88"/>
        <v>0</v>
      </c>
      <c r="BJ253" s="18" t="s">
        <v>80</v>
      </c>
      <c r="BK253" s="186">
        <f t="shared" si="89"/>
        <v>0</v>
      </c>
      <c r="BL253" s="18" t="s">
        <v>157</v>
      </c>
      <c r="BM253" s="185" t="s">
        <v>2765</v>
      </c>
    </row>
    <row r="254" spans="1:65" s="2" customFormat="1" ht="16.5" customHeight="1">
      <c r="A254" s="35"/>
      <c r="B254" s="36"/>
      <c r="C254" s="174" t="s">
        <v>1555</v>
      </c>
      <c r="D254" s="174" t="s">
        <v>152</v>
      </c>
      <c r="E254" s="175" t="s">
        <v>2766</v>
      </c>
      <c r="F254" s="176" t="s">
        <v>2505</v>
      </c>
      <c r="G254" s="177" t="s">
        <v>2506</v>
      </c>
      <c r="H254" s="178">
        <v>4</v>
      </c>
      <c r="I254" s="179"/>
      <c r="J254" s="180">
        <f t="shared" si="80"/>
        <v>0</v>
      </c>
      <c r="K254" s="176" t="s">
        <v>19</v>
      </c>
      <c r="L254" s="40"/>
      <c r="M254" s="181" t="s">
        <v>19</v>
      </c>
      <c r="N254" s="182" t="s">
        <v>43</v>
      </c>
      <c r="O254" s="65"/>
      <c r="P254" s="183">
        <f t="shared" si="81"/>
        <v>0</v>
      </c>
      <c r="Q254" s="183">
        <v>0</v>
      </c>
      <c r="R254" s="183">
        <f t="shared" si="82"/>
        <v>0</v>
      </c>
      <c r="S254" s="183">
        <v>0</v>
      </c>
      <c r="T254" s="184">
        <f t="shared" si="8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157</v>
      </c>
      <c r="AT254" s="185" t="s">
        <v>152</v>
      </c>
      <c r="AU254" s="185" t="s">
        <v>80</v>
      </c>
      <c r="AY254" s="18" t="s">
        <v>149</v>
      </c>
      <c r="BE254" s="186">
        <f t="shared" si="84"/>
        <v>0</v>
      </c>
      <c r="BF254" s="186">
        <f t="shared" si="85"/>
        <v>0</v>
      </c>
      <c r="BG254" s="186">
        <f t="shared" si="86"/>
        <v>0</v>
      </c>
      <c r="BH254" s="186">
        <f t="shared" si="87"/>
        <v>0</v>
      </c>
      <c r="BI254" s="186">
        <f t="shared" si="88"/>
        <v>0</v>
      </c>
      <c r="BJ254" s="18" t="s">
        <v>80</v>
      </c>
      <c r="BK254" s="186">
        <f t="shared" si="89"/>
        <v>0</v>
      </c>
      <c r="BL254" s="18" t="s">
        <v>157</v>
      </c>
      <c r="BM254" s="185" t="s">
        <v>2767</v>
      </c>
    </row>
    <row r="255" spans="1:65" s="2" customFormat="1" ht="16.5" customHeight="1">
      <c r="A255" s="35"/>
      <c r="B255" s="36"/>
      <c r="C255" s="174" t="s">
        <v>1560</v>
      </c>
      <c r="D255" s="174" t="s">
        <v>152</v>
      </c>
      <c r="E255" s="175" t="s">
        <v>2768</v>
      </c>
      <c r="F255" s="176" t="s">
        <v>2508</v>
      </c>
      <c r="G255" s="177" t="s">
        <v>2359</v>
      </c>
      <c r="H255" s="178">
        <v>1</v>
      </c>
      <c r="I255" s="179"/>
      <c r="J255" s="180">
        <f t="shared" si="80"/>
        <v>0</v>
      </c>
      <c r="K255" s="176" t="s">
        <v>19</v>
      </c>
      <c r="L255" s="40"/>
      <c r="M255" s="181" t="s">
        <v>19</v>
      </c>
      <c r="N255" s="182" t="s">
        <v>43</v>
      </c>
      <c r="O255" s="65"/>
      <c r="P255" s="183">
        <f t="shared" si="81"/>
        <v>0</v>
      </c>
      <c r="Q255" s="183">
        <v>0</v>
      </c>
      <c r="R255" s="183">
        <f t="shared" si="82"/>
        <v>0</v>
      </c>
      <c r="S255" s="183">
        <v>0</v>
      </c>
      <c r="T255" s="184">
        <f t="shared" si="8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80</v>
      </c>
      <c r="AY255" s="18" t="s">
        <v>149</v>
      </c>
      <c r="BE255" s="186">
        <f t="shared" si="84"/>
        <v>0</v>
      </c>
      <c r="BF255" s="186">
        <f t="shared" si="85"/>
        <v>0</v>
      </c>
      <c r="BG255" s="186">
        <f t="shared" si="86"/>
        <v>0</v>
      </c>
      <c r="BH255" s="186">
        <f t="shared" si="87"/>
        <v>0</v>
      </c>
      <c r="BI255" s="186">
        <f t="shared" si="88"/>
        <v>0</v>
      </c>
      <c r="BJ255" s="18" t="s">
        <v>80</v>
      </c>
      <c r="BK255" s="186">
        <f t="shared" si="89"/>
        <v>0</v>
      </c>
      <c r="BL255" s="18" t="s">
        <v>157</v>
      </c>
      <c r="BM255" s="185" t="s">
        <v>2769</v>
      </c>
    </row>
    <row r="256" spans="1:65" s="2" customFormat="1" ht="16.5" customHeight="1">
      <c r="A256" s="35"/>
      <c r="B256" s="36"/>
      <c r="C256" s="174" t="s">
        <v>1565</v>
      </c>
      <c r="D256" s="174" t="s">
        <v>152</v>
      </c>
      <c r="E256" s="175" t="s">
        <v>2770</v>
      </c>
      <c r="F256" s="176" t="s">
        <v>2510</v>
      </c>
      <c r="G256" s="177" t="s">
        <v>2359</v>
      </c>
      <c r="H256" s="178">
        <v>1</v>
      </c>
      <c r="I256" s="179"/>
      <c r="J256" s="180">
        <f t="shared" si="80"/>
        <v>0</v>
      </c>
      <c r="K256" s="176" t="s">
        <v>19</v>
      </c>
      <c r="L256" s="40"/>
      <c r="M256" s="181" t="s">
        <v>19</v>
      </c>
      <c r="N256" s="182" t="s">
        <v>43</v>
      </c>
      <c r="O256" s="65"/>
      <c r="P256" s="183">
        <f t="shared" si="81"/>
        <v>0</v>
      </c>
      <c r="Q256" s="183">
        <v>0</v>
      </c>
      <c r="R256" s="183">
        <f t="shared" si="82"/>
        <v>0</v>
      </c>
      <c r="S256" s="183">
        <v>0</v>
      </c>
      <c r="T256" s="184">
        <f t="shared" si="8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157</v>
      </c>
      <c r="AT256" s="185" t="s">
        <v>152</v>
      </c>
      <c r="AU256" s="185" t="s">
        <v>80</v>
      </c>
      <c r="AY256" s="18" t="s">
        <v>149</v>
      </c>
      <c r="BE256" s="186">
        <f t="shared" si="84"/>
        <v>0</v>
      </c>
      <c r="BF256" s="186">
        <f t="shared" si="85"/>
        <v>0</v>
      </c>
      <c r="BG256" s="186">
        <f t="shared" si="86"/>
        <v>0</v>
      </c>
      <c r="BH256" s="186">
        <f t="shared" si="87"/>
        <v>0</v>
      </c>
      <c r="BI256" s="186">
        <f t="shared" si="88"/>
        <v>0</v>
      </c>
      <c r="BJ256" s="18" t="s">
        <v>80</v>
      </c>
      <c r="BK256" s="186">
        <f t="shared" si="89"/>
        <v>0</v>
      </c>
      <c r="BL256" s="18" t="s">
        <v>157</v>
      </c>
      <c r="BM256" s="185" t="s">
        <v>2771</v>
      </c>
    </row>
    <row r="257" spans="1:65" s="2" customFormat="1" ht="16.5" customHeight="1">
      <c r="A257" s="35"/>
      <c r="B257" s="36"/>
      <c r="C257" s="174" t="s">
        <v>1570</v>
      </c>
      <c r="D257" s="174" t="s">
        <v>152</v>
      </c>
      <c r="E257" s="175" t="s">
        <v>2772</v>
      </c>
      <c r="F257" s="176" t="s">
        <v>2512</v>
      </c>
      <c r="G257" s="177" t="s">
        <v>435</v>
      </c>
      <c r="H257" s="178">
        <v>1.8</v>
      </c>
      <c r="I257" s="179"/>
      <c r="J257" s="180">
        <f t="shared" si="80"/>
        <v>0</v>
      </c>
      <c r="K257" s="176" t="s">
        <v>19</v>
      </c>
      <c r="L257" s="40"/>
      <c r="M257" s="181" t="s">
        <v>19</v>
      </c>
      <c r="N257" s="182" t="s">
        <v>43</v>
      </c>
      <c r="O257" s="65"/>
      <c r="P257" s="183">
        <f t="shared" si="81"/>
        <v>0</v>
      </c>
      <c r="Q257" s="183">
        <v>0</v>
      </c>
      <c r="R257" s="183">
        <f t="shared" si="82"/>
        <v>0</v>
      </c>
      <c r="S257" s="183">
        <v>0</v>
      </c>
      <c r="T257" s="184">
        <f t="shared" si="8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80</v>
      </c>
      <c r="AY257" s="18" t="s">
        <v>149</v>
      </c>
      <c r="BE257" s="186">
        <f t="shared" si="84"/>
        <v>0</v>
      </c>
      <c r="BF257" s="186">
        <f t="shared" si="85"/>
        <v>0</v>
      </c>
      <c r="BG257" s="186">
        <f t="shared" si="86"/>
        <v>0</v>
      </c>
      <c r="BH257" s="186">
        <f t="shared" si="87"/>
        <v>0</v>
      </c>
      <c r="BI257" s="186">
        <f t="shared" si="88"/>
        <v>0</v>
      </c>
      <c r="BJ257" s="18" t="s">
        <v>80</v>
      </c>
      <c r="BK257" s="186">
        <f t="shared" si="89"/>
        <v>0</v>
      </c>
      <c r="BL257" s="18" t="s">
        <v>157</v>
      </c>
      <c r="BM257" s="185" t="s">
        <v>2773</v>
      </c>
    </row>
    <row r="258" spans="2:63" s="12" customFormat="1" ht="25.9" customHeight="1">
      <c r="B258" s="158"/>
      <c r="C258" s="159"/>
      <c r="D258" s="160" t="s">
        <v>71</v>
      </c>
      <c r="E258" s="161" t="s">
        <v>2774</v>
      </c>
      <c r="F258" s="161" t="s">
        <v>2775</v>
      </c>
      <c r="G258" s="159"/>
      <c r="H258" s="159"/>
      <c r="I258" s="162"/>
      <c r="J258" s="163">
        <f>BK258</f>
        <v>0</v>
      </c>
      <c r="K258" s="159"/>
      <c r="L258" s="164"/>
      <c r="M258" s="165"/>
      <c r="N258" s="166"/>
      <c r="O258" s="166"/>
      <c r="P258" s="167">
        <f>SUM(P259:P271)</f>
        <v>0</v>
      </c>
      <c r="Q258" s="166"/>
      <c r="R258" s="167">
        <f>SUM(R259:R271)</f>
        <v>0</v>
      </c>
      <c r="S258" s="166"/>
      <c r="T258" s="168">
        <f>SUM(T259:T271)</f>
        <v>0</v>
      </c>
      <c r="AR258" s="169" t="s">
        <v>80</v>
      </c>
      <c r="AT258" s="170" t="s">
        <v>71</v>
      </c>
      <c r="AU258" s="170" t="s">
        <v>72</v>
      </c>
      <c r="AY258" s="169" t="s">
        <v>149</v>
      </c>
      <c r="BK258" s="171">
        <f>SUM(BK259:BK271)</f>
        <v>0</v>
      </c>
    </row>
    <row r="259" spans="1:65" s="2" customFormat="1" ht="123" customHeight="1">
      <c r="A259" s="35"/>
      <c r="B259" s="36"/>
      <c r="C259" s="174" t="s">
        <v>1578</v>
      </c>
      <c r="D259" s="174" t="s">
        <v>152</v>
      </c>
      <c r="E259" s="175" t="s">
        <v>2776</v>
      </c>
      <c r="F259" s="176" t="s">
        <v>2657</v>
      </c>
      <c r="G259" s="177" t="s">
        <v>2359</v>
      </c>
      <c r="H259" s="178">
        <v>1</v>
      </c>
      <c r="I259" s="179"/>
      <c r="J259" s="180">
        <f aca="true" t="shared" si="90" ref="J259:J271">ROUND(I259*H259,2)</f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 aca="true" t="shared" si="91" ref="P259:P271">O259*H259</f>
        <v>0</v>
      </c>
      <c r="Q259" s="183">
        <v>0</v>
      </c>
      <c r="R259" s="183">
        <f aca="true" t="shared" si="92" ref="R259:R271">Q259*H259</f>
        <v>0</v>
      </c>
      <c r="S259" s="183">
        <v>0</v>
      </c>
      <c r="T259" s="184">
        <f aca="true" t="shared" si="93" ref="T259:T271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80</v>
      </c>
      <c r="AY259" s="18" t="s">
        <v>149</v>
      </c>
      <c r="BE259" s="186">
        <f aca="true" t="shared" si="94" ref="BE259:BE271">IF(N259="základní",J259,0)</f>
        <v>0</v>
      </c>
      <c r="BF259" s="186">
        <f aca="true" t="shared" si="95" ref="BF259:BF271">IF(N259="snížená",J259,0)</f>
        <v>0</v>
      </c>
      <c r="BG259" s="186">
        <f aca="true" t="shared" si="96" ref="BG259:BG271">IF(N259="zákl. přenesená",J259,0)</f>
        <v>0</v>
      </c>
      <c r="BH259" s="186">
        <f aca="true" t="shared" si="97" ref="BH259:BH271">IF(N259="sníž. přenesená",J259,0)</f>
        <v>0</v>
      </c>
      <c r="BI259" s="186">
        <f aca="true" t="shared" si="98" ref="BI259:BI271">IF(N259="nulová",J259,0)</f>
        <v>0</v>
      </c>
      <c r="BJ259" s="18" t="s">
        <v>80</v>
      </c>
      <c r="BK259" s="186">
        <f aca="true" t="shared" si="99" ref="BK259:BK271">ROUND(I259*H259,2)</f>
        <v>0</v>
      </c>
      <c r="BL259" s="18" t="s">
        <v>157</v>
      </c>
      <c r="BM259" s="185" t="s">
        <v>2777</v>
      </c>
    </row>
    <row r="260" spans="1:65" s="2" customFormat="1" ht="24.2" customHeight="1">
      <c r="A260" s="35"/>
      <c r="B260" s="36"/>
      <c r="C260" s="174" t="s">
        <v>1585</v>
      </c>
      <c r="D260" s="174" t="s">
        <v>152</v>
      </c>
      <c r="E260" s="175" t="s">
        <v>2778</v>
      </c>
      <c r="F260" s="176" t="s">
        <v>2619</v>
      </c>
      <c r="G260" s="177" t="s">
        <v>2359</v>
      </c>
      <c r="H260" s="178">
        <v>4</v>
      </c>
      <c r="I260" s="179"/>
      <c r="J260" s="180">
        <f t="shared" si="90"/>
        <v>0</v>
      </c>
      <c r="K260" s="176" t="s">
        <v>19</v>
      </c>
      <c r="L260" s="40"/>
      <c r="M260" s="181" t="s">
        <v>19</v>
      </c>
      <c r="N260" s="182" t="s">
        <v>43</v>
      </c>
      <c r="O260" s="65"/>
      <c r="P260" s="183">
        <f t="shared" si="91"/>
        <v>0</v>
      </c>
      <c r="Q260" s="183">
        <v>0</v>
      </c>
      <c r="R260" s="183">
        <f t="shared" si="92"/>
        <v>0</v>
      </c>
      <c r="S260" s="183">
        <v>0</v>
      </c>
      <c r="T260" s="184">
        <f t="shared" si="9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157</v>
      </c>
      <c r="AT260" s="185" t="s">
        <v>152</v>
      </c>
      <c r="AU260" s="185" t="s">
        <v>80</v>
      </c>
      <c r="AY260" s="18" t="s">
        <v>149</v>
      </c>
      <c r="BE260" s="186">
        <f t="shared" si="94"/>
        <v>0</v>
      </c>
      <c r="BF260" s="186">
        <f t="shared" si="95"/>
        <v>0</v>
      </c>
      <c r="BG260" s="186">
        <f t="shared" si="96"/>
        <v>0</v>
      </c>
      <c r="BH260" s="186">
        <f t="shared" si="97"/>
        <v>0</v>
      </c>
      <c r="BI260" s="186">
        <f t="shared" si="98"/>
        <v>0</v>
      </c>
      <c r="BJ260" s="18" t="s">
        <v>80</v>
      </c>
      <c r="BK260" s="186">
        <f t="shared" si="99"/>
        <v>0</v>
      </c>
      <c r="BL260" s="18" t="s">
        <v>157</v>
      </c>
      <c r="BM260" s="185" t="s">
        <v>2779</v>
      </c>
    </row>
    <row r="261" spans="1:65" s="2" customFormat="1" ht="16.5" customHeight="1">
      <c r="A261" s="35"/>
      <c r="B261" s="36"/>
      <c r="C261" s="174" t="s">
        <v>1592</v>
      </c>
      <c r="D261" s="174" t="s">
        <v>152</v>
      </c>
      <c r="E261" s="175" t="s">
        <v>2780</v>
      </c>
      <c r="F261" s="176" t="s">
        <v>2497</v>
      </c>
      <c r="G261" s="177" t="s">
        <v>2320</v>
      </c>
      <c r="H261" s="178">
        <v>1</v>
      </c>
      <c r="I261" s="179"/>
      <c r="J261" s="180">
        <f t="shared" si="90"/>
        <v>0</v>
      </c>
      <c r="K261" s="176" t="s">
        <v>19</v>
      </c>
      <c r="L261" s="40"/>
      <c r="M261" s="181" t="s">
        <v>19</v>
      </c>
      <c r="N261" s="182" t="s">
        <v>43</v>
      </c>
      <c r="O261" s="65"/>
      <c r="P261" s="183">
        <f t="shared" si="91"/>
        <v>0</v>
      </c>
      <c r="Q261" s="183">
        <v>0</v>
      </c>
      <c r="R261" s="183">
        <f t="shared" si="92"/>
        <v>0</v>
      </c>
      <c r="S261" s="183">
        <v>0</v>
      </c>
      <c r="T261" s="184">
        <f t="shared" si="9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157</v>
      </c>
      <c r="AT261" s="185" t="s">
        <v>152</v>
      </c>
      <c r="AU261" s="185" t="s">
        <v>80</v>
      </c>
      <c r="AY261" s="18" t="s">
        <v>149</v>
      </c>
      <c r="BE261" s="186">
        <f t="shared" si="94"/>
        <v>0</v>
      </c>
      <c r="BF261" s="186">
        <f t="shared" si="95"/>
        <v>0</v>
      </c>
      <c r="BG261" s="186">
        <f t="shared" si="96"/>
        <v>0</v>
      </c>
      <c r="BH261" s="186">
        <f t="shared" si="97"/>
        <v>0</v>
      </c>
      <c r="BI261" s="186">
        <f t="shared" si="98"/>
        <v>0</v>
      </c>
      <c r="BJ261" s="18" t="s">
        <v>80</v>
      </c>
      <c r="BK261" s="186">
        <f t="shared" si="99"/>
        <v>0</v>
      </c>
      <c r="BL261" s="18" t="s">
        <v>157</v>
      </c>
      <c r="BM261" s="185" t="s">
        <v>2781</v>
      </c>
    </row>
    <row r="262" spans="1:65" s="2" customFormat="1" ht="16.5" customHeight="1">
      <c r="A262" s="35"/>
      <c r="B262" s="36"/>
      <c r="C262" s="174" t="s">
        <v>1597</v>
      </c>
      <c r="D262" s="174" t="s">
        <v>152</v>
      </c>
      <c r="E262" s="175" t="s">
        <v>2782</v>
      </c>
      <c r="F262" s="176" t="s">
        <v>2661</v>
      </c>
      <c r="G262" s="177" t="s">
        <v>2320</v>
      </c>
      <c r="H262" s="178">
        <v>2</v>
      </c>
      <c r="I262" s="179"/>
      <c r="J262" s="180">
        <f t="shared" si="90"/>
        <v>0</v>
      </c>
      <c r="K262" s="176" t="s">
        <v>19</v>
      </c>
      <c r="L262" s="40"/>
      <c r="M262" s="181" t="s">
        <v>19</v>
      </c>
      <c r="N262" s="182" t="s">
        <v>43</v>
      </c>
      <c r="O262" s="65"/>
      <c r="P262" s="183">
        <f t="shared" si="91"/>
        <v>0</v>
      </c>
      <c r="Q262" s="183">
        <v>0</v>
      </c>
      <c r="R262" s="183">
        <f t="shared" si="92"/>
        <v>0</v>
      </c>
      <c r="S262" s="183">
        <v>0</v>
      </c>
      <c r="T262" s="184">
        <f t="shared" si="9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157</v>
      </c>
      <c r="AT262" s="185" t="s">
        <v>152</v>
      </c>
      <c r="AU262" s="185" t="s">
        <v>80</v>
      </c>
      <c r="AY262" s="18" t="s">
        <v>149</v>
      </c>
      <c r="BE262" s="186">
        <f t="shared" si="94"/>
        <v>0</v>
      </c>
      <c r="BF262" s="186">
        <f t="shared" si="95"/>
        <v>0</v>
      </c>
      <c r="BG262" s="186">
        <f t="shared" si="96"/>
        <v>0</v>
      </c>
      <c r="BH262" s="186">
        <f t="shared" si="97"/>
        <v>0</v>
      </c>
      <c r="BI262" s="186">
        <f t="shared" si="98"/>
        <v>0</v>
      </c>
      <c r="BJ262" s="18" t="s">
        <v>80</v>
      </c>
      <c r="BK262" s="186">
        <f t="shared" si="99"/>
        <v>0</v>
      </c>
      <c r="BL262" s="18" t="s">
        <v>157</v>
      </c>
      <c r="BM262" s="185" t="s">
        <v>2783</v>
      </c>
    </row>
    <row r="263" spans="1:65" s="2" customFormat="1" ht="62.65" customHeight="1">
      <c r="A263" s="35"/>
      <c r="B263" s="36"/>
      <c r="C263" s="174" t="s">
        <v>1602</v>
      </c>
      <c r="D263" s="174" t="s">
        <v>152</v>
      </c>
      <c r="E263" s="175" t="s">
        <v>2784</v>
      </c>
      <c r="F263" s="176" t="s">
        <v>2663</v>
      </c>
      <c r="G263" s="177" t="s">
        <v>2359</v>
      </c>
      <c r="H263" s="178">
        <v>1</v>
      </c>
      <c r="I263" s="179"/>
      <c r="J263" s="180">
        <f t="shared" si="90"/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 t="shared" si="91"/>
        <v>0</v>
      </c>
      <c r="Q263" s="183">
        <v>0</v>
      </c>
      <c r="R263" s="183">
        <f t="shared" si="92"/>
        <v>0</v>
      </c>
      <c r="S263" s="183">
        <v>0</v>
      </c>
      <c r="T263" s="184">
        <f t="shared" si="9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80</v>
      </c>
      <c r="AY263" s="18" t="s">
        <v>149</v>
      </c>
      <c r="BE263" s="186">
        <f t="shared" si="94"/>
        <v>0</v>
      </c>
      <c r="BF263" s="186">
        <f t="shared" si="95"/>
        <v>0</v>
      </c>
      <c r="BG263" s="186">
        <f t="shared" si="96"/>
        <v>0</v>
      </c>
      <c r="BH263" s="186">
        <f t="shared" si="97"/>
        <v>0</v>
      </c>
      <c r="BI263" s="186">
        <f t="shared" si="98"/>
        <v>0</v>
      </c>
      <c r="BJ263" s="18" t="s">
        <v>80</v>
      </c>
      <c r="BK263" s="186">
        <f t="shared" si="99"/>
        <v>0</v>
      </c>
      <c r="BL263" s="18" t="s">
        <v>157</v>
      </c>
      <c r="BM263" s="185" t="s">
        <v>2785</v>
      </c>
    </row>
    <row r="264" spans="1:65" s="2" customFormat="1" ht="55.5" customHeight="1">
      <c r="A264" s="35"/>
      <c r="B264" s="36"/>
      <c r="C264" s="174" t="s">
        <v>1606</v>
      </c>
      <c r="D264" s="174" t="s">
        <v>152</v>
      </c>
      <c r="E264" s="175" t="s">
        <v>2786</v>
      </c>
      <c r="F264" s="176" t="s">
        <v>2787</v>
      </c>
      <c r="G264" s="177" t="s">
        <v>2359</v>
      </c>
      <c r="H264" s="178">
        <v>1</v>
      </c>
      <c r="I264" s="179"/>
      <c r="J264" s="180">
        <f t="shared" si="90"/>
        <v>0</v>
      </c>
      <c r="K264" s="176" t="s">
        <v>19</v>
      </c>
      <c r="L264" s="40"/>
      <c r="M264" s="181" t="s">
        <v>19</v>
      </c>
      <c r="N264" s="182" t="s">
        <v>43</v>
      </c>
      <c r="O264" s="65"/>
      <c r="P264" s="183">
        <f t="shared" si="91"/>
        <v>0</v>
      </c>
      <c r="Q264" s="183">
        <v>0</v>
      </c>
      <c r="R264" s="183">
        <f t="shared" si="92"/>
        <v>0</v>
      </c>
      <c r="S264" s="183">
        <v>0</v>
      </c>
      <c r="T264" s="184">
        <f t="shared" si="9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157</v>
      </c>
      <c r="AT264" s="185" t="s">
        <v>152</v>
      </c>
      <c r="AU264" s="185" t="s">
        <v>80</v>
      </c>
      <c r="AY264" s="18" t="s">
        <v>149</v>
      </c>
      <c r="BE264" s="186">
        <f t="shared" si="94"/>
        <v>0</v>
      </c>
      <c r="BF264" s="186">
        <f t="shared" si="95"/>
        <v>0</v>
      </c>
      <c r="BG264" s="186">
        <f t="shared" si="96"/>
        <v>0</v>
      </c>
      <c r="BH264" s="186">
        <f t="shared" si="97"/>
        <v>0</v>
      </c>
      <c r="BI264" s="186">
        <f t="shared" si="98"/>
        <v>0</v>
      </c>
      <c r="BJ264" s="18" t="s">
        <v>80</v>
      </c>
      <c r="BK264" s="186">
        <f t="shared" si="99"/>
        <v>0</v>
      </c>
      <c r="BL264" s="18" t="s">
        <v>157</v>
      </c>
      <c r="BM264" s="185" t="s">
        <v>2788</v>
      </c>
    </row>
    <row r="265" spans="1:65" s="2" customFormat="1" ht="24.2" customHeight="1">
      <c r="A265" s="35"/>
      <c r="B265" s="36"/>
      <c r="C265" s="174" t="s">
        <v>1611</v>
      </c>
      <c r="D265" s="174" t="s">
        <v>152</v>
      </c>
      <c r="E265" s="175" t="s">
        <v>2789</v>
      </c>
      <c r="F265" s="176" t="s">
        <v>2790</v>
      </c>
      <c r="G265" s="177" t="s">
        <v>2320</v>
      </c>
      <c r="H265" s="178">
        <v>1</v>
      </c>
      <c r="I265" s="179"/>
      <c r="J265" s="180">
        <f t="shared" si="90"/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 t="shared" si="91"/>
        <v>0</v>
      </c>
      <c r="Q265" s="183">
        <v>0</v>
      </c>
      <c r="R265" s="183">
        <f t="shared" si="92"/>
        <v>0</v>
      </c>
      <c r="S265" s="183">
        <v>0</v>
      </c>
      <c r="T265" s="184">
        <f t="shared" si="9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80</v>
      </c>
      <c r="AY265" s="18" t="s">
        <v>149</v>
      </c>
      <c r="BE265" s="186">
        <f t="shared" si="94"/>
        <v>0</v>
      </c>
      <c r="BF265" s="186">
        <f t="shared" si="95"/>
        <v>0</v>
      </c>
      <c r="BG265" s="186">
        <f t="shared" si="96"/>
        <v>0</v>
      </c>
      <c r="BH265" s="186">
        <f t="shared" si="97"/>
        <v>0</v>
      </c>
      <c r="BI265" s="186">
        <f t="shared" si="98"/>
        <v>0</v>
      </c>
      <c r="BJ265" s="18" t="s">
        <v>80</v>
      </c>
      <c r="BK265" s="186">
        <f t="shared" si="99"/>
        <v>0</v>
      </c>
      <c r="BL265" s="18" t="s">
        <v>157</v>
      </c>
      <c r="BM265" s="185" t="s">
        <v>2791</v>
      </c>
    </row>
    <row r="266" spans="1:65" s="2" customFormat="1" ht="16.5" customHeight="1">
      <c r="A266" s="35"/>
      <c r="B266" s="36"/>
      <c r="C266" s="174" t="s">
        <v>1617</v>
      </c>
      <c r="D266" s="174" t="s">
        <v>152</v>
      </c>
      <c r="E266" s="175" t="s">
        <v>2792</v>
      </c>
      <c r="F266" s="176" t="s">
        <v>2793</v>
      </c>
      <c r="G266" s="177" t="s">
        <v>170</v>
      </c>
      <c r="H266" s="178">
        <v>26</v>
      </c>
      <c r="I266" s="179"/>
      <c r="J266" s="180">
        <f t="shared" si="90"/>
        <v>0</v>
      </c>
      <c r="K266" s="176" t="s">
        <v>19</v>
      </c>
      <c r="L266" s="40"/>
      <c r="M266" s="181" t="s">
        <v>19</v>
      </c>
      <c r="N266" s="182" t="s">
        <v>43</v>
      </c>
      <c r="O266" s="65"/>
      <c r="P266" s="183">
        <f t="shared" si="91"/>
        <v>0</v>
      </c>
      <c r="Q266" s="183">
        <v>0</v>
      </c>
      <c r="R266" s="183">
        <f t="shared" si="92"/>
        <v>0</v>
      </c>
      <c r="S266" s="183">
        <v>0</v>
      </c>
      <c r="T266" s="184">
        <f t="shared" si="9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157</v>
      </c>
      <c r="AT266" s="185" t="s">
        <v>152</v>
      </c>
      <c r="AU266" s="185" t="s">
        <v>80</v>
      </c>
      <c r="AY266" s="18" t="s">
        <v>149</v>
      </c>
      <c r="BE266" s="186">
        <f t="shared" si="94"/>
        <v>0</v>
      </c>
      <c r="BF266" s="186">
        <f t="shared" si="95"/>
        <v>0</v>
      </c>
      <c r="BG266" s="186">
        <f t="shared" si="96"/>
        <v>0</v>
      </c>
      <c r="BH266" s="186">
        <f t="shared" si="97"/>
        <v>0</v>
      </c>
      <c r="BI266" s="186">
        <f t="shared" si="98"/>
        <v>0</v>
      </c>
      <c r="BJ266" s="18" t="s">
        <v>80</v>
      </c>
      <c r="BK266" s="186">
        <f t="shared" si="99"/>
        <v>0</v>
      </c>
      <c r="BL266" s="18" t="s">
        <v>157</v>
      </c>
      <c r="BM266" s="185" t="s">
        <v>2794</v>
      </c>
    </row>
    <row r="267" spans="1:65" s="2" customFormat="1" ht="16.5" customHeight="1">
      <c r="A267" s="35"/>
      <c r="B267" s="36"/>
      <c r="C267" s="174" t="s">
        <v>1624</v>
      </c>
      <c r="D267" s="174" t="s">
        <v>152</v>
      </c>
      <c r="E267" s="175" t="s">
        <v>2795</v>
      </c>
      <c r="F267" s="176" t="s">
        <v>2503</v>
      </c>
      <c r="G267" s="177" t="s">
        <v>2359</v>
      </c>
      <c r="H267" s="178">
        <v>1</v>
      </c>
      <c r="I267" s="179"/>
      <c r="J267" s="180">
        <f t="shared" si="90"/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 t="shared" si="91"/>
        <v>0</v>
      </c>
      <c r="Q267" s="183">
        <v>0</v>
      </c>
      <c r="R267" s="183">
        <f t="shared" si="92"/>
        <v>0</v>
      </c>
      <c r="S267" s="183">
        <v>0</v>
      </c>
      <c r="T267" s="184">
        <f t="shared" si="9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80</v>
      </c>
      <c r="AY267" s="18" t="s">
        <v>149</v>
      </c>
      <c r="BE267" s="186">
        <f t="shared" si="94"/>
        <v>0</v>
      </c>
      <c r="BF267" s="186">
        <f t="shared" si="95"/>
        <v>0</v>
      </c>
      <c r="BG267" s="186">
        <f t="shared" si="96"/>
        <v>0</v>
      </c>
      <c r="BH267" s="186">
        <f t="shared" si="97"/>
        <v>0</v>
      </c>
      <c r="BI267" s="186">
        <f t="shared" si="98"/>
        <v>0</v>
      </c>
      <c r="BJ267" s="18" t="s">
        <v>80</v>
      </c>
      <c r="BK267" s="186">
        <f t="shared" si="99"/>
        <v>0</v>
      </c>
      <c r="BL267" s="18" t="s">
        <v>157</v>
      </c>
      <c r="BM267" s="185" t="s">
        <v>2796</v>
      </c>
    </row>
    <row r="268" spans="1:65" s="2" customFormat="1" ht="16.5" customHeight="1">
      <c r="A268" s="35"/>
      <c r="B268" s="36"/>
      <c r="C268" s="174" t="s">
        <v>1629</v>
      </c>
      <c r="D268" s="174" t="s">
        <v>152</v>
      </c>
      <c r="E268" s="175" t="s">
        <v>2797</v>
      </c>
      <c r="F268" s="176" t="s">
        <v>2505</v>
      </c>
      <c r="G268" s="177" t="s">
        <v>2506</v>
      </c>
      <c r="H268" s="178">
        <v>10</v>
      </c>
      <c r="I268" s="179"/>
      <c r="J268" s="180">
        <f t="shared" si="90"/>
        <v>0</v>
      </c>
      <c r="K268" s="176" t="s">
        <v>19</v>
      </c>
      <c r="L268" s="40"/>
      <c r="M268" s="181" t="s">
        <v>19</v>
      </c>
      <c r="N268" s="182" t="s">
        <v>43</v>
      </c>
      <c r="O268" s="65"/>
      <c r="P268" s="183">
        <f t="shared" si="91"/>
        <v>0</v>
      </c>
      <c r="Q268" s="183">
        <v>0</v>
      </c>
      <c r="R268" s="183">
        <f t="shared" si="92"/>
        <v>0</v>
      </c>
      <c r="S268" s="183">
        <v>0</v>
      </c>
      <c r="T268" s="184">
        <f t="shared" si="9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80</v>
      </c>
      <c r="AY268" s="18" t="s">
        <v>149</v>
      </c>
      <c r="BE268" s="186">
        <f t="shared" si="94"/>
        <v>0</v>
      </c>
      <c r="BF268" s="186">
        <f t="shared" si="95"/>
        <v>0</v>
      </c>
      <c r="BG268" s="186">
        <f t="shared" si="96"/>
        <v>0</v>
      </c>
      <c r="BH268" s="186">
        <f t="shared" si="97"/>
        <v>0</v>
      </c>
      <c r="BI268" s="186">
        <f t="shared" si="98"/>
        <v>0</v>
      </c>
      <c r="BJ268" s="18" t="s">
        <v>80</v>
      </c>
      <c r="BK268" s="186">
        <f t="shared" si="99"/>
        <v>0</v>
      </c>
      <c r="BL268" s="18" t="s">
        <v>157</v>
      </c>
      <c r="BM268" s="185" t="s">
        <v>2798</v>
      </c>
    </row>
    <row r="269" spans="1:65" s="2" customFormat="1" ht="16.5" customHeight="1">
      <c r="A269" s="35"/>
      <c r="B269" s="36"/>
      <c r="C269" s="174" t="s">
        <v>1636</v>
      </c>
      <c r="D269" s="174" t="s">
        <v>152</v>
      </c>
      <c r="E269" s="175" t="s">
        <v>2799</v>
      </c>
      <c r="F269" s="176" t="s">
        <v>2508</v>
      </c>
      <c r="G269" s="177" t="s">
        <v>2359</v>
      </c>
      <c r="H269" s="178">
        <v>1</v>
      </c>
      <c r="I269" s="179"/>
      <c r="J269" s="180">
        <f t="shared" si="90"/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 t="shared" si="91"/>
        <v>0</v>
      </c>
      <c r="Q269" s="183">
        <v>0</v>
      </c>
      <c r="R269" s="183">
        <f t="shared" si="92"/>
        <v>0</v>
      </c>
      <c r="S269" s="183">
        <v>0</v>
      </c>
      <c r="T269" s="184">
        <f t="shared" si="9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80</v>
      </c>
      <c r="AY269" s="18" t="s">
        <v>149</v>
      </c>
      <c r="BE269" s="186">
        <f t="shared" si="94"/>
        <v>0</v>
      </c>
      <c r="BF269" s="186">
        <f t="shared" si="95"/>
        <v>0</v>
      </c>
      <c r="BG269" s="186">
        <f t="shared" si="96"/>
        <v>0</v>
      </c>
      <c r="BH269" s="186">
        <f t="shared" si="97"/>
        <v>0</v>
      </c>
      <c r="BI269" s="186">
        <f t="shared" si="98"/>
        <v>0</v>
      </c>
      <c r="BJ269" s="18" t="s">
        <v>80</v>
      </c>
      <c r="BK269" s="186">
        <f t="shared" si="99"/>
        <v>0</v>
      </c>
      <c r="BL269" s="18" t="s">
        <v>157</v>
      </c>
      <c r="BM269" s="185" t="s">
        <v>2800</v>
      </c>
    </row>
    <row r="270" spans="1:65" s="2" customFormat="1" ht="16.5" customHeight="1">
      <c r="A270" s="35"/>
      <c r="B270" s="36"/>
      <c r="C270" s="174" t="s">
        <v>1642</v>
      </c>
      <c r="D270" s="174" t="s">
        <v>152</v>
      </c>
      <c r="E270" s="175" t="s">
        <v>2801</v>
      </c>
      <c r="F270" s="176" t="s">
        <v>2510</v>
      </c>
      <c r="G270" s="177" t="s">
        <v>2359</v>
      </c>
      <c r="H270" s="178">
        <v>1</v>
      </c>
      <c r="I270" s="179"/>
      <c r="J270" s="180">
        <f t="shared" si="90"/>
        <v>0</v>
      </c>
      <c r="K270" s="176" t="s">
        <v>19</v>
      </c>
      <c r="L270" s="40"/>
      <c r="M270" s="181" t="s">
        <v>19</v>
      </c>
      <c r="N270" s="182" t="s">
        <v>43</v>
      </c>
      <c r="O270" s="65"/>
      <c r="P270" s="183">
        <f t="shared" si="91"/>
        <v>0</v>
      </c>
      <c r="Q270" s="183">
        <v>0</v>
      </c>
      <c r="R270" s="183">
        <f t="shared" si="92"/>
        <v>0</v>
      </c>
      <c r="S270" s="183">
        <v>0</v>
      </c>
      <c r="T270" s="184">
        <f t="shared" si="9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157</v>
      </c>
      <c r="AT270" s="185" t="s">
        <v>152</v>
      </c>
      <c r="AU270" s="185" t="s">
        <v>80</v>
      </c>
      <c r="AY270" s="18" t="s">
        <v>149</v>
      </c>
      <c r="BE270" s="186">
        <f t="shared" si="94"/>
        <v>0</v>
      </c>
      <c r="BF270" s="186">
        <f t="shared" si="95"/>
        <v>0</v>
      </c>
      <c r="BG270" s="186">
        <f t="shared" si="96"/>
        <v>0</v>
      </c>
      <c r="BH270" s="186">
        <f t="shared" si="97"/>
        <v>0</v>
      </c>
      <c r="BI270" s="186">
        <f t="shared" si="98"/>
        <v>0</v>
      </c>
      <c r="BJ270" s="18" t="s">
        <v>80</v>
      </c>
      <c r="BK270" s="186">
        <f t="shared" si="99"/>
        <v>0</v>
      </c>
      <c r="BL270" s="18" t="s">
        <v>157</v>
      </c>
      <c r="BM270" s="185" t="s">
        <v>2802</v>
      </c>
    </row>
    <row r="271" spans="1:65" s="2" customFormat="1" ht="16.5" customHeight="1">
      <c r="A271" s="35"/>
      <c r="B271" s="36"/>
      <c r="C271" s="174" t="s">
        <v>1647</v>
      </c>
      <c r="D271" s="174" t="s">
        <v>152</v>
      </c>
      <c r="E271" s="175" t="s">
        <v>2803</v>
      </c>
      <c r="F271" s="176" t="s">
        <v>2512</v>
      </c>
      <c r="G271" s="177" t="s">
        <v>435</v>
      </c>
      <c r="H271" s="178">
        <v>3.9</v>
      </c>
      <c r="I271" s="179"/>
      <c r="J271" s="180">
        <f t="shared" si="90"/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 t="shared" si="91"/>
        <v>0</v>
      </c>
      <c r="Q271" s="183">
        <v>0</v>
      </c>
      <c r="R271" s="183">
        <f t="shared" si="92"/>
        <v>0</v>
      </c>
      <c r="S271" s="183">
        <v>0</v>
      </c>
      <c r="T271" s="184">
        <f t="shared" si="9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80</v>
      </c>
      <c r="AY271" s="18" t="s">
        <v>149</v>
      </c>
      <c r="BE271" s="186">
        <f t="shared" si="94"/>
        <v>0</v>
      </c>
      <c r="BF271" s="186">
        <f t="shared" si="95"/>
        <v>0</v>
      </c>
      <c r="BG271" s="186">
        <f t="shared" si="96"/>
        <v>0</v>
      </c>
      <c r="BH271" s="186">
        <f t="shared" si="97"/>
        <v>0</v>
      </c>
      <c r="BI271" s="186">
        <f t="shared" si="98"/>
        <v>0</v>
      </c>
      <c r="BJ271" s="18" t="s">
        <v>80</v>
      </c>
      <c r="BK271" s="186">
        <f t="shared" si="99"/>
        <v>0</v>
      </c>
      <c r="BL271" s="18" t="s">
        <v>157</v>
      </c>
      <c r="BM271" s="185" t="s">
        <v>2804</v>
      </c>
    </row>
    <row r="272" spans="2:63" s="12" customFormat="1" ht="25.9" customHeight="1">
      <c r="B272" s="158"/>
      <c r="C272" s="159"/>
      <c r="D272" s="160" t="s">
        <v>71</v>
      </c>
      <c r="E272" s="161" t="s">
        <v>2805</v>
      </c>
      <c r="F272" s="161" t="s">
        <v>2806</v>
      </c>
      <c r="G272" s="159"/>
      <c r="H272" s="159"/>
      <c r="I272" s="162"/>
      <c r="J272" s="163">
        <f>BK272</f>
        <v>0</v>
      </c>
      <c r="K272" s="159"/>
      <c r="L272" s="164"/>
      <c r="M272" s="165"/>
      <c r="N272" s="166"/>
      <c r="O272" s="166"/>
      <c r="P272" s="167">
        <f>SUM(P273:P286)</f>
        <v>0</v>
      </c>
      <c r="Q272" s="166"/>
      <c r="R272" s="167">
        <f>SUM(R273:R286)</f>
        <v>0</v>
      </c>
      <c r="S272" s="166"/>
      <c r="T272" s="168">
        <f>SUM(T273:T286)</f>
        <v>0</v>
      </c>
      <c r="AR272" s="169" t="s">
        <v>80</v>
      </c>
      <c r="AT272" s="170" t="s">
        <v>71</v>
      </c>
      <c r="AU272" s="170" t="s">
        <v>72</v>
      </c>
      <c r="AY272" s="169" t="s">
        <v>149</v>
      </c>
      <c r="BK272" s="171">
        <f>SUM(BK273:BK286)</f>
        <v>0</v>
      </c>
    </row>
    <row r="273" spans="1:65" s="2" customFormat="1" ht="123" customHeight="1">
      <c r="A273" s="35"/>
      <c r="B273" s="36"/>
      <c r="C273" s="174" t="s">
        <v>1653</v>
      </c>
      <c r="D273" s="174" t="s">
        <v>152</v>
      </c>
      <c r="E273" s="175" t="s">
        <v>2807</v>
      </c>
      <c r="F273" s="176" t="s">
        <v>2657</v>
      </c>
      <c r="G273" s="177" t="s">
        <v>2359</v>
      </c>
      <c r="H273" s="178">
        <v>1</v>
      </c>
      <c r="I273" s="179"/>
      <c r="J273" s="180">
        <f aca="true" t="shared" si="100" ref="J273:J286">ROUND(I273*H273,2)</f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 aca="true" t="shared" si="101" ref="P273:P286">O273*H273</f>
        <v>0</v>
      </c>
      <c r="Q273" s="183">
        <v>0</v>
      </c>
      <c r="R273" s="183">
        <f aca="true" t="shared" si="102" ref="R273:R286">Q273*H273</f>
        <v>0</v>
      </c>
      <c r="S273" s="183">
        <v>0</v>
      </c>
      <c r="T273" s="184">
        <f aca="true" t="shared" si="103" ref="T273:T286"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80</v>
      </c>
      <c r="AY273" s="18" t="s">
        <v>149</v>
      </c>
      <c r="BE273" s="186">
        <f aca="true" t="shared" si="104" ref="BE273:BE286">IF(N273="základní",J273,0)</f>
        <v>0</v>
      </c>
      <c r="BF273" s="186">
        <f aca="true" t="shared" si="105" ref="BF273:BF286">IF(N273="snížená",J273,0)</f>
        <v>0</v>
      </c>
      <c r="BG273" s="186">
        <f aca="true" t="shared" si="106" ref="BG273:BG286">IF(N273="zákl. přenesená",J273,0)</f>
        <v>0</v>
      </c>
      <c r="BH273" s="186">
        <f aca="true" t="shared" si="107" ref="BH273:BH286">IF(N273="sníž. přenesená",J273,0)</f>
        <v>0</v>
      </c>
      <c r="BI273" s="186">
        <f aca="true" t="shared" si="108" ref="BI273:BI286">IF(N273="nulová",J273,0)</f>
        <v>0</v>
      </c>
      <c r="BJ273" s="18" t="s">
        <v>80</v>
      </c>
      <c r="BK273" s="186">
        <f aca="true" t="shared" si="109" ref="BK273:BK286">ROUND(I273*H273,2)</f>
        <v>0</v>
      </c>
      <c r="BL273" s="18" t="s">
        <v>157</v>
      </c>
      <c r="BM273" s="185" t="s">
        <v>2808</v>
      </c>
    </row>
    <row r="274" spans="1:65" s="2" customFormat="1" ht="24.2" customHeight="1">
      <c r="A274" s="35"/>
      <c r="B274" s="36"/>
      <c r="C274" s="174" t="s">
        <v>1659</v>
      </c>
      <c r="D274" s="174" t="s">
        <v>152</v>
      </c>
      <c r="E274" s="175" t="s">
        <v>2809</v>
      </c>
      <c r="F274" s="176" t="s">
        <v>2619</v>
      </c>
      <c r="G274" s="177" t="s">
        <v>2359</v>
      </c>
      <c r="H274" s="178">
        <v>4</v>
      </c>
      <c r="I274" s="179"/>
      <c r="J274" s="180">
        <f t="shared" si="100"/>
        <v>0</v>
      </c>
      <c r="K274" s="176" t="s">
        <v>19</v>
      </c>
      <c r="L274" s="40"/>
      <c r="M274" s="181" t="s">
        <v>19</v>
      </c>
      <c r="N274" s="182" t="s">
        <v>43</v>
      </c>
      <c r="O274" s="65"/>
      <c r="P274" s="183">
        <f t="shared" si="101"/>
        <v>0</v>
      </c>
      <c r="Q274" s="183">
        <v>0</v>
      </c>
      <c r="R274" s="183">
        <f t="shared" si="102"/>
        <v>0</v>
      </c>
      <c r="S274" s="183">
        <v>0</v>
      </c>
      <c r="T274" s="184">
        <f t="shared" si="10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157</v>
      </c>
      <c r="AT274" s="185" t="s">
        <v>152</v>
      </c>
      <c r="AU274" s="185" t="s">
        <v>80</v>
      </c>
      <c r="AY274" s="18" t="s">
        <v>149</v>
      </c>
      <c r="BE274" s="186">
        <f t="shared" si="104"/>
        <v>0</v>
      </c>
      <c r="BF274" s="186">
        <f t="shared" si="105"/>
        <v>0</v>
      </c>
      <c r="BG274" s="186">
        <f t="shared" si="106"/>
        <v>0</v>
      </c>
      <c r="BH274" s="186">
        <f t="shared" si="107"/>
        <v>0</v>
      </c>
      <c r="BI274" s="186">
        <f t="shared" si="108"/>
        <v>0</v>
      </c>
      <c r="BJ274" s="18" t="s">
        <v>80</v>
      </c>
      <c r="BK274" s="186">
        <f t="shared" si="109"/>
        <v>0</v>
      </c>
      <c r="BL274" s="18" t="s">
        <v>157</v>
      </c>
      <c r="BM274" s="185" t="s">
        <v>2810</v>
      </c>
    </row>
    <row r="275" spans="1:65" s="2" customFormat="1" ht="16.5" customHeight="1">
      <c r="A275" s="35"/>
      <c r="B275" s="36"/>
      <c r="C275" s="174" t="s">
        <v>1664</v>
      </c>
      <c r="D275" s="174" t="s">
        <v>152</v>
      </c>
      <c r="E275" s="175" t="s">
        <v>2811</v>
      </c>
      <c r="F275" s="176" t="s">
        <v>2497</v>
      </c>
      <c r="G275" s="177" t="s">
        <v>2320</v>
      </c>
      <c r="H275" s="178">
        <v>1</v>
      </c>
      <c r="I275" s="179"/>
      <c r="J275" s="180">
        <f t="shared" si="100"/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 t="shared" si="101"/>
        <v>0</v>
      </c>
      <c r="Q275" s="183">
        <v>0</v>
      </c>
      <c r="R275" s="183">
        <f t="shared" si="102"/>
        <v>0</v>
      </c>
      <c r="S275" s="183">
        <v>0</v>
      </c>
      <c r="T275" s="184">
        <f t="shared" si="10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80</v>
      </c>
      <c r="AY275" s="18" t="s">
        <v>149</v>
      </c>
      <c r="BE275" s="186">
        <f t="shared" si="104"/>
        <v>0</v>
      </c>
      <c r="BF275" s="186">
        <f t="shared" si="105"/>
        <v>0</v>
      </c>
      <c r="BG275" s="186">
        <f t="shared" si="106"/>
        <v>0</v>
      </c>
      <c r="BH275" s="186">
        <f t="shared" si="107"/>
        <v>0</v>
      </c>
      <c r="BI275" s="186">
        <f t="shared" si="108"/>
        <v>0</v>
      </c>
      <c r="BJ275" s="18" t="s">
        <v>80</v>
      </c>
      <c r="BK275" s="186">
        <f t="shared" si="109"/>
        <v>0</v>
      </c>
      <c r="BL275" s="18" t="s">
        <v>157</v>
      </c>
      <c r="BM275" s="185" t="s">
        <v>2812</v>
      </c>
    </row>
    <row r="276" spans="1:65" s="2" customFormat="1" ht="16.5" customHeight="1">
      <c r="A276" s="35"/>
      <c r="B276" s="36"/>
      <c r="C276" s="174" t="s">
        <v>1669</v>
      </c>
      <c r="D276" s="174" t="s">
        <v>152</v>
      </c>
      <c r="E276" s="175" t="s">
        <v>2813</v>
      </c>
      <c r="F276" s="176" t="s">
        <v>2661</v>
      </c>
      <c r="G276" s="177" t="s">
        <v>2320</v>
      </c>
      <c r="H276" s="178">
        <v>2</v>
      </c>
      <c r="I276" s="179"/>
      <c r="J276" s="180">
        <f t="shared" si="100"/>
        <v>0</v>
      </c>
      <c r="K276" s="176" t="s">
        <v>19</v>
      </c>
      <c r="L276" s="40"/>
      <c r="M276" s="181" t="s">
        <v>19</v>
      </c>
      <c r="N276" s="182" t="s">
        <v>43</v>
      </c>
      <c r="O276" s="65"/>
      <c r="P276" s="183">
        <f t="shared" si="101"/>
        <v>0</v>
      </c>
      <c r="Q276" s="183">
        <v>0</v>
      </c>
      <c r="R276" s="183">
        <f t="shared" si="102"/>
        <v>0</v>
      </c>
      <c r="S276" s="183">
        <v>0</v>
      </c>
      <c r="T276" s="184">
        <f t="shared" si="10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157</v>
      </c>
      <c r="AT276" s="185" t="s">
        <v>152</v>
      </c>
      <c r="AU276" s="185" t="s">
        <v>80</v>
      </c>
      <c r="AY276" s="18" t="s">
        <v>149</v>
      </c>
      <c r="BE276" s="186">
        <f t="shared" si="104"/>
        <v>0</v>
      </c>
      <c r="BF276" s="186">
        <f t="shared" si="105"/>
        <v>0</v>
      </c>
      <c r="BG276" s="186">
        <f t="shared" si="106"/>
        <v>0</v>
      </c>
      <c r="BH276" s="186">
        <f t="shared" si="107"/>
        <v>0</v>
      </c>
      <c r="BI276" s="186">
        <f t="shared" si="108"/>
        <v>0</v>
      </c>
      <c r="BJ276" s="18" t="s">
        <v>80</v>
      </c>
      <c r="BK276" s="186">
        <f t="shared" si="109"/>
        <v>0</v>
      </c>
      <c r="BL276" s="18" t="s">
        <v>157</v>
      </c>
      <c r="BM276" s="185" t="s">
        <v>2814</v>
      </c>
    </row>
    <row r="277" spans="1:65" s="2" customFormat="1" ht="62.65" customHeight="1">
      <c r="A277" s="35"/>
      <c r="B277" s="36"/>
      <c r="C277" s="174" t="s">
        <v>1675</v>
      </c>
      <c r="D277" s="174" t="s">
        <v>152</v>
      </c>
      <c r="E277" s="175" t="s">
        <v>2815</v>
      </c>
      <c r="F277" s="176" t="s">
        <v>2663</v>
      </c>
      <c r="G277" s="177" t="s">
        <v>2359</v>
      </c>
      <c r="H277" s="178">
        <v>1</v>
      </c>
      <c r="I277" s="179"/>
      <c r="J277" s="180">
        <f t="shared" si="100"/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 t="shared" si="101"/>
        <v>0</v>
      </c>
      <c r="Q277" s="183">
        <v>0</v>
      </c>
      <c r="R277" s="183">
        <f t="shared" si="102"/>
        <v>0</v>
      </c>
      <c r="S277" s="183">
        <v>0</v>
      </c>
      <c r="T277" s="184">
        <f t="shared" si="10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80</v>
      </c>
      <c r="AY277" s="18" t="s">
        <v>149</v>
      </c>
      <c r="BE277" s="186">
        <f t="shared" si="104"/>
        <v>0</v>
      </c>
      <c r="BF277" s="186">
        <f t="shared" si="105"/>
        <v>0</v>
      </c>
      <c r="BG277" s="186">
        <f t="shared" si="106"/>
        <v>0</v>
      </c>
      <c r="BH277" s="186">
        <f t="shared" si="107"/>
        <v>0</v>
      </c>
      <c r="BI277" s="186">
        <f t="shared" si="108"/>
        <v>0</v>
      </c>
      <c r="BJ277" s="18" t="s">
        <v>80</v>
      </c>
      <c r="BK277" s="186">
        <f t="shared" si="109"/>
        <v>0</v>
      </c>
      <c r="BL277" s="18" t="s">
        <v>157</v>
      </c>
      <c r="BM277" s="185" t="s">
        <v>2816</v>
      </c>
    </row>
    <row r="278" spans="1:65" s="2" customFormat="1" ht="49.15" customHeight="1">
      <c r="A278" s="35"/>
      <c r="B278" s="36"/>
      <c r="C278" s="174" t="s">
        <v>1682</v>
      </c>
      <c r="D278" s="174" t="s">
        <v>152</v>
      </c>
      <c r="E278" s="175" t="s">
        <v>2817</v>
      </c>
      <c r="F278" s="176" t="s">
        <v>2818</v>
      </c>
      <c r="G278" s="177" t="s">
        <v>2359</v>
      </c>
      <c r="H278" s="178">
        <v>1</v>
      </c>
      <c r="I278" s="179"/>
      <c r="J278" s="180">
        <f t="shared" si="100"/>
        <v>0</v>
      </c>
      <c r="K278" s="176" t="s">
        <v>19</v>
      </c>
      <c r="L278" s="40"/>
      <c r="M278" s="181" t="s">
        <v>19</v>
      </c>
      <c r="N278" s="182" t="s">
        <v>43</v>
      </c>
      <c r="O278" s="65"/>
      <c r="P278" s="183">
        <f t="shared" si="101"/>
        <v>0</v>
      </c>
      <c r="Q278" s="183">
        <v>0</v>
      </c>
      <c r="R278" s="183">
        <f t="shared" si="102"/>
        <v>0</v>
      </c>
      <c r="S278" s="183">
        <v>0</v>
      </c>
      <c r="T278" s="184">
        <f t="shared" si="10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157</v>
      </c>
      <c r="AT278" s="185" t="s">
        <v>152</v>
      </c>
      <c r="AU278" s="185" t="s">
        <v>80</v>
      </c>
      <c r="AY278" s="18" t="s">
        <v>149</v>
      </c>
      <c r="BE278" s="186">
        <f t="shared" si="104"/>
        <v>0</v>
      </c>
      <c r="BF278" s="186">
        <f t="shared" si="105"/>
        <v>0</v>
      </c>
      <c r="BG278" s="186">
        <f t="shared" si="106"/>
        <v>0</v>
      </c>
      <c r="BH278" s="186">
        <f t="shared" si="107"/>
        <v>0</v>
      </c>
      <c r="BI278" s="186">
        <f t="shared" si="108"/>
        <v>0</v>
      </c>
      <c r="BJ278" s="18" t="s">
        <v>80</v>
      </c>
      <c r="BK278" s="186">
        <f t="shared" si="109"/>
        <v>0</v>
      </c>
      <c r="BL278" s="18" t="s">
        <v>157</v>
      </c>
      <c r="BM278" s="185" t="s">
        <v>2819</v>
      </c>
    </row>
    <row r="279" spans="1:65" s="2" customFormat="1" ht="49.15" customHeight="1">
      <c r="A279" s="35"/>
      <c r="B279" s="36"/>
      <c r="C279" s="174" t="s">
        <v>1690</v>
      </c>
      <c r="D279" s="174" t="s">
        <v>152</v>
      </c>
      <c r="E279" s="175" t="s">
        <v>2820</v>
      </c>
      <c r="F279" s="176" t="s">
        <v>2821</v>
      </c>
      <c r="G279" s="177" t="s">
        <v>2359</v>
      </c>
      <c r="H279" s="178">
        <v>1</v>
      </c>
      <c r="I279" s="179"/>
      <c r="J279" s="180">
        <f t="shared" si="100"/>
        <v>0</v>
      </c>
      <c r="K279" s="176" t="s">
        <v>19</v>
      </c>
      <c r="L279" s="40"/>
      <c r="M279" s="181" t="s">
        <v>19</v>
      </c>
      <c r="N279" s="182" t="s">
        <v>43</v>
      </c>
      <c r="O279" s="65"/>
      <c r="P279" s="183">
        <f t="shared" si="101"/>
        <v>0</v>
      </c>
      <c r="Q279" s="183">
        <v>0</v>
      </c>
      <c r="R279" s="183">
        <f t="shared" si="102"/>
        <v>0</v>
      </c>
      <c r="S279" s="183">
        <v>0</v>
      </c>
      <c r="T279" s="184">
        <f t="shared" si="10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157</v>
      </c>
      <c r="AT279" s="185" t="s">
        <v>152</v>
      </c>
      <c r="AU279" s="185" t="s">
        <v>80</v>
      </c>
      <c r="AY279" s="18" t="s">
        <v>149</v>
      </c>
      <c r="BE279" s="186">
        <f t="shared" si="104"/>
        <v>0</v>
      </c>
      <c r="BF279" s="186">
        <f t="shared" si="105"/>
        <v>0</v>
      </c>
      <c r="BG279" s="186">
        <f t="shared" si="106"/>
        <v>0</v>
      </c>
      <c r="BH279" s="186">
        <f t="shared" si="107"/>
        <v>0</v>
      </c>
      <c r="BI279" s="186">
        <f t="shared" si="108"/>
        <v>0</v>
      </c>
      <c r="BJ279" s="18" t="s">
        <v>80</v>
      </c>
      <c r="BK279" s="186">
        <f t="shared" si="109"/>
        <v>0</v>
      </c>
      <c r="BL279" s="18" t="s">
        <v>157</v>
      </c>
      <c r="BM279" s="185" t="s">
        <v>2822</v>
      </c>
    </row>
    <row r="280" spans="1:65" s="2" customFormat="1" ht="16.5" customHeight="1">
      <c r="A280" s="35"/>
      <c r="B280" s="36"/>
      <c r="C280" s="174" t="s">
        <v>1695</v>
      </c>
      <c r="D280" s="174" t="s">
        <v>152</v>
      </c>
      <c r="E280" s="175" t="s">
        <v>2823</v>
      </c>
      <c r="F280" s="176" t="s">
        <v>2824</v>
      </c>
      <c r="G280" s="177" t="s">
        <v>247</v>
      </c>
      <c r="H280" s="178">
        <v>2</v>
      </c>
      <c r="I280" s="179"/>
      <c r="J280" s="180">
        <f t="shared" si="100"/>
        <v>0</v>
      </c>
      <c r="K280" s="176" t="s">
        <v>19</v>
      </c>
      <c r="L280" s="40"/>
      <c r="M280" s="181" t="s">
        <v>19</v>
      </c>
      <c r="N280" s="182" t="s">
        <v>43</v>
      </c>
      <c r="O280" s="65"/>
      <c r="P280" s="183">
        <f t="shared" si="101"/>
        <v>0</v>
      </c>
      <c r="Q280" s="183">
        <v>0</v>
      </c>
      <c r="R280" s="183">
        <f t="shared" si="102"/>
        <v>0</v>
      </c>
      <c r="S280" s="183">
        <v>0</v>
      </c>
      <c r="T280" s="184">
        <f t="shared" si="10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157</v>
      </c>
      <c r="AT280" s="185" t="s">
        <v>152</v>
      </c>
      <c r="AU280" s="185" t="s">
        <v>80</v>
      </c>
      <c r="AY280" s="18" t="s">
        <v>149</v>
      </c>
      <c r="BE280" s="186">
        <f t="shared" si="104"/>
        <v>0</v>
      </c>
      <c r="BF280" s="186">
        <f t="shared" si="105"/>
        <v>0</v>
      </c>
      <c r="BG280" s="186">
        <f t="shared" si="106"/>
        <v>0</v>
      </c>
      <c r="BH280" s="186">
        <f t="shared" si="107"/>
        <v>0</v>
      </c>
      <c r="BI280" s="186">
        <f t="shared" si="108"/>
        <v>0</v>
      </c>
      <c r="BJ280" s="18" t="s">
        <v>80</v>
      </c>
      <c r="BK280" s="186">
        <f t="shared" si="109"/>
        <v>0</v>
      </c>
      <c r="BL280" s="18" t="s">
        <v>157</v>
      </c>
      <c r="BM280" s="185" t="s">
        <v>2825</v>
      </c>
    </row>
    <row r="281" spans="1:65" s="2" customFormat="1" ht="16.5" customHeight="1">
      <c r="A281" s="35"/>
      <c r="B281" s="36"/>
      <c r="C281" s="174" t="s">
        <v>1700</v>
      </c>
      <c r="D281" s="174" t="s">
        <v>152</v>
      </c>
      <c r="E281" s="175" t="s">
        <v>2826</v>
      </c>
      <c r="F281" s="176" t="s">
        <v>2548</v>
      </c>
      <c r="G281" s="177" t="s">
        <v>170</v>
      </c>
      <c r="H281" s="178">
        <v>34</v>
      </c>
      <c r="I281" s="179"/>
      <c r="J281" s="180">
        <f t="shared" si="100"/>
        <v>0</v>
      </c>
      <c r="K281" s="176" t="s">
        <v>19</v>
      </c>
      <c r="L281" s="40"/>
      <c r="M281" s="181" t="s">
        <v>19</v>
      </c>
      <c r="N281" s="182" t="s">
        <v>43</v>
      </c>
      <c r="O281" s="65"/>
      <c r="P281" s="183">
        <f t="shared" si="101"/>
        <v>0</v>
      </c>
      <c r="Q281" s="183">
        <v>0</v>
      </c>
      <c r="R281" s="183">
        <f t="shared" si="102"/>
        <v>0</v>
      </c>
      <c r="S281" s="183">
        <v>0</v>
      </c>
      <c r="T281" s="184">
        <f t="shared" si="10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80</v>
      </c>
      <c r="AY281" s="18" t="s">
        <v>149</v>
      </c>
      <c r="BE281" s="186">
        <f t="shared" si="104"/>
        <v>0</v>
      </c>
      <c r="BF281" s="186">
        <f t="shared" si="105"/>
        <v>0</v>
      </c>
      <c r="BG281" s="186">
        <f t="shared" si="106"/>
        <v>0</v>
      </c>
      <c r="BH281" s="186">
        <f t="shared" si="107"/>
        <v>0</v>
      </c>
      <c r="BI281" s="186">
        <f t="shared" si="108"/>
        <v>0</v>
      </c>
      <c r="BJ281" s="18" t="s">
        <v>80</v>
      </c>
      <c r="BK281" s="186">
        <f t="shared" si="109"/>
        <v>0</v>
      </c>
      <c r="BL281" s="18" t="s">
        <v>157</v>
      </c>
      <c r="BM281" s="185" t="s">
        <v>2827</v>
      </c>
    </row>
    <row r="282" spans="1:65" s="2" customFormat="1" ht="16.5" customHeight="1">
      <c r="A282" s="35"/>
      <c r="B282" s="36"/>
      <c r="C282" s="174" t="s">
        <v>1709</v>
      </c>
      <c r="D282" s="174" t="s">
        <v>152</v>
      </c>
      <c r="E282" s="175" t="s">
        <v>2828</v>
      </c>
      <c r="F282" s="176" t="s">
        <v>2503</v>
      </c>
      <c r="G282" s="177" t="s">
        <v>2359</v>
      </c>
      <c r="H282" s="178">
        <v>1</v>
      </c>
      <c r="I282" s="179"/>
      <c r="J282" s="180">
        <f t="shared" si="100"/>
        <v>0</v>
      </c>
      <c r="K282" s="176" t="s">
        <v>19</v>
      </c>
      <c r="L282" s="40"/>
      <c r="M282" s="181" t="s">
        <v>19</v>
      </c>
      <c r="N282" s="182" t="s">
        <v>43</v>
      </c>
      <c r="O282" s="65"/>
      <c r="P282" s="183">
        <f t="shared" si="101"/>
        <v>0</v>
      </c>
      <c r="Q282" s="183">
        <v>0</v>
      </c>
      <c r="R282" s="183">
        <f t="shared" si="102"/>
        <v>0</v>
      </c>
      <c r="S282" s="183">
        <v>0</v>
      </c>
      <c r="T282" s="184">
        <f t="shared" si="10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157</v>
      </c>
      <c r="AT282" s="185" t="s">
        <v>152</v>
      </c>
      <c r="AU282" s="185" t="s">
        <v>80</v>
      </c>
      <c r="AY282" s="18" t="s">
        <v>149</v>
      </c>
      <c r="BE282" s="186">
        <f t="shared" si="104"/>
        <v>0</v>
      </c>
      <c r="BF282" s="186">
        <f t="shared" si="105"/>
        <v>0</v>
      </c>
      <c r="BG282" s="186">
        <f t="shared" si="106"/>
        <v>0</v>
      </c>
      <c r="BH282" s="186">
        <f t="shared" si="107"/>
        <v>0</v>
      </c>
      <c r="BI282" s="186">
        <f t="shared" si="108"/>
        <v>0</v>
      </c>
      <c r="BJ282" s="18" t="s">
        <v>80</v>
      </c>
      <c r="BK282" s="186">
        <f t="shared" si="109"/>
        <v>0</v>
      </c>
      <c r="BL282" s="18" t="s">
        <v>157</v>
      </c>
      <c r="BM282" s="185" t="s">
        <v>2829</v>
      </c>
    </row>
    <row r="283" spans="1:65" s="2" customFormat="1" ht="16.5" customHeight="1">
      <c r="A283" s="35"/>
      <c r="B283" s="36"/>
      <c r="C283" s="174" t="s">
        <v>1717</v>
      </c>
      <c r="D283" s="174" t="s">
        <v>152</v>
      </c>
      <c r="E283" s="175" t="s">
        <v>2830</v>
      </c>
      <c r="F283" s="176" t="s">
        <v>2505</v>
      </c>
      <c r="G283" s="177" t="s">
        <v>2506</v>
      </c>
      <c r="H283" s="178">
        <v>10</v>
      </c>
      <c r="I283" s="179"/>
      <c r="J283" s="180">
        <f t="shared" si="100"/>
        <v>0</v>
      </c>
      <c r="K283" s="176" t="s">
        <v>19</v>
      </c>
      <c r="L283" s="40"/>
      <c r="M283" s="181" t="s">
        <v>19</v>
      </c>
      <c r="N283" s="182" t="s">
        <v>43</v>
      </c>
      <c r="O283" s="65"/>
      <c r="P283" s="183">
        <f t="shared" si="101"/>
        <v>0</v>
      </c>
      <c r="Q283" s="183">
        <v>0</v>
      </c>
      <c r="R283" s="183">
        <f t="shared" si="102"/>
        <v>0</v>
      </c>
      <c r="S283" s="183">
        <v>0</v>
      </c>
      <c r="T283" s="184">
        <f t="shared" si="10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157</v>
      </c>
      <c r="AT283" s="185" t="s">
        <v>152</v>
      </c>
      <c r="AU283" s="185" t="s">
        <v>80</v>
      </c>
      <c r="AY283" s="18" t="s">
        <v>149</v>
      </c>
      <c r="BE283" s="186">
        <f t="shared" si="104"/>
        <v>0</v>
      </c>
      <c r="BF283" s="186">
        <f t="shared" si="105"/>
        <v>0</v>
      </c>
      <c r="BG283" s="186">
        <f t="shared" si="106"/>
        <v>0</v>
      </c>
      <c r="BH283" s="186">
        <f t="shared" si="107"/>
        <v>0</v>
      </c>
      <c r="BI283" s="186">
        <f t="shared" si="108"/>
        <v>0</v>
      </c>
      <c r="BJ283" s="18" t="s">
        <v>80</v>
      </c>
      <c r="BK283" s="186">
        <f t="shared" si="109"/>
        <v>0</v>
      </c>
      <c r="BL283" s="18" t="s">
        <v>157</v>
      </c>
      <c r="BM283" s="185" t="s">
        <v>2831</v>
      </c>
    </row>
    <row r="284" spans="1:65" s="2" customFormat="1" ht="16.5" customHeight="1">
      <c r="A284" s="35"/>
      <c r="B284" s="36"/>
      <c r="C284" s="174" t="s">
        <v>1726</v>
      </c>
      <c r="D284" s="174" t="s">
        <v>152</v>
      </c>
      <c r="E284" s="175" t="s">
        <v>2832</v>
      </c>
      <c r="F284" s="176" t="s">
        <v>2508</v>
      </c>
      <c r="G284" s="177" t="s">
        <v>2359</v>
      </c>
      <c r="H284" s="178">
        <v>1</v>
      </c>
      <c r="I284" s="179"/>
      <c r="J284" s="180">
        <f t="shared" si="100"/>
        <v>0</v>
      </c>
      <c r="K284" s="176" t="s">
        <v>19</v>
      </c>
      <c r="L284" s="40"/>
      <c r="M284" s="181" t="s">
        <v>19</v>
      </c>
      <c r="N284" s="182" t="s">
        <v>43</v>
      </c>
      <c r="O284" s="65"/>
      <c r="P284" s="183">
        <f t="shared" si="101"/>
        <v>0</v>
      </c>
      <c r="Q284" s="183">
        <v>0</v>
      </c>
      <c r="R284" s="183">
        <f t="shared" si="102"/>
        <v>0</v>
      </c>
      <c r="S284" s="183">
        <v>0</v>
      </c>
      <c r="T284" s="184">
        <f t="shared" si="10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80</v>
      </c>
      <c r="AY284" s="18" t="s">
        <v>149</v>
      </c>
      <c r="BE284" s="186">
        <f t="shared" si="104"/>
        <v>0</v>
      </c>
      <c r="BF284" s="186">
        <f t="shared" si="105"/>
        <v>0</v>
      </c>
      <c r="BG284" s="186">
        <f t="shared" si="106"/>
        <v>0</v>
      </c>
      <c r="BH284" s="186">
        <f t="shared" si="107"/>
        <v>0</v>
      </c>
      <c r="BI284" s="186">
        <f t="shared" si="108"/>
        <v>0</v>
      </c>
      <c r="BJ284" s="18" t="s">
        <v>80</v>
      </c>
      <c r="BK284" s="186">
        <f t="shared" si="109"/>
        <v>0</v>
      </c>
      <c r="BL284" s="18" t="s">
        <v>157</v>
      </c>
      <c r="BM284" s="185" t="s">
        <v>2833</v>
      </c>
    </row>
    <row r="285" spans="1:65" s="2" customFormat="1" ht="16.5" customHeight="1">
      <c r="A285" s="35"/>
      <c r="B285" s="36"/>
      <c r="C285" s="174" t="s">
        <v>1731</v>
      </c>
      <c r="D285" s="174" t="s">
        <v>152</v>
      </c>
      <c r="E285" s="175" t="s">
        <v>2834</v>
      </c>
      <c r="F285" s="176" t="s">
        <v>2510</v>
      </c>
      <c r="G285" s="177" t="s">
        <v>2359</v>
      </c>
      <c r="H285" s="178">
        <v>1</v>
      </c>
      <c r="I285" s="179"/>
      <c r="J285" s="180">
        <f t="shared" si="100"/>
        <v>0</v>
      </c>
      <c r="K285" s="176" t="s">
        <v>19</v>
      </c>
      <c r="L285" s="40"/>
      <c r="M285" s="181" t="s">
        <v>19</v>
      </c>
      <c r="N285" s="182" t="s">
        <v>43</v>
      </c>
      <c r="O285" s="65"/>
      <c r="P285" s="183">
        <f t="shared" si="101"/>
        <v>0</v>
      </c>
      <c r="Q285" s="183">
        <v>0</v>
      </c>
      <c r="R285" s="183">
        <f t="shared" si="102"/>
        <v>0</v>
      </c>
      <c r="S285" s="183">
        <v>0</v>
      </c>
      <c r="T285" s="184">
        <f t="shared" si="10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157</v>
      </c>
      <c r="AT285" s="185" t="s">
        <v>152</v>
      </c>
      <c r="AU285" s="185" t="s">
        <v>80</v>
      </c>
      <c r="AY285" s="18" t="s">
        <v>149</v>
      </c>
      <c r="BE285" s="186">
        <f t="shared" si="104"/>
        <v>0</v>
      </c>
      <c r="BF285" s="186">
        <f t="shared" si="105"/>
        <v>0</v>
      </c>
      <c r="BG285" s="186">
        <f t="shared" si="106"/>
        <v>0</v>
      </c>
      <c r="BH285" s="186">
        <f t="shared" si="107"/>
        <v>0</v>
      </c>
      <c r="BI285" s="186">
        <f t="shared" si="108"/>
        <v>0</v>
      </c>
      <c r="BJ285" s="18" t="s">
        <v>80</v>
      </c>
      <c r="BK285" s="186">
        <f t="shared" si="109"/>
        <v>0</v>
      </c>
      <c r="BL285" s="18" t="s">
        <v>157</v>
      </c>
      <c r="BM285" s="185" t="s">
        <v>2835</v>
      </c>
    </row>
    <row r="286" spans="1:65" s="2" customFormat="1" ht="16.5" customHeight="1">
      <c r="A286" s="35"/>
      <c r="B286" s="36"/>
      <c r="C286" s="174" t="s">
        <v>1739</v>
      </c>
      <c r="D286" s="174" t="s">
        <v>152</v>
      </c>
      <c r="E286" s="175" t="s">
        <v>2836</v>
      </c>
      <c r="F286" s="176" t="s">
        <v>2512</v>
      </c>
      <c r="G286" s="177" t="s">
        <v>435</v>
      </c>
      <c r="H286" s="178">
        <v>3.9</v>
      </c>
      <c r="I286" s="179"/>
      <c r="J286" s="180">
        <f t="shared" si="100"/>
        <v>0</v>
      </c>
      <c r="K286" s="176" t="s">
        <v>19</v>
      </c>
      <c r="L286" s="40"/>
      <c r="M286" s="181" t="s">
        <v>19</v>
      </c>
      <c r="N286" s="182" t="s">
        <v>43</v>
      </c>
      <c r="O286" s="65"/>
      <c r="P286" s="183">
        <f t="shared" si="101"/>
        <v>0</v>
      </c>
      <c r="Q286" s="183">
        <v>0</v>
      </c>
      <c r="R286" s="183">
        <f t="shared" si="102"/>
        <v>0</v>
      </c>
      <c r="S286" s="183">
        <v>0</v>
      </c>
      <c r="T286" s="184">
        <f t="shared" si="10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157</v>
      </c>
      <c r="AT286" s="185" t="s">
        <v>152</v>
      </c>
      <c r="AU286" s="185" t="s">
        <v>80</v>
      </c>
      <c r="AY286" s="18" t="s">
        <v>149</v>
      </c>
      <c r="BE286" s="186">
        <f t="shared" si="104"/>
        <v>0</v>
      </c>
      <c r="BF286" s="186">
        <f t="shared" si="105"/>
        <v>0</v>
      </c>
      <c r="BG286" s="186">
        <f t="shared" si="106"/>
        <v>0</v>
      </c>
      <c r="BH286" s="186">
        <f t="shared" si="107"/>
        <v>0</v>
      </c>
      <c r="BI286" s="186">
        <f t="shared" si="108"/>
        <v>0</v>
      </c>
      <c r="BJ286" s="18" t="s">
        <v>80</v>
      </c>
      <c r="BK286" s="186">
        <f t="shared" si="109"/>
        <v>0</v>
      </c>
      <c r="BL286" s="18" t="s">
        <v>157</v>
      </c>
      <c r="BM286" s="185" t="s">
        <v>2837</v>
      </c>
    </row>
    <row r="287" spans="2:63" s="12" customFormat="1" ht="25.9" customHeight="1">
      <c r="B287" s="158"/>
      <c r="C287" s="159"/>
      <c r="D287" s="160" t="s">
        <v>71</v>
      </c>
      <c r="E287" s="161" t="s">
        <v>2838</v>
      </c>
      <c r="F287" s="161" t="s">
        <v>2839</v>
      </c>
      <c r="G287" s="159"/>
      <c r="H287" s="159"/>
      <c r="I287" s="162"/>
      <c r="J287" s="163">
        <f>BK287</f>
        <v>0</v>
      </c>
      <c r="K287" s="159"/>
      <c r="L287" s="164"/>
      <c r="M287" s="165"/>
      <c r="N287" s="166"/>
      <c r="O287" s="166"/>
      <c r="P287" s="167">
        <f>SUM(P288:P307)</f>
        <v>0</v>
      </c>
      <c r="Q287" s="166"/>
      <c r="R287" s="167">
        <f>SUM(R288:R307)</f>
        <v>0</v>
      </c>
      <c r="S287" s="166"/>
      <c r="T287" s="168">
        <f>SUM(T288:T307)</f>
        <v>0</v>
      </c>
      <c r="AR287" s="169" t="s">
        <v>80</v>
      </c>
      <c r="AT287" s="170" t="s">
        <v>71</v>
      </c>
      <c r="AU287" s="170" t="s">
        <v>72</v>
      </c>
      <c r="AY287" s="169" t="s">
        <v>149</v>
      </c>
      <c r="BK287" s="171">
        <f>SUM(BK288:BK307)</f>
        <v>0</v>
      </c>
    </row>
    <row r="288" spans="1:65" s="2" customFormat="1" ht="232.15" customHeight="1">
      <c r="A288" s="35"/>
      <c r="B288" s="36"/>
      <c r="C288" s="174" t="s">
        <v>1744</v>
      </c>
      <c r="D288" s="174" t="s">
        <v>152</v>
      </c>
      <c r="E288" s="175" t="s">
        <v>2840</v>
      </c>
      <c r="F288" s="176" t="s">
        <v>2841</v>
      </c>
      <c r="G288" s="177" t="s">
        <v>2359</v>
      </c>
      <c r="H288" s="178">
        <v>1</v>
      </c>
      <c r="I288" s="179"/>
      <c r="J288" s="180">
        <f aca="true" t="shared" si="110" ref="J288:J307">ROUND(I288*H288,2)</f>
        <v>0</v>
      </c>
      <c r="K288" s="176" t="s">
        <v>19</v>
      </c>
      <c r="L288" s="40"/>
      <c r="M288" s="181" t="s">
        <v>19</v>
      </c>
      <c r="N288" s="182" t="s">
        <v>43</v>
      </c>
      <c r="O288" s="65"/>
      <c r="P288" s="183">
        <f aca="true" t="shared" si="111" ref="P288:P307">O288*H288</f>
        <v>0</v>
      </c>
      <c r="Q288" s="183">
        <v>0</v>
      </c>
      <c r="R288" s="183">
        <f aca="true" t="shared" si="112" ref="R288:R307">Q288*H288</f>
        <v>0</v>
      </c>
      <c r="S288" s="183">
        <v>0</v>
      </c>
      <c r="T288" s="184">
        <f aca="true" t="shared" si="113" ref="T288:T307"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157</v>
      </c>
      <c r="AT288" s="185" t="s">
        <v>152</v>
      </c>
      <c r="AU288" s="185" t="s">
        <v>80</v>
      </c>
      <c r="AY288" s="18" t="s">
        <v>149</v>
      </c>
      <c r="BE288" s="186">
        <f aca="true" t="shared" si="114" ref="BE288:BE307">IF(N288="základní",J288,0)</f>
        <v>0</v>
      </c>
      <c r="BF288" s="186">
        <f aca="true" t="shared" si="115" ref="BF288:BF307">IF(N288="snížená",J288,0)</f>
        <v>0</v>
      </c>
      <c r="BG288" s="186">
        <f aca="true" t="shared" si="116" ref="BG288:BG307">IF(N288="zákl. přenesená",J288,0)</f>
        <v>0</v>
      </c>
      <c r="BH288" s="186">
        <f aca="true" t="shared" si="117" ref="BH288:BH307">IF(N288="sníž. přenesená",J288,0)</f>
        <v>0</v>
      </c>
      <c r="BI288" s="186">
        <f aca="true" t="shared" si="118" ref="BI288:BI307">IF(N288="nulová",J288,0)</f>
        <v>0</v>
      </c>
      <c r="BJ288" s="18" t="s">
        <v>80</v>
      </c>
      <c r="BK288" s="186">
        <f aca="true" t="shared" si="119" ref="BK288:BK307">ROUND(I288*H288,2)</f>
        <v>0</v>
      </c>
      <c r="BL288" s="18" t="s">
        <v>157</v>
      </c>
      <c r="BM288" s="185" t="s">
        <v>2842</v>
      </c>
    </row>
    <row r="289" spans="1:65" s="2" customFormat="1" ht="24.2" customHeight="1">
      <c r="A289" s="35"/>
      <c r="B289" s="36"/>
      <c r="C289" s="174" t="s">
        <v>1750</v>
      </c>
      <c r="D289" s="174" t="s">
        <v>152</v>
      </c>
      <c r="E289" s="175" t="s">
        <v>2843</v>
      </c>
      <c r="F289" s="176" t="s">
        <v>2619</v>
      </c>
      <c r="G289" s="177" t="s">
        <v>2359</v>
      </c>
      <c r="H289" s="178">
        <v>2</v>
      </c>
      <c r="I289" s="179"/>
      <c r="J289" s="180">
        <f t="shared" si="110"/>
        <v>0</v>
      </c>
      <c r="K289" s="176" t="s">
        <v>19</v>
      </c>
      <c r="L289" s="40"/>
      <c r="M289" s="181" t="s">
        <v>19</v>
      </c>
      <c r="N289" s="182" t="s">
        <v>43</v>
      </c>
      <c r="O289" s="65"/>
      <c r="P289" s="183">
        <f t="shared" si="111"/>
        <v>0</v>
      </c>
      <c r="Q289" s="183">
        <v>0</v>
      </c>
      <c r="R289" s="183">
        <f t="shared" si="112"/>
        <v>0</v>
      </c>
      <c r="S289" s="183">
        <v>0</v>
      </c>
      <c r="T289" s="184">
        <f t="shared" si="11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157</v>
      </c>
      <c r="AT289" s="185" t="s">
        <v>152</v>
      </c>
      <c r="AU289" s="185" t="s">
        <v>80</v>
      </c>
      <c r="AY289" s="18" t="s">
        <v>149</v>
      </c>
      <c r="BE289" s="186">
        <f t="shared" si="114"/>
        <v>0</v>
      </c>
      <c r="BF289" s="186">
        <f t="shared" si="115"/>
        <v>0</v>
      </c>
      <c r="BG289" s="186">
        <f t="shared" si="116"/>
        <v>0</v>
      </c>
      <c r="BH289" s="186">
        <f t="shared" si="117"/>
        <v>0</v>
      </c>
      <c r="BI289" s="186">
        <f t="shared" si="118"/>
        <v>0</v>
      </c>
      <c r="BJ289" s="18" t="s">
        <v>80</v>
      </c>
      <c r="BK289" s="186">
        <f t="shared" si="119"/>
        <v>0</v>
      </c>
      <c r="BL289" s="18" t="s">
        <v>157</v>
      </c>
      <c r="BM289" s="185" t="s">
        <v>2844</v>
      </c>
    </row>
    <row r="290" spans="1:65" s="2" customFormat="1" ht="24.2" customHeight="1">
      <c r="A290" s="35"/>
      <c r="B290" s="36"/>
      <c r="C290" s="174" t="s">
        <v>1756</v>
      </c>
      <c r="D290" s="174" t="s">
        <v>152</v>
      </c>
      <c r="E290" s="175" t="s">
        <v>2845</v>
      </c>
      <c r="F290" s="176" t="s">
        <v>2846</v>
      </c>
      <c r="G290" s="177" t="s">
        <v>2320</v>
      </c>
      <c r="H290" s="178">
        <v>2</v>
      </c>
      <c r="I290" s="179"/>
      <c r="J290" s="180">
        <f t="shared" si="110"/>
        <v>0</v>
      </c>
      <c r="K290" s="176" t="s">
        <v>19</v>
      </c>
      <c r="L290" s="40"/>
      <c r="M290" s="181" t="s">
        <v>19</v>
      </c>
      <c r="N290" s="182" t="s">
        <v>43</v>
      </c>
      <c r="O290" s="65"/>
      <c r="P290" s="183">
        <f t="shared" si="111"/>
        <v>0</v>
      </c>
      <c r="Q290" s="183">
        <v>0</v>
      </c>
      <c r="R290" s="183">
        <f t="shared" si="112"/>
        <v>0</v>
      </c>
      <c r="S290" s="183">
        <v>0</v>
      </c>
      <c r="T290" s="184">
        <f t="shared" si="11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157</v>
      </c>
      <c r="AT290" s="185" t="s">
        <v>152</v>
      </c>
      <c r="AU290" s="185" t="s">
        <v>80</v>
      </c>
      <c r="AY290" s="18" t="s">
        <v>149</v>
      </c>
      <c r="BE290" s="186">
        <f t="shared" si="114"/>
        <v>0</v>
      </c>
      <c r="BF290" s="186">
        <f t="shared" si="115"/>
        <v>0</v>
      </c>
      <c r="BG290" s="186">
        <f t="shared" si="116"/>
        <v>0</v>
      </c>
      <c r="BH290" s="186">
        <f t="shared" si="117"/>
        <v>0</v>
      </c>
      <c r="BI290" s="186">
        <f t="shared" si="118"/>
        <v>0</v>
      </c>
      <c r="BJ290" s="18" t="s">
        <v>80</v>
      </c>
      <c r="BK290" s="186">
        <f t="shared" si="119"/>
        <v>0</v>
      </c>
      <c r="BL290" s="18" t="s">
        <v>157</v>
      </c>
      <c r="BM290" s="185" t="s">
        <v>2847</v>
      </c>
    </row>
    <row r="291" spans="1:65" s="2" customFormat="1" ht="24.2" customHeight="1">
      <c r="A291" s="35"/>
      <c r="B291" s="36"/>
      <c r="C291" s="174" t="s">
        <v>1761</v>
      </c>
      <c r="D291" s="174" t="s">
        <v>152</v>
      </c>
      <c r="E291" s="175" t="s">
        <v>2848</v>
      </c>
      <c r="F291" s="176" t="s">
        <v>2849</v>
      </c>
      <c r="G291" s="177" t="s">
        <v>2320</v>
      </c>
      <c r="H291" s="178">
        <v>2</v>
      </c>
      <c r="I291" s="179"/>
      <c r="J291" s="180">
        <f t="shared" si="110"/>
        <v>0</v>
      </c>
      <c r="K291" s="176" t="s">
        <v>19</v>
      </c>
      <c r="L291" s="40"/>
      <c r="M291" s="181" t="s">
        <v>19</v>
      </c>
      <c r="N291" s="182" t="s">
        <v>43</v>
      </c>
      <c r="O291" s="65"/>
      <c r="P291" s="183">
        <f t="shared" si="111"/>
        <v>0</v>
      </c>
      <c r="Q291" s="183">
        <v>0</v>
      </c>
      <c r="R291" s="183">
        <f t="shared" si="112"/>
        <v>0</v>
      </c>
      <c r="S291" s="183">
        <v>0</v>
      </c>
      <c r="T291" s="184">
        <f t="shared" si="11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157</v>
      </c>
      <c r="AT291" s="185" t="s">
        <v>152</v>
      </c>
      <c r="AU291" s="185" t="s">
        <v>80</v>
      </c>
      <c r="AY291" s="18" t="s">
        <v>149</v>
      </c>
      <c r="BE291" s="186">
        <f t="shared" si="114"/>
        <v>0</v>
      </c>
      <c r="BF291" s="186">
        <f t="shared" si="115"/>
        <v>0</v>
      </c>
      <c r="BG291" s="186">
        <f t="shared" si="116"/>
        <v>0</v>
      </c>
      <c r="BH291" s="186">
        <f t="shared" si="117"/>
        <v>0</v>
      </c>
      <c r="BI291" s="186">
        <f t="shared" si="118"/>
        <v>0</v>
      </c>
      <c r="BJ291" s="18" t="s">
        <v>80</v>
      </c>
      <c r="BK291" s="186">
        <f t="shared" si="119"/>
        <v>0</v>
      </c>
      <c r="BL291" s="18" t="s">
        <v>157</v>
      </c>
      <c r="BM291" s="185" t="s">
        <v>2850</v>
      </c>
    </row>
    <row r="292" spans="1:65" s="2" customFormat="1" ht="16.5" customHeight="1">
      <c r="A292" s="35"/>
      <c r="B292" s="36"/>
      <c r="C292" s="174" t="s">
        <v>1767</v>
      </c>
      <c r="D292" s="174" t="s">
        <v>152</v>
      </c>
      <c r="E292" s="175" t="s">
        <v>2851</v>
      </c>
      <c r="F292" s="176" t="s">
        <v>2852</v>
      </c>
      <c r="G292" s="177" t="s">
        <v>2320</v>
      </c>
      <c r="H292" s="178">
        <v>2</v>
      </c>
      <c r="I292" s="179"/>
      <c r="J292" s="180">
        <f t="shared" si="110"/>
        <v>0</v>
      </c>
      <c r="K292" s="176" t="s">
        <v>19</v>
      </c>
      <c r="L292" s="40"/>
      <c r="M292" s="181" t="s">
        <v>19</v>
      </c>
      <c r="N292" s="182" t="s">
        <v>43</v>
      </c>
      <c r="O292" s="65"/>
      <c r="P292" s="183">
        <f t="shared" si="111"/>
        <v>0</v>
      </c>
      <c r="Q292" s="183">
        <v>0</v>
      </c>
      <c r="R292" s="183">
        <f t="shared" si="112"/>
        <v>0</v>
      </c>
      <c r="S292" s="183">
        <v>0</v>
      </c>
      <c r="T292" s="184">
        <f t="shared" si="11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157</v>
      </c>
      <c r="AT292" s="185" t="s">
        <v>152</v>
      </c>
      <c r="AU292" s="185" t="s">
        <v>80</v>
      </c>
      <c r="AY292" s="18" t="s">
        <v>149</v>
      </c>
      <c r="BE292" s="186">
        <f t="shared" si="114"/>
        <v>0</v>
      </c>
      <c r="BF292" s="186">
        <f t="shared" si="115"/>
        <v>0</v>
      </c>
      <c r="BG292" s="186">
        <f t="shared" si="116"/>
        <v>0</v>
      </c>
      <c r="BH292" s="186">
        <f t="shared" si="117"/>
        <v>0</v>
      </c>
      <c r="BI292" s="186">
        <f t="shared" si="118"/>
        <v>0</v>
      </c>
      <c r="BJ292" s="18" t="s">
        <v>80</v>
      </c>
      <c r="BK292" s="186">
        <f t="shared" si="119"/>
        <v>0</v>
      </c>
      <c r="BL292" s="18" t="s">
        <v>157</v>
      </c>
      <c r="BM292" s="185" t="s">
        <v>2853</v>
      </c>
    </row>
    <row r="293" spans="1:65" s="2" customFormat="1" ht="16.5" customHeight="1">
      <c r="A293" s="35"/>
      <c r="B293" s="36"/>
      <c r="C293" s="174" t="s">
        <v>1773</v>
      </c>
      <c r="D293" s="174" t="s">
        <v>152</v>
      </c>
      <c r="E293" s="175" t="s">
        <v>2854</v>
      </c>
      <c r="F293" s="176" t="s">
        <v>2855</v>
      </c>
      <c r="G293" s="177" t="s">
        <v>2320</v>
      </c>
      <c r="H293" s="178">
        <v>4</v>
      </c>
      <c r="I293" s="179"/>
      <c r="J293" s="180">
        <f t="shared" si="110"/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 t="shared" si="111"/>
        <v>0</v>
      </c>
      <c r="Q293" s="183">
        <v>0</v>
      </c>
      <c r="R293" s="183">
        <f t="shared" si="112"/>
        <v>0</v>
      </c>
      <c r="S293" s="183">
        <v>0</v>
      </c>
      <c r="T293" s="184">
        <f t="shared" si="11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80</v>
      </c>
      <c r="AY293" s="18" t="s">
        <v>149</v>
      </c>
      <c r="BE293" s="186">
        <f t="shared" si="114"/>
        <v>0</v>
      </c>
      <c r="BF293" s="186">
        <f t="shared" si="115"/>
        <v>0</v>
      </c>
      <c r="BG293" s="186">
        <f t="shared" si="116"/>
        <v>0</v>
      </c>
      <c r="BH293" s="186">
        <f t="shared" si="117"/>
        <v>0</v>
      </c>
      <c r="BI293" s="186">
        <f t="shared" si="118"/>
        <v>0</v>
      </c>
      <c r="BJ293" s="18" t="s">
        <v>80</v>
      </c>
      <c r="BK293" s="186">
        <f t="shared" si="119"/>
        <v>0</v>
      </c>
      <c r="BL293" s="18" t="s">
        <v>157</v>
      </c>
      <c r="BM293" s="185" t="s">
        <v>2856</v>
      </c>
    </row>
    <row r="294" spans="1:65" s="2" customFormat="1" ht="16.5" customHeight="1">
      <c r="A294" s="35"/>
      <c r="B294" s="36"/>
      <c r="C294" s="174" t="s">
        <v>1779</v>
      </c>
      <c r="D294" s="174" t="s">
        <v>152</v>
      </c>
      <c r="E294" s="175" t="s">
        <v>2857</v>
      </c>
      <c r="F294" s="176" t="s">
        <v>2497</v>
      </c>
      <c r="G294" s="177" t="s">
        <v>2320</v>
      </c>
      <c r="H294" s="178">
        <v>1</v>
      </c>
      <c r="I294" s="179"/>
      <c r="J294" s="180">
        <f t="shared" si="110"/>
        <v>0</v>
      </c>
      <c r="K294" s="176" t="s">
        <v>19</v>
      </c>
      <c r="L294" s="40"/>
      <c r="M294" s="181" t="s">
        <v>19</v>
      </c>
      <c r="N294" s="182" t="s">
        <v>43</v>
      </c>
      <c r="O294" s="65"/>
      <c r="P294" s="183">
        <f t="shared" si="111"/>
        <v>0</v>
      </c>
      <c r="Q294" s="183">
        <v>0</v>
      </c>
      <c r="R294" s="183">
        <f t="shared" si="112"/>
        <v>0</v>
      </c>
      <c r="S294" s="183">
        <v>0</v>
      </c>
      <c r="T294" s="184">
        <f t="shared" si="11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157</v>
      </c>
      <c r="AT294" s="185" t="s">
        <v>152</v>
      </c>
      <c r="AU294" s="185" t="s">
        <v>80</v>
      </c>
      <c r="AY294" s="18" t="s">
        <v>149</v>
      </c>
      <c r="BE294" s="186">
        <f t="shared" si="114"/>
        <v>0</v>
      </c>
      <c r="BF294" s="186">
        <f t="shared" si="115"/>
        <v>0</v>
      </c>
      <c r="BG294" s="186">
        <f t="shared" si="116"/>
        <v>0</v>
      </c>
      <c r="BH294" s="186">
        <f t="shared" si="117"/>
        <v>0</v>
      </c>
      <c r="BI294" s="186">
        <f t="shared" si="118"/>
        <v>0</v>
      </c>
      <c r="BJ294" s="18" t="s">
        <v>80</v>
      </c>
      <c r="BK294" s="186">
        <f t="shared" si="119"/>
        <v>0</v>
      </c>
      <c r="BL294" s="18" t="s">
        <v>157</v>
      </c>
      <c r="BM294" s="185" t="s">
        <v>2858</v>
      </c>
    </row>
    <row r="295" spans="1:65" s="2" customFormat="1" ht="24.2" customHeight="1">
      <c r="A295" s="35"/>
      <c r="B295" s="36"/>
      <c r="C295" s="174" t="s">
        <v>1785</v>
      </c>
      <c r="D295" s="174" t="s">
        <v>152</v>
      </c>
      <c r="E295" s="175" t="s">
        <v>2859</v>
      </c>
      <c r="F295" s="176" t="s">
        <v>2501</v>
      </c>
      <c r="G295" s="177" t="s">
        <v>170</v>
      </c>
      <c r="H295" s="178">
        <v>14</v>
      </c>
      <c r="I295" s="179"/>
      <c r="J295" s="180">
        <f t="shared" si="110"/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 t="shared" si="111"/>
        <v>0</v>
      </c>
      <c r="Q295" s="183">
        <v>0</v>
      </c>
      <c r="R295" s="183">
        <f t="shared" si="112"/>
        <v>0</v>
      </c>
      <c r="S295" s="183">
        <v>0</v>
      </c>
      <c r="T295" s="184">
        <f t="shared" si="11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80</v>
      </c>
      <c r="AY295" s="18" t="s">
        <v>149</v>
      </c>
      <c r="BE295" s="186">
        <f t="shared" si="114"/>
        <v>0</v>
      </c>
      <c r="BF295" s="186">
        <f t="shared" si="115"/>
        <v>0</v>
      </c>
      <c r="BG295" s="186">
        <f t="shared" si="116"/>
        <v>0</v>
      </c>
      <c r="BH295" s="186">
        <f t="shared" si="117"/>
        <v>0</v>
      </c>
      <c r="BI295" s="186">
        <f t="shared" si="118"/>
        <v>0</v>
      </c>
      <c r="BJ295" s="18" t="s">
        <v>80</v>
      </c>
      <c r="BK295" s="186">
        <f t="shared" si="119"/>
        <v>0</v>
      </c>
      <c r="BL295" s="18" t="s">
        <v>157</v>
      </c>
      <c r="BM295" s="185" t="s">
        <v>2860</v>
      </c>
    </row>
    <row r="296" spans="1:65" s="2" customFormat="1" ht="16.5" customHeight="1">
      <c r="A296" s="35"/>
      <c r="B296" s="36"/>
      <c r="C296" s="174" t="s">
        <v>1790</v>
      </c>
      <c r="D296" s="174" t="s">
        <v>152</v>
      </c>
      <c r="E296" s="175" t="s">
        <v>2861</v>
      </c>
      <c r="F296" s="176" t="s">
        <v>2862</v>
      </c>
      <c r="G296" s="177" t="s">
        <v>2320</v>
      </c>
      <c r="H296" s="178">
        <v>2</v>
      </c>
      <c r="I296" s="179"/>
      <c r="J296" s="180">
        <f t="shared" si="110"/>
        <v>0</v>
      </c>
      <c r="K296" s="176" t="s">
        <v>19</v>
      </c>
      <c r="L296" s="40"/>
      <c r="M296" s="181" t="s">
        <v>19</v>
      </c>
      <c r="N296" s="182" t="s">
        <v>43</v>
      </c>
      <c r="O296" s="65"/>
      <c r="P296" s="183">
        <f t="shared" si="111"/>
        <v>0</v>
      </c>
      <c r="Q296" s="183">
        <v>0</v>
      </c>
      <c r="R296" s="183">
        <f t="shared" si="112"/>
        <v>0</v>
      </c>
      <c r="S296" s="183">
        <v>0</v>
      </c>
      <c r="T296" s="184">
        <f t="shared" si="11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157</v>
      </c>
      <c r="AT296" s="185" t="s">
        <v>152</v>
      </c>
      <c r="AU296" s="185" t="s">
        <v>80</v>
      </c>
      <c r="AY296" s="18" t="s">
        <v>149</v>
      </c>
      <c r="BE296" s="186">
        <f t="shared" si="114"/>
        <v>0</v>
      </c>
      <c r="BF296" s="186">
        <f t="shared" si="115"/>
        <v>0</v>
      </c>
      <c r="BG296" s="186">
        <f t="shared" si="116"/>
        <v>0</v>
      </c>
      <c r="BH296" s="186">
        <f t="shared" si="117"/>
        <v>0</v>
      </c>
      <c r="BI296" s="186">
        <f t="shared" si="118"/>
        <v>0</v>
      </c>
      <c r="BJ296" s="18" t="s">
        <v>80</v>
      </c>
      <c r="BK296" s="186">
        <f t="shared" si="119"/>
        <v>0</v>
      </c>
      <c r="BL296" s="18" t="s">
        <v>157</v>
      </c>
      <c r="BM296" s="185" t="s">
        <v>2863</v>
      </c>
    </row>
    <row r="297" spans="1:65" s="2" customFormat="1" ht="16.5" customHeight="1">
      <c r="A297" s="35"/>
      <c r="B297" s="36"/>
      <c r="C297" s="174" t="s">
        <v>1797</v>
      </c>
      <c r="D297" s="174" t="s">
        <v>152</v>
      </c>
      <c r="E297" s="175" t="s">
        <v>2864</v>
      </c>
      <c r="F297" s="176" t="s">
        <v>2865</v>
      </c>
      <c r="G297" s="177" t="s">
        <v>247</v>
      </c>
      <c r="H297" s="178">
        <v>21</v>
      </c>
      <c r="I297" s="179"/>
      <c r="J297" s="180">
        <f t="shared" si="110"/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 t="shared" si="111"/>
        <v>0</v>
      </c>
      <c r="Q297" s="183">
        <v>0</v>
      </c>
      <c r="R297" s="183">
        <f t="shared" si="112"/>
        <v>0</v>
      </c>
      <c r="S297" s="183">
        <v>0</v>
      </c>
      <c r="T297" s="184">
        <f t="shared" si="11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80</v>
      </c>
      <c r="AY297" s="18" t="s">
        <v>149</v>
      </c>
      <c r="BE297" s="186">
        <f t="shared" si="114"/>
        <v>0</v>
      </c>
      <c r="BF297" s="186">
        <f t="shared" si="115"/>
        <v>0</v>
      </c>
      <c r="BG297" s="186">
        <f t="shared" si="116"/>
        <v>0</v>
      </c>
      <c r="BH297" s="186">
        <f t="shared" si="117"/>
        <v>0</v>
      </c>
      <c r="BI297" s="186">
        <f t="shared" si="118"/>
        <v>0</v>
      </c>
      <c r="BJ297" s="18" t="s">
        <v>80</v>
      </c>
      <c r="BK297" s="186">
        <f t="shared" si="119"/>
        <v>0</v>
      </c>
      <c r="BL297" s="18" t="s">
        <v>157</v>
      </c>
      <c r="BM297" s="185" t="s">
        <v>2866</v>
      </c>
    </row>
    <row r="298" spans="1:65" s="2" customFormat="1" ht="16.5" customHeight="1">
      <c r="A298" s="35"/>
      <c r="B298" s="36"/>
      <c r="C298" s="174" t="s">
        <v>1803</v>
      </c>
      <c r="D298" s="174" t="s">
        <v>152</v>
      </c>
      <c r="E298" s="175" t="s">
        <v>2867</v>
      </c>
      <c r="F298" s="176" t="s">
        <v>2868</v>
      </c>
      <c r="G298" s="177" t="s">
        <v>247</v>
      </c>
      <c r="H298" s="178">
        <v>28</v>
      </c>
      <c r="I298" s="179"/>
      <c r="J298" s="180">
        <f t="shared" si="110"/>
        <v>0</v>
      </c>
      <c r="K298" s="176" t="s">
        <v>19</v>
      </c>
      <c r="L298" s="40"/>
      <c r="M298" s="181" t="s">
        <v>19</v>
      </c>
      <c r="N298" s="182" t="s">
        <v>43</v>
      </c>
      <c r="O298" s="65"/>
      <c r="P298" s="183">
        <f t="shared" si="111"/>
        <v>0</v>
      </c>
      <c r="Q298" s="183">
        <v>0</v>
      </c>
      <c r="R298" s="183">
        <f t="shared" si="112"/>
        <v>0</v>
      </c>
      <c r="S298" s="183">
        <v>0</v>
      </c>
      <c r="T298" s="184">
        <f t="shared" si="11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157</v>
      </c>
      <c r="AT298" s="185" t="s">
        <v>152</v>
      </c>
      <c r="AU298" s="185" t="s">
        <v>80</v>
      </c>
      <c r="AY298" s="18" t="s">
        <v>149</v>
      </c>
      <c r="BE298" s="186">
        <f t="shared" si="114"/>
        <v>0</v>
      </c>
      <c r="BF298" s="186">
        <f t="shared" si="115"/>
        <v>0</v>
      </c>
      <c r="BG298" s="186">
        <f t="shared" si="116"/>
        <v>0</v>
      </c>
      <c r="BH298" s="186">
        <f t="shared" si="117"/>
        <v>0</v>
      </c>
      <c r="BI298" s="186">
        <f t="shared" si="118"/>
        <v>0</v>
      </c>
      <c r="BJ298" s="18" t="s">
        <v>80</v>
      </c>
      <c r="BK298" s="186">
        <f t="shared" si="119"/>
        <v>0</v>
      </c>
      <c r="BL298" s="18" t="s">
        <v>157</v>
      </c>
      <c r="BM298" s="185" t="s">
        <v>2869</v>
      </c>
    </row>
    <row r="299" spans="1:65" s="2" customFormat="1" ht="16.5" customHeight="1">
      <c r="A299" s="35"/>
      <c r="B299" s="36"/>
      <c r="C299" s="174" t="s">
        <v>1809</v>
      </c>
      <c r="D299" s="174" t="s">
        <v>152</v>
      </c>
      <c r="E299" s="175" t="s">
        <v>2870</v>
      </c>
      <c r="F299" s="176" t="s">
        <v>2871</v>
      </c>
      <c r="G299" s="177" t="s">
        <v>247</v>
      </c>
      <c r="H299" s="178">
        <v>14</v>
      </c>
      <c r="I299" s="179"/>
      <c r="J299" s="180">
        <f t="shared" si="110"/>
        <v>0</v>
      </c>
      <c r="K299" s="176" t="s">
        <v>19</v>
      </c>
      <c r="L299" s="40"/>
      <c r="M299" s="181" t="s">
        <v>19</v>
      </c>
      <c r="N299" s="182" t="s">
        <v>43</v>
      </c>
      <c r="O299" s="65"/>
      <c r="P299" s="183">
        <f t="shared" si="111"/>
        <v>0</v>
      </c>
      <c r="Q299" s="183">
        <v>0</v>
      </c>
      <c r="R299" s="183">
        <f t="shared" si="112"/>
        <v>0</v>
      </c>
      <c r="S299" s="183">
        <v>0</v>
      </c>
      <c r="T299" s="184">
        <f t="shared" si="11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157</v>
      </c>
      <c r="AT299" s="185" t="s">
        <v>152</v>
      </c>
      <c r="AU299" s="185" t="s">
        <v>80</v>
      </c>
      <c r="AY299" s="18" t="s">
        <v>149</v>
      </c>
      <c r="BE299" s="186">
        <f t="shared" si="114"/>
        <v>0</v>
      </c>
      <c r="BF299" s="186">
        <f t="shared" si="115"/>
        <v>0</v>
      </c>
      <c r="BG299" s="186">
        <f t="shared" si="116"/>
        <v>0</v>
      </c>
      <c r="BH299" s="186">
        <f t="shared" si="117"/>
        <v>0</v>
      </c>
      <c r="BI299" s="186">
        <f t="shared" si="118"/>
        <v>0</v>
      </c>
      <c r="BJ299" s="18" t="s">
        <v>80</v>
      </c>
      <c r="BK299" s="186">
        <f t="shared" si="119"/>
        <v>0</v>
      </c>
      <c r="BL299" s="18" t="s">
        <v>157</v>
      </c>
      <c r="BM299" s="185" t="s">
        <v>2872</v>
      </c>
    </row>
    <row r="300" spans="1:65" s="2" customFormat="1" ht="16.5" customHeight="1">
      <c r="A300" s="35"/>
      <c r="B300" s="36"/>
      <c r="C300" s="174" t="s">
        <v>1812</v>
      </c>
      <c r="D300" s="174" t="s">
        <v>152</v>
      </c>
      <c r="E300" s="175" t="s">
        <v>2873</v>
      </c>
      <c r="F300" s="176" t="s">
        <v>2874</v>
      </c>
      <c r="G300" s="177" t="s">
        <v>2320</v>
      </c>
      <c r="H300" s="178">
        <v>2</v>
      </c>
      <c r="I300" s="179"/>
      <c r="J300" s="180">
        <f t="shared" si="110"/>
        <v>0</v>
      </c>
      <c r="K300" s="176" t="s">
        <v>19</v>
      </c>
      <c r="L300" s="40"/>
      <c r="M300" s="181" t="s">
        <v>19</v>
      </c>
      <c r="N300" s="182" t="s">
        <v>43</v>
      </c>
      <c r="O300" s="65"/>
      <c r="P300" s="183">
        <f t="shared" si="111"/>
        <v>0</v>
      </c>
      <c r="Q300" s="183">
        <v>0</v>
      </c>
      <c r="R300" s="183">
        <f t="shared" si="112"/>
        <v>0</v>
      </c>
      <c r="S300" s="183">
        <v>0</v>
      </c>
      <c r="T300" s="184">
        <f t="shared" si="11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157</v>
      </c>
      <c r="AT300" s="185" t="s">
        <v>152</v>
      </c>
      <c r="AU300" s="185" t="s">
        <v>80</v>
      </c>
      <c r="AY300" s="18" t="s">
        <v>149</v>
      </c>
      <c r="BE300" s="186">
        <f t="shared" si="114"/>
        <v>0</v>
      </c>
      <c r="BF300" s="186">
        <f t="shared" si="115"/>
        <v>0</v>
      </c>
      <c r="BG300" s="186">
        <f t="shared" si="116"/>
        <v>0</v>
      </c>
      <c r="BH300" s="186">
        <f t="shared" si="117"/>
        <v>0</v>
      </c>
      <c r="BI300" s="186">
        <f t="shared" si="118"/>
        <v>0</v>
      </c>
      <c r="BJ300" s="18" t="s">
        <v>80</v>
      </c>
      <c r="BK300" s="186">
        <f t="shared" si="119"/>
        <v>0</v>
      </c>
      <c r="BL300" s="18" t="s">
        <v>157</v>
      </c>
      <c r="BM300" s="185" t="s">
        <v>2875</v>
      </c>
    </row>
    <row r="301" spans="1:65" s="2" customFormat="1" ht="16.5" customHeight="1">
      <c r="A301" s="35"/>
      <c r="B301" s="36"/>
      <c r="C301" s="174" t="s">
        <v>1818</v>
      </c>
      <c r="D301" s="174" t="s">
        <v>152</v>
      </c>
      <c r="E301" s="175" t="s">
        <v>2876</v>
      </c>
      <c r="F301" s="176" t="s">
        <v>2877</v>
      </c>
      <c r="G301" s="177" t="s">
        <v>2320</v>
      </c>
      <c r="H301" s="178">
        <v>6</v>
      </c>
      <c r="I301" s="179"/>
      <c r="J301" s="180">
        <f t="shared" si="110"/>
        <v>0</v>
      </c>
      <c r="K301" s="176" t="s">
        <v>19</v>
      </c>
      <c r="L301" s="40"/>
      <c r="M301" s="181" t="s">
        <v>19</v>
      </c>
      <c r="N301" s="182" t="s">
        <v>43</v>
      </c>
      <c r="O301" s="65"/>
      <c r="P301" s="183">
        <f t="shared" si="111"/>
        <v>0</v>
      </c>
      <c r="Q301" s="183">
        <v>0</v>
      </c>
      <c r="R301" s="183">
        <f t="shared" si="112"/>
        <v>0</v>
      </c>
      <c r="S301" s="183">
        <v>0</v>
      </c>
      <c r="T301" s="184">
        <f t="shared" si="11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80</v>
      </c>
      <c r="AY301" s="18" t="s">
        <v>149</v>
      </c>
      <c r="BE301" s="186">
        <f t="shared" si="114"/>
        <v>0</v>
      </c>
      <c r="BF301" s="186">
        <f t="shared" si="115"/>
        <v>0</v>
      </c>
      <c r="BG301" s="186">
        <f t="shared" si="116"/>
        <v>0</v>
      </c>
      <c r="BH301" s="186">
        <f t="shared" si="117"/>
        <v>0</v>
      </c>
      <c r="BI301" s="186">
        <f t="shared" si="118"/>
        <v>0</v>
      </c>
      <c r="BJ301" s="18" t="s">
        <v>80</v>
      </c>
      <c r="BK301" s="186">
        <f t="shared" si="119"/>
        <v>0</v>
      </c>
      <c r="BL301" s="18" t="s">
        <v>157</v>
      </c>
      <c r="BM301" s="185" t="s">
        <v>2878</v>
      </c>
    </row>
    <row r="302" spans="1:65" s="2" customFormat="1" ht="37.9" customHeight="1">
      <c r="A302" s="35"/>
      <c r="B302" s="36"/>
      <c r="C302" s="174" t="s">
        <v>1821</v>
      </c>
      <c r="D302" s="174" t="s">
        <v>152</v>
      </c>
      <c r="E302" s="175" t="s">
        <v>2879</v>
      </c>
      <c r="F302" s="176" t="s">
        <v>2880</v>
      </c>
      <c r="G302" s="177" t="s">
        <v>2320</v>
      </c>
      <c r="H302" s="178">
        <v>2</v>
      </c>
      <c r="I302" s="179"/>
      <c r="J302" s="180">
        <f t="shared" si="110"/>
        <v>0</v>
      </c>
      <c r="K302" s="176" t="s">
        <v>19</v>
      </c>
      <c r="L302" s="40"/>
      <c r="M302" s="181" t="s">
        <v>19</v>
      </c>
      <c r="N302" s="182" t="s">
        <v>43</v>
      </c>
      <c r="O302" s="65"/>
      <c r="P302" s="183">
        <f t="shared" si="111"/>
        <v>0</v>
      </c>
      <c r="Q302" s="183">
        <v>0</v>
      </c>
      <c r="R302" s="183">
        <f t="shared" si="112"/>
        <v>0</v>
      </c>
      <c r="S302" s="183">
        <v>0</v>
      </c>
      <c r="T302" s="184">
        <f t="shared" si="11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157</v>
      </c>
      <c r="AT302" s="185" t="s">
        <v>152</v>
      </c>
      <c r="AU302" s="185" t="s">
        <v>80</v>
      </c>
      <c r="AY302" s="18" t="s">
        <v>149</v>
      </c>
      <c r="BE302" s="186">
        <f t="shared" si="114"/>
        <v>0</v>
      </c>
      <c r="BF302" s="186">
        <f t="shared" si="115"/>
        <v>0</v>
      </c>
      <c r="BG302" s="186">
        <f t="shared" si="116"/>
        <v>0</v>
      </c>
      <c r="BH302" s="186">
        <f t="shared" si="117"/>
        <v>0</v>
      </c>
      <c r="BI302" s="186">
        <f t="shared" si="118"/>
        <v>0</v>
      </c>
      <c r="BJ302" s="18" t="s">
        <v>80</v>
      </c>
      <c r="BK302" s="186">
        <f t="shared" si="119"/>
        <v>0</v>
      </c>
      <c r="BL302" s="18" t="s">
        <v>157</v>
      </c>
      <c r="BM302" s="185" t="s">
        <v>2881</v>
      </c>
    </row>
    <row r="303" spans="1:65" s="2" customFormat="1" ht="16.5" customHeight="1">
      <c r="A303" s="35"/>
      <c r="B303" s="36"/>
      <c r="C303" s="174" t="s">
        <v>1826</v>
      </c>
      <c r="D303" s="174" t="s">
        <v>152</v>
      </c>
      <c r="E303" s="175" t="s">
        <v>2882</v>
      </c>
      <c r="F303" s="176" t="s">
        <v>2503</v>
      </c>
      <c r="G303" s="177" t="s">
        <v>2359</v>
      </c>
      <c r="H303" s="178">
        <v>1</v>
      </c>
      <c r="I303" s="179"/>
      <c r="J303" s="180">
        <f t="shared" si="110"/>
        <v>0</v>
      </c>
      <c r="K303" s="176" t="s">
        <v>19</v>
      </c>
      <c r="L303" s="40"/>
      <c r="M303" s="181" t="s">
        <v>19</v>
      </c>
      <c r="N303" s="182" t="s">
        <v>43</v>
      </c>
      <c r="O303" s="65"/>
      <c r="P303" s="183">
        <f t="shared" si="111"/>
        <v>0</v>
      </c>
      <c r="Q303" s="183">
        <v>0</v>
      </c>
      <c r="R303" s="183">
        <f t="shared" si="112"/>
        <v>0</v>
      </c>
      <c r="S303" s="183">
        <v>0</v>
      </c>
      <c r="T303" s="184">
        <f t="shared" si="11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157</v>
      </c>
      <c r="AT303" s="185" t="s">
        <v>152</v>
      </c>
      <c r="AU303" s="185" t="s">
        <v>80</v>
      </c>
      <c r="AY303" s="18" t="s">
        <v>149</v>
      </c>
      <c r="BE303" s="186">
        <f t="shared" si="114"/>
        <v>0</v>
      </c>
      <c r="BF303" s="186">
        <f t="shared" si="115"/>
        <v>0</v>
      </c>
      <c r="BG303" s="186">
        <f t="shared" si="116"/>
        <v>0</v>
      </c>
      <c r="BH303" s="186">
        <f t="shared" si="117"/>
        <v>0</v>
      </c>
      <c r="BI303" s="186">
        <f t="shared" si="118"/>
        <v>0</v>
      </c>
      <c r="BJ303" s="18" t="s">
        <v>80</v>
      </c>
      <c r="BK303" s="186">
        <f t="shared" si="119"/>
        <v>0</v>
      </c>
      <c r="BL303" s="18" t="s">
        <v>157</v>
      </c>
      <c r="BM303" s="185" t="s">
        <v>2883</v>
      </c>
    </row>
    <row r="304" spans="1:65" s="2" customFormat="1" ht="16.5" customHeight="1">
      <c r="A304" s="35"/>
      <c r="B304" s="36"/>
      <c r="C304" s="174" t="s">
        <v>1832</v>
      </c>
      <c r="D304" s="174" t="s">
        <v>152</v>
      </c>
      <c r="E304" s="175" t="s">
        <v>2884</v>
      </c>
      <c r="F304" s="176" t="s">
        <v>2505</v>
      </c>
      <c r="G304" s="177" t="s">
        <v>2506</v>
      </c>
      <c r="H304" s="178">
        <v>4</v>
      </c>
      <c r="I304" s="179"/>
      <c r="J304" s="180">
        <f t="shared" si="110"/>
        <v>0</v>
      </c>
      <c r="K304" s="176" t="s">
        <v>19</v>
      </c>
      <c r="L304" s="40"/>
      <c r="M304" s="181" t="s">
        <v>19</v>
      </c>
      <c r="N304" s="182" t="s">
        <v>43</v>
      </c>
      <c r="O304" s="65"/>
      <c r="P304" s="183">
        <f t="shared" si="111"/>
        <v>0</v>
      </c>
      <c r="Q304" s="183">
        <v>0</v>
      </c>
      <c r="R304" s="183">
        <f t="shared" si="112"/>
        <v>0</v>
      </c>
      <c r="S304" s="183">
        <v>0</v>
      </c>
      <c r="T304" s="184">
        <f t="shared" si="11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157</v>
      </c>
      <c r="AT304" s="185" t="s">
        <v>152</v>
      </c>
      <c r="AU304" s="185" t="s">
        <v>80</v>
      </c>
      <c r="AY304" s="18" t="s">
        <v>149</v>
      </c>
      <c r="BE304" s="186">
        <f t="shared" si="114"/>
        <v>0</v>
      </c>
      <c r="BF304" s="186">
        <f t="shared" si="115"/>
        <v>0</v>
      </c>
      <c r="BG304" s="186">
        <f t="shared" si="116"/>
        <v>0</v>
      </c>
      <c r="BH304" s="186">
        <f t="shared" si="117"/>
        <v>0</v>
      </c>
      <c r="BI304" s="186">
        <f t="shared" si="118"/>
        <v>0</v>
      </c>
      <c r="BJ304" s="18" t="s">
        <v>80</v>
      </c>
      <c r="BK304" s="186">
        <f t="shared" si="119"/>
        <v>0</v>
      </c>
      <c r="BL304" s="18" t="s">
        <v>157</v>
      </c>
      <c r="BM304" s="185" t="s">
        <v>2885</v>
      </c>
    </row>
    <row r="305" spans="1:65" s="2" customFormat="1" ht="16.5" customHeight="1">
      <c r="A305" s="35"/>
      <c r="B305" s="36"/>
      <c r="C305" s="174" t="s">
        <v>1837</v>
      </c>
      <c r="D305" s="174" t="s">
        <v>152</v>
      </c>
      <c r="E305" s="175" t="s">
        <v>2886</v>
      </c>
      <c r="F305" s="176" t="s">
        <v>2508</v>
      </c>
      <c r="G305" s="177" t="s">
        <v>2359</v>
      </c>
      <c r="H305" s="178">
        <v>1</v>
      </c>
      <c r="I305" s="179"/>
      <c r="J305" s="180">
        <f t="shared" si="110"/>
        <v>0</v>
      </c>
      <c r="K305" s="176" t="s">
        <v>19</v>
      </c>
      <c r="L305" s="40"/>
      <c r="M305" s="181" t="s">
        <v>19</v>
      </c>
      <c r="N305" s="182" t="s">
        <v>43</v>
      </c>
      <c r="O305" s="65"/>
      <c r="P305" s="183">
        <f t="shared" si="111"/>
        <v>0</v>
      </c>
      <c r="Q305" s="183">
        <v>0</v>
      </c>
      <c r="R305" s="183">
        <f t="shared" si="112"/>
        <v>0</v>
      </c>
      <c r="S305" s="183">
        <v>0</v>
      </c>
      <c r="T305" s="184">
        <f t="shared" si="11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80</v>
      </c>
      <c r="AY305" s="18" t="s">
        <v>149</v>
      </c>
      <c r="BE305" s="186">
        <f t="shared" si="114"/>
        <v>0</v>
      </c>
      <c r="BF305" s="186">
        <f t="shared" si="115"/>
        <v>0</v>
      </c>
      <c r="BG305" s="186">
        <f t="shared" si="116"/>
        <v>0</v>
      </c>
      <c r="BH305" s="186">
        <f t="shared" si="117"/>
        <v>0</v>
      </c>
      <c r="BI305" s="186">
        <f t="shared" si="118"/>
        <v>0</v>
      </c>
      <c r="BJ305" s="18" t="s">
        <v>80</v>
      </c>
      <c r="BK305" s="186">
        <f t="shared" si="119"/>
        <v>0</v>
      </c>
      <c r="BL305" s="18" t="s">
        <v>157</v>
      </c>
      <c r="BM305" s="185" t="s">
        <v>2887</v>
      </c>
    </row>
    <row r="306" spans="1:65" s="2" customFormat="1" ht="16.5" customHeight="1">
      <c r="A306" s="35"/>
      <c r="B306" s="36"/>
      <c r="C306" s="174" t="s">
        <v>1843</v>
      </c>
      <c r="D306" s="174" t="s">
        <v>152</v>
      </c>
      <c r="E306" s="175" t="s">
        <v>2888</v>
      </c>
      <c r="F306" s="176" t="s">
        <v>2510</v>
      </c>
      <c r="G306" s="177" t="s">
        <v>2359</v>
      </c>
      <c r="H306" s="178">
        <v>1</v>
      </c>
      <c r="I306" s="179"/>
      <c r="J306" s="180">
        <f t="shared" si="110"/>
        <v>0</v>
      </c>
      <c r="K306" s="176" t="s">
        <v>19</v>
      </c>
      <c r="L306" s="40"/>
      <c r="M306" s="181" t="s">
        <v>19</v>
      </c>
      <c r="N306" s="182" t="s">
        <v>43</v>
      </c>
      <c r="O306" s="65"/>
      <c r="P306" s="183">
        <f t="shared" si="111"/>
        <v>0</v>
      </c>
      <c r="Q306" s="183">
        <v>0</v>
      </c>
      <c r="R306" s="183">
        <f t="shared" si="112"/>
        <v>0</v>
      </c>
      <c r="S306" s="183">
        <v>0</v>
      </c>
      <c r="T306" s="184">
        <f t="shared" si="11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157</v>
      </c>
      <c r="AT306" s="185" t="s">
        <v>152</v>
      </c>
      <c r="AU306" s="185" t="s">
        <v>80</v>
      </c>
      <c r="AY306" s="18" t="s">
        <v>149</v>
      </c>
      <c r="BE306" s="186">
        <f t="shared" si="114"/>
        <v>0</v>
      </c>
      <c r="BF306" s="186">
        <f t="shared" si="115"/>
        <v>0</v>
      </c>
      <c r="BG306" s="186">
        <f t="shared" si="116"/>
        <v>0</v>
      </c>
      <c r="BH306" s="186">
        <f t="shared" si="117"/>
        <v>0</v>
      </c>
      <c r="BI306" s="186">
        <f t="shared" si="118"/>
        <v>0</v>
      </c>
      <c r="BJ306" s="18" t="s">
        <v>80</v>
      </c>
      <c r="BK306" s="186">
        <f t="shared" si="119"/>
        <v>0</v>
      </c>
      <c r="BL306" s="18" t="s">
        <v>157</v>
      </c>
      <c r="BM306" s="185" t="s">
        <v>2889</v>
      </c>
    </row>
    <row r="307" spans="1:65" s="2" customFormat="1" ht="16.5" customHeight="1">
      <c r="A307" s="35"/>
      <c r="B307" s="36"/>
      <c r="C307" s="174" t="s">
        <v>1848</v>
      </c>
      <c r="D307" s="174" t="s">
        <v>152</v>
      </c>
      <c r="E307" s="175" t="s">
        <v>2890</v>
      </c>
      <c r="F307" s="176" t="s">
        <v>2512</v>
      </c>
      <c r="G307" s="177" t="s">
        <v>435</v>
      </c>
      <c r="H307" s="178">
        <v>0.8</v>
      </c>
      <c r="I307" s="179"/>
      <c r="J307" s="180">
        <f t="shared" si="110"/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 t="shared" si="111"/>
        <v>0</v>
      </c>
      <c r="Q307" s="183">
        <v>0</v>
      </c>
      <c r="R307" s="183">
        <f t="shared" si="112"/>
        <v>0</v>
      </c>
      <c r="S307" s="183">
        <v>0</v>
      </c>
      <c r="T307" s="184">
        <f t="shared" si="11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80</v>
      </c>
      <c r="AY307" s="18" t="s">
        <v>149</v>
      </c>
      <c r="BE307" s="186">
        <f t="shared" si="114"/>
        <v>0</v>
      </c>
      <c r="BF307" s="186">
        <f t="shared" si="115"/>
        <v>0</v>
      </c>
      <c r="BG307" s="186">
        <f t="shared" si="116"/>
        <v>0</v>
      </c>
      <c r="BH307" s="186">
        <f t="shared" si="117"/>
        <v>0</v>
      </c>
      <c r="BI307" s="186">
        <f t="shared" si="118"/>
        <v>0</v>
      </c>
      <c r="BJ307" s="18" t="s">
        <v>80</v>
      </c>
      <c r="BK307" s="186">
        <f t="shared" si="119"/>
        <v>0</v>
      </c>
      <c r="BL307" s="18" t="s">
        <v>157</v>
      </c>
      <c r="BM307" s="185" t="s">
        <v>2891</v>
      </c>
    </row>
    <row r="308" spans="2:63" s="12" customFormat="1" ht="25.9" customHeight="1">
      <c r="B308" s="158"/>
      <c r="C308" s="159"/>
      <c r="D308" s="160" t="s">
        <v>71</v>
      </c>
      <c r="E308" s="161" t="s">
        <v>2892</v>
      </c>
      <c r="F308" s="161" t="s">
        <v>2893</v>
      </c>
      <c r="G308" s="159"/>
      <c r="H308" s="159"/>
      <c r="I308" s="162"/>
      <c r="J308" s="163">
        <f>BK308</f>
        <v>0</v>
      </c>
      <c r="K308" s="159"/>
      <c r="L308" s="164"/>
      <c r="M308" s="165"/>
      <c r="N308" s="166"/>
      <c r="O308" s="166"/>
      <c r="P308" s="167">
        <f>SUM(P309:P323)</f>
        <v>0</v>
      </c>
      <c r="Q308" s="166"/>
      <c r="R308" s="167">
        <f>SUM(R309:R323)</f>
        <v>0</v>
      </c>
      <c r="S308" s="166"/>
      <c r="T308" s="168">
        <f>SUM(T309:T323)</f>
        <v>0</v>
      </c>
      <c r="AR308" s="169" t="s">
        <v>80</v>
      </c>
      <c r="AT308" s="170" t="s">
        <v>71</v>
      </c>
      <c r="AU308" s="170" t="s">
        <v>72</v>
      </c>
      <c r="AY308" s="169" t="s">
        <v>149</v>
      </c>
      <c r="BK308" s="171">
        <f>SUM(BK309:BK323)</f>
        <v>0</v>
      </c>
    </row>
    <row r="309" spans="1:65" s="2" customFormat="1" ht="270.75" customHeight="1">
      <c r="A309" s="35"/>
      <c r="B309" s="36"/>
      <c r="C309" s="174" t="s">
        <v>1853</v>
      </c>
      <c r="D309" s="174" t="s">
        <v>152</v>
      </c>
      <c r="E309" s="175" t="s">
        <v>2894</v>
      </c>
      <c r="F309" s="176" t="s">
        <v>2895</v>
      </c>
      <c r="G309" s="177" t="s">
        <v>2359</v>
      </c>
      <c r="H309" s="178">
        <v>1</v>
      </c>
      <c r="I309" s="179"/>
      <c r="J309" s="180">
        <f aca="true" t="shared" si="120" ref="J309:J323">ROUND(I309*H309,2)</f>
        <v>0</v>
      </c>
      <c r="K309" s="176" t="s">
        <v>19</v>
      </c>
      <c r="L309" s="40"/>
      <c r="M309" s="181" t="s">
        <v>19</v>
      </c>
      <c r="N309" s="182" t="s">
        <v>43</v>
      </c>
      <c r="O309" s="65"/>
      <c r="P309" s="183">
        <f aca="true" t="shared" si="121" ref="P309:P323">O309*H309</f>
        <v>0</v>
      </c>
      <c r="Q309" s="183">
        <v>0</v>
      </c>
      <c r="R309" s="183">
        <f aca="true" t="shared" si="122" ref="R309:R323">Q309*H309</f>
        <v>0</v>
      </c>
      <c r="S309" s="183">
        <v>0</v>
      </c>
      <c r="T309" s="184">
        <f aca="true" t="shared" si="123" ref="T309:T323"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80</v>
      </c>
      <c r="AY309" s="18" t="s">
        <v>149</v>
      </c>
      <c r="BE309" s="186">
        <f aca="true" t="shared" si="124" ref="BE309:BE323">IF(N309="základní",J309,0)</f>
        <v>0</v>
      </c>
      <c r="BF309" s="186">
        <f aca="true" t="shared" si="125" ref="BF309:BF323">IF(N309="snížená",J309,0)</f>
        <v>0</v>
      </c>
      <c r="BG309" s="186">
        <f aca="true" t="shared" si="126" ref="BG309:BG323">IF(N309="zákl. přenesená",J309,0)</f>
        <v>0</v>
      </c>
      <c r="BH309" s="186">
        <f aca="true" t="shared" si="127" ref="BH309:BH323">IF(N309="sníž. přenesená",J309,0)</f>
        <v>0</v>
      </c>
      <c r="BI309" s="186">
        <f aca="true" t="shared" si="128" ref="BI309:BI323">IF(N309="nulová",J309,0)</f>
        <v>0</v>
      </c>
      <c r="BJ309" s="18" t="s">
        <v>80</v>
      </c>
      <c r="BK309" s="186">
        <f aca="true" t="shared" si="129" ref="BK309:BK323">ROUND(I309*H309,2)</f>
        <v>0</v>
      </c>
      <c r="BL309" s="18" t="s">
        <v>157</v>
      </c>
      <c r="BM309" s="185" t="s">
        <v>2896</v>
      </c>
    </row>
    <row r="310" spans="1:65" s="2" customFormat="1" ht="24.2" customHeight="1">
      <c r="A310" s="35"/>
      <c r="B310" s="36"/>
      <c r="C310" s="174" t="s">
        <v>1858</v>
      </c>
      <c r="D310" s="174" t="s">
        <v>152</v>
      </c>
      <c r="E310" s="175" t="s">
        <v>2897</v>
      </c>
      <c r="F310" s="176" t="s">
        <v>2619</v>
      </c>
      <c r="G310" s="177" t="s">
        <v>2359</v>
      </c>
      <c r="H310" s="178">
        <v>2</v>
      </c>
      <c r="I310" s="179"/>
      <c r="J310" s="180">
        <f t="shared" si="120"/>
        <v>0</v>
      </c>
      <c r="K310" s="176" t="s">
        <v>19</v>
      </c>
      <c r="L310" s="40"/>
      <c r="M310" s="181" t="s">
        <v>19</v>
      </c>
      <c r="N310" s="182" t="s">
        <v>43</v>
      </c>
      <c r="O310" s="65"/>
      <c r="P310" s="183">
        <f t="shared" si="121"/>
        <v>0</v>
      </c>
      <c r="Q310" s="183">
        <v>0</v>
      </c>
      <c r="R310" s="183">
        <f t="shared" si="122"/>
        <v>0</v>
      </c>
      <c r="S310" s="183">
        <v>0</v>
      </c>
      <c r="T310" s="184">
        <f t="shared" si="12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157</v>
      </c>
      <c r="AT310" s="185" t="s">
        <v>152</v>
      </c>
      <c r="AU310" s="185" t="s">
        <v>80</v>
      </c>
      <c r="AY310" s="18" t="s">
        <v>149</v>
      </c>
      <c r="BE310" s="186">
        <f t="shared" si="124"/>
        <v>0</v>
      </c>
      <c r="BF310" s="186">
        <f t="shared" si="125"/>
        <v>0</v>
      </c>
      <c r="BG310" s="186">
        <f t="shared" si="126"/>
        <v>0</v>
      </c>
      <c r="BH310" s="186">
        <f t="shared" si="127"/>
        <v>0</v>
      </c>
      <c r="BI310" s="186">
        <f t="shared" si="128"/>
        <v>0</v>
      </c>
      <c r="BJ310" s="18" t="s">
        <v>80</v>
      </c>
      <c r="BK310" s="186">
        <f t="shared" si="129"/>
        <v>0</v>
      </c>
      <c r="BL310" s="18" t="s">
        <v>157</v>
      </c>
      <c r="BM310" s="185" t="s">
        <v>2898</v>
      </c>
    </row>
    <row r="311" spans="1:65" s="2" customFormat="1" ht="16.5" customHeight="1">
      <c r="A311" s="35"/>
      <c r="B311" s="36"/>
      <c r="C311" s="174" t="s">
        <v>1863</v>
      </c>
      <c r="D311" s="174" t="s">
        <v>152</v>
      </c>
      <c r="E311" s="175" t="s">
        <v>2899</v>
      </c>
      <c r="F311" s="176" t="s">
        <v>2900</v>
      </c>
      <c r="G311" s="177" t="s">
        <v>2320</v>
      </c>
      <c r="H311" s="178">
        <v>1</v>
      </c>
      <c r="I311" s="179"/>
      <c r="J311" s="180">
        <f t="shared" si="120"/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 t="shared" si="121"/>
        <v>0</v>
      </c>
      <c r="Q311" s="183">
        <v>0</v>
      </c>
      <c r="R311" s="183">
        <f t="shared" si="122"/>
        <v>0</v>
      </c>
      <c r="S311" s="183">
        <v>0</v>
      </c>
      <c r="T311" s="184">
        <f t="shared" si="12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80</v>
      </c>
      <c r="AY311" s="18" t="s">
        <v>149</v>
      </c>
      <c r="BE311" s="186">
        <f t="shared" si="124"/>
        <v>0</v>
      </c>
      <c r="BF311" s="186">
        <f t="shared" si="125"/>
        <v>0</v>
      </c>
      <c r="BG311" s="186">
        <f t="shared" si="126"/>
        <v>0</v>
      </c>
      <c r="BH311" s="186">
        <f t="shared" si="127"/>
        <v>0</v>
      </c>
      <c r="BI311" s="186">
        <f t="shared" si="128"/>
        <v>0</v>
      </c>
      <c r="BJ311" s="18" t="s">
        <v>80</v>
      </c>
      <c r="BK311" s="186">
        <f t="shared" si="129"/>
        <v>0</v>
      </c>
      <c r="BL311" s="18" t="s">
        <v>157</v>
      </c>
      <c r="BM311" s="185" t="s">
        <v>2901</v>
      </c>
    </row>
    <row r="312" spans="1:65" s="2" customFormat="1" ht="16.5" customHeight="1">
      <c r="A312" s="35"/>
      <c r="B312" s="36"/>
      <c r="C312" s="174" t="s">
        <v>1868</v>
      </c>
      <c r="D312" s="174" t="s">
        <v>152</v>
      </c>
      <c r="E312" s="175" t="s">
        <v>2902</v>
      </c>
      <c r="F312" s="176" t="s">
        <v>2852</v>
      </c>
      <c r="G312" s="177" t="s">
        <v>2320</v>
      </c>
      <c r="H312" s="178">
        <v>4</v>
      </c>
      <c r="I312" s="179"/>
      <c r="J312" s="180">
        <f t="shared" si="120"/>
        <v>0</v>
      </c>
      <c r="K312" s="176" t="s">
        <v>19</v>
      </c>
      <c r="L312" s="40"/>
      <c r="M312" s="181" t="s">
        <v>19</v>
      </c>
      <c r="N312" s="182" t="s">
        <v>43</v>
      </c>
      <c r="O312" s="65"/>
      <c r="P312" s="183">
        <f t="shared" si="121"/>
        <v>0</v>
      </c>
      <c r="Q312" s="183">
        <v>0</v>
      </c>
      <c r="R312" s="183">
        <f t="shared" si="122"/>
        <v>0</v>
      </c>
      <c r="S312" s="183">
        <v>0</v>
      </c>
      <c r="T312" s="184">
        <f t="shared" si="12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157</v>
      </c>
      <c r="AT312" s="185" t="s">
        <v>152</v>
      </c>
      <c r="AU312" s="185" t="s">
        <v>80</v>
      </c>
      <c r="AY312" s="18" t="s">
        <v>149</v>
      </c>
      <c r="BE312" s="186">
        <f t="shared" si="124"/>
        <v>0</v>
      </c>
      <c r="BF312" s="186">
        <f t="shared" si="125"/>
        <v>0</v>
      </c>
      <c r="BG312" s="186">
        <f t="shared" si="126"/>
        <v>0</v>
      </c>
      <c r="BH312" s="186">
        <f t="shared" si="127"/>
        <v>0</v>
      </c>
      <c r="BI312" s="186">
        <f t="shared" si="128"/>
        <v>0</v>
      </c>
      <c r="BJ312" s="18" t="s">
        <v>80</v>
      </c>
      <c r="BK312" s="186">
        <f t="shared" si="129"/>
        <v>0</v>
      </c>
      <c r="BL312" s="18" t="s">
        <v>157</v>
      </c>
      <c r="BM312" s="185" t="s">
        <v>2903</v>
      </c>
    </row>
    <row r="313" spans="1:65" s="2" customFormat="1" ht="24.2" customHeight="1">
      <c r="A313" s="35"/>
      <c r="B313" s="36"/>
      <c r="C313" s="174" t="s">
        <v>1909</v>
      </c>
      <c r="D313" s="174" t="s">
        <v>152</v>
      </c>
      <c r="E313" s="175" t="s">
        <v>2904</v>
      </c>
      <c r="F313" s="176" t="s">
        <v>2905</v>
      </c>
      <c r="G313" s="177" t="s">
        <v>2320</v>
      </c>
      <c r="H313" s="178">
        <v>1</v>
      </c>
      <c r="I313" s="179"/>
      <c r="J313" s="180">
        <f t="shared" si="120"/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 t="shared" si="121"/>
        <v>0</v>
      </c>
      <c r="Q313" s="183">
        <v>0</v>
      </c>
      <c r="R313" s="183">
        <f t="shared" si="122"/>
        <v>0</v>
      </c>
      <c r="S313" s="183">
        <v>0</v>
      </c>
      <c r="T313" s="184">
        <f t="shared" si="12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80</v>
      </c>
      <c r="AY313" s="18" t="s">
        <v>149</v>
      </c>
      <c r="BE313" s="186">
        <f t="shared" si="124"/>
        <v>0</v>
      </c>
      <c r="BF313" s="186">
        <f t="shared" si="125"/>
        <v>0</v>
      </c>
      <c r="BG313" s="186">
        <f t="shared" si="126"/>
        <v>0</v>
      </c>
      <c r="BH313" s="186">
        <f t="shared" si="127"/>
        <v>0</v>
      </c>
      <c r="BI313" s="186">
        <f t="shared" si="128"/>
        <v>0</v>
      </c>
      <c r="BJ313" s="18" t="s">
        <v>80</v>
      </c>
      <c r="BK313" s="186">
        <f t="shared" si="129"/>
        <v>0</v>
      </c>
      <c r="BL313" s="18" t="s">
        <v>157</v>
      </c>
      <c r="BM313" s="185" t="s">
        <v>2906</v>
      </c>
    </row>
    <row r="314" spans="1:65" s="2" customFormat="1" ht="24.2" customHeight="1">
      <c r="A314" s="35"/>
      <c r="B314" s="36"/>
      <c r="C314" s="174" t="s">
        <v>1917</v>
      </c>
      <c r="D314" s="174" t="s">
        <v>152</v>
      </c>
      <c r="E314" s="175" t="s">
        <v>2907</v>
      </c>
      <c r="F314" s="176" t="s">
        <v>2908</v>
      </c>
      <c r="G314" s="177" t="s">
        <v>2320</v>
      </c>
      <c r="H314" s="178">
        <v>2</v>
      </c>
      <c r="I314" s="179"/>
      <c r="J314" s="180">
        <f t="shared" si="120"/>
        <v>0</v>
      </c>
      <c r="K314" s="176" t="s">
        <v>19</v>
      </c>
      <c r="L314" s="40"/>
      <c r="M314" s="181" t="s">
        <v>19</v>
      </c>
      <c r="N314" s="182" t="s">
        <v>43</v>
      </c>
      <c r="O314" s="65"/>
      <c r="P314" s="183">
        <f t="shared" si="121"/>
        <v>0</v>
      </c>
      <c r="Q314" s="183">
        <v>0</v>
      </c>
      <c r="R314" s="183">
        <f t="shared" si="122"/>
        <v>0</v>
      </c>
      <c r="S314" s="183">
        <v>0</v>
      </c>
      <c r="T314" s="184">
        <f t="shared" si="12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157</v>
      </c>
      <c r="AT314" s="185" t="s">
        <v>152</v>
      </c>
      <c r="AU314" s="185" t="s">
        <v>80</v>
      </c>
      <c r="AY314" s="18" t="s">
        <v>149</v>
      </c>
      <c r="BE314" s="186">
        <f t="shared" si="124"/>
        <v>0</v>
      </c>
      <c r="BF314" s="186">
        <f t="shared" si="125"/>
        <v>0</v>
      </c>
      <c r="BG314" s="186">
        <f t="shared" si="126"/>
        <v>0</v>
      </c>
      <c r="BH314" s="186">
        <f t="shared" si="127"/>
        <v>0</v>
      </c>
      <c r="BI314" s="186">
        <f t="shared" si="128"/>
        <v>0</v>
      </c>
      <c r="BJ314" s="18" t="s">
        <v>80</v>
      </c>
      <c r="BK314" s="186">
        <f t="shared" si="129"/>
        <v>0</v>
      </c>
      <c r="BL314" s="18" t="s">
        <v>157</v>
      </c>
      <c r="BM314" s="185" t="s">
        <v>2909</v>
      </c>
    </row>
    <row r="315" spans="1:65" s="2" customFormat="1" ht="16.5" customHeight="1">
      <c r="A315" s="35"/>
      <c r="B315" s="36"/>
      <c r="C315" s="174" t="s">
        <v>1922</v>
      </c>
      <c r="D315" s="174" t="s">
        <v>152</v>
      </c>
      <c r="E315" s="175" t="s">
        <v>2910</v>
      </c>
      <c r="F315" s="176" t="s">
        <v>2497</v>
      </c>
      <c r="G315" s="177" t="s">
        <v>2320</v>
      </c>
      <c r="H315" s="178">
        <v>1</v>
      </c>
      <c r="I315" s="179"/>
      <c r="J315" s="180">
        <f t="shared" si="120"/>
        <v>0</v>
      </c>
      <c r="K315" s="176" t="s">
        <v>19</v>
      </c>
      <c r="L315" s="40"/>
      <c r="M315" s="181" t="s">
        <v>19</v>
      </c>
      <c r="N315" s="182" t="s">
        <v>43</v>
      </c>
      <c r="O315" s="65"/>
      <c r="P315" s="183">
        <f t="shared" si="121"/>
        <v>0</v>
      </c>
      <c r="Q315" s="183">
        <v>0</v>
      </c>
      <c r="R315" s="183">
        <f t="shared" si="122"/>
        <v>0</v>
      </c>
      <c r="S315" s="183">
        <v>0</v>
      </c>
      <c r="T315" s="184">
        <f t="shared" si="12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80</v>
      </c>
      <c r="AY315" s="18" t="s">
        <v>149</v>
      </c>
      <c r="BE315" s="186">
        <f t="shared" si="124"/>
        <v>0</v>
      </c>
      <c r="BF315" s="186">
        <f t="shared" si="125"/>
        <v>0</v>
      </c>
      <c r="BG315" s="186">
        <f t="shared" si="126"/>
        <v>0</v>
      </c>
      <c r="BH315" s="186">
        <f t="shared" si="127"/>
        <v>0</v>
      </c>
      <c r="BI315" s="186">
        <f t="shared" si="128"/>
        <v>0</v>
      </c>
      <c r="BJ315" s="18" t="s">
        <v>80</v>
      </c>
      <c r="BK315" s="186">
        <f t="shared" si="129"/>
        <v>0</v>
      </c>
      <c r="BL315" s="18" t="s">
        <v>157</v>
      </c>
      <c r="BM315" s="185" t="s">
        <v>2911</v>
      </c>
    </row>
    <row r="316" spans="1:65" s="2" customFormat="1" ht="24.2" customHeight="1">
      <c r="A316" s="35"/>
      <c r="B316" s="36"/>
      <c r="C316" s="174" t="s">
        <v>1927</v>
      </c>
      <c r="D316" s="174" t="s">
        <v>152</v>
      </c>
      <c r="E316" s="175" t="s">
        <v>2912</v>
      </c>
      <c r="F316" s="176" t="s">
        <v>2501</v>
      </c>
      <c r="G316" s="177" t="s">
        <v>170</v>
      </c>
      <c r="H316" s="178">
        <v>14</v>
      </c>
      <c r="I316" s="179"/>
      <c r="J316" s="180">
        <f t="shared" si="120"/>
        <v>0</v>
      </c>
      <c r="K316" s="176" t="s">
        <v>19</v>
      </c>
      <c r="L316" s="40"/>
      <c r="M316" s="181" t="s">
        <v>19</v>
      </c>
      <c r="N316" s="182" t="s">
        <v>43</v>
      </c>
      <c r="O316" s="65"/>
      <c r="P316" s="183">
        <f t="shared" si="121"/>
        <v>0</v>
      </c>
      <c r="Q316" s="183">
        <v>0</v>
      </c>
      <c r="R316" s="183">
        <f t="shared" si="122"/>
        <v>0</v>
      </c>
      <c r="S316" s="183">
        <v>0</v>
      </c>
      <c r="T316" s="184">
        <f t="shared" si="12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157</v>
      </c>
      <c r="AT316" s="185" t="s">
        <v>152</v>
      </c>
      <c r="AU316" s="185" t="s">
        <v>80</v>
      </c>
      <c r="AY316" s="18" t="s">
        <v>149</v>
      </c>
      <c r="BE316" s="186">
        <f t="shared" si="124"/>
        <v>0</v>
      </c>
      <c r="BF316" s="186">
        <f t="shared" si="125"/>
        <v>0</v>
      </c>
      <c r="BG316" s="186">
        <f t="shared" si="126"/>
        <v>0</v>
      </c>
      <c r="BH316" s="186">
        <f t="shared" si="127"/>
        <v>0</v>
      </c>
      <c r="BI316" s="186">
        <f t="shared" si="128"/>
        <v>0</v>
      </c>
      <c r="BJ316" s="18" t="s">
        <v>80</v>
      </c>
      <c r="BK316" s="186">
        <f t="shared" si="129"/>
        <v>0</v>
      </c>
      <c r="BL316" s="18" t="s">
        <v>157</v>
      </c>
      <c r="BM316" s="185" t="s">
        <v>2913</v>
      </c>
    </row>
    <row r="317" spans="1:65" s="2" customFormat="1" ht="16.5" customHeight="1">
      <c r="A317" s="35"/>
      <c r="B317" s="36"/>
      <c r="C317" s="174" t="s">
        <v>1933</v>
      </c>
      <c r="D317" s="174" t="s">
        <v>152</v>
      </c>
      <c r="E317" s="175" t="s">
        <v>2914</v>
      </c>
      <c r="F317" s="176" t="s">
        <v>2548</v>
      </c>
      <c r="G317" s="177" t="s">
        <v>170</v>
      </c>
      <c r="H317" s="178">
        <v>11</v>
      </c>
      <c r="I317" s="179"/>
      <c r="J317" s="180">
        <f t="shared" si="120"/>
        <v>0</v>
      </c>
      <c r="K317" s="176" t="s">
        <v>19</v>
      </c>
      <c r="L317" s="40"/>
      <c r="M317" s="181" t="s">
        <v>19</v>
      </c>
      <c r="N317" s="182" t="s">
        <v>43</v>
      </c>
      <c r="O317" s="65"/>
      <c r="P317" s="183">
        <f t="shared" si="121"/>
        <v>0</v>
      </c>
      <c r="Q317" s="183">
        <v>0</v>
      </c>
      <c r="R317" s="183">
        <f t="shared" si="122"/>
        <v>0</v>
      </c>
      <c r="S317" s="183">
        <v>0</v>
      </c>
      <c r="T317" s="184">
        <f t="shared" si="12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157</v>
      </c>
      <c r="AT317" s="185" t="s">
        <v>152</v>
      </c>
      <c r="AU317" s="185" t="s">
        <v>80</v>
      </c>
      <c r="AY317" s="18" t="s">
        <v>149</v>
      </c>
      <c r="BE317" s="186">
        <f t="shared" si="124"/>
        <v>0</v>
      </c>
      <c r="BF317" s="186">
        <f t="shared" si="125"/>
        <v>0</v>
      </c>
      <c r="BG317" s="186">
        <f t="shared" si="126"/>
        <v>0</v>
      </c>
      <c r="BH317" s="186">
        <f t="shared" si="127"/>
        <v>0</v>
      </c>
      <c r="BI317" s="186">
        <f t="shared" si="128"/>
        <v>0</v>
      </c>
      <c r="BJ317" s="18" t="s">
        <v>80</v>
      </c>
      <c r="BK317" s="186">
        <f t="shared" si="129"/>
        <v>0</v>
      </c>
      <c r="BL317" s="18" t="s">
        <v>157</v>
      </c>
      <c r="BM317" s="185" t="s">
        <v>2915</v>
      </c>
    </row>
    <row r="318" spans="1:65" s="2" customFormat="1" ht="16.5" customHeight="1">
      <c r="A318" s="35"/>
      <c r="B318" s="36"/>
      <c r="C318" s="174" t="s">
        <v>1936</v>
      </c>
      <c r="D318" s="174" t="s">
        <v>152</v>
      </c>
      <c r="E318" s="175" t="s">
        <v>2916</v>
      </c>
      <c r="F318" s="176" t="s">
        <v>2865</v>
      </c>
      <c r="G318" s="177" t="s">
        <v>247</v>
      </c>
      <c r="H318" s="178">
        <v>24</v>
      </c>
      <c r="I318" s="179"/>
      <c r="J318" s="180">
        <f t="shared" si="120"/>
        <v>0</v>
      </c>
      <c r="K318" s="176" t="s">
        <v>19</v>
      </c>
      <c r="L318" s="40"/>
      <c r="M318" s="181" t="s">
        <v>19</v>
      </c>
      <c r="N318" s="182" t="s">
        <v>43</v>
      </c>
      <c r="O318" s="65"/>
      <c r="P318" s="183">
        <f t="shared" si="121"/>
        <v>0</v>
      </c>
      <c r="Q318" s="183">
        <v>0</v>
      </c>
      <c r="R318" s="183">
        <f t="shared" si="122"/>
        <v>0</v>
      </c>
      <c r="S318" s="183">
        <v>0</v>
      </c>
      <c r="T318" s="184">
        <f t="shared" si="12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157</v>
      </c>
      <c r="AT318" s="185" t="s">
        <v>152</v>
      </c>
      <c r="AU318" s="185" t="s">
        <v>80</v>
      </c>
      <c r="AY318" s="18" t="s">
        <v>149</v>
      </c>
      <c r="BE318" s="186">
        <f t="shared" si="124"/>
        <v>0</v>
      </c>
      <c r="BF318" s="186">
        <f t="shared" si="125"/>
        <v>0</v>
      </c>
      <c r="BG318" s="186">
        <f t="shared" si="126"/>
        <v>0</v>
      </c>
      <c r="BH318" s="186">
        <f t="shared" si="127"/>
        <v>0</v>
      </c>
      <c r="BI318" s="186">
        <f t="shared" si="128"/>
        <v>0</v>
      </c>
      <c r="BJ318" s="18" t="s">
        <v>80</v>
      </c>
      <c r="BK318" s="186">
        <f t="shared" si="129"/>
        <v>0</v>
      </c>
      <c r="BL318" s="18" t="s">
        <v>157</v>
      </c>
      <c r="BM318" s="185" t="s">
        <v>2917</v>
      </c>
    </row>
    <row r="319" spans="1:65" s="2" customFormat="1" ht="16.5" customHeight="1">
      <c r="A319" s="35"/>
      <c r="B319" s="36"/>
      <c r="C319" s="174" t="s">
        <v>1946</v>
      </c>
      <c r="D319" s="174" t="s">
        <v>152</v>
      </c>
      <c r="E319" s="175" t="s">
        <v>2918</v>
      </c>
      <c r="F319" s="176" t="s">
        <v>2503</v>
      </c>
      <c r="G319" s="177" t="s">
        <v>2359</v>
      </c>
      <c r="H319" s="178">
        <v>1</v>
      </c>
      <c r="I319" s="179"/>
      <c r="J319" s="180">
        <f t="shared" si="120"/>
        <v>0</v>
      </c>
      <c r="K319" s="176" t="s">
        <v>19</v>
      </c>
      <c r="L319" s="40"/>
      <c r="M319" s="181" t="s">
        <v>19</v>
      </c>
      <c r="N319" s="182" t="s">
        <v>43</v>
      </c>
      <c r="O319" s="65"/>
      <c r="P319" s="183">
        <f t="shared" si="121"/>
        <v>0</v>
      </c>
      <c r="Q319" s="183">
        <v>0</v>
      </c>
      <c r="R319" s="183">
        <f t="shared" si="122"/>
        <v>0</v>
      </c>
      <c r="S319" s="183">
        <v>0</v>
      </c>
      <c r="T319" s="184">
        <f t="shared" si="12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157</v>
      </c>
      <c r="AT319" s="185" t="s">
        <v>152</v>
      </c>
      <c r="AU319" s="185" t="s">
        <v>80</v>
      </c>
      <c r="AY319" s="18" t="s">
        <v>149</v>
      </c>
      <c r="BE319" s="186">
        <f t="shared" si="124"/>
        <v>0</v>
      </c>
      <c r="BF319" s="186">
        <f t="shared" si="125"/>
        <v>0</v>
      </c>
      <c r="BG319" s="186">
        <f t="shared" si="126"/>
        <v>0</v>
      </c>
      <c r="BH319" s="186">
        <f t="shared" si="127"/>
        <v>0</v>
      </c>
      <c r="BI319" s="186">
        <f t="shared" si="128"/>
        <v>0</v>
      </c>
      <c r="BJ319" s="18" t="s">
        <v>80</v>
      </c>
      <c r="BK319" s="186">
        <f t="shared" si="129"/>
        <v>0</v>
      </c>
      <c r="BL319" s="18" t="s">
        <v>157</v>
      </c>
      <c r="BM319" s="185" t="s">
        <v>2919</v>
      </c>
    </row>
    <row r="320" spans="1:65" s="2" customFormat="1" ht="16.5" customHeight="1">
      <c r="A320" s="35"/>
      <c r="B320" s="36"/>
      <c r="C320" s="174" t="s">
        <v>1951</v>
      </c>
      <c r="D320" s="174" t="s">
        <v>152</v>
      </c>
      <c r="E320" s="175" t="s">
        <v>2920</v>
      </c>
      <c r="F320" s="176" t="s">
        <v>2505</v>
      </c>
      <c r="G320" s="177" t="s">
        <v>2506</v>
      </c>
      <c r="H320" s="178">
        <v>4</v>
      </c>
      <c r="I320" s="179"/>
      <c r="J320" s="180">
        <f t="shared" si="120"/>
        <v>0</v>
      </c>
      <c r="K320" s="176" t="s">
        <v>19</v>
      </c>
      <c r="L320" s="40"/>
      <c r="M320" s="181" t="s">
        <v>19</v>
      </c>
      <c r="N320" s="182" t="s">
        <v>43</v>
      </c>
      <c r="O320" s="65"/>
      <c r="P320" s="183">
        <f t="shared" si="121"/>
        <v>0</v>
      </c>
      <c r="Q320" s="183">
        <v>0</v>
      </c>
      <c r="R320" s="183">
        <f t="shared" si="122"/>
        <v>0</v>
      </c>
      <c r="S320" s="183">
        <v>0</v>
      </c>
      <c r="T320" s="184">
        <f t="shared" si="12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157</v>
      </c>
      <c r="AT320" s="185" t="s">
        <v>152</v>
      </c>
      <c r="AU320" s="185" t="s">
        <v>80</v>
      </c>
      <c r="AY320" s="18" t="s">
        <v>149</v>
      </c>
      <c r="BE320" s="186">
        <f t="shared" si="124"/>
        <v>0</v>
      </c>
      <c r="BF320" s="186">
        <f t="shared" si="125"/>
        <v>0</v>
      </c>
      <c r="BG320" s="186">
        <f t="shared" si="126"/>
        <v>0</v>
      </c>
      <c r="BH320" s="186">
        <f t="shared" si="127"/>
        <v>0</v>
      </c>
      <c r="BI320" s="186">
        <f t="shared" si="128"/>
        <v>0</v>
      </c>
      <c r="BJ320" s="18" t="s">
        <v>80</v>
      </c>
      <c r="BK320" s="186">
        <f t="shared" si="129"/>
        <v>0</v>
      </c>
      <c r="BL320" s="18" t="s">
        <v>157</v>
      </c>
      <c r="BM320" s="185" t="s">
        <v>2921</v>
      </c>
    </row>
    <row r="321" spans="1:65" s="2" customFormat="1" ht="16.5" customHeight="1">
      <c r="A321" s="35"/>
      <c r="B321" s="36"/>
      <c r="C321" s="174" t="s">
        <v>1958</v>
      </c>
      <c r="D321" s="174" t="s">
        <v>152</v>
      </c>
      <c r="E321" s="175" t="s">
        <v>2922</v>
      </c>
      <c r="F321" s="176" t="s">
        <v>2508</v>
      </c>
      <c r="G321" s="177" t="s">
        <v>2359</v>
      </c>
      <c r="H321" s="178">
        <v>1</v>
      </c>
      <c r="I321" s="179"/>
      <c r="J321" s="180">
        <f t="shared" si="120"/>
        <v>0</v>
      </c>
      <c r="K321" s="176" t="s">
        <v>19</v>
      </c>
      <c r="L321" s="40"/>
      <c r="M321" s="181" t="s">
        <v>19</v>
      </c>
      <c r="N321" s="182" t="s">
        <v>43</v>
      </c>
      <c r="O321" s="65"/>
      <c r="P321" s="183">
        <f t="shared" si="121"/>
        <v>0</v>
      </c>
      <c r="Q321" s="183">
        <v>0</v>
      </c>
      <c r="R321" s="183">
        <f t="shared" si="122"/>
        <v>0</v>
      </c>
      <c r="S321" s="183">
        <v>0</v>
      </c>
      <c r="T321" s="184">
        <f t="shared" si="12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157</v>
      </c>
      <c r="AT321" s="185" t="s">
        <v>152</v>
      </c>
      <c r="AU321" s="185" t="s">
        <v>80</v>
      </c>
      <c r="AY321" s="18" t="s">
        <v>149</v>
      </c>
      <c r="BE321" s="186">
        <f t="shared" si="124"/>
        <v>0</v>
      </c>
      <c r="BF321" s="186">
        <f t="shared" si="125"/>
        <v>0</v>
      </c>
      <c r="BG321" s="186">
        <f t="shared" si="126"/>
        <v>0</v>
      </c>
      <c r="BH321" s="186">
        <f t="shared" si="127"/>
        <v>0</v>
      </c>
      <c r="BI321" s="186">
        <f t="shared" si="128"/>
        <v>0</v>
      </c>
      <c r="BJ321" s="18" t="s">
        <v>80</v>
      </c>
      <c r="BK321" s="186">
        <f t="shared" si="129"/>
        <v>0</v>
      </c>
      <c r="BL321" s="18" t="s">
        <v>157</v>
      </c>
      <c r="BM321" s="185" t="s">
        <v>2923</v>
      </c>
    </row>
    <row r="322" spans="1:65" s="2" customFormat="1" ht="16.5" customHeight="1">
      <c r="A322" s="35"/>
      <c r="B322" s="36"/>
      <c r="C322" s="174" t="s">
        <v>1961</v>
      </c>
      <c r="D322" s="174" t="s">
        <v>152</v>
      </c>
      <c r="E322" s="175" t="s">
        <v>2924</v>
      </c>
      <c r="F322" s="176" t="s">
        <v>2510</v>
      </c>
      <c r="G322" s="177" t="s">
        <v>2359</v>
      </c>
      <c r="H322" s="178">
        <v>1</v>
      </c>
      <c r="I322" s="179"/>
      <c r="J322" s="180">
        <f t="shared" si="120"/>
        <v>0</v>
      </c>
      <c r="K322" s="176" t="s">
        <v>19</v>
      </c>
      <c r="L322" s="40"/>
      <c r="M322" s="181" t="s">
        <v>19</v>
      </c>
      <c r="N322" s="182" t="s">
        <v>43</v>
      </c>
      <c r="O322" s="65"/>
      <c r="P322" s="183">
        <f t="shared" si="121"/>
        <v>0</v>
      </c>
      <c r="Q322" s="183">
        <v>0</v>
      </c>
      <c r="R322" s="183">
        <f t="shared" si="122"/>
        <v>0</v>
      </c>
      <c r="S322" s="183">
        <v>0</v>
      </c>
      <c r="T322" s="184">
        <f t="shared" si="12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157</v>
      </c>
      <c r="AT322" s="185" t="s">
        <v>152</v>
      </c>
      <c r="AU322" s="185" t="s">
        <v>80</v>
      </c>
      <c r="AY322" s="18" t="s">
        <v>149</v>
      </c>
      <c r="BE322" s="186">
        <f t="shared" si="124"/>
        <v>0</v>
      </c>
      <c r="BF322" s="186">
        <f t="shared" si="125"/>
        <v>0</v>
      </c>
      <c r="BG322" s="186">
        <f t="shared" si="126"/>
        <v>0</v>
      </c>
      <c r="BH322" s="186">
        <f t="shared" si="127"/>
        <v>0</v>
      </c>
      <c r="BI322" s="186">
        <f t="shared" si="128"/>
        <v>0</v>
      </c>
      <c r="BJ322" s="18" t="s">
        <v>80</v>
      </c>
      <c r="BK322" s="186">
        <f t="shared" si="129"/>
        <v>0</v>
      </c>
      <c r="BL322" s="18" t="s">
        <v>157</v>
      </c>
      <c r="BM322" s="185" t="s">
        <v>2925</v>
      </c>
    </row>
    <row r="323" spans="1:65" s="2" customFormat="1" ht="16.5" customHeight="1">
      <c r="A323" s="35"/>
      <c r="B323" s="36"/>
      <c r="C323" s="174" t="s">
        <v>1966</v>
      </c>
      <c r="D323" s="174" t="s">
        <v>152</v>
      </c>
      <c r="E323" s="175" t="s">
        <v>2926</v>
      </c>
      <c r="F323" s="176" t="s">
        <v>2512</v>
      </c>
      <c r="G323" s="177" t="s">
        <v>435</v>
      </c>
      <c r="H323" s="178">
        <v>0.8</v>
      </c>
      <c r="I323" s="179"/>
      <c r="J323" s="180">
        <f t="shared" si="120"/>
        <v>0</v>
      </c>
      <c r="K323" s="176" t="s">
        <v>19</v>
      </c>
      <c r="L323" s="40"/>
      <c r="M323" s="181" t="s">
        <v>19</v>
      </c>
      <c r="N323" s="182" t="s">
        <v>43</v>
      </c>
      <c r="O323" s="65"/>
      <c r="P323" s="183">
        <f t="shared" si="121"/>
        <v>0</v>
      </c>
      <c r="Q323" s="183">
        <v>0</v>
      </c>
      <c r="R323" s="183">
        <f t="shared" si="122"/>
        <v>0</v>
      </c>
      <c r="S323" s="183">
        <v>0</v>
      </c>
      <c r="T323" s="184">
        <f t="shared" si="12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157</v>
      </c>
      <c r="AT323" s="185" t="s">
        <v>152</v>
      </c>
      <c r="AU323" s="185" t="s">
        <v>80</v>
      </c>
      <c r="AY323" s="18" t="s">
        <v>149</v>
      </c>
      <c r="BE323" s="186">
        <f t="shared" si="124"/>
        <v>0</v>
      </c>
      <c r="BF323" s="186">
        <f t="shared" si="125"/>
        <v>0</v>
      </c>
      <c r="BG323" s="186">
        <f t="shared" si="126"/>
        <v>0</v>
      </c>
      <c r="BH323" s="186">
        <f t="shared" si="127"/>
        <v>0</v>
      </c>
      <c r="BI323" s="186">
        <f t="shared" si="128"/>
        <v>0</v>
      </c>
      <c r="BJ323" s="18" t="s">
        <v>80</v>
      </c>
      <c r="BK323" s="186">
        <f t="shared" si="129"/>
        <v>0</v>
      </c>
      <c r="BL323" s="18" t="s">
        <v>157</v>
      </c>
      <c r="BM323" s="185" t="s">
        <v>2927</v>
      </c>
    </row>
    <row r="324" spans="2:63" s="12" customFormat="1" ht="25.9" customHeight="1">
      <c r="B324" s="158"/>
      <c r="C324" s="159"/>
      <c r="D324" s="160" t="s">
        <v>71</v>
      </c>
      <c r="E324" s="161" t="s">
        <v>2928</v>
      </c>
      <c r="F324" s="161" t="s">
        <v>2929</v>
      </c>
      <c r="G324" s="159"/>
      <c r="H324" s="159"/>
      <c r="I324" s="162"/>
      <c r="J324" s="163">
        <f>BK324</f>
        <v>0</v>
      </c>
      <c r="K324" s="159"/>
      <c r="L324" s="164"/>
      <c r="M324" s="165"/>
      <c r="N324" s="166"/>
      <c r="O324" s="166"/>
      <c r="P324" s="167">
        <f>SUM(P325:P331)</f>
        <v>0</v>
      </c>
      <c r="Q324" s="166"/>
      <c r="R324" s="167">
        <f>SUM(R325:R331)</f>
        <v>0</v>
      </c>
      <c r="S324" s="166"/>
      <c r="T324" s="168">
        <f>SUM(T325:T331)</f>
        <v>0</v>
      </c>
      <c r="AR324" s="169" t="s">
        <v>80</v>
      </c>
      <c r="AT324" s="170" t="s">
        <v>71</v>
      </c>
      <c r="AU324" s="170" t="s">
        <v>72</v>
      </c>
      <c r="AY324" s="169" t="s">
        <v>149</v>
      </c>
      <c r="BK324" s="171">
        <f>SUM(BK325:BK331)</f>
        <v>0</v>
      </c>
    </row>
    <row r="325" spans="1:65" s="2" customFormat="1" ht="24.2" customHeight="1">
      <c r="A325" s="35"/>
      <c r="B325" s="36"/>
      <c r="C325" s="174" t="s">
        <v>1971</v>
      </c>
      <c r="D325" s="174" t="s">
        <v>152</v>
      </c>
      <c r="E325" s="175" t="s">
        <v>2930</v>
      </c>
      <c r="F325" s="176" t="s">
        <v>2931</v>
      </c>
      <c r="G325" s="177" t="s">
        <v>2320</v>
      </c>
      <c r="H325" s="178">
        <v>2</v>
      </c>
      <c r="I325" s="179"/>
      <c r="J325" s="180">
        <f aca="true" t="shared" si="130" ref="J325:J331">ROUND(I325*H325,2)</f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 aca="true" t="shared" si="131" ref="P325:P331">O325*H325</f>
        <v>0</v>
      </c>
      <c r="Q325" s="183">
        <v>0</v>
      </c>
      <c r="R325" s="183">
        <f aca="true" t="shared" si="132" ref="R325:R331">Q325*H325</f>
        <v>0</v>
      </c>
      <c r="S325" s="183">
        <v>0</v>
      </c>
      <c r="T325" s="184">
        <f aca="true" t="shared" si="133" ref="T325:T331"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80</v>
      </c>
      <c r="AY325" s="18" t="s">
        <v>149</v>
      </c>
      <c r="BE325" s="186">
        <f aca="true" t="shared" si="134" ref="BE325:BE331">IF(N325="základní",J325,0)</f>
        <v>0</v>
      </c>
      <c r="BF325" s="186">
        <f aca="true" t="shared" si="135" ref="BF325:BF331">IF(N325="snížená",J325,0)</f>
        <v>0</v>
      </c>
      <c r="BG325" s="186">
        <f aca="true" t="shared" si="136" ref="BG325:BG331">IF(N325="zákl. přenesená",J325,0)</f>
        <v>0</v>
      </c>
      <c r="BH325" s="186">
        <f aca="true" t="shared" si="137" ref="BH325:BH331">IF(N325="sníž. přenesená",J325,0)</f>
        <v>0</v>
      </c>
      <c r="BI325" s="186">
        <f aca="true" t="shared" si="138" ref="BI325:BI331">IF(N325="nulová",J325,0)</f>
        <v>0</v>
      </c>
      <c r="BJ325" s="18" t="s">
        <v>80</v>
      </c>
      <c r="BK325" s="186">
        <f aca="true" t="shared" si="139" ref="BK325:BK331">ROUND(I325*H325,2)</f>
        <v>0</v>
      </c>
      <c r="BL325" s="18" t="s">
        <v>157</v>
      </c>
      <c r="BM325" s="185" t="s">
        <v>2932</v>
      </c>
    </row>
    <row r="326" spans="1:65" s="2" customFormat="1" ht="16.5" customHeight="1">
      <c r="A326" s="35"/>
      <c r="B326" s="36"/>
      <c r="C326" s="174" t="s">
        <v>1979</v>
      </c>
      <c r="D326" s="174" t="s">
        <v>152</v>
      </c>
      <c r="E326" s="175" t="s">
        <v>2933</v>
      </c>
      <c r="F326" s="176" t="s">
        <v>2934</v>
      </c>
      <c r="G326" s="177" t="s">
        <v>247</v>
      </c>
      <c r="H326" s="178">
        <v>12</v>
      </c>
      <c r="I326" s="179"/>
      <c r="J326" s="180">
        <f t="shared" si="130"/>
        <v>0</v>
      </c>
      <c r="K326" s="176" t="s">
        <v>19</v>
      </c>
      <c r="L326" s="40"/>
      <c r="M326" s="181" t="s">
        <v>19</v>
      </c>
      <c r="N326" s="182" t="s">
        <v>43</v>
      </c>
      <c r="O326" s="65"/>
      <c r="P326" s="183">
        <f t="shared" si="131"/>
        <v>0</v>
      </c>
      <c r="Q326" s="183">
        <v>0</v>
      </c>
      <c r="R326" s="183">
        <f t="shared" si="132"/>
        <v>0</v>
      </c>
      <c r="S326" s="183">
        <v>0</v>
      </c>
      <c r="T326" s="184">
        <f t="shared" si="13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157</v>
      </c>
      <c r="AT326" s="185" t="s">
        <v>152</v>
      </c>
      <c r="AU326" s="185" t="s">
        <v>80</v>
      </c>
      <c r="AY326" s="18" t="s">
        <v>149</v>
      </c>
      <c r="BE326" s="186">
        <f t="shared" si="134"/>
        <v>0</v>
      </c>
      <c r="BF326" s="186">
        <f t="shared" si="135"/>
        <v>0</v>
      </c>
      <c r="BG326" s="186">
        <f t="shared" si="136"/>
        <v>0</v>
      </c>
      <c r="BH326" s="186">
        <f t="shared" si="137"/>
        <v>0</v>
      </c>
      <c r="BI326" s="186">
        <f t="shared" si="138"/>
        <v>0</v>
      </c>
      <c r="BJ326" s="18" t="s">
        <v>80</v>
      </c>
      <c r="BK326" s="186">
        <f t="shared" si="139"/>
        <v>0</v>
      </c>
      <c r="BL326" s="18" t="s">
        <v>157</v>
      </c>
      <c r="BM326" s="185" t="s">
        <v>2935</v>
      </c>
    </row>
    <row r="327" spans="1:65" s="2" customFormat="1" ht="16.5" customHeight="1">
      <c r="A327" s="35"/>
      <c r="B327" s="36"/>
      <c r="C327" s="174" t="s">
        <v>1988</v>
      </c>
      <c r="D327" s="174" t="s">
        <v>152</v>
      </c>
      <c r="E327" s="175" t="s">
        <v>2936</v>
      </c>
      <c r="F327" s="176" t="s">
        <v>2937</v>
      </c>
      <c r="G327" s="177" t="s">
        <v>247</v>
      </c>
      <c r="H327" s="178">
        <v>12</v>
      </c>
      <c r="I327" s="179"/>
      <c r="J327" s="180">
        <f t="shared" si="130"/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 t="shared" si="131"/>
        <v>0</v>
      </c>
      <c r="Q327" s="183">
        <v>0</v>
      </c>
      <c r="R327" s="183">
        <f t="shared" si="132"/>
        <v>0</v>
      </c>
      <c r="S327" s="183">
        <v>0</v>
      </c>
      <c r="T327" s="184">
        <f t="shared" si="13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80</v>
      </c>
      <c r="AY327" s="18" t="s">
        <v>149</v>
      </c>
      <c r="BE327" s="186">
        <f t="shared" si="134"/>
        <v>0</v>
      </c>
      <c r="BF327" s="186">
        <f t="shared" si="135"/>
        <v>0</v>
      </c>
      <c r="BG327" s="186">
        <f t="shared" si="136"/>
        <v>0</v>
      </c>
      <c r="BH327" s="186">
        <f t="shared" si="137"/>
        <v>0</v>
      </c>
      <c r="BI327" s="186">
        <f t="shared" si="138"/>
        <v>0</v>
      </c>
      <c r="BJ327" s="18" t="s">
        <v>80</v>
      </c>
      <c r="BK327" s="186">
        <f t="shared" si="139"/>
        <v>0</v>
      </c>
      <c r="BL327" s="18" t="s">
        <v>157</v>
      </c>
      <c r="BM327" s="185" t="s">
        <v>2938</v>
      </c>
    </row>
    <row r="328" spans="1:65" s="2" customFormat="1" ht="16.5" customHeight="1">
      <c r="A328" s="35"/>
      <c r="B328" s="36"/>
      <c r="C328" s="174" t="s">
        <v>1994</v>
      </c>
      <c r="D328" s="174" t="s">
        <v>152</v>
      </c>
      <c r="E328" s="175" t="s">
        <v>2939</v>
      </c>
      <c r="F328" s="176" t="s">
        <v>2940</v>
      </c>
      <c r="G328" s="177" t="s">
        <v>2320</v>
      </c>
      <c r="H328" s="178">
        <v>1</v>
      </c>
      <c r="I328" s="179"/>
      <c r="J328" s="180">
        <f t="shared" si="130"/>
        <v>0</v>
      </c>
      <c r="K328" s="176" t="s">
        <v>19</v>
      </c>
      <c r="L328" s="40"/>
      <c r="M328" s="181" t="s">
        <v>19</v>
      </c>
      <c r="N328" s="182" t="s">
        <v>43</v>
      </c>
      <c r="O328" s="65"/>
      <c r="P328" s="183">
        <f t="shared" si="131"/>
        <v>0</v>
      </c>
      <c r="Q328" s="183">
        <v>0</v>
      </c>
      <c r="R328" s="183">
        <f t="shared" si="132"/>
        <v>0</v>
      </c>
      <c r="S328" s="183">
        <v>0</v>
      </c>
      <c r="T328" s="184">
        <f t="shared" si="13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80</v>
      </c>
      <c r="AY328" s="18" t="s">
        <v>149</v>
      </c>
      <c r="BE328" s="186">
        <f t="shared" si="134"/>
        <v>0</v>
      </c>
      <c r="BF328" s="186">
        <f t="shared" si="135"/>
        <v>0</v>
      </c>
      <c r="BG328" s="186">
        <f t="shared" si="136"/>
        <v>0</v>
      </c>
      <c r="BH328" s="186">
        <f t="shared" si="137"/>
        <v>0</v>
      </c>
      <c r="BI328" s="186">
        <f t="shared" si="138"/>
        <v>0</v>
      </c>
      <c r="BJ328" s="18" t="s">
        <v>80</v>
      </c>
      <c r="BK328" s="186">
        <f t="shared" si="139"/>
        <v>0</v>
      </c>
      <c r="BL328" s="18" t="s">
        <v>157</v>
      </c>
      <c r="BM328" s="185" t="s">
        <v>2941</v>
      </c>
    </row>
    <row r="329" spans="1:65" s="2" customFormat="1" ht="16.5" customHeight="1">
      <c r="A329" s="35"/>
      <c r="B329" s="36"/>
      <c r="C329" s="174" t="s">
        <v>1999</v>
      </c>
      <c r="D329" s="174" t="s">
        <v>152</v>
      </c>
      <c r="E329" s="175" t="s">
        <v>2942</v>
      </c>
      <c r="F329" s="176" t="s">
        <v>2503</v>
      </c>
      <c r="G329" s="177" t="s">
        <v>2359</v>
      </c>
      <c r="H329" s="178">
        <v>1</v>
      </c>
      <c r="I329" s="179"/>
      <c r="J329" s="180">
        <f t="shared" si="130"/>
        <v>0</v>
      </c>
      <c r="K329" s="176" t="s">
        <v>19</v>
      </c>
      <c r="L329" s="40"/>
      <c r="M329" s="181" t="s">
        <v>19</v>
      </c>
      <c r="N329" s="182" t="s">
        <v>43</v>
      </c>
      <c r="O329" s="65"/>
      <c r="P329" s="183">
        <f t="shared" si="131"/>
        <v>0</v>
      </c>
      <c r="Q329" s="183">
        <v>0</v>
      </c>
      <c r="R329" s="183">
        <f t="shared" si="132"/>
        <v>0</v>
      </c>
      <c r="S329" s="183">
        <v>0</v>
      </c>
      <c r="T329" s="184">
        <f t="shared" si="13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80</v>
      </c>
      <c r="AY329" s="18" t="s">
        <v>149</v>
      </c>
      <c r="BE329" s="186">
        <f t="shared" si="134"/>
        <v>0</v>
      </c>
      <c r="BF329" s="186">
        <f t="shared" si="135"/>
        <v>0</v>
      </c>
      <c r="BG329" s="186">
        <f t="shared" si="136"/>
        <v>0</v>
      </c>
      <c r="BH329" s="186">
        <f t="shared" si="137"/>
        <v>0</v>
      </c>
      <c r="BI329" s="186">
        <f t="shared" si="138"/>
        <v>0</v>
      </c>
      <c r="BJ329" s="18" t="s">
        <v>80</v>
      </c>
      <c r="BK329" s="186">
        <f t="shared" si="139"/>
        <v>0</v>
      </c>
      <c r="BL329" s="18" t="s">
        <v>157</v>
      </c>
      <c r="BM329" s="185" t="s">
        <v>2943</v>
      </c>
    </row>
    <row r="330" spans="1:65" s="2" customFormat="1" ht="16.5" customHeight="1">
      <c r="A330" s="35"/>
      <c r="B330" s="36"/>
      <c r="C330" s="174" t="s">
        <v>2944</v>
      </c>
      <c r="D330" s="174" t="s">
        <v>152</v>
      </c>
      <c r="E330" s="175" t="s">
        <v>2945</v>
      </c>
      <c r="F330" s="176" t="s">
        <v>2508</v>
      </c>
      <c r="G330" s="177" t="s">
        <v>2359</v>
      </c>
      <c r="H330" s="178">
        <v>1</v>
      </c>
      <c r="I330" s="179"/>
      <c r="J330" s="180">
        <f t="shared" si="130"/>
        <v>0</v>
      </c>
      <c r="K330" s="176" t="s">
        <v>19</v>
      </c>
      <c r="L330" s="40"/>
      <c r="M330" s="181" t="s">
        <v>19</v>
      </c>
      <c r="N330" s="182" t="s">
        <v>43</v>
      </c>
      <c r="O330" s="65"/>
      <c r="P330" s="183">
        <f t="shared" si="131"/>
        <v>0</v>
      </c>
      <c r="Q330" s="183">
        <v>0</v>
      </c>
      <c r="R330" s="183">
        <f t="shared" si="132"/>
        <v>0</v>
      </c>
      <c r="S330" s="183">
        <v>0</v>
      </c>
      <c r="T330" s="184">
        <f t="shared" si="13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157</v>
      </c>
      <c r="AT330" s="185" t="s">
        <v>152</v>
      </c>
      <c r="AU330" s="185" t="s">
        <v>80</v>
      </c>
      <c r="AY330" s="18" t="s">
        <v>149</v>
      </c>
      <c r="BE330" s="186">
        <f t="shared" si="134"/>
        <v>0</v>
      </c>
      <c r="BF330" s="186">
        <f t="shared" si="135"/>
        <v>0</v>
      </c>
      <c r="BG330" s="186">
        <f t="shared" si="136"/>
        <v>0</v>
      </c>
      <c r="BH330" s="186">
        <f t="shared" si="137"/>
        <v>0</v>
      </c>
      <c r="BI330" s="186">
        <f t="shared" si="138"/>
        <v>0</v>
      </c>
      <c r="BJ330" s="18" t="s">
        <v>80</v>
      </c>
      <c r="BK330" s="186">
        <f t="shared" si="139"/>
        <v>0</v>
      </c>
      <c r="BL330" s="18" t="s">
        <v>157</v>
      </c>
      <c r="BM330" s="185" t="s">
        <v>2946</v>
      </c>
    </row>
    <row r="331" spans="1:65" s="2" customFormat="1" ht="16.5" customHeight="1">
      <c r="A331" s="35"/>
      <c r="B331" s="36"/>
      <c r="C331" s="174" t="s">
        <v>2675</v>
      </c>
      <c r="D331" s="174" t="s">
        <v>152</v>
      </c>
      <c r="E331" s="175" t="s">
        <v>2947</v>
      </c>
      <c r="F331" s="176" t="s">
        <v>2512</v>
      </c>
      <c r="G331" s="177" t="s">
        <v>435</v>
      </c>
      <c r="H331" s="178">
        <v>0.1</v>
      </c>
      <c r="I331" s="179"/>
      <c r="J331" s="180">
        <f t="shared" si="130"/>
        <v>0</v>
      </c>
      <c r="K331" s="176" t="s">
        <v>19</v>
      </c>
      <c r="L331" s="40"/>
      <c r="M331" s="181" t="s">
        <v>19</v>
      </c>
      <c r="N331" s="182" t="s">
        <v>43</v>
      </c>
      <c r="O331" s="65"/>
      <c r="P331" s="183">
        <f t="shared" si="131"/>
        <v>0</v>
      </c>
      <c r="Q331" s="183">
        <v>0</v>
      </c>
      <c r="R331" s="183">
        <f t="shared" si="132"/>
        <v>0</v>
      </c>
      <c r="S331" s="183">
        <v>0</v>
      </c>
      <c r="T331" s="184">
        <f t="shared" si="13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157</v>
      </c>
      <c r="AT331" s="185" t="s">
        <v>152</v>
      </c>
      <c r="AU331" s="185" t="s">
        <v>80</v>
      </c>
      <c r="AY331" s="18" t="s">
        <v>149</v>
      </c>
      <c r="BE331" s="186">
        <f t="shared" si="134"/>
        <v>0</v>
      </c>
      <c r="BF331" s="186">
        <f t="shared" si="135"/>
        <v>0</v>
      </c>
      <c r="BG331" s="186">
        <f t="shared" si="136"/>
        <v>0</v>
      </c>
      <c r="BH331" s="186">
        <f t="shared" si="137"/>
        <v>0</v>
      </c>
      <c r="BI331" s="186">
        <f t="shared" si="138"/>
        <v>0</v>
      </c>
      <c r="BJ331" s="18" t="s">
        <v>80</v>
      </c>
      <c r="BK331" s="186">
        <f t="shared" si="139"/>
        <v>0</v>
      </c>
      <c r="BL331" s="18" t="s">
        <v>157</v>
      </c>
      <c r="BM331" s="185" t="s">
        <v>2948</v>
      </c>
    </row>
    <row r="332" spans="2:63" s="12" customFormat="1" ht="25.9" customHeight="1">
      <c r="B332" s="158"/>
      <c r="C332" s="159"/>
      <c r="D332" s="160" t="s">
        <v>71</v>
      </c>
      <c r="E332" s="161" t="s">
        <v>2949</v>
      </c>
      <c r="F332" s="161" t="s">
        <v>2950</v>
      </c>
      <c r="G332" s="159"/>
      <c r="H332" s="159"/>
      <c r="I332" s="162"/>
      <c r="J332" s="163">
        <f>BK332</f>
        <v>0</v>
      </c>
      <c r="K332" s="159"/>
      <c r="L332" s="164"/>
      <c r="M332" s="165"/>
      <c r="N332" s="166"/>
      <c r="O332" s="166"/>
      <c r="P332" s="167">
        <f>SUM(P333:P345)</f>
        <v>0</v>
      </c>
      <c r="Q332" s="166"/>
      <c r="R332" s="167">
        <f>SUM(R333:R345)</f>
        <v>0</v>
      </c>
      <c r="S332" s="166"/>
      <c r="T332" s="168">
        <f>SUM(T333:T345)</f>
        <v>0</v>
      </c>
      <c r="AR332" s="169" t="s">
        <v>80</v>
      </c>
      <c r="AT332" s="170" t="s">
        <v>71</v>
      </c>
      <c r="AU332" s="170" t="s">
        <v>72</v>
      </c>
      <c r="AY332" s="169" t="s">
        <v>149</v>
      </c>
      <c r="BK332" s="171">
        <f>SUM(BK333:BK345)</f>
        <v>0</v>
      </c>
    </row>
    <row r="333" spans="1:65" s="2" customFormat="1" ht="49.15" customHeight="1">
      <c r="A333" s="35"/>
      <c r="B333" s="36"/>
      <c r="C333" s="174" t="s">
        <v>2951</v>
      </c>
      <c r="D333" s="174" t="s">
        <v>152</v>
      </c>
      <c r="E333" s="175" t="s">
        <v>2952</v>
      </c>
      <c r="F333" s="176" t="s">
        <v>2953</v>
      </c>
      <c r="G333" s="177" t="s">
        <v>2359</v>
      </c>
      <c r="H333" s="178">
        <v>1</v>
      </c>
      <c r="I333" s="179"/>
      <c r="J333" s="180">
        <f aca="true" t="shared" si="140" ref="J333:J345">ROUND(I333*H333,2)</f>
        <v>0</v>
      </c>
      <c r="K333" s="176" t="s">
        <v>19</v>
      </c>
      <c r="L333" s="40"/>
      <c r="M333" s="181" t="s">
        <v>19</v>
      </c>
      <c r="N333" s="182" t="s">
        <v>43</v>
      </c>
      <c r="O333" s="65"/>
      <c r="P333" s="183">
        <f aca="true" t="shared" si="141" ref="P333:P345">O333*H333</f>
        <v>0</v>
      </c>
      <c r="Q333" s="183">
        <v>0</v>
      </c>
      <c r="R333" s="183">
        <f aca="true" t="shared" si="142" ref="R333:R345">Q333*H333</f>
        <v>0</v>
      </c>
      <c r="S333" s="183">
        <v>0</v>
      </c>
      <c r="T333" s="184">
        <f aca="true" t="shared" si="143" ref="T333:T345"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157</v>
      </c>
      <c r="AT333" s="185" t="s">
        <v>152</v>
      </c>
      <c r="AU333" s="185" t="s">
        <v>80</v>
      </c>
      <c r="AY333" s="18" t="s">
        <v>149</v>
      </c>
      <c r="BE333" s="186">
        <f aca="true" t="shared" si="144" ref="BE333:BE345">IF(N333="základní",J333,0)</f>
        <v>0</v>
      </c>
      <c r="BF333" s="186">
        <f aca="true" t="shared" si="145" ref="BF333:BF345">IF(N333="snížená",J333,0)</f>
        <v>0</v>
      </c>
      <c r="BG333" s="186">
        <f aca="true" t="shared" si="146" ref="BG333:BG345">IF(N333="zákl. přenesená",J333,0)</f>
        <v>0</v>
      </c>
      <c r="BH333" s="186">
        <f aca="true" t="shared" si="147" ref="BH333:BH345">IF(N333="sníž. přenesená",J333,0)</f>
        <v>0</v>
      </c>
      <c r="BI333" s="186">
        <f aca="true" t="shared" si="148" ref="BI333:BI345">IF(N333="nulová",J333,0)</f>
        <v>0</v>
      </c>
      <c r="BJ333" s="18" t="s">
        <v>80</v>
      </c>
      <c r="BK333" s="186">
        <f aca="true" t="shared" si="149" ref="BK333:BK345">ROUND(I333*H333,2)</f>
        <v>0</v>
      </c>
      <c r="BL333" s="18" t="s">
        <v>157</v>
      </c>
      <c r="BM333" s="185" t="s">
        <v>2954</v>
      </c>
    </row>
    <row r="334" spans="1:65" s="2" customFormat="1" ht="16.5" customHeight="1">
      <c r="A334" s="35"/>
      <c r="B334" s="36"/>
      <c r="C334" s="174" t="s">
        <v>2679</v>
      </c>
      <c r="D334" s="174" t="s">
        <v>152</v>
      </c>
      <c r="E334" s="175" t="s">
        <v>2955</v>
      </c>
      <c r="F334" s="176" t="s">
        <v>2956</v>
      </c>
      <c r="G334" s="177" t="s">
        <v>2320</v>
      </c>
      <c r="H334" s="178">
        <v>1</v>
      </c>
      <c r="I334" s="179"/>
      <c r="J334" s="180">
        <f t="shared" si="140"/>
        <v>0</v>
      </c>
      <c r="K334" s="176" t="s">
        <v>19</v>
      </c>
      <c r="L334" s="40"/>
      <c r="M334" s="181" t="s">
        <v>19</v>
      </c>
      <c r="N334" s="182" t="s">
        <v>43</v>
      </c>
      <c r="O334" s="65"/>
      <c r="P334" s="183">
        <f t="shared" si="141"/>
        <v>0</v>
      </c>
      <c r="Q334" s="183">
        <v>0</v>
      </c>
      <c r="R334" s="183">
        <f t="shared" si="142"/>
        <v>0</v>
      </c>
      <c r="S334" s="183">
        <v>0</v>
      </c>
      <c r="T334" s="184">
        <f t="shared" si="14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157</v>
      </c>
      <c r="AT334" s="185" t="s">
        <v>152</v>
      </c>
      <c r="AU334" s="185" t="s">
        <v>80</v>
      </c>
      <c r="AY334" s="18" t="s">
        <v>149</v>
      </c>
      <c r="BE334" s="186">
        <f t="shared" si="144"/>
        <v>0</v>
      </c>
      <c r="BF334" s="186">
        <f t="shared" si="145"/>
        <v>0</v>
      </c>
      <c r="BG334" s="186">
        <f t="shared" si="146"/>
        <v>0</v>
      </c>
      <c r="BH334" s="186">
        <f t="shared" si="147"/>
        <v>0</v>
      </c>
      <c r="BI334" s="186">
        <f t="shared" si="148"/>
        <v>0</v>
      </c>
      <c r="BJ334" s="18" t="s">
        <v>80</v>
      </c>
      <c r="BK334" s="186">
        <f t="shared" si="149"/>
        <v>0</v>
      </c>
      <c r="BL334" s="18" t="s">
        <v>157</v>
      </c>
      <c r="BM334" s="185" t="s">
        <v>2957</v>
      </c>
    </row>
    <row r="335" spans="1:65" s="2" customFormat="1" ht="21.75" customHeight="1">
      <c r="A335" s="35"/>
      <c r="B335" s="36"/>
      <c r="C335" s="174" t="s">
        <v>2958</v>
      </c>
      <c r="D335" s="174" t="s">
        <v>152</v>
      </c>
      <c r="E335" s="175" t="s">
        <v>2959</v>
      </c>
      <c r="F335" s="176" t="s">
        <v>2960</v>
      </c>
      <c r="G335" s="177" t="s">
        <v>247</v>
      </c>
      <c r="H335" s="178">
        <v>40</v>
      </c>
      <c r="I335" s="179"/>
      <c r="J335" s="180">
        <f t="shared" si="140"/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 t="shared" si="141"/>
        <v>0</v>
      </c>
      <c r="Q335" s="183">
        <v>0</v>
      </c>
      <c r="R335" s="183">
        <f t="shared" si="142"/>
        <v>0</v>
      </c>
      <c r="S335" s="183">
        <v>0</v>
      </c>
      <c r="T335" s="184">
        <f t="shared" si="14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80</v>
      </c>
      <c r="AY335" s="18" t="s">
        <v>149</v>
      </c>
      <c r="BE335" s="186">
        <f t="shared" si="144"/>
        <v>0</v>
      </c>
      <c r="BF335" s="186">
        <f t="shared" si="145"/>
        <v>0</v>
      </c>
      <c r="BG335" s="186">
        <f t="shared" si="146"/>
        <v>0</v>
      </c>
      <c r="BH335" s="186">
        <f t="shared" si="147"/>
        <v>0</v>
      </c>
      <c r="BI335" s="186">
        <f t="shared" si="148"/>
        <v>0</v>
      </c>
      <c r="BJ335" s="18" t="s">
        <v>80</v>
      </c>
      <c r="BK335" s="186">
        <f t="shared" si="149"/>
        <v>0</v>
      </c>
      <c r="BL335" s="18" t="s">
        <v>157</v>
      </c>
      <c r="BM335" s="185" t="s">
        <v>2961</v>
      </c>
    </row>
    <row r="336" spans="1:65" s="2" customFormat="1" ht="16.5" customHeight="1">
      <c r="A336" s="35"/>
      <c r="B336" s="36"/>
      <c r="C336" s="174" t="s">
        <v>2681</v>
      </c>
      <c r="D336" s="174" t="s">
        <v>152</v>
      </c>
      <c r="E336" s="175" t="s">
        <v>2962</v>
      </c>
      <c r="F336" s="176" t="s">
        <v>2963</v>
      </c>
      <c r="G336" s="177" t="s">
        <v>2320</v>
      </c>
      <c r="H336" s="178">
        <v>2</v>
      </c>
      <c r="I336" s="179"/>
      <c r="J336" s="180">
        <f t="shared" si="140"/>
        <v>0</v>
      </c>
      <c r="K336" s="176" t="s">
        <v>19</v>
      </c>
      <c r="L336" s="40"/>
      <c r="M336" s="181" t="s">
        <v>19</v>
      </c>
      <c r="N336" s="182" t="s">
        <v>43</v>
      </c>
      <c r="O336" s="65"/>
      <c r="P336" s="183">
        <f t="shared" si="141"/>
        <v>0</v>
      </c>
      <c r="Q336" s="183">
        <v>0</v>
      </c>
      <c r="R336" s="183">
        <f t="shared" si="142"/>
        <v>0</v>
      </c>
      <c r="S336" s="183">
        <v>0</v>
      </c>
      <c r="T336" s="184">
        <f t="shared" si="14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157</v>
      </c>
      <c r="AT336" s="185" t="s">
        <v>152</v>
      </c>
      <c r="AU336" s="185" t="s">
        <v>80</v>
      </c>
      <c r="AY336" s="18" t="s">
        <v>149</v>
      </c>
      <c r="BE336" s="186">
        <f t="shared" si="144"/>
        <v>0</v>
      </c>
      <c r="BF336" s="186">
        <f t="shared" si="145"/>
        <v>0</v>
      </c>
      <c r="BG336" s="186">
        <f t="shared" si="146"/>
        <v>0</v>
      </c>
      <c r="BH336" s="186">
        <f t="shared" si="147"/>
        <v>0</v>
      </c>
      <c r="BI336" s="186">
        <f t="shared" si="148"/>
        <v>0</v>
      </c>
      <c r="BJ336" s="18" t="s">
        <v>80</v>
      </c>
      <c r="BK336" s="186">
        <f t="shared" si="149"/>
        <v>0</v>
      </c>
      <c r="BL336" s="18" t="s">
        <v>157</v>
      </c>
      <c r="BM336" s="185" t="s">
        <v>2964</v>
      </c>
    </row>
    <row r="337" spans="1:65" s="2" customFormat="1" ht="16.5" customHeight="1">
      <c r="A337" s="35"/>
      <c r="B337" s="36"/>
      <c r="C337" s="174" t="s">
        <v>2965</v>
      </c>
      <c r="D337" s="174" t="s">
        <v>152</v>
      </c>
      <c r="E337" s="175" t="s">
        <v>2966</v>
      </c>
      <c r="F337" s="176" t="s">
        <v>2503</v>
      </c>
      <c r="G337" s="177" t="s">
        <v>2359</v>
      </c>
      <c r="H337" s="178">
        <v>1</v>
      </c>
      <c r="I337" s="179"/>
      <c r="J337" s="180">
        <f t="shared" si="140"/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 t="shared" si="141"/>
        <v>0</v>
      </c>
      <c r="Q337" s="183">
        <v>0</v>
      </c>
      <c r="R337" s="183">
        <f t="shared" si="142"/>
        <v>0</v>
      </c>
      <c r="S337" s="183">
        <v>0</v>
      </c>
      <c r="T337" s="184">
        <f t="shared" si="14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80</v>
      </c>
      <c r="AY337" s="18" t="s">
        <v>149</v>
      </c>
      <c r="BE337" s="186">
        <f t="shared" si="144"/>
        <v>0</v>
      </c>
      <c r="BF337" s="186">
        <f t="shared" si="145"/>
        <v>0</v>
      </c>
      <c r="BG337" s="186">
        <f t="shared" si="146"/>
        <v>0</v>
      </c>
      <c r="BH337" s="186">
        <f t="shared" si="147"/>
        <v>0</v>
      </c>
      <c r="BI337" s="186">
        <f t="shared" si="148"/>
        <v>0</v>
      </c>
      <c r="BJ337" s="18" t="s">
        <v>80</v>
      </c>
      <c r="BK337" s="186">
        <f t="shared" si="149"/>
        <v>0</v>
      </c>
      <c r="BL337" s="18" t="s">
        <v>157</v>
      </c>
      <c r="BM337" s="185" t="s">
        <v>2967</v>
      </c>
    </row>
    <row r="338" spans="1:65" s="2" customFormat="1" ht="16.5" customHeight="1">
      <c r="A338" s="35"/>
      <c r="B338" s="36"/>
      <c r="C338" s="174" t="s">
        <v>2683</v>
      </c>
      <c r="D338" s="174" t="s">
        <v>152</v>
      </c>
      <c r="E338" s="175" t="s">
        <v>2968</v>
      </c>
      <c r="F338" s="176" t="s">
        <v>2505</v>
      </c>
      <c r="G338" s="177" t="s">
        <v>2506</v>
      </c>
      <c r="H338" s="178">
        <v>4</v>
      </c>
      <c r="I338" s="179"/>
      <c r="J338" s="180">
        <f t="shared" si="140"/>
        <v>0</v>
      </c>
      <c r="K338" s="176" t="s">
        <v>19</v>
      </c>
      <c r="L338" s="40"/>
      <c r="M338" s="181" t="s">
        <v>19</v>
      </c>
      <c r="N338" s="182" t="s">
        <v>43</v>
      </c>
      <c r="O338" s="65"/>
      <c r="P338" s="183">
        <f t="shared" si="141"/>
        <v>0</v>
      </c>
      <c r="Q338" s="183">
        <v>0</v>
      </c>
      <c r="R338" s="183">
        <f t="shared" si="142"/>
        <v>0</v>
      </c>
      <c r="S338" s="183">
        <v>0</v>
      </c>
      <c r="T338" s="184">
        <f t="shared" si="14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157</v>
      </c>
      <c r="AT338" s="185" t="s">
        <v>152</v>
      </c>
      <c r="AU338" s="185" t="s">
        <v>80</v>
      </c>
      <c r="AY338" s="18" t="s">
        <v>149</v>
      </c>
      <c r="BE338" s="186">
        <f t="shared" si="144"/>
        <v>0</v>
      </c>
      <c r="BF338" s="186">
        <f t="shared" si="145"/>
        <v>0</v>
      </c>
      <c r="BG338" s="186">
        <f t="shared" si="146"/>
        <v>0</v>
      </c>
      <c r="BH338" s="186">
        <f t="shared" si="147"/>
        <v>0</v>
      </c>
      <c r="BI338" s="186">
        <f t="shared" si="148"/>
        <v>0</v>
      </c>
      <c r="BJ338" s="18" t="s">
        <v>80</v>
      </c>
      <c r="BK338" s="186">
        <f t="shared" si="149"/>
        <v>0</v>
      </c>
      <c r="BL338" s="18" t="s">
        <v>157</v>
      </c>
      <c r="BM338" s="185" t="s">
        <v>2969</v>
      </c>
    </row>
    <row r="339" spans="1:65" s="2" customFormat="1" ht="16.5" customHeight="1">
      <c r="A339" s="35"/>
      <c r="B339" s="36"/>
      <c r="C339" s="174" t="s">
        <v>2970</v>
      </c>
      <c r="D339" s="174" t="s">
        <v>152</v>
      </c>
      <c r="E339" s="175" t="s">
        <v>2971</v>
      </c>
      <c r="F339" s="176" t="s">
        <v>2508</v>
      </c>
      <c r="G339" s="177" t="s">
        <v>2359</v>
      </c>
      <c r="H339" s="178">
        <v>1</v>
      </c>
      <c r="I339" s="179"/>
      <c r="J339" s="180">
        <f t="shared" si="140"/>
        <v>0</v>
      </c>
      <c r="K339" s="176" t="s">
        <v>19</v>
      </c>
      <c r="L339" s="40"/>
      <c r="M339" s="181" t="s">
        <v>19</v>
      </c>
      <c r="N339" s="182" t="s">
        <v>43</v>
      </c>
      <c r="O339" s="65"/>
      <c r="P339" s="183">
        <f t="shared" si="141"/>
        <v>0</v>
      </c>
      <c r="Q339" s="183">
        <v>0</v>
      </c>
      <c r="R339" s="183">
        <f t="shared" si="142"/>
        <v>0</v>
      </c>
      <c r="S339" s="183">
        <v>0</v>
      </c>
      <c r="T339" s="184">
        <f t="shared" si="14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157</v>
      </c>
      <c r="AT339" s="185" t="s">
        <v>152</v>
      </c>
      <c r="AU339" s="185" t="s">
        <v>80</v>
      </c>
      <c r="AY339" s="18" t="s">
        <v>149</v>
      </c>
      <c r="BE339" s="186">
        <f t="shared" si="144"/>
        <v>0</v>
      </c>
      <c r="BF339" s="186">
        <f t="shared" si="145"/>
        <v>0</v>
      </c>
      <c r="BG339" s="186">
        <f t="shared" si="146"/>
        <v>0</v>
      </c>
      <c r="BH339" s="186">
        <f t="shared" si="147"/>
        <v>0</v>
      </c>
      <c r="BI339" s="186">
        <f t="shared" si="148"/>
        <v>0</v>
      </c>
      <c r="BJ339" s="18" t="s">
        <v>80</v>
      </c>
      <c r="BK339" s="186">
        <f t="shared" si="149"/>
        <v>0</v>
      </c>
      <c r="BL339" s="18" t="s">
        <v>157</v>
      </c>
      <c r="BM339" s="185" t="s">
        <v>2972</v>
      </c>
    </row>
    <row r="340" spans="1:65" s="2" customFormat="1" ht="16.5" customHeight="1">
      <c r="A340" s="35"/>
      <c r="B340" s="36"/>
      <c r="C340" s="174" t="s">
        <v>2685</v>
      </c>
      <c r="D340" s="174" t="s">
        <v>152</v>
      </c>
      <c r="E340" s="175" t="s">
        <v>2973</v>
      </c>
      <c r="F340" s="176" t="s">
        <v>2510</v>
      </c>
      <c r="G340" s="177" t="s">
        <v>2359</v>
      </c>
      <c r="H340" s="178">
        <v>1</v>
      </c>
      <c r="I340" s="179"/>
      <c r="J340" s="180">
        <f t="shared" si="140"/>
        <v>0</v>
      </c>
      <c r="K340" s="176" t="s">
        <v>19</v>
      </c>
      <c r="L340" s="40"/>
      <c r="M340" s="181" t="s">
        <v>19</v>
      </c>
      <c r="N340" s="182" t="s">
        <v>43</v>
      </c>
      <c r="O340" s="65"/>
      <c r="P340" s="183">
        <f t="shared" si="141"/>
        <v>0</v>
      </c>
      <c r="Q340" s="183">
        <v>0</v>
      </c>
      <c r="R340" s="183">
        <f t="shared" si="142"/>
        <v>0</v>
      </c>
      <c r="S340" s="183">
        <v>0</v>
      </c>
      <c r="T340" s="184">
        <f t="shared" si="14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157</v>
      </c>
      <c r="AT340" s="185" t="s">
        <v>152</v>
      </c>
      <c r="AU340" s="185" t="s">
        <v>80</v>
      </c>
      <c r="AY340" s="18" t="s">
        <v>149</v>
      </c>
      <c r="BE340" s="186">
        <f t="shared" si="144"/>
        <v>0</v>
      </c>
      <c r="BF340" s="186">
        <f t="shared" si="145"/>
        <v>0</v>
      </c>
      <c r="BG340" s="186">
        <f t="shared" si="146"/>
        <v>0</v>
      </c>
      <c r="BH340" s="186">
        <f t="shared" si="147"/>
        <v>0</v>
      </c>
      <c r="BI340" s="186">
        <f t="shared" si="148"/>
        <v>0</v>
      </c>
      <c r="BJ340" s="18" t="s">
        <v>80</v>
      </c>
      <c r="BK340" s="186">
        <f t="shared" si="149"/>
        <v>0</v>
      </c>
      <c r="BL340" s="18" t="s">
        <v>157</v>
      </c>
      <c r="BM340" s="185" t="s">
        <v>2974</v>
      </c>
    </row>
    <row r="341" spans="1:65" s="2" customFormat="1" ht="24.2" customHeight="1">
      <c r="A341" s="35"/>
      <c r="B341" s="36"/>
      <c r="C341" s="174" t="s">
        <v>2975</v>
      </c>
      <c r="D341" s="174" t="s">
        <v>152</v>
      </c>
      <c r="E341" s="175" t="s">
        <v>2976</v>
      </c>
      <c r="F341" s="176" t="s">
        <v>2977</v>
      </c>
      <c r="G341" s="177" t="s">
        <v>2320</v>
      </c>
      <c r="H341" s="178">
        <v>1</v>
      </c>
      <c r="I341" s="179"/>
      <c r="J341" s="180">
        <f t="shared" si="140"/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 t="shared" si="141"/>
        <v>0</v>
      </c>
      <c r="Q341" s="183">
        <v>0</v>
      </c>
      <c r="R341" s="183">
        <f t="shared" si="142"/>
        <v>0</v>
      </c>
      <c r="S341" s="183">
        <v>0</v>
      </c>
      <c r="T341" s="184">
        <f t="shared" si="14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80</v>
      </c>
      <c r="AY341" s="18" t="s">
        <v>149</v>
      </c>
      <c r="BE341" s="186">
        <f t="shared" si="144"/>
        <v>0</v>
      </c>
      <c r="BF341" s="186">
        <f t="shared" si="145"/>
        <v>0</v>
      </c>
      <c r="BG341" s="186">
        <f t="shared" si="146"/>
        <v>0</v>
      </c>
      <c r="BH341" s="186">
        <f t="shared" si="147"/>
        <v>0</v>
      </c>
      <c r="BI341" s="186">
        <f t="shared" si="148"/>
        <v>0</v>
      </c>
      <c r="BJ341" s="18" t="s">
        <v>80</v>
      </c>
      <c r="BK341" s="186">
        <f t="shared" si="149"/>
        <v>0</v>
      </c>
      <c r="BL341" s="18" t="s">
        <v>157</v>
      </c>
      <c r="BM341" s="185" t="s">
        <v>2978</v>
      </c>
    </row>
    <row r="342" spans="1:65" s="2" customFormat="1" ht="33" customHeight="1">
      <c r="A342" s="35"/>
      <c r="B342" s="36"/>
      <c r="C342" s="174" t="s">
        <v>2687</v>
      </c>
      <c r="D342" s="174" t="s">
        <v>152</v>
      </c>
      <c r="E342" s="175" t="s">
        <v>2979</v>
      </c>
      <c r="F342" s="176" t="s">
        <v>2980</v>
      </c>
      <c r="G342" s="177" t="s">
        <v>2320</v>
      </c>
      <c r="H342" s="178">
        <v>1</v>
      </c>
      <c r="I342" s="179"/>
      <c r="J342" s="180">
        <f t="shared" si="140"/>
        <v>0</v>
      </c>
      <c r="K342" s="176" t="s">
        <v>19</v>
      </c>
      <c r="L342" s="40"/>
      <c r="M342" s="181" t="s">
        <v>19</v>
      </c>
      <c r="N342" s="182" t="s">
        <v>43</v>
      </c>
      <c r="O342" s="65"/>
      <c r="P342" s="183">
        <f t="shared" si="141"/>
        <v>0</v>
      </c>
      <c r="Q342" s="183">
        <v>0</v>
      </c>
      <c r="R342" s="183">
        <f t="shared" si="142"/>
        <v>0</v>
      </c>
      <c r="S342" s="183">
        <v>0</v>
      </c>
      <c r="T342" s="184">
        <f t="shared" si="14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80</v>
      </c>
      <c r="AY342" s="18" t="s">
        <v>149</v>
      </c>
      <c r="BE342" s="186">
        <f t="shared" si="144"/>
        <v>0</v>
      </c>
      <c r="BF342" s="186">
        <f t="shared" si="145"/>
        <v>0</v>
      </c>
      <c r="BG342" s="186">
        <f t="shared" si="146"/>
        <v>0</v>
      </c>
      <c r="BH342" s="186">
        <f t="shared" si="147"/>
        <v>0</v>
      </c>
      <c r="BI342" s="186">
        <f t="shared" si="148"/>
        <v>0</v>
      </c>
      <c r="BJ342" s="18" t="s">
        <v>80</v>
      </c>
      <c r="BK342" s="186">
        <f t="shared" si="149"/>
        <v>0</v>
      </c>
      <c r="BL342" s="18" t="s">
        <v>157</v>
      </c>
      <c r="BM342" s="185" t="s">
        <v>2981</v>
      </c>
    </row>
    <row r="343" spans="1:65" s="2" customFormat="1" ht="16.5" customHeight="1">
      <c r="A343" s="35"/>
      <c r="B343" s="36"/>
      <c r="C343" s="174" t="s">
        <v>2982</v>
      </c>
      <c r="D343" s="174" t="s">
        <v>152</v>
      </c>
      <c r="E343" s="175" t="s">
        <v>2983</v>
      </c>
      <c r="F343" s="176" t="s">
        <v>2984</v>
      </c>
      <c r="G343" s="177" t="s">
        <v>2320</v>
      </c>
      <c r="H343" s="178">
        <v>1</v>
      </c>
      <c r="I343" s="179"/>
      <c r="J343" s="180">
        <f t="shared" si="140"/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 t="shared" si="141"/>
        <v>0</v>
      </c>
      <c r="Q343" s="183">
        <v>0</v>
      </c>
      <c r="R343" s="183">
        <f t="shared" si="142"/>
        <v>0</v>
      </c>
      <c r="S343" s="183">
        <v>0</v>
      </c>
      <c r="T343" s="184">
        <f t="shared" si="14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80</v>
      </c>
      <c r="AY343" s="18" t="s">
        <v>149</v>
      </c>
      <c r="BE343" s="186">
        <f t="shared" si="144"/>
        <v>0</v>
      </c>
      <c r="BF343" s="186">
        <f t="shared" si="145"/>
        <v>0</v>
      </c>
      <c r="BG343" s="186">
        <f t="shared" si="146"/>
        <v>0</v>
      </c>
      <c r="BH343" s="186">
        <f t="shared" si="147"/>
        <v>0</v>
      </c>
      <c r="BI343" s="186">
        <f t="shared" si="148"/>
        <v>0</v>
      </c>
      <c r="BJ343" s="18" t="s">
        <v>80</v>
      </c>
      <c r="BK343" s="186">
        <f t="shared" si="149"/>
        <v>0</v>
      </c>
      <c r="BL343" s="18" t="s">
        <v>157</v>
      </c>
      <c r="BM343" s="185" t="s">
        <v>2985</v>
      </c>
    </row>
    <row r="344" spans="1:65" s="2" customFormat="1" ht="33" customHeight="1">
      <c r="A344" s="35"/>
      <c r="B344" s="36"/>
      <c r="C344" s="174" t="s">
        <v>2690</v>
      </c>
      <c r="D344" s="174" t="s">
        <v>152</v>
      </c>
      <c r="E344" s="175" t="s">
        <v>2986</v>
      </c>
      <c r="F344" s="176" t="s">
        <v>2987</v>
      </c>
      <c r="G344" s="177" t="s">
        <v>2320</v>
      </c>
      <c r="H344" s="178">
        <v>1</v>
      </c>
      <c r="I344" s="179"/>
      <c r="J344" s="180">
        <f t="shared" si="140"/>
        <v>0</v>
      </c>
      <c r="K344" s="176" t="s">
        <v>19</v>
      </c>
      <c r="L344" s="40"/>
      <c r="M344" s="181" t="s">
        <v>19</v>
      </c>
      <c r="N344" s="182" t="s">
        <v>43</v>
      </c>
      <c r="O344" s="65"/>
      <c r="P344" s="183">
        <f t="shared" si="141"/>
        <v>0</v>
      </c>
      <c r="Q344" s="183">
        <v>0</v>
      </c>
      <c r="R344" s="183">
        <f t="shared" si="142"/>
        <v>0</v>
      </c>
      <c r="S344" s="183">
        <v>0</v>
      </c>
      <c r="T344" s="184">
        <f t="shared" si="14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157</v>
      </c>
      <c r="AT344" s="185" t="s">
        <v>152</v>
      </c>
      <c r="AU344" s="185" t="s">
        <v>80</v>
      </c>
      <c r="AY344" s="18" t="s">
        <v>149</v>
      </c>
      <c r="BE344" s="186">
        <f t="shared" si="144"/>
        <v>0</v>
      </c>
      <c r="BF344" s="186">
        <f t="shared" si="145"/>
        <v>0</v>
      </c>
      <c r="BG344" s="186">
        <f t="shared" si="146"/>
        <v>0</v>
      </c>
      <c r="BH344" s="186">
        <f t="shared" si="147"/>
        <v>0</v>
      </c>
      <c r="BI344" s="186">
        <f t="shared" si="148"/>
        <v>0</v>
      </c>
      <c r="BJ344" s="18" t="s">
        <v>80</v>
      </c>
      <c r="BK344" s="186">
        <f t="shared" si="149"/>
        <v>0</v>
      </c>
      <c r="BL344" s="18" t="s">
        <v>157</v>
      </c>
      <c r="BM344" s="185" t="s">
        <v>2988</v>
      </c>
    </row>
    <row r="345" spans="1:65" s="2" customFormat="1" ht="16.5" customHeight="1">
      <c r="A345" s="35"/>
      <c r="B345" s="36"/>
      <c r="C345" s="174" t="s">
        <v>2989</v>
      </c>
      <c r="D345" s="174" t="s">
        <v>152</v>
      </c>
      <c r="E345" s="175" t="s">
        <v>2990</v>
      </c>
      <c r="F345" s="176" t="s">
        <v>984</v>
      </c>
      <c r="G345" s="177" t="s">
        <v>435</v>
      </c>
      <c r="H345" s="178">
        <v>0.8</v>
      </c>
      <c r="I345" s="179"/>
      <c r="J345" s="180">
        <f t="shared" si="140"/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 t="shared" si="141"/>
        <v>0</v>
      </c>
      <c r="Q345" s="183">
        <v>0</v>
      </c>
      <c r="R345" s="183">
        <f t="shared" si="142"/>
        <v>0</v>
      </c>
      <c r="S345" s="183">
        <v>0</v>
      </c>
      <c r="T345" s="184">
        <f t="shared" si="14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80</v>
      </c>
      <c r="AY345" s="18" t="s">
        <v>149</v>
      </c>
      <c r="BE345" s="186">
        <f t="shared" si="144"/>
        <v>0</v>
      </c>
      <c r="BF345" s="186">
        <f t="shared" si="145"/>
        <v>0</v>
      </c>
      <c r="BG345" s="186">
        <f t="shared" si="146"/>
        <v>0</v>
      </c>
      <c r="BH345" s="186">
        <f t="shared" si="147"/>
        <v>0</v>
      </c>
      <c r="BI345" s="186">
        <f t="shared" si="148"/>
        <v>0</v>
      </c>
      <c r="BJ345" s="18" t="s">
        <v>80</v>
      </c>
      <c r="BK345" s="186">
        <f t="shared" si="149"/>
        <v>0</v>
      </c>
      <c r="BL345" s="18" t="s">
        <v>157</v>
      </c>
      <c r="BM345" s="185" t="s">
        <v>2991</v>
      </c>
    </row>
    <row r="346" spans="2:63" s="12" customFormat="1" ht="25.9" customHeight="1">
      <c r="B346" s="158"/>
      <c r="C346" s="159"/>
      <c r="D346" s="160" t="s">
        <v>71</v>
      </c>
      <c r="E346" s="161" t="s">
        <v>2992</v>
      </c>
      <c r="F346" s="161" t="s">
        <v>2993</v>
      </c>
      <c r="G346" s="159"/>
      <c r="H346" s="159"/>
      <c r="I346" s="162"/>
      <c r="J346" s="163">
        <f>BK346</f>
        <v>0</v>
      </c>
      <c r="K346" s="159"/>
      <c r="L346" s="164"/>
      <c r="M346" s="165"/>
      <c r="N346" s="166"/>
      <c r="O346" s="166"/>
      <c r="P346" s="167">
        <f>SUM(P347:P348)</f>
        <v>0</v>
      </c>
      <c r="Q346" s="166"/>
      <c r="R346" s="167">
        <f>SUM(R347:R348)</f>
        <v>0</v>
      </c>
      <c r="S346" s="166"/>
      <c r="T346" s="168">
        <f>SUM(T347:T348)</f>
        <v>0</v>
      </c>
      <c r="AR346" s="169" t="s">
        <v>80</v>
      </c>
      <c r="AT346" s="170" t="s">
        <v>71</v>
      </c>
      <c r="AU346" s="170" t="s">
        <v>72</v>
      </c>
      <c r="AY346" s="169" t="s">
        <v>149</v>
      </c>
      <c r="BK346" s="171">
        <f>SUM(BK347:BK348)</f>
        <v>0</v>
      </c>
    </row>
    <row r="347" spans="1:65" s="2" customFormat="1" ht="24.2" customHeight="1">
      <c r="A347" s="35"/>
      <c r="B347" s="36"/>
      <c r="C347" s="174" t="s">
        <v>2693</v>
      </c>
      <c r="D347" s="174" t="s">
        <v>152</v>
      </c>
      <c r="E347" s="175" t="s">
        <v>2994</v>
      </c>
      <c r="F347" s="176" t="s">
        <v>2995</v>
      </c>
      <c r="G347" s="177" t="s">
        <v>2359</v>
      </c>
      <c r="H347" s="178">
        <v>2</v>
      </c>
      <c r="I347" s="179"/>
      <c r="J347" s="180">
        <f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80</v>
      </c>
      <c r="AY347" s="18" t="s">
        <v>149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8" t="s">
        <v>80</v>
      </c>
      <c r="BK347" s="186">
        <f>ROUND(I347*H347,2)</f>
        <v>0</v>
      </c>
      <c r="BL347" s="18" t="s">
        <v>157</v>
      </c>
      <c r="BM347" s="185" t="s">
        <v>2996</v>
      </c>
    </row>
    <row r="348" spans="1:65" s="2" customFormat="1" ht="16.5" customHeight="1">
      <c r="A348" s="35"/>
      <c r="B348" s="36"/>
      <c r="C348" s="174" t="s">
        <v>2997</v>
      </c>
      <c r="D348" s="174" t="s">
        <v>152</v>
      </c>
      <c r="E348" s="175" t="s">
        <v>2971</v>
      </c>
      <c r="F348" s="176" t="s">
        <v>2508</v>
      </c>
      <c r="G348" s="177" t="s">
        <v>2359</v>
      </c>
      <c r="H348" s="178">
        <v>1</v>
      </c>
      <c r="I348" s="179"/>
      <c r="J348" s="180">
        <f>ROUND(I348*H348,2)</f>
        <v>0</v>
      </c>
      <c r="K348" s="176" t="s">
        <v>19</v>
      </c>
      <c r="L348" s="40"/>
      <c r="M348" s="181" t="s">
        <v>19</v>
      </c>
      <c r="N348" s="182" t="s">
        <v>43</v>
      </c>
      <c r="O348" s="65"/>
      <c r="P348" s="183">
        <f>O348*H348</f>
        <v>0</v>
      </c>
      <c r="Q348" s="183">
        <v>0</v>
      </c>
      <c r="R348" s="183">
        <f>Q348*H348</f>
        <v>0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157</v>
      </c>
      <c r="AT348" s="185" t="s">
        <v>152</v>
      </c>
      <c r="AU348" s="185" t="s">
        <v>80</v>
      </c>
      <c r="AY348" s="18" t="s">
        <v>149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80</v>
      </c>
      <c r="BK348" s="186">
        <f>ROUND(I348*H348,2)</f>
        <v>0</v>
      </c>
      <c r="BL348" s="18" t="s">
        <v>157</v>
      </c>
      <c r="BM348" s="185" t="s">
        <v>2998</v>
      </c>
    </row>
    <row r="349" spans="2:63" s="12" customFormat="1" ht="25.9" customHeight="1">
      <c r="B349" s="158"/>
      <c r="C349" s="159"/>
      <c r="D349" s="160" t="s">
        <v>71</v>
      </c>
      <c r="E349" s="161" t="s">
        <v>2999</v>
      </c>
      <c r="F349" s="161" t="s">
        <v>3000</v>
      </c>
      <c r="G349" s="159"/>
      <c r="H349" s="159"/>
      <c r="I349" s="162"/>
      <c r="J349" s="163">
        <f>BK349</f>
        <v>0</v>
      </c>
      <c r="K349" s="159"/>
      <c r="L349" s="164"/>
      <c r="M349" s="165"/>
      <c r="N349" s="166"/>
      <c r="O349" s="166"/>
      <c r="P349" s="167">
        <f>SUM(P350:P357)</f>
        <v>0</v>
      </c>
      <c r="Q349" s="166"/>
      <c r="R349" s="167">
        <f>SUM(R350:R357)</f>
        <v>0</v>
      </c>
      <c r="S349" s="166"/>
      <c r="T349" s="168">
        <f>SUM(T350:T357)</f>
        <v>0</v>
      </c>
      <c r="AR349" s="169" t="s">
        <v>80</v>
      </c>
      <c r="AT349" s="170" t="s">
        <v>71</v>
      </c>
      <c r="AU349" s="170" t="s">
        <v>72</v>
      </c>
      <c r="AY349" s="169" t="s">
        <v>149</v>
      </c>
      <c r="BK349" s="171">
        <f>SUM(BK350:BK357)</f>
        <v>0</v>
      </c>
    </row>
    <row r="350" spans="1:65" s="2" customFormat="1" ht="24.2" customHeight="1">
      <c r="A350" s="35"/>
      <c r="B350" s="36"/>
      <c r="C350" s="174" t="s">
        <v>2696</v>
      </c>
      <c r="D350" s="174" t="s">
        <v>152</v>
      </c>
      <c r="E350" s="175" t="s">
        <v>3001</v>
      </c>
      <c r="F350" s="176" t="s">
        <v>3002</v>
      </c>
      <c r="G350" s="177" t="s">
        <v>2359</v>
      </c>
      <c r="H350" s="178">
        <v>2</v>
      </c>
      <c r="I350" s="179"/>
      <c r="J350" s="180">
        <f aca="true" t="shared" si="150" ref="J350:J357">ROUND(I350*H350,2)</f>
        <v>0</v>
      </c>
      <c r="K350" s="176" t="s">
        <v>19</v>
      </c>
      <c r="L350" s="40"/>
      <c r="M350" s="181" t="s">
        <v>19</v>
      </c>
      <c r="N350" s="182" t="s">
        <v>43</v>
      </c>
      <c r="O350" s="65"/>
      <c r="P350" s="183">
        <f aca="true" t="shared" si="151" ref="P350:P357">O350*H350</f>
        <v>0</v>
      </c>
      <c r="Q350" s="183">
        <v>0</v>
      </c>
      <c r="R350" s="183">
        <f aca="true" t="shared" si="152" ref="R350:R357">Q350*H350</f>
        <v>0</v>
      </c>
      <c r="S350" s="183">
        <v>0</v>
      </c>
      <c r="T350" s="184">
        <f aca="true" t="shared" si="153" ref="T350:T357"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157</v>
      </c>
      <c r="AT350" s="185" t="s">
        <v>152</v>
      </c>
      <c r="AU350" s="185" t="s">
        <v>80</v>
      </c>
      <c r="AY350" s="18" t="s">
        <v>149</v>
      </c>
      <c r="BE350" s="186">
        <f aca="true" t="shared" si="154" ref="BE350:BE357">IF(N350="základní",J350,0)</f>
        <v>0</v>
      </c>
      <c r="BF350" s="186">
        <f aca="true" t="shared" si="155" ref="BF350:BF357">IF(N350="snížená",J350,0)</f>
        <v>0</v>
      </c>
      <c r="BG350" s="186">
        <f aca="true" t="shared" si="156" ref="BG350:BG357">IF(N350="zákl. přenesená",J350,0)</f>
        <v>0</v>
      </c>
      <c r="BH350" s="186">
        <f aca="true" t="shared" si="157" ref="BH350:BH357">IF(N350="sníž. přenesená",J350,0)</f>
        <v>0</v>
      </c>
      <c r="BI350" s="186">
        <f aca="true" t="shared" si="158" ref="BI350:BI357">IF(N350="nulová",J350,0)</f>
        <v>0</v>
      </c>
      <c r="BJ350" s="18" t="s">
        <v>80</v>
      </c>
      <c r="BK350" s="186">
        <f aca="true" t="shared" si="159" ref="BK350:BK357">ROUND(I350*H350,2)</f>
        <v>0</v>
      </c>
      <c r="BL350" s="18" t="s">
        <v>157</v>
      </c>
      <c r="BM350" s="185" t="s">
        <v>3003</v>
      </c>
    </row>
    <row r="351" spans="1:65" s="2" customFormat="1" ht="16.5" customHeight="1">
      <c r="A351" s="35"/>
      <c r="B351" s="36"/>
      <c r="C351" s="174" t="s">
        <v>3004</v>
      </c>
      <c r="D351" s="174" t="s">
        <v>152</v>
      </c>
      <c r="E351" s="175" t="s">
        <v>3005</v>
      </c>
      <c r="F351" s="176" t="s">
        <v>3006</v>
      </c>
      <c r="G351" s="177" t="s">
        <v>2359</v>
      </c>
      <c r="H351" s="178">
        <v>2</v>
      </c>
      <c r="I351" s="179"/>
      <c r="J351" s="180">
        <f t="shared" si="150"/>
        <v>0</v>
      </c>
      <c r="K351" s="176" t="s">
        <v>19</v>
      </c>
      <c r="L351" s="40"/>
      <c r="M351" s="181" t="s">
        <v>19</v>
      </c>
      <c r="N351" s="182" t="s">
        <v>43</v>
      </c>
      <c r="O351" s="65"/>
      <c r="P351" s="183">
        <f t="shared" si="151"/>
        <v>0</v>
      </c>
      <c r="Q351" s="183">
        <v>0</v>
      </c>
      <c r="R351" s="183">
        <f t="shared" si="152"/>
        <v>0</v>
      </c>
      <c r="S351" s="183">
        <v>0</v>
      </c>
      <c r="T351" s="184">
        <f t="shared" si="15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157</v>
      </c>
      <c r="AT351" s="185" t="s">
        <v>152</v>
      </c>
      <c r="AU351" s="185" t="s">
        <v>80</v>
      </c>
      <c r="AY351" s="18" t="s">
        <v>149</v>
      </c>
      <c r="BE351" s="186">
        <f t="shared" si="154"/>
        <v>0</v>
      </c>
      <c r="BF351" s="186">
        <f t="shared" si="155"/>
        <v>0</v>
      </c>
      <c r="BG351" s="186">
        <f t="shared" si="156"/>
        <v>0</v>
      </c>
      <c r="BH351" s="186">
        <f t="shared" si="157"/>
        <v>0</v>
      </c>
      <c r="BI351" s="186">
        <f t="shared" si="158"/>
        <v>0</v>
      </c>
      <c r="BJ351" s="18" t="s">
        <v>80</v>
      </c>
      <c r="BK351" s="186">
        <f t="shared" si="159"/>
        <v>0</v>
      </c>
      <c r="BL351" s="18" t="s">
        <v>157</v>
      </c>
      <c r="BM351" s="185" t="s">
        <v>3007</v>
      </c>
    </row>
    <row r="352" spans="1:65" s="2" customFormat="1" ht="16.5" customHeight="1">
      <c r="A352" s="35"/>
      <c r="B352" s="36"/>
      <c r="C352" s="174" t="s">
        <v>2699</v>
      </c>
      <c r="D352" s="174" t="s">
        <v>152</v>
      </c>
      <c r="E352" s="175" t="s">
        <v>3008</v>
      </c>
      <c r="F352" s="176" t="s">
        <v>3009</v>
      </c>
      <c r="G352" s="177" t="s">
        <v>2320</v>
      </c>
      <c r="H352" s="178">
        <v>4</v>
      </c>
      <c r="I352" s="179"/>
      <c r="J352" s="180">
        <f t="shared" si="150"/>
        <v>0</v>
      </c>
      <c r="K352" s="176" t="s">
        <v>19</v>
      </c>
      <c r="L352" s="40"/>
      <c r="M352" s="181" t="s">
        <v>19</v>
      </c>
      <c r="N352" s="182" t="s">
        <v>43</v>
      </c>
      <c r="O352" s="65"/>
      <c r="P352" s="183">
        <f t="shared" si="151"/>
        <v>0</v>
      </c>
      <c r="Q352" s="183">
        <v>0</v>
      </c>
      <c r="R352" s="183">
        <f t="shared" si="152"/>
        <v>0</v>
      </c>
      <c r="S352" s="183">
        <v>0</v>
      </c>
      <c r="T352" s="184">
        <f t="shared" si="15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157</v>
      </c>
      <c r="AT352" s="185" t="s">
        <v>152</v>
      </c>
      <c r="AU352" s="185" t="s">
        <v>80</v>
      </c>
      <c r="AY352" s="18" t="s">
        <v>149</v>
      </c>
      <c r="BE352" s="186">
        <f t="shared" si="154"/>
        <v>0</v>
      </c>
      <c r="BF352" s="186">
        <f t="shared" si="155"/>
        <v>0</v>
      </c>
      <c r="BG352" s="186">
        <f t="shared" si="156"/>
        <v>0</v>
      </c>
      <c r="BH352" s="186">
        <f t="shared" si="157"/>
        <v>0</v>
      </c>
      <c r="BI352" s="186">
        <f t="shared" si="158"/>
        <v>0</v>
      </c>
      <c r="BJ352" s="18" t="s">
        <v>80</v>
      </c>
      <c r="BK352" s="186">
        <f t="shared" si="159"/>
        <v>0</v>
      </c>
      <c r="BL352" s="18" t="s">
        <v>157</v>
      </c>
      <c r="BM352" s="185" t="s">
        <v>3010</v>
      </c>
    </row>
    <row r="353" spans="1:65" s="2" customFormat="1" ht="21.75" customHeight="1">
      <c r="A353" s="35"/>
      <c r="B353" s="36"/>
      <c r="C353" s="174" t="s">
        <v>3011</v>
      </c>
      <c r="D353" s="174" t="s">
        <v>152</v>
      </c>
      <c r="E353" s="175" t="s">
        <v>3012</v>
      </c>
      <c r="F353" s="176" t="s">
        <v>3013</v>
      </c>
      <c r="G353" s="177" t="s">
        <v>170</v>
      </c>
      <c r="H353" s="178">
        <v>8</v>
      </c>
      <c r="I353" s="179"/>
      <c r="J353" s="180">
        <f t="shared" si="150"/>
        <v>0</v>
      </c>
      <c r="K353" s="176" t="s">
        <v>19</v>
      </c>
      <c r="L353" s="40"/>
      <c r="M353" s="181" t="s">
        <v>19</v>
      </c>
      <c r="N353" s="182" t="s">
        <v>43</v>
      </c>
      <c r="O353" s="65"/>
      <c r="P353" s="183">
        <f t="shared" si="151"/>
        <v>0</v>
      </c>
      <c r="Q353" s="183">
        <v>0</v>
      </c>
      <c r="R353" s="183">
        <f t="shared" si="152"/>
        <v>0</v>
      </c>
      <c r="S353" s="183">
        <v>0</v>
      </c>
      <c r="T353" s="184">
        <f t="shared" si="15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80</v>
      </c>
      <c r="AY353" s="18" t="s">
        <v>149</v>
      </c>
      <c r="BE353" s="186">
        <f t="shared" si="154"/>
        <v>0</v>
      </c>
      <c r="BF353" s="186">
        <f t="shared" si="155"/>
        <v>0</v>
      </c>
      <c r="BG353" s="186">
        <f t="shared" si="156"/>
        <v>0</v>
      </c>
      <c r="BH353" s="186">
        <f t="shared" si="157"/>
        <v>0</v>
      </c>
      <c r="BI353" s="186">
        <f t="shared" si="158"/>
        <v>0</v>
      </c>
      <c r="BJ353" s="18" t="s">
        <v>80</v>
      </c>
      <c r="BK353" s="186">
        <f t="shared" si="159"/>
        <v>0</v>
      </c>
      <c r="BL353" s="18" t="s">
        <v>157</v>
      </c>
      <c r="BM353" s="185" t="s">
        <v>3014</v>
      </c>
    </row>
    <row r="354" spans="1:65" s="2" customFormat="1" ht="16.5" customHeight="1">
      <c r="A354" s="35"/>
      <c r="B354" s="36"/>
      <c r="C354" s="174" t="s">
        <v>2702</v>
      </c>
      <c r="D354" s="174" t="s">
        <v>152</v>
      </c>
      <c r="E354" s="175" t="s">
        <v>3015</v>
      </c>
      <c r="F354" s="176" t="s">
        <v>2499</v>
      </c>
      <c r="G354" s="177" t="s">
        <v>2320</v>
      </c>
      <c r="H354" s="178">
        <v>13</v>
      </c>
      <c r="I354" s="179"/>
      <c r="J354" s="180">
        <f t="shared" si="150"/>
        <v>0</v>
      </c>
      <c r="K354" s="176" t="s">
        <v>19</v>
      </c>
      <c r="L354" s="40"/>
      <c r="M354" s="181" t="s">
        <v>19</v>
      </c>
      <c r="N354" s="182" t="s">
        <v>43</v>
      </c>
      <c r="O354" s="65"/>
      <c r="P354" s="183">
        <f t="shared" si="151"/>
        <v>0</v>
      </c>
      <c r="Q354" s="183">
        <v>0</v>
      </c>
      <c r="R354" s="183">
        <f t="shared" si="152"/>
        <v>0</v>
      </c>
      <c r="S354" s="183">
        <v>0</v>
      </c>
      <c r="T354" s="184">
        <f t="shared" si="15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157</v>
      </c>
      <c r="AT354" s="185" t="s">
        <v>152</v>
      </c>
      <c r="AU354" s="185" t="s">
        <v>80</v>
      </c>
      <c r="AY354" s="18" t="s">
        <v>149</v>
      </c>
      <c r="BE354" s="186">
        <f t="shared" si="154"/>
        <v>0</v>
      </c>
      <c r="BF354" s="186">
        <f t="shared" si="155"/>
        <v>0</v>
      </c>
      <c r="BG354" s="186">
        <f t="shared" si="156"/>
        <v>0</v>
      </c>
      <c r="BH354" s="186">
        <f t="shared" si="157"/>
        <v>0</v>
      </c>
      <c r="BI354" s="186">
        <f t="shared" si="158"/>
        <v>0</v>
      </c>
      <c r="BJ354" s="18" t="s">
        <v>80</v>
      </c>
      <c r="BK354" s="186">
        <f t="shared" si="159"/>
        <v>0</v>
      </c>
      <c r="BL354" s="18" t="s">
        <v>157</v>
      </c>
      <c r="BM354" s="185" t="s">
        <v>3016</v>
      </c>
    </row>
    <row r="355" spans="1:65" s="2" customFormat="1" ht="16.5" customHeight="1">
      <c r="A355" s="35"/>
      <c r="B355" s="36"/>
      <c r="C355" s="174" t="s">
        <v>3017</v>
      </c>
      <c r="D355" s="174" t="s">
        <v>152</v>
      </c>
      <c r="E355" s="175" t="s">
        <v>3018</v>
      </c>
      <c r="F355" s="176" t="s">
        <v>2505</v>
      </c>
      <c r="G355" s="177" t="s">
        <v>2506</v>
      </c>
      <c r="H355" s="178">
        <v>4</v>
      </c>
      <c r="I355" s="179"/>
      <c r="J355" s="180">
        <f t="shared" si="150"/>
        <v>0</v>
      </c>
      <c r="K355" s="176" t="s">
        <v>19</v>
      </c>
      <c r="L355" s="40"/>
      <c r="M355" s="181" t="s">
        <v>19</v>
      </c>
      <c r="N355" s="182" t="s">
        <v>43</v>
      </c>
      <c r="O355" s="65"/>
      <c r="P355" s="183">
        <f t="shared" si="151"/>
        <v>0</v>
      </c>
      <c r="Q355" s="183">
        <v>0</v>
      </c>
      <c r="R355" s="183">
        <f t="shared" si="152"/>
        <v>0</v>
      </c>
      <c r="S355" s="183">
        <v>0</v>
      </c>
      <c r="T355" s="184">
        <f t="shared" si="15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157</v>
      </c>
      <c r="AT355" s="185" t="s">
        <v>152</v>
      </c>
      <c r="AU355" s="185" t="s">
        <v>80</v>
      </c>
      <c r="AY355" s="18" t="s">
        <v>149</v>
      </c>
      <c r="BE355" s="186">
        <f t="shared" si="154"/>
        <v>0</v>
      </c>
      <c r="BF355" s="186">
        <f t="shared" si="155"/>
        <v>0</v>
      </c>
      <c r="BG355" s="186">
        <f t="shared" si="156"/>
        <v>0</v>
      </c>
      <c r="BH355" s="186">
        <f t="shared" si="157"/>
        <v>0</v>
      </c>
      <c r="BI355" s="186">
        <f t="shared" si="158"/>
        <v>0</v>
      </c>
      <c r="BJ355" s="18" t="s">
        <v>80</v>
      </c>
      <c r="BK355" s="186">
        <f t="shared" si="159"/>
        <v>0</v>
      </c>
      <c r="BL355" s="18" t="s">
        <v>157</v>
      </c>
      <c r="BM355" s="185" t="s">
        <v>3019</v>
      </c>
    </row>
    <row r="356" spans="1:65" s="2" customFormat="1" ht="16.5" customHeight="1">
      <c r="A356" s="35"/>
      <c r="B356" s="36"/>
      <c r="C356" s="174" t="s">
        <v>2705</v>
      </c>
      <c r="D356" s="174" t="s">
        <v>152</v>
      </c>
      <c r="E356" s="175" t="s">
        <v>3020</v>
      </c>
      <c r="F356" s="176" t="s">
        <v>2508</v>
      </c>
      <c r="G356" s="177" t="s">
        <v>2359</v>
      </c>
      <c r="H356" s="178">
        <v>1</v>
      </c>
      <c r="I356" s="179"/>
      <c r="J356" s="180">
        <f t="shared" si="150"/>
        <v>0</v>
      </c>
      <c r="K356" s="176" t="s">
        <v>19</v>
      </c>
      <c r="L356" s="40"/>
      <c r="M356" s="181" t="s">
        <v>19</v>
      </c>
      <c r="N356" s="182" t="s">
        <v>43</v>
      </c>
      <c r="O356" s="65"/>
      <c r="P356" s="183">
        <f t="shared" si="151"/>
        <v>0</v>
      </c>
      <c r="Q356" s="183">
        <v>0</v>
      </c>
      <c r="R356" s="183">
        <f t="shared" si="152"/>
        <v>0</v>
      </c>
      <c r="S356" s="183">
        <v>0</v>
      </c>
      <c r="T356" s="184">
        <f t="shared" si="15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157</v>
      </c>
      <c r="AT356" s="185" t="s">
        <v>152</v>
      </c>
      <c r="AU356" s="185" t="s">
        <v>80</v>
      </c>
      <c r="AY356" s="18" t="s">
        <v>149</v>
      </c>
      <c r="BE356" s="186">
        <f t="shared" si="154"/>
        <v>0</v>
      </c>
      <c r="BF356" s="186">
        <f t="shared" si="155"/>
        <v>0</v>
      </c>
      <c r="BG356" s="186">
        <f t="shared" si="156"/>
        <v>0</v>
      </c>
      <c r="BH356" s="186">
        <f t="shared" si="157"/>
        <v>0</v>
      </c>
      <c r="BI356" s="186">
        <f t="shared" si="158"/>
        <v>0</v>
      </c>
      <c r="BJ356" s="18" t="s">
        <v>80</v>
      </c>
      <c r="BK356" s="186">
        <f t="shared" si="159"/>
        <v>0</v>
      </c>
      <c r="BL356" s="18" t="s">
        <v>157</v>
      </c>
      <c r="BM356" s="185" t="s">
        <v>3021</v>
      </c>
    </row>
    <row r="357" spans="1:65" s="2" customFormat="1" ht="16.5" customHeight="1">
      <c r="A357" s="35"/>
      <c r="B357" s="36"/>
      <c r="C357" s="174" t="s">
        <v>3022</v>
      </c>
      <c r="D357" s="174" t="s">
        <v>152</v>
      </c>
      <c r="E357" s="175" t="s">
        <v>3023</v>
      </c>
      <c r="F357" s="176" t="s">
        <v>2512</v>
      </c>
      <c r="G357" s="177" t="s">
        <v>435</v>
      </c>
      <c r="H357" s="178">
        <v>0.4</v>
      </c>
      <c r="I357" s="179"/>
      <c r="J357" s="180">
        <f t="shared" si="150"/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 t="shared" si="151"/>
        <v>0</v>
      </c>
      <c r="Q357" s="183">
        <v>0</v>
      </c>
      <c r="R357" s="183">
        <f t="shared" si="152"/>
        <v>0</v>
      </c>
      <c r="S357" s="183">
        <v>0</v>
      </c>
      <c r="T357" s="184">
        <f t="shared" si="15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80</v>
      </c>
      <c r="AY357" s="18" t="s">
        <v>149</v>
      </c>
      <c r="BE357" s="186">
        <f t="shared" si="154"/>
        <v>0</v>
      </c>
      <c r="BF357" s="186">
        <f t="shared" si="155"/>
        <v>0</v>
      </c>
      <c r="BG357" s="186">
        <f t="shared" si="156"/>
        <v>0</v>
      </c>
      <c r="BH357" s="186">
        <f t="shared" si="157"/>
        <v>0</v>
      </c>
      <c r="BI357" s="186">
        <f t="shared" si="158"/>
        <v>0</v>
      </c>
      <c r="BJ357" s="18" t="s">
        <v>80</v>
      </c>
      <c r="BK357" s="186">
        <f t="shared" si="159"/>
        <v>0</v>
      </c>
      <c r="BL357" s="18" t="s">
        <v>157</v>
      </c>
      <c r="BM357" s="185" t="s">
        <v>3024</v>
      </c>
    </row>
    <row r="358" spans="2:63" s="12" customFormat="1" ht="25.9" customHeight="1">
      <c r="B358" s="158"/>
      <c r="C358" s="159"/>
      <c r="D358" s="160" t="s">
        <v>71</v>
      </c>
      <c r="E358" s="161" t="s">
        <v>3025</v>
      </c>
      <c r="F358" s="161" t="s">
        <v>3025</v>
      </c>
      <c r="G358" s="159"/>
      <c r="H358" s="159"/>
      <c r="I358" s="162"/>
      <c r="J358" s="163">
        <f>BK358</f>
        <v>0</v>
      </c>
      <c r="K358" s="159"/>
      <c r="L358" s="164"/>
      <c r="M358" s="165"/>
      <c r="N358" s="166"/>
      <c r="O358" s="166"/>
      <c r="P358" s="167">
        <f>SUM(P359:P425)</f>
        <v>0</v>
      </c>
      <c r="Q358" s="166"/>
      <c r="R358" s="167">
        <f>SUM(R359:R425)</f>
        <v>0</v>
      </c>
      <c r="S358" s="166"/>
      <c r="T358" s="168">
        <f>SUM(T359:T425)</f>
        <v>0</v>
      </c>
      <c r="AR358" s="169" t="s">
        <v>80</v>
      </c>
      <c r="AT358" s="170" t="s">
        <v>71</v>
      </c>
      <c r="AU358" s="170" t="s">
        <v>72</v>
      </c>
      <c r="AY358" s="169" t="s">
        <v>149</v>
      </c>
      <c r="BK358" s="171">
        <f>SUM(BK359:BK425)</f>
        <v>0</v>
      </c>
    </row>
    <row r="359" spans="1:65" s="2" customFormat="1" ht="44.25" customHeight="1">
      <c r="A359" s="35"/>
      <c r="B359" s="36"/>
      <c r="C359" s="174" t="s">
        <v>2708</v>
      </c>
      <c r="D359" s="174" t="s">
        <v>152</v>
      </c>
      <c r="E359" s="175" t="s">
        <v>3026</v>
      </c>
      <c r="F359" s="176" t="s">
        <v>3027</v>
      </c>
      <c r="G359" s="177" t="s">
        <v>2320</v>
      </c>
      <c r="H359" s="178">
        <v>3</v>
      </c>
      <c r="I359" s="179"/>
      <c r="J359" s="180">
        <f aca="true" t="shared" si="160" ref="J359:J390">ROUND(I359*H359,2)</f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 aca="true" t="shared" si="161" ref="P359:P390">O359*H359</f>
        <v>0</v>
      </c>
      <c r="Q359" s="183">
        <v>0</v>
      </c>
      <c r="R359" s="183">
        <f aca="true" t="shared" si="162" ref="R359:R390">Q359*H359</f>
        <v>0</v>
      </c>
      <c r="S359" s="183">
        <v>0</v>
      </c>
      <c r="T359" s="184">
        <f aca="true" t="shared" si="163" ref="T359:T390"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80</v>
      </c>
      <c r="AY359" s="18" t="s">
        <v>149</v>
      </c>
      <c r="BE359" s="186">
        <f aca="true" t="shared" si="164" ref="BE359:BE390">IF(N359="základní",J359,0)</f>
        <v>0</v>
      </c>
      <c r="BF359" s="186">
        <f aca="true" t="shared" si="165" ref="BF359:BF390">IF(N359="snížená",J359,0)</f>
        <v>0</v>
      </c>
      <c r="BG359" s="186">
        <f aca="true" t="shared" si="166" ref="BG359:BG390">IF(N359="zákl. přenesená",J359,0)</f>
        <v>0</v>
      </c>
      <c r="BH359" s="186">
        <f aca="true" t="shared" si="167" ref="BH359:BH390">IF(N359="sníž. přenesená",J359,0)</f>
        <v>0</v>
      </c>
      <c r="BI359" s="186">
        <f aca="true" t="shared" si="168" ref="BI359:BI390">IF(N359="nulová",J359,0)</f>
        <v>0</v>
      </c>
      <c r="BJ359" s="18" t="s">
        <v>80</v>
      </c>
      <c r="BK359" s="186">
        <f aca="true" t="shared" si="169" ref="BK359:BK390">ROUND(I359*H359,2)</f>
        <v>0</v>
      </c>
      <c r="BL359" s="18" t="s">
        <v>157</v>
      </c>
      <c r="BM359" s="185" t="s">
        <v>3028</v>
      </c>
    </row>
    <row r="360" spans="1:65" s="2" customFormat="1" ht="44.25" customHeight="1">
      <c r="A360" s="35"/>
      <c r="B360" s="36"/>
      <c r="C360" s="174" t="s">
        <v>3029</v>
      </c>
      <c r="D360" s="174" t="s">
        <v>152</v>
      </c>
      <c r="E360" s="175" t="s">
        <v>3030</v>
      </c>
      <c r="F360" s="176" t="s">
        <v>3031</v>
      </c>
      <c r="G360" s="177" t="s">
        <v>2320</v>
      </c>
      <c r="H360" s="178">
        <v>1</v>
      </c>
      <c r="I360" s="179"/>
      <c r="J360" s="180">
        <f t="shared" si="160"/>
        <v>0</v>
      </c>
      <c r="K360" s="176" t="s">
        <v>19</v>
      </c>
      <c r="L360" s="40"/>
      <c r="M360" s="181" t="s">
        <v>19</v>
      </c>
      <c r="N360" s="182" t="s">
        <v>43</v>
      </c>
      <c r="O360" s="65"/>
      <c r="P360" s="183">
        <f t="shared" si="161"/>
        <v>0</v>
      </c>
      <c r="Q360" s="183">
        <v>0</v>
      </c>
      <c r="R360" s="183">
        <f t="shared" si="162"/>
        <v>0</v>
      </c>
      <c r="S360" s="183">
        <v>0</v>
      </c>
      <c r="T360" s="184">
        <f t="shared" si="16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157</v>
      </c>
      <c r="AT360" s="185" t="s">
        <v>152</v>
      </c>
      <c r="AU360" s="185" t="s">
        <v>80</v>
      </c>
      <c r="AY360" s="18" t="s">
        <v>149</v>
      </c>
      <c r="BE360" s="186">
        <f t="shared" si="164"/>
        <v>0</v>
      </c>
      <c r="BF360" s="186">
        <f t="shared" si="165"/>
        <v>0</v>
      </c>
      <c r="BG360" s="186">
        <f t="shared" si="166"/>
        <v>0</v>
      </c>
      <c r="BH360" s="186">
        <f t="shared" si="167"/>
        <v>0</v>
      </c>
      <c r="BI360" s="186">
        <f t="shared" si="168"/>
        <v>0</v>
      </c>
      <c r="BJ360" s="18" t="s">
        <v>80</v>
      </c>
      <c r="BK360" s="186">
        <f t="shared" si="169"/>
        <v>0</v>
      </c>
      <c r="BL360" s="18" t="s">
        <v>157</v>
      </c>
      <c r="BM360" s="185" t="s">
        <v>3032</v>
      </c>
    </row>
    <row r="361" spans="1:65" s="2" customFormat="1" ht="33" customHeight="1">
      <c r="A361" s="35"/>
      <c r="B361" s="36"/>
      <c r="C361" s="174" t="s">
        <v>2711</v>
      </c>
      <c r="D361" s="174" t="s">
        <v>152</v>
      </c>
      <c r="E361" s="175" t="s">
        <v>3033</v>
      </c>
      <c r="F361" s="176" t="s">
        <v>3034</v>
      </c>
      <c r="G361" s="177" t="s">
        <v>2320</v>
      </c>
      <c r="H361" s="178">
        <v>7</v>
      </c>
      <c r="I361" s="179"/>
      <c r="J361" s="180">
        <f t="shared" si="160"/>
        <v>0</v>
      </c>
      <c r="K361" s="176" t="s">
        <v>19</v>
      </c>
      <c r="L361" s="40"/>
      <c r="M361" s="181" t="s">
        <v>19</v>
      </c>
      <c r="N361" s="182" t="s">
        <v>43</v>
      </c>
      <c r="O361" s="65"/>
      <c r="P361" s="183">
        <f t="shared" si="161"/>
        <v>0</v>
      </c>
      <c r="Q361" s="183">
        <v>0</v>
      </c>
      <c r="R361" s="183">
        <f t="shared" si="162"/>
        <v>0</v>
      </c>
      <c r="S361" s="183">
        <v>0</v>
      </c>
      <c r="T361" s="184">
        <f t="shared" si="16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157</v>
      </c>
      <c r="AT361" s="185" t="s">
        <v>152</v>
      </c>
      <c r="AU361" s="185" t="s">
        <v>80</v>
      </c>
      <c r="AY361" s="18" t="s">
        <v>149</v>
      </c>
      <c r="BE361" s="186">
        <f t="shared" si="164"/>
        <v>0</v>
      </c>
      <c r="BF361" s="186">
        <f t="shared" si="165"/>
        <v>0</v>
      </c>
      <c r="BG361" s="186">
        <f t="shared" si="166"/>
        <v>0</v>
      </c>
      <c r="BH361" s="186">
        <f t="shared" si="167"/>
        <v>0</v>
      </c>
      <c r="BI361" s="186">
        <f t="shared" si="168"/>
        <v>0</v>
      </c>
      <c r="BJ361" s="18" t="s">
        <v>80</v>
      </c>
      <c r="BK361" s="186">
        <f t="shared" si="169"/>
        <v>0</v>
      </c>
      <c r="BL361" s="18" t="s">
        <v>157</v>
      </c>
      <c r="BM361" s="185" t="s">
        <v>3035</v>
      </c>
    </row>
    <row r="362" spans="1:65" s="2" customFormat="1" ht="33" customHeight="1">
      <c r="A362" s="35"/>
      <c r="B362" s="36"/>
      <c r="C362" s="174" t="s">
        <v>3036</v>
      </c>
      <c r="D362" s="174" t="s">
        <v>152</v>
      </c>
      <c r="E362" s="175" t="s">
        <v>3037</v>
      </c>
      <c r="F362" s="176" t="s">
        <v>3038</v>
      </c>
      <c r="G362" s="177" t="s">
        <v>2320</v>
      </c>
      <c r="H362" s="178">
        <v>1</v>
      </c>
      <c r="I362" s="179"/>
      <c r="J362" s="180">
        <f t="shared" si="160"/>
        <v>0</v>
      </c>
      <c r="K362" s="176" t="s">
        <v>19</v>
      </c>
      <c r="L362" s="40"/>
      <c r="M362" s="181" t="s">
        <v>19</v>
      </c>
      <c r="N362" s="182" t="s">
        <v>43</v>
      </c>
      <c r="O362" s="65"/>
      <c r="P362" s="183">
        <f t="shared" si="161"/>
        <v>0</v>
      </c>
      <c r="Q362" s="183">
        <v>0</v>
      </c>
      <c r="R362" s="183">
        <f t="shared" si="162"/>
        <v>0</v>
      </c>
      <c r="S362" s="183">
        <v>0</v>
      </c>
      <c r="T362" s="184">
        <f t="shared" si="16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157</v>
      </c>
      <c r="AT362" s="185" t="s">
        <v>152</v>
      </c>
      <c r="AU362" s="185" t="s">
        <v>80</v>
      </c>
      <c r="AY362" s="18" t="s">
        <v>149</v>
      </c>
      <c r="BE362" s="186">
        <f t="shared" si="164"/>
        <v>0</v>
      </c>
      <c r="BF362" s="186">
        <f t="shared" si="165"/>
        <v>0</v>
      </c>
      <c r="BG362" s="186">
        <f t="shared" si="166"/>
        <v>0</v>
      </c>
      <c r="BH362" s="186">
        <f t="shared" si="167"/>
        <v>0</v>
      </c>
      <c r="BI362" s="186">
        <f t="shared" si="168"/>
        <v>0</v>
      </c>
      <c r="BJ362" s="18" t="s">
        <v>80</v>
      </c>
      <c r="BK362" s="186">
        <f t="shared" si="169"/>
        <v>0</v>
      </c>
      <c r="BL362" s="18" t="s">
        <v>157</v>
      </c>
      <c r="BM362" s="185" t="s">
        <v>3039</v>
      </c>
    </row>
    <row r="363" spans="1:65" s="2" customFormat="1" ht="24.2" customHeight="1">
      <c r="A363" s="35"/>
      <c r="B363" s="36"/>
      <c r="C363" s="174" t="s">
        <v>2714</v>
      </c>
      <c r="D363" s="174" t="s">
        <v>152</v>
      </c>
      <c r="E363" s="175" t="s">
        <v>3040</v>
      </c>
      <c r="F363" s="176" t="s">
        <v>3041</v>
      </c>
      <c r="G363" s="177" t="s">
        <v>2359</v>
      </c>
      <c r="H363" s="178">
        <v>1</v>
      </c>
      <c r="I363" s="179"/>
      <c r="J363" s="180">
        <f t="shared" si="160"/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 t="shared" si="161"/>
        <v>0</v>
      </c>
      <c r="Q363" s="183">
        <v>0</v>
      </c>
      <c r="R363" s="183">
        <f t="shared" si="162"/>
        <v>0</v>
      </c>
      <c r="S363" s="183">
        <v>0</v>
      </c>
      <c r="T363" s="184">
        <f t="shared" si="16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80</v>
      </c>
      <c r="AY363" s="18" t="s">
        <v>149</v>
      </c>
      <c r="BE363" s="186">
        <f t="shared" si="164"/>
        <v>0</v>
      </c>
      <c r="BF363" s="186">
        <f t="shared" si="165"/>
        <v>0</v>
      </c>
      <c r="BG363" s="186">
        <f t="shared" si="166"/>
        <v>0</v>
      </c>
      <c r="BH363" s="186">
        <f t="shared" si="167"/>
        <v>0</v>
      </c>
      <c r="BI363" s="186">
        <f t="shared" si="168"/>
        <v>0</v>
      </c>
      <c r="BJ363" s="18" t="s">
        <v>80</v>
      </c>
      <c r="BK363" s="186">
        <f t="shared" si="169"/>
        <v>0</v>
      </c>
      <c r="BL363" s="18" t="s">
        <v>157</v>
      </c>
      <c r="BM363" s="185" t="s">
        <v>3042</v>
      </c>
    </row>
    <row r="364" spans="1:65" s="2" customFormat="1" ht="16.5" customHeight="1">
      <c r="A364" s="35"/>
      <c r="B364" s="36"/>
      <c r="C364" s="174" t="s">
        <v>3043</v>
      </c>
      <c r="D364" s="174" t="s">
        <v>152</v>
      </c>
      <c r="E364" s="175" t="s">
        <v>3044</v>
      </c>
      <c r="F364" s="176" t="s">
        <v>3045</v>
      </c>
      <c r="G364" s="177" t="s">
        <v>2359</v>
      </c>
      <c r="H364" s="178">
        <v>4</v>
      </c>
      <c r="I364" s="179"/>
      <c r="J364" s="180">
        <f t="shared" si="160"/>
        <v>0</v>
      </c>
      <c r="K364" s="176" t="s">
        <v>19</v>
      </c>
      <c r="L364" s="40"/>
      <c r="M364" s="181" t="s">
        <v>19</v>
      </c>
      <c r="N364" s="182" t="s">
        <v>43</v>
      </c>
      <c r="O364" s="65"/>
      <c r="P364" s="183">
        <f t="shared" si="161"/>
        <v>0</v>
      </c>
      <c r="Q364" s="183">
        <v>0</v>
      </c>
      <c r="R364" s="183">
        <f t="shared" si="162"/>
        <v>0</v>
      </c>
      <c r="S364" s="183">
        <v>0</v>
      </c>
      <c r="T364" s="184">
        <f t="shared" si="16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157</v>
      </c>
      <c r="AT364" s="185" t="s">
        <v>152</v>
      </c>
      <c r="AU364" s="185" t="s">
        <v>80</v>
      </c>
      <c r="AY364" s="18" t="s">
        <v>149</v>
      </c>
      <c r="BE364" s="186">
        <f t="shared" si="164"/>
        <v>0</v>
      </c>
      <c r="BF364" s="186">
        <f t="shared" si="165"/>
        <v>0</v>
      </c>
      <c r="BG364" s="186">
        <f t="shared" si="166"/>
        <v>0</v>
      </c>
      <c r="BH364" s="186">
        <f t="shared" si="167"/>
        <v>0</v>
      </c>
      <c r="BI364" s="186">
        <f t="shared" si="168"/>
        <v>0</v>
      </c>
      <c r="BJ364" s="18" t="s">
        <v>80</v>
      </c>
      <c r="BK364" s="186">
        <f t="shared" si="169"/>
        <v>0</v>
      </c>
      <c r="BL364" s="18" t="s">
        <v>157</v>
      </c>
      <c r="BM364" s="185" t="s">
        <v>3046</v>
      </c>
    </row>
    <row r="365" spans="1:65" s="2" customFormat="1" ht="16.5" customHeight="1">
      <c r="A365" s="35"/>
      <c r="B365" s="36"/>
      <c r="C365" s="174" t="s">
        <v>2716</v>
      </c>
      <c r="D365" s="174" t="s">
        <v>152</v>
      </c>
      <c r="E365" s="175" t="s">
        <v>3047</v>
      </c>
      <c r="F365" s="176" t="s">
        <v>3048</v>
      </c>
      <c r="G365" s="177" t="s">
        <v>2359</v>
      </c>
      <c r="H365" s="178">
        <v>12</v>
      </c>
      <c r="I365" s="179"/>
      <c r="J365" s="180">
        <f t="shared" si="160"/>
        <v>0</v>
      </c>
      <c r="K365" s="176" t="s">
        <v>19</v>
      </c>
      <c r="L365" s="40"/>
      <c r="M365" s="181" t="s">
        <v>19</v>
      </c>
      <c r="N365" s="182" t="s">
        <v>43</v>
      </c>
      <c r="O365" s="65"/>
      <c r="P365" s="183">
        <f t="shared" si="161"/>
        <v>0</v>
      </c>
      <c r="Q365" s="183">
        <v>0</v>
      </c>
      <c r="R365" s="183">
        <f t="shared" si="162"/>
        <v>0</v>
      </c>
      <c r="S365" s="183">
        <v>0</v>
      </c>
      <c r="T365" s="184">
        <f t="shared" si="16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157</v>
      </c>
      <c r="AT365" s="185" t="s">
        <v>152</v>
      </c>
      <c r="AU365" s="185" t="s">
        <v>80</v>
      </c>
      <c r="AY365" s="18" t="s">
        <v>149</v>
      </c>
      <c r="BE365" s="186">
        <f t="shared" si="164"/>
        <v>0</v>
      </c>
      <c r="BF365" s="186">
        <f t="shared" si="165"/>
        <v>0</v>
      </c>
      <c r="BG365" s="186">
        <f t="shared" si="166"/>
        <v>0</v>
      </c>
      <c r="BH365" s="186">
        <f t="shared" si="167"/>
        <v>0</v>
      </c>
      <c r="BI365" s="186">
        <f t="shared" si="168"/>
        <v>0</v>
      </c>
      <c r="BJ365" s="18" t="s">
        <v>80</v>
      </c>
      <c r="BK365" s="186">
        <f t="shared" si="169"/>
        <v>0</v>
      </c>
      <c r="BL365" s="18" t="s">
        <v>157</v>
      </c>
      <c r="BM365" s="185" t="s">
        <v>3049</v>
      </c>
    </row>
    <row r="366" spans="1:65" s="2" customFormat="1" ht="24.2" customHeight="1">
      <c r="A366" s="35"/>
      <c r="B366" s="36"/>
      <c r="C366" s="174" t="s">
        <v>3050</v>
      </c>
      <c r="D366" s="174" t="s">
        <v>152</v>
      </c>
      <c r="E366" s="175" t="s">
        <v>3051</v>
      </c>
      <c r="F366" s="176" t="s">
        <v>3052</v>
      </c>
      <c r="G366" s="177" t="s">
        <v>2359</v>
      </c>
      <c r="H366" s="178">
        <v>5</v>
      </c>
      <c r="I366" s="179"/>
      <c r="J366" s="180">
        <f t="shared" si="160"/>
        <v>0</v>
      </c>
      <c r="K366" s="176" t="s">
        <v>19</v>
      </c>
      <c r="L366" s="40"/>
      <c r="M366" s="181" t="s">
        <v>19</v>
      </c>
      <c r="N366" s="182" t="s">
        <v>43</v>
      </c>
      <c r="O366" s="65"/>
      <c r="P366" s="183">
        <f t="shared" si="161"/>
        <v>0</v>
      </c>
      <c r="Q366" s="183">
        <v>0</v>
      </c>
      <c r="R366" s="183">
        <f t="shared" si="162"/>
        <v>0</v>
      </c>
      <c r="S366" s="183">
        <v>0</v>
      </c>
      <c r="T366" s="184">
        <f t="shared" si="16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157</v>
      </c>
      <c r="AT366" s="185" t="s">
        <v>152</v>
      </c>
      <c r="AU366" s="185" t="s">
        <v>80</v>
      </c>
      <c r="AY366" s="18" t="s">
        <v>149</v>
      </c>
      <c r="BE366" s="186">
        <f t="shared" si="164"/>
        <v>0</v>
      </c>
      <c r="BF366" s="186">
        <f t="shared" si="165"/>
        <v>0</v>
      </c>
      <c r="BG366" s="186">
        <f t="shared" si="166"/>
        <v>0</v>
      </c>
      <c r="BH366" s="186">
        <f t="shared" si="167"/>
        <v>0</v>
      </c>
      <c r="BI366" s="186">
        <f t="shared" si="168"/>
        <v>0</v>
      </c>
      <c r="BJ366" s="18" t="s">
        <v>80</v>
      </c>
      <c r="BK366" s="186">
        <f t="shared" si="169"/>
        <v>0</v>
      </c>
      <c r="BL366" s="18" t="s">
        <v>157</v>
      </c>
      <c r="BM366" s="185" t="s">
        <v>3053</v>
      </c>
    </row>
    <row r="367" spans="1:65" s="2" customFormat="1" ht="24.2" customHeight="1">
      <c r="A367" s="35"/>
      <c r="B367" s="36"/>
      <c r="C367" s="174" t="s">
        <v>2718</v>
      </c>
      <c r="D367" s="174" t="s">
        <v>152</v>
      </c>
      <c r="E367" s="175" t="s">
        <v>3054</v>
      </c>
      <c r="F367" s="176" t="s">
        <v>3055</v>
      </c>
      <c r="G367" s="177" t="s">
        <v>2359</v>
      </c>
      <c r="H367" s="178">
        <v>1</v>
      </c>
      <c r="I367" s="179"/>
      <c r="J367" s="180">
        <f t="shared" si="160"/>
        <v>0</v>
      </c>
      <c r="K367" s="176" t="s">
        <v>19</v>
      </c>
      <c r="L367" s="40"/>
      <c r="M367" s="181" t="s">
        <v>19</v>
      </c>
      <c r="N367" s="182" t="s">
        <v>43</v>
      </c>
      <c r="O367" s="65"/>
      <c r="P367" s="183">
        <f t="shared" si="161"/>
        <v>0</v>
      </c>
      <c r="Q367" s="183">
        <v>0</v>
      </c>
      <c r="R367" s="183">
        <f t="shared" si="162"/>
        <v>0</v>
      </c>
      <c r="S367" s="183">
        <v>0</v>
      </c>
      <c r="T367" s="184">
        <f t="shared" si="16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157</v>
      </c>
      <c r="AT367" s="185" t="s">
        <v>152</v>
      </c>
      <c r="AU367" s="185" t="s">
        <v>80</v>
      </c>
      <c r="AY367" s="18" t="s">
        <v>149</v>
      </c>
      <c r="BE367" s="186">
        <f t="shared" si="164"/>
        <v>0</v>
      </c>
      <c r="BF367" s="186">
        <f t="shared" si="165"/>
        <v>0</v>
      </c>
      <c r="BG367" s="186">
        <f t="shared" si="166"/>
        <v>0</v>
      </c>
      <c r="BH367" s="186">
        <f t="shared" si="167"/>
        <v>0</v>
      </c>
      <c r="BI367" s="186">
        <f t="shared" si="168"/>
        <v>0</v>
      </c>
      <c r="BJ367" s="18" t="s">
        <v>80</v>
      </c>
      <c r="BK367" s="186">
        <f t="shared" si="169"/>
        <v>0</v>
      </c>
      <c r="BL367" s="18" t="s">
        <v>157</v>
      </c>
      <c r="BM367" s="185" t="s">
        <v>3056</v>
      </c>
    </row>
    <row r="368" spans="1:65" s="2" customFormat="1" ht="24.2" customHeight="1">
      <c r="A368" s="35"/>
      <c r="B368" s="36"/>
      <c r="C368" s="174" t="s">
        <v>3057</v>
      </c>
      <c r="D368" s="174" t="s">
        <v>152</v>
      </c>
      <c r="E368" s="175" t="s">
        <v>3058</v>
      </c>
      <c r="F368" s="176" t="s">
        <v>3059</v>
      </c>
      <c r="G368" s="177" t="s">
        <v>2359</v>
      </c>
      <c r="H368" s="178">
        <v>1</v>
      </c>
      <c r="I368" s="179"/>
      <c r="J368" s="180">
        <f t="shared" si="160"/>
        <v>0</v>
      </c>
      <c r="K368" s="176" t="s">
        <v>19</v>
      </c>
      <c r="L368" s="40"/>
      <c r="M368" s="181" t="s">
        <v>19</v>
      </c>
      <c r="N368" s="182" t="s">
        <v>43</v>
      </c>
      <c r="O368" s="65"/>
      <c r="P368" s="183">
        <f t="shared" si="161"/>
        <v>0</v>
      </c>
      <c r="Q368" s="183">
        <v>0</v>
      </c>
      <c r="R368" s="183">
        <f t="shared" si="162"/>
        <v>0</v>
      </c>
      <c r="S368" s="183">
        <v>0</v>
      </c>
      <c r="T368" s="184">
        <f t="shared" si="16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157</v>
      </c>
      <c r="AT368" s="185" t="s">
        <v>152</v>
      </c>
      <c r="AU368" s="185" t="s">
        <v>80</v>
      </c>
      <c r="AY368" s="18" t="s">
        <v>149</v>
      </c>
      <c r="BE368" s="186">
        <f t="shared" si="164"/>
        <v>0</v>
      </c>
      <c r="BF368" s="186">
        <f t="shared" si="165"/>
        <v>0</v>
      </c>
      <c r="BG368" s="186">
        <f t="shared" si="166"/>
        <v>0</v>
      </c>
      <c r="BH368" s="186">
        <f t="shared" si="167"/>
        <v>0</v>
      </c>
      <c r="BI368" s="186">
        <f t="shared" si="168"/>
        <v>0</v>
      </c>
      <c r="BJ368" s="18" t="s">
        <v>80</v>
      </c>
      <c r="BK368" s="186">
        <f t="shared" si="169"/>
        <v>0</v>
      </c>
      <c r="BL368" s="18" t="s">
        <v>157</v>
      </c>
      <c r="BM368" s="185" t="s">
        <v>3060</v>
      </c>
    </row>
    <row r="369" spans="1:65" s="2" customFormat="1" ht="24.2" customHeight="1">
      <c r="A369" s="35"/>
      <c r="B369" s="36"/>
      <c r="C369" s="174" t="s">
        <v>2720</v>
      </c>
      <c r="D369" s="174" t="s">
        <v>152</v>
      </c>
      <c r="E369" s="175" t="s">
        <v>3061</v>
      </c>
      <c r="F369" s="176" t="s">
        <v>3062</v>
      </c>
      <c r="G369" s="177" t="s">
        <v>2320</v>
      </c>
      <c r="H369" s="178">
        <v>6</v>
      </c>
      <c r="I369" s="179"/>
      <c r="J369" s="180">
        <f t="shared" si="160"/>
        <v>0</v>
      </c>
      <c r="K369" s="176" t="s">
        <v>19</v>
      </c>
      <c r="L369" s="40"/>
      <c r="M369" s="181" t="s">
        <v>19</v>
      </c>
      <c r="N369" s="182" t="s">
        <v>43</v>
      </c>
      <c r="O369" s="65"/>
      <c r="P369" s="183">
        <f t="shared" si="161"/>
        <v>0</v>
      </c>
      <c r="Q369" s="183">
        <v>0</v>
      </c>
      <c r="R369" s="183">
        <f t="shared" si="162"/>
        <v>0</v>
      </c>
      <c r="S369" s="183">
        <v>0</v>
      </c>
      <c r="T369" s="184">
        <f t="shared" si="16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157</v>
      </c>
      <c r="AT369" s="185" t="s">
        <v>152</v>
      </c>
      <c r="AU369" s="185" t="s">
        <v>80</v>
      </c>
      <c r="AY369" s="18" t="s">
        <v>149</v>
      </c>
      <c r="BE369" s="186">
        <f t="shared" si="164"/>
        <v>0</v>
      </c>
      <c r="BF369" s="186">
        <f t="shared" si="165"/>
        <v>0</v>
      </c>
      <c r="BG369" s="186">
        <f t="shared" si="166"/>
        <v>0</v>
      </c>
      <c r="BH369" s="186">
        <f t="shared" si="167"/>
        <v>0</v>
      </c>
      <c r="BI369" s="186">
        <f t="shared" si="168"/>
        <v>0</v>
      </c>
      <c r="BJ369" s="18" t="s">
        <v>80</v>
      </c>
      <c r="BK369" s="186">
        <f t="shared" si="169"/>
        <v>0</v>
      </c>
      <c r="BL369" s="18" t="s">
        <v>157</v>
      </c>
      <c r="BM369" s="185" t="s">
        <v>3063</v>
      </c>
    </row>
    <row r="370" spans="1:65" s="2" customFormat="1" ht="24.2" customHeight="1">
      <c r="A370" s="35"/>
      <c r="B370" s="36"/>
      <c r="C370" s="174" t="s">
        <v>3064</v>
      </c>
      <c r="D370" s="174" t="s">
        <v>152</v>
      </c>
      <c r="E370" s="175" t="s">
        <v>3065</v>
      </c>
      <c r="F370" s="176" t="s">
        <v>3066</v>
      </c>
      <c r="G370" s="177" t="s">
        <v>2320</v>
      </c>
      <c r="H370" s="178">
        <v>4</v>
      </c>
      <c r="I370" s="179"/>
      <c r="J370" s="180">
        <f t="shared" si="160"/>
        <v>0</v>
      </c>
      <c r="K370" s="176" t="s">
        <v>19</v>
      </c>
      <c r="L370" s="40"/>
      <c r="M370" s="181" t="s">
        <v>19</v>
      </c>
      <c r="N370" s="182" t="s">
        <v>43</v>
      </c>
      <c r="O370" s="65"/>
      <c r="P370" s="183">
        <f t="shared" si="161"/>
        <v>0</v>
      </c>
      <c r="Q370" s="183">
        <v>0</v>
      </c>
      <c r="R370" s="183">
        <f t="shared" si="162"/>
        <v>0</v>
      </c>
      <c r="S370" s="183">
        <v>0</v>
      </c>
      <c r="T370" s="184">
        <f t="shared" si="16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157</v>
      </c>
      <c r="AT370" s="185" t="s">
        <v>152</v>
      </c>
      <c r="AU370" s="185" t="s">
        <v>80</v>
      </c>
      <c r="AY370" s="18" t="s">
        <v>149</v>
      </c>
      <c r="BE370" s="186">
        <f t="shared" si="164"/>
        <v>0</v>
      </c>
      <c r="BF370" s="186">
        <f t="shared" si="165"/>
        <v>0</v>
      </c>
      <c r="BG370" s="186">
        <f t="shared" si="166"/>
        <v>0</v>
      </c>
      <c r="BH370" s="186">
        <f t="shared" si="167"/>
        <v>0</v>
      </c>
      <c r="BI370" s="186">
        <f t="shared" si="168"/>
        <v>0</v>
      </c>
      <c r="BJ370" s="18" t="s">
        <v>80</v>
      </c>
      <c r="BK370" s="186">
        <f t="shared" si="169"/>
        <v>0</v>
      </c>
      <c r="BL370" s="18" t="s">
        <v>157</v>
      </c>
      <c r="BM370" s="185" t="s">
        <v>3067</v>
      </c>
    </row>
    <row r="371" spans="1:65" s="2" customFormat="1" ht="24.2" customHeight="1">
      <c r="A371" s="35"/>
      <c r="B371" s="36"/>
      <c r="C371" s="174" t="s">
        <v>2722</v>
      </c>
      <c r="D371" s="174" t="s">
        <v>152</v>
      </c>
      <c r="E371" s="175" t="s">
        <v>3068</v>
      </c>
      <c r="F371" s="176" t="s">
        <v>3069</v>
      </c>
      <c r="G371" s="177" t="s">
        <v>2320</v>
      </c>
      <c r="H371" s="178">
        <v>1</v>
      </c>
      <c r="I371" s="179"/>
      <c r="J371" s="180">
        <f t="shared" si="160"/>
        <v>0</v>
      </c>
      <c r="K371" s="176" t="s">
        <v>19</v>
      </c>
      <c r="L371" s="40"/>
      <c r="M371" s="181" t="s">
        <v>19</v>
      </c>
      <c r="N371" s="182" t="s">
        <v>43</v>
      </c>
      <c r="O371" s="65"/>
      <c r="P371" s="183">
        <f t="shared" si="161"/>
        <v>0</v>
      </c>
      <c r="Q371" s="183">
        <v>0</v>
      </c>
      <c r="R371" s="183">
        <f t="shared" si="162"/>
        <v>0</v>
      </c>
      <c r="S371" s="183">
        <v>0</v>
      </c>
      <c r="T371" s="184">
        <f t="shared" si="16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157</v>
      </c>
      <c r="AT371" s="185" t="s">
        <v>152</v>
      </c>
      <c r="AU371" s="185" t="s">
        <v>80</v>
      </c>
      <c r="AY371" s="18" t="s">
        <v>149</v>
      </c>
      <c r="BE371" s="186">
        <f t="shared" si="164"/>
        <v>0</v>
      </c>
      <c r="BF371" s="186">
        <f t="shared" si="165"/>
        <v>0</v>
      </c>
      <c r="BG371" s="186">
        <f t="shared" si="166"/>
        <v>0</v>
      </c>
      <c r="BH371" s="186">
        <f t="shared" si="167"/>
        <v>0</v>
      </c>
      <c r="BI371" s="186">
        <f t="shared" si="168"/>
        <v>0</v>
      </c>
      <c r="BJ371" s="18" t="s">
        <v>80</v>
      </c>
      <c r="BK371" s="186">
        <f t="shared" si="169"/>
        <v>0</v>
      </c>
      <c r="BL371" s="18" t="s">
        <v>157</v>
      </c>
      <c r="BM371" s="185" t="s">
        <v>3070</v>
      </c>
    </row>
    <row r="372" spans="1:65" s="2" customFormat="1" ht="24.2" customHeight="1">
      <c r="A372" s="35"/>
      <c r="B372" s="36"/>
      <c r="C372" s="174" t="s">
        <v>3071</v>
      </c>
      <c r="D372" s="174" t="s">
        <v>152</v>
      </c>
      <c r="E372" s="175" t="s">
        <v>3072</v>
      </c>
      <c r="F372" s="176" t="s">
        <v>3073</v>
      </c>
      <c r="G372" s="177" t="s">
        <v>2320</v>
      </c>
      <c r="H372" s="178">
        <v>1</v>
      </c>
      <c r="I372" s="179"/>
      <c r="J372" s="180">
        <f t="shared" si="160"/>
        <v>0</v>
      </c>
      <c r="K372" s="176" t="s">
        <v>19</v>
      </c>
      <c r="L372" s="40"/>
      <c r="M372" s="181" t="s">
        <v>19</v>
      </c>
      <c r="N372" s="182" t="s">
        <v>43</v>
      </c>
      <c r="O372" s="65"/>
      <c r="P372" s="183">
        <f t="shared" si="161"/>
        <v>0</v>
      </c>
      <c r="Q372" s="183">
        <v>0</v>
      </c>
      <c r="R372" s="183">
        <f t="shared" si="162"/>
        <v>0</v>
      </c>
      <c r="S372" s="183">
        <v>0</v>
      </c>
      <c r="T372" s="184">
        <f t="shared" si="16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157</v>
      </c>
      <c r="AT372" s="185" t="s">
        <v>152</v>
      </c>
      <c r="AU372" s="185" t="s">
        <v>80</v>
      </c>
      <c r="AY372" s="18" t="s">
        <v>149</v>
      </c>
      <c r="BE372" s="186">
        <f t="shared" si="164"/>
        <v>0</v>
      </c>
      <c r="BF372" s="186">
        <f t="shared" si="165"/>
        <v>0</v>
      </c>
      <c r="BG372" s="186">
        <f t="shared" si="166"/>
        <v>0</v>
      </c>
      <c r="BH372" s="186">
        <f t="shared" si="167"/>
        <v>0</v>
      </c>
      <c r="BI372" s="186">
        <f t="shared" si="168"/>
        <v>0</v>
      </c>
      <c r="BJ372" s="18" t="s">
        <v>80</v>
      </c>
      <c r="BK372" s="186">
        <f t="shared" si="169"/>
        <v>0</v>
      </c>
      <c r="BL372" s="18" t="s">
        <v>157</v>
      </c>
      <c r="BM372" s="185" t="s">
        <v>3074</v>
      </c>
    </row>
    <row r="373" spans="1:65" s="2" customFormat="1" ht="24.2" customHeight="1">
      <c r="A373" s="35"/>
      <c r="B373" s="36"/>
      <c r="C373" s="174" t="s">
        <v>2724</v>
      </c>
      <c r="D373" s="174" t="s">
        <v>152</v>
      </c>
      <c r="E373" s="175" t="s">
        <v>3075</v>
      </c>
      <c r="F373" s="176" t="s">
        <v>3076</v>
      </c>
      <c r="G373" s="177" t="s">
        <v>2359</v>
      </c>
      <c r="H373" s="178">
        <v>1</v>
      </c>
      <c r="I373" s="179"/>
      <c r="J373" s="180">
        <f t="shared" si="160"/>
        <v>0</v>
      </c>
      <c r="K373" s="176" t="s">
        <v>19</v>
      </c>
      <c r="L373" s="40"/>
      <c r="M373" s="181" t="s">
        <v>19</v>
      </c>
      <c r="N373" s="182" t="s">
        <v>43</v>
      </c>
      <c r="O373" s="65"/>
      <c r="P373" s="183">
        <f t="shared" si="161"/>
        <v>0</v>
      </c>
      <c r="Q373" s="183">
        <v>0</v>
      </c>
      <c r="R373" s="183">
        <f t="shared" si="162"/>
        <v>0</v>
      </c>
      <c r="S373" s="183">
        <v>0</v>
      </c>
      <c r="T373" s="184">
        <f t="shared" si="16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157</v>
      </c>
      <c r="AT373" s="185" t="s">
        <v>152</v>
      </c>
      <c r="AU373" s="185" t="s">
        <v>80</v>
      </c>
      <c r="AY373" s="18" t="s">
        <v>149</v>
      </c>
      <c r="BE373" s="186">
        <f t="shared" si="164"/>
        <v>0</v>
      </c>
      <c r="BF373" s="186">
        <f t="shared" si="165"/>
        <v>0</v>
      </c>
      <c r="BG373" s="186">
        <f t="shared" si="166"/>
        <v>0</v>
      </c>
      <c r="BH373" s="186">
        <f t="shared" si="167"/>
        <v>0</v>
      </c>
      <c r="BI373" s="186">
        <f t="shared" si="168"/>
        <v>0</v>
      </c>
      <c r="BJ373" s="18" t="s">
        <v>80</v>
      </c>
      <c r="BK373" s="186">
        <f t="shared" si="169"/>
        <v>0</v>
      </c>
      <c r="BL373" s="18" t="s">
        <v>157</v>
      </c>
      <c r="BM373" s="185" t="s">
        <v>3077</v>
      </c>
    </row>
    <row r="374" spans="1:65" s="2" customFormat="1" ht="37.9" customHeight="1">
      <c r="A374" s="35"/>
      <c r="B374" s="36"/>
      <c r="C374" s="174" t="s">
        <v>3078</v>
      </c>
      <c r="D374" s="174" t="s">
        <v>152</v>
      </c>
      <c r="E374" s="175" t="s">
        <v>3079</v>
      </c>
      <c r="F374" s="176" t="s">
        <v>3080</v>
      </c>
      <c r="G374" s="177" t="s">
        <v>2359</v>
      </c>
      <c r="H374" s="178">
        <v>1</v>
      </c>
      <c r="I374" s="179"/>
      <c r="J374" s="180">
        <f t="shared" si="160"/>
        <v>0</v>
      </c>
      <c r="K374" s="176" t="s">
        <v>19</v>
      </c>
      <c r="L374" s="40"/>
      <c r="M374" s="181" t="s">
        <v>19</v>
      </c>
      <c r="N374" s="182" t="s">
        <v>43</v>
      </c>
      <c r="O374" s="65"/>
      <c r="P374" s="183">
        <f t="shared" si="161"/>
        <v>0</v>
      </c>
      <c r="Q374" s="183">
        <v>0</v>
      </c>
      <c r="R374" s="183">
        <f t="shared" si="162"/>
        <v>0</v>
      </c>
      <c r="S374" s="183">
        <v>0</v>
      </c>
      <c r="T374" s="184">
        <f t="shared" si="16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157</v>
      </c>
      <c r="AT374" s="185" t="s">
        <v>152</v>
      </c>
      <c r="AU374" s="185" t="s">
        <v>80</v>
      </c>
      <c r="AY374" s="18" t="s">
        <v>149</v>
      </c>
      <c r="BE374" s="186">
        <f t="shared" si="164"/>
        <v>0</v>
      </c>
      <c r="BF374" s="186">
        <f t="shared" si="165"/>
        <v>0</v>
      </c>
      <c r="BG374" s="186">
        <f t="shared" si="166"/>
        <v>0</v>
      </c>
      <c r="BH374" s="186">
        <f t="shared" si="167"/>
        <v>0</v>
      </c>
      <c r="BI374" s="186">
        <f t="shared" si="168"/>
        <v>0</v>
      </c>
      <c r="BJ374" s="18" t="s">
        <v>80</v>
      </c>
      <c r="BK374" s="186">
        <f t="shared" si="169"/>
        <v>0</v>
      </c>
      <c r="BL374" s="18" t="s">
        <v>157</v>
      </c>
      <c r="BM374" s="185" t="s">
        <v>3081</v>
      </c>
    </row>
    <row r="375" spans="1:65" s="2" customFormat="1" ht="16.5" customHeight="1">
      <c r="A375" s="35"/>
      <c r="B375" s="36"/>
      <c r="C375" s="174" t="s">
        <v>2726</v>
      </c>
      <c r="D375" s="174" t="s">
        <v>152</v>
      </c>
      <c r="E375" s="175" t="s">
        <v>3082</v>
      </c>
      <c r="F375" s="176" t="s">
        <v>3083</v>
      </c>
      <c r="G375" s="177" t="s">
        <v>2320</v>
      </c>
      <c r="H375" s="178">
        <v>1</v>
      </c>
      <c r="I375" s="179"/>
      <c r="J375" s="180">
        <f t="shared" si="160"/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 t="shared" si="161"/>
        <v>0</v>
      </c>
      <c r="Q375" s="183">
        <v>0</v>
      </c>
      <c r="R375" s="183">
        <f t="shared" si="162"/>
        <v>0</v>
      </c>
      <c r="S375" s="183">
        <v>0</v>
      </c>
      <c r="T375" s="184">
        <f t="shared" si="16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80</v>
      </c>
      <c r="AY375" s="18" t="s">
        <v>149</v>
      </c>
      <c r="BE375" s="186">
        <f t="shared" si="164"/>
        <v>0</v>
      </c>
      <c r="BF375" s="186">
        <f t="shared" si="165"/>
        <v>0</v>
      </c>
      <c r="BG375" s="186">
        <f t="shared" si="166"/>
        <v>0</v>
      </c>
      <c r="BH375" s="186">
        <f t="shared" si="167"/>
        <v>0</v>
      </c>
      <c r="BI375" s="186">
        <f t="shared" si="168"/>
        <v>0</v>
      </c>
      <c r="BJ375" s="18" t="s">
        <v>80</v>
      </c>
      <c r="BK375" s="186">
        <f t="shared" si="169"/>
        <v>0</v>
      </c>
      <c r="BL375" s="18" t="s">
        <v>157</v>
      </c>
      <c r="BM375" s="185" t="s">
        <v>3084</v>
      </c>
    </row>
    <row r="376" spans="1:65" s="2" customFormat="1" ht="16.5" customHeight="1">
      <c r="A376" s="35"/>
      <c r="B376" s="36"/>
      <c r="C376" s="174" t="s">
        <v>3085</v>
      </c>
      <c r="D376" s="174" t="s">
        <v>152</v>
      </c>
      <c r="E376" s="175" t="s">
        <v>3086</v>
      </c>
      <c r="F376" s="176" t="s">
        <v>3087</v>
      </c>
      <c r="G376" s="177" t="s">
        <v>2320</v>
      </c>
      <c r="H376" s="178">
        <v>1</v>
      </c>
      <c r="I376" s="179"/>
      <c r="J376" s="180">
        <f t="shared" si="160"/>
        <v>0</v>
      </c>
      <c r="K376" s="176" t="s">
        <v>19</v>
      </c>
      <c r="L376" s="40"/>
      <c r="M376" s="181" t="s">
        <v>19</v>
      </c>
      <c r="N376" s="182" t="s">
        <v>43</v>
      </c>
      <c r="O376" s="65"/>
      <c r="P376" s="183">
        <f t="shared" si="161"/>
        <v>0</v>
      </c>
      <c r="Q376" s="183">
        <v>0</v>
      </c>
      <c r="R376" s="183">
        <f t="shared" si="162"/>
        <v>0</v>
      </c>
      <c r="S376" s="183">
        <v>0</v>
      </c>
      <c r="T376" s="184">
        <f t="shared" si="16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157</v>
      </c>
      <c r="AT376" s="185" t="s">
        <v>152</v>
      </c>
      <c r="AU376" s="185" t="s">
        <v>80</v>
      </c>
      <c r="AY376" s="18" t="s">
        <v>149</v>
      </c>
      <c r="BE376" s="186">
        <f t="shared" si="164"/>
        <v>0</v>
      </c>
      <c r="BF376" s="186">
        <f t="shared" si="165"/>
        <v>0</v>
      </c>
      <c r="BG376" s="186">
        <f t="shared" si="166"/>
        <v>0</v>
      </c>
      <c r="BH376" s="186">
        <f t="shared" si="167"/>
        <v>0</v>
      </c>
      <c r="BI376" s="186">
        <f t="shared" si="168"/>
        <v>0</v>
      </c>
      <c r="BJ376" s="18" t="s">
        <v>80</v>
      </c>
      <c r="BK376" s="186">
        <f t="shared" si="169"/>
        <v>0</v>
      </c>
      <c r="BL376" s="18" t="s">
        <v>157</v>
      </c>
      <c r="BM376" s="185" t="s">
        <v>3088</v>
      </c>
    </row>
    <row r="377" spans="1:65" s="2" customFormat="1" ht="24.2" customHeight="1">
      <c r="A377" s="35"/>
      <c r="B377" s="36"/>
      <c r="C377" s="174" t="s">
        <v>2731</v>
      </c>
      <c r="D377" s="174" t="s">
        <v>152</v>
      </c>
      <c r="E377" s="175" t="s">
        <v>3089</v>
      </c>
      <c r="F377" s="176" t="s">
        <v>3090</v>
      </c>
      <c r="G377" s="177" t="s">
        <v>2320</v>
      </c>
      <c r="H377" s="178">
        <v>1</v>
      </c>
      <c r="I377" s="179"/>
      <c r="J377" s="180">
        <f t="shared" si="160"/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 t="shared" si="161"/>
        <v>0</v>
      </c>
      <c r="Q377" s="183">
        <v>0</v>
      </c>
      <c r="R377" s="183">
        <f t="shared" si="162"/>
        <v>0</v>
      </c>
      <c r="S377" s="183">
        <v>0</v>
      </c>
      <c r="T377" s="184">
        <f t="shared" si="16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80</v>
      </c>
      <c r="AY377" s="18" t="s">
        <v>149</v>
      </c>
      <c r="BE377" s="186">
        <f t="shared" si="164"/>
        <v>0</v>
      </c>
      <c r="BF377" s="186">
        <f t="shared" si="165"/>
        <v>0</v>
      </c>
      <c r="BG377" s="186">
        <f t="shared" si="166"/>
        <v>0</v>
      </c>
      <c r="BH377" s="186">
        <f t="shared" si="167"/>
        <v>0</v>
      </c>
      <c r="BI377" s="186">
        <f t="shared" si="168"/>
        <v>0</v>
      </c>
      <c r="BJ377" s="18" t="s">
        <v>80</v>
      </c>
      <c r="BK377" s="186">
        <f t="shared" si="169"/>
        <v>0</v>
      </c>
      <c r="BL377" s="18" t="s">
        <v>157</v>
      </c>
      <c r="BM377" s="185" t="s">
        <v>3091</v>
      </c>
    </row>
    <row r="378" spans="1:65" s="2" customFormat="1" ht="24.2" customHeight="1">
      <c r="A378" s="35"/>
      <c r="B378" s="36"/>
      <c r="C378" s="174" t="s">
        <v>3092</v>
      </c>
      <c r="D378" s="174" t="s">
        <v>152</v>
      </c>
      <c r="E378" s="175" t="s">
        <v>3093</v>
      </c>
      <c r="F378" s="176" t="s">
        <v>3094</v>
      </c>
      <c r="G378" s="177" t="s">
        <v>2320</v>
      </c>
      <c r="H378" s="178">
        <v>2</v>
      </c>
      <c r="I378" s="179"/>
      <c r="J378" s="180">
        <f t="shared" si="160"/>
        <v>0</v>
      </c>
      <c r="K378" s="176" t="s">
        <v>19</v>
      </c>
      <c r="L378" s="40"/>
      <c r="M378" s="181" t="s">
        <v>19</v>
      </c>
      <c r="N378" s="182" t="s">
        <v>43</v>
      </c>
      <c r="O378" s="65"/>
      <c r="P378" s="183">
        <f t="shared" si="161"/>
        <v>0</v>
      </c>
      <c r="Q378" s="183">
        <v>0</v>
      </c>
      <c r="R378" s="183">
        <f t="shared" si="162"/>
        <v>0</v>
      </c>
      <c r="S378" s="183">
        <v>0</v>
      </c>
      <c r="T378" s="184">
        <f t="shared" si="16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157</v>
      </c>
      <c r="AT378" s="185" t="s">
        <v>152</v>
      </c>
      <c r="AU378" s="185" t="s">
        <v>80</v>
      </c>
      <c r="AY378" s="18" t="s">
        <v>149</v>
      </c>
      <c r="BE378" s="186">
        <f t="shared" si="164"/>
        <v>0</v>
      </c>
      <c r="BF378" s="186">
        <f t="shared" si="165"/>
        <v>0</v>
      </c>
      <c r="BG378" s="186">
        <f t="shared" si="166"/>
        <v>0</v>
      </c>
      <c r="BH378" s="186">
        <f t="shared" si="167"/>
        <v>0</v>
      </c>
      <c r="BI378" s="186">
        <f t="shared" si="168"/>
        <v>0</v>
      </c>
      <c r="BJ378" s="18" t="s">
        <v>80</v>
      </c>
      <c r="BK378" s="186">
        <f t="shared" si="169"/>
        <v>0</v>
      </c>
      <c r="BL378" s="18" t="s">
        <v>157</v>
      </c>
      <c r="BM378" s="185" t="s">
        <v>3095</v>
      </c>
    </row>
    <row r="379" spans="1:65" s="2" customFormat="1" ht="24.2" customHeight="1">
      <c r="A379" s="35"/>
      <c r="B379" s="36"/>
      <c r="C379" s="174" t="s">
        <v>2733</v>
      </c>
      <c r="D379" s="174" t="s">
        <v>152</v>
      </c>
      <c r="E379" s="175" t="s">
        <v>3096</v>
      </c>
      <c r="F379" s="176" t="s">
        <v>3097</v>
      </c>
      <c r="G379" s="177" t="s">
        <v>2320</v>
      </c>
      <c r="H379" s="178">
        <v>4</v>
      </c>
      <c r="I379" s="179"/>
      <c r="J379" s="180">
        <f t="shared" si="160"/>
        <v>0</v>
      </c>
      <c r="K379" s="176" t="s">
        <v>19</v>
      </c>
      <c r="L379" s="40"/>
      <c r="M379" s="181" t="s">
        <v>19</v>
      </c>
      <c r="N379" s="182" t="s">
        <v>43</v>
      </c>
      <c r="O379" s="65"/>
      <c r="P379" s="183">
        <f t="shared" si="161"/>
        <v>0</v>
      </c>
      <c r="Q379" s="183">
        <v>0</v>
      </c>
      <c r="R379" s="183">
        <f t="shared" si="162"/>
        <v>0</v>
      </c>
      <c r="S379" s="183">
        <v>0</v>
      </c>
      <c r="T379" s="184">
        <f t="shared" si="16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157</v>
      </c>
      <c r="AT379" s="185" t="s">
        <v>152</v>
      </c>
      <c r="AU379" s="185" t="s">
        <v>80</v>
      </c>
      <c r="AY379" s="18" t="s">
        <v>149</v>
      </c>
      <c r="BE379" s="186">
        <f t="shared" si="164"/>
        <v>0</v>
      </c>
      <c r="BF379" s="186">
        <f t="shared" si="165"/>
        <v>0</v>
      </c>
      <c r="BG379" s="186">
        <f t="shared" si="166"/>
        <v>0</v>
      </c>
      <c r="BH379" s="186">
        <f t="shared" si="167"/>
        <v>0</v>
      </c>
      <c r="BI379" s="186">
        <f t="shared" si="168"/>
        <v>0</v>
      </c>
      <c r="BJ379" s="18" t="s">
        <v>80</v>
      </c>
      <c r="BK379" s="186">
        <f t="shared" si="169"/>
        <v>0</v>
      </c>
      <c r="BL379" s="18" t="s">
        <v>157</v>
      </c>
      <c r="BM379" s="185" t="s">
        <v>3098</v>
      </c>
    </row>
    <row r="380" spans="1:65" s="2" customFormat="1" ht="24.2" customHeight="1">
      <c r="A380" s="35"/>
      <c r="B380" s="36"/>
      <c r="C380" s="174" t="s">
        <v>3099</v>
      </c>
      <c r="D380" s="174" t="s">
        <v>152</v>
      </c>
      <c r="E380" s="175" t="s">
        <v>3100</v>
      </c>
      <c r="F380" s="176" t="s">
        <v>3101</v>
      </c>
      <c r="G380" s="177" t="s">
        <v>2320</v>
      </c>
      <c r="H380" s="178">
        <v>4</v>
      </c>
      <c r="I380" s="179"/>
      <c r="J380" s="180">
        <f t="shared" si="160"/>
        <v>0</v>
      </c>
      <c r="K380" s="176" t="s">
        <v>19</v>
      </c>
      <c r="L380" s="40"/>
      <c r="M380" s="181" t="s">
        <v>19</v>
      </c>
      <c r="N380" s="182" t="s">
        <v>43</v>
      </c>
      <c r="O380" s="65"/>
      <c r="P380" s="183">
        <f t="shared" si="161"/>
        <v>0</v>
      </c>
      <c r="Q380" s="183">
        <v>0</v>
      </c>
      <c r="R380" s="183">
        <f t="shared" si="162"/>
        <v>0</v>
      </c>
      <c r="S380" s="183">
        <v>0</v>
      </c>
      <c r="T380" s="184">
        <f t="shared" si="16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157</v>
      </c>
      <c r="AT380" s="185" t="s">
        <v>152</v>
      </c>
      <c r="AU380" s="185" t="s">
        <v>80</v>
      </c>
      <c r="AY380" s="18" t="s">
        <v>149</v>
      </c>
      <c r="BE380" s="186">
        <f t="shared" si="164"/>
        <v>0</v>
      </c>
      <c r="BF380" s="186">
        <f t="shared" si="165"/>
        <v>0</v>
      </c>
      <c r="BG380" s="186">
        <f t="shared" si="166"/>
        <v>0</v>
      </c>
      <c r="BH380" s="186">
        <f t="shared" si="167"/>
        <v>0</v>
      </c>
      <c r="BI380" s="186">
        <f t="shared" si="168"/>
        <v>0</v>
      </c>
      <c r="BJ380" s="18" t="s">
        <v>80</v>
      </c>
      <c r="BK380" s="186">
        <f t="shared" si="169"/>
        <v>0</v>
      </c>
      <c r="BL380" s="18" t="s">
        <v>157</v>
      </c>
      <c r="BM380" s="185" t="s">
        <v>3102</v>
      </c>
    </row>
    <row r="381" spans="1:65" s="2" customFormat="1" ht="16.5" customHeight="1">
      <c r="A381" s="35"/>
      <c r="B381" s="36"/>
      <c r="C381" s="174" t="s">
        <v>2736</v>
      </c>
      <c r="D381" s="174" t="s">
        <v>152</v>
      </c>
      <c r="E381" s="175" t="s">
        <v>3103</v>
      </c>
      <c r="F381" s="176" t="s">
        <v>3104</v>
      </c>
      <c r="G381" s="177" t="s">
        <v>2320</v>
      </c>
      <c r="H381" s="178">
        <v>47</v>
      </c>
      <c r="I381" s="179"/>
      <c r="J381" s="180">
        <f t="shared" si="160"/>
        <v>0</v>
      </c>
      <c r="K381" s="176" t="s">
        <v>19</v>
      </c>
      <c r="L381" s="40"/>
      <c r="M381" s="181" t="s">
        <v>19</v>
      </c>
      <c r="N381" s="182" t="s">
        <v>43</v>
      </c>
      <c r="O381" s="65"/>
      <c r="P381" s="183">
        <f t="shared" si="161"/>
        <v>0</v>
      </c>
      <c r="Q381" s="183">
        <v>0</v>
      </c>
      <c r="R381" s="183">
        <f t="shared" si="162"/>
        <v>0</v>
      </c>
      <c r="S381" s="183">
        <v>0</v>
      </c>
      <c r="T381" s="184">
        <f t="shared" si="16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157</v>
      </c>
      <c r="AT381" s="185" t="s">
        <v>152</v>
      </c>
      <c r="AU381" s="185" t="s">
        <v>80</v>
      </c>
      <c r="AY381" s="18" t="s">
        <v>149</v>
      </c>
      <c r="BE381" s="186">
        <f t="shared" si="164"/>
        <v>0</v>
      </c>
      <c r="BF381" s="186">
        <f t="shared" si="165"/>
        <v>0</v>
      </c>
      <c r="BG381" s="186">
        <f t="shared" si="166"/>
        <v>0</v>
      </c>
      <c r="BH381" s="186">
        <f t="shared" si="167"/>
        <v>0</v>
      </c>
      <c r="BI381" s="186">
        <f t="shared" si="168"/>
        <v>0</v>
      </c>
      <c r="BJ381" s="18" t="s">
        <v>80</v>
      </c>
      <c r="BK381" s="186">
        <f t="shared" si="169"/>
        <v>0</v>
      </c>
      <c r="BL381" s="18" t="s">
        <v>157</v>
      </c>
      <c r="BM381" s="185" t="s">
        <v>3105</v>
      </c>
    </row>
    <row r="382" spans="1:65" s="2" customFormat="1" ht="16.5" customHeight="1">
      <c r="A382" s="35"/>
      <c r="B382" s="36"/>
      <c r="C382" s="174" t="s">
        <v>3106</v>
      </c>
      <c r="D382" s="174" t="s">
        <v>152</v>
      </c>
      <c r="E382" s="175" t="s">
        <v>3107</v>
      </c>
      <c r="F382" s="176" t="s">
        <v>3108</v>
      </c>
      <c r="G382" s="177" t="s">
        <v>2320</v>
      </c>
      <c r="H382" s="178">
        <v>2</v>
      </c>
      <c r="I382" s="179"/>
      <c r="J382" s="180">
        <f t="shared" si="160"/>
        <v>0</v>
      </c>
      <c r="K382" s="176" t="s">
        <v>19</v>
      </c>
      <c r="L382" s="40"/>
      <c r="M382" s="181" t="s">
        <v>19</v>
      </c>
      <c r="N382" s="182" t="s">
        <v>43</v>
      </c>
      <c r="O382" s="65"/>
      <c r="P382" s="183">
        <f t="shared" si="161"/>
        <v>0</v>
      </c>
      <c r="Q382" s="183">
        <v>0</v>
      </c>
      <c r="R382" s="183">
        <f t="shared" si="162"/>
        <v>0</v>
      </c>
      <c r="S382" s="183">
        <v>0</v>
      </c>
      <c r="T382" s="184">
        <f t="shared" si="16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157</v>
      </c>
      <c r="AT382" s="185" t="s">
        <v>152</v>
      </c>
      <c r="AU382" s="185" t="s">
        <v>80</v>
      </c>
      <c r="AY382" s="18" t="s">
        <v>149</v>
      </c>
      <c r="BE382" s="186">
        <f t="shared" si="164"/>
        <v>0</v>
      </c>
      <c r="BF382" s="186">
        <f t="shared" si="165"/>
        <v>0</v>
      </c>
      <c r="BG382" s="186">
        <f t="shared" si="166"/>
        <v>0</v>
      </c>
      <c r="BH382" s="186">
        <f t="shared" si="167"/>
        <v>0</v>
      </c>
      <c r="BI382" s="186">
        <f t="shared" si="168"/>
        <v>0</v>
      </c>
      <c r="BJ382" s="18" t="s">
        <v>80</v>
      </c>
      <c r="BK382" s="186">
        <f t="shared" si="169"/>
        <v>0</v>
      </c>
      <c r="BL382" s="18" t="s">
        <v>157</v>
      </c>
      <c r="BM382" s="185" t="s">
        <v>3109</v>
      </c>
    </row>
    <row r="383" spans="1:65" s="2" customFormat="1" ht="16.5" customHeight="1">
      <c r="A383" s="35"/>
      <c r="B383" s="36"/>
      <c r="C383" s="174" t="s">
        <v>2738</v>
      </c>
      <c r="D383" s="174" t="s">
        <v>152</v>
      </c>
      <c r="E383" s="175" t="s">
        <v>3110</v>
      </c>
      <c r="F383" s="176" t="s">
        <v>3111</v>
      </c>
      <c r="G383" s="177" t="s">
        <v>2320</v>
      </c>
      <c r="H383" s="178">
        <v>8</v>
      </c>
      <c r="I383" s="179"/>
      <c r="J383" s="180">
        <f t="shared" si="160"/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 t="shared" si="161"/>
        <v>0</v>
      </c>
      <c r="Q383" s="183">
        <v>0</v>
      </c>
      <c r="R383" s="183">
        <f t="shared" si="162"/>
        <v>0</v>
      </c>
      <c r="S383" s="183">
        <v>0</v>
      </c>
      <c r="T383" s="184">
        <f t="shared" si="16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80</v>
      </c>
      <c r="AY383" s="18" t="s">
        <v>149</v>
      </c>
      <c r="BE383" s="186">
        <f t="shared" si="164"/>
        <v>0</v>
      </c>
      <c r="BF383" s="186">
        <f t="shared" si="165"/>
        <v>0</v>
      </c>
      <c r="BG383" s="186">
        <f t="shared" si="166"/>
        <v>0</v>
      </c>
      <c r="BH383" s="186">
        <f t="shared" si="167"/>
        <v>0</v>
      </c>
      <c r="BI383" s="186">
        <f t="shared" si="168"/>
        <v>0</v>
      </c>
      <c r="BJ383" s="18" t="s">
        <v>80</v>
      </c>
      <c r="BK383" s="186">
        <f t="shared" si="169"/>
        <v>0</v>
      </c>
      <c r="BL383" s="18" t="s">
        <v>157</v>
      </c>
      <c r="BM383" s="185" t="s">
        <v>3112</v>
      </c>
    </row>
    <row r="384" spans="1:65" s="2" customFormat="1" ht="16.5" customHeight="1">
      <c r="A384" s="35"/>
      <c r="B384" s="36"/>
      <c r="C384" s="174" t="s">
        <v>3113</v>
      </c>
      <c r="D384" s="174" t="s">
        <v>152</v>
      </c>
      <c r="E384" s="175" t="s">
        <v>3114</v>
      </c>
      <c r="F384" s="176" t="s">
        <v>3115</v>
      </c>
      <c r="G384" s="177" t="s">
        <v>2320</v>
      </c>
      <c r="H384" s="178">
        <v>18</v>
      </c>
      <c r="I384" s="179"/>
      <c r="J384" s="180">
        <f t="shared" si="160"/>
        <v>0</v>
      </c>
      <c r="K384" s="176" t="s">
        <v>19</v>
      </c>
      <c r="L384" s="40"/>
      <c r="M384" s="181" t="s">
        <v>19</v>
      </c>
      <c r="N384" s="182" t="s">
        <v>43</v>
      </c>
      <c r="O384" s="65"/>
      <c r="P384" s="183">
        <f t="shared" si="161"/>
        <v>0</v>
      </c>
      <c r="Q384" s="183">
        <v>0</v>
      </c>
      <c r="R384" s="183">
        <f t="shared" si="162"/>
        <v>0</v>
      </c>
      <c r="S384" s="183">
        <v>0</v>
      </c>
      <c r="T384" s="184">
        <f t="shared" si="16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157</v>
      </c>
      <c r="AT384" s="185" t="s">
        <v>152</v>
      </c>
      <c r="AU384" s="185" t="s">
        <v>80</v>
      </c>
      <c r="AY384" s="18" t="s">
        <v>149</v>
      </c>
      <c r="BE384" s="186">
        <f t="shared" si="164"/>
        <v>0</v>
      </c>
      <c r="BF384" s="186">
        <f t="shared" si="165"/>
        <v>0</v>
      </c>
      <c r="BG384" s="186">
        <f t="shared" si="166"/>
        <v>0</v>
      </c>
      <c r="BH384" s="186">
        <f t="shared" si="167"/>
        <v>0</v>
      </c>
      <c r="BI384" s="186">
        <f t="shared" si="168"/>
        <v>0</v>
      </c>
      <c r="BJ384" s="18" t="s">
        <v>80</v>
      </c>
      <c r="BK384" s="186">
        <f t="shared" si="169"/>
        <v>0</v>
      </c>
      <c r="BL384" s="18" t="s">
        <v>157</v>
      </c>
      <c r="BM384" s="185" t="s">
        <v>3116</v>
      </c>
    </row>
    <row r="385" spans="1:65" s="2" customFormat="1" ht="16.5" customHeight="1">
      <c r="A385" s="35"/>
      <c r="B385" s="36"/>
      <c r="C385" s="174" t="s">
        <v>2741</v>
      </c>
      <c r="D385" s="174" t="s">
        <v>152</v>
      </c>
      <c r="E385" s="175" t="s">
        <v>3117</v>
      </c>
      <c r="F385" s="176" t="s">
        <v>3118</v>
      </c>
      <c r="G385" s="177" t="s">
        <v>2320</v>
      </c>
      <c r="H385" s="178">
        <v>8</v>
      </c>
      <c r="I385" s="179"/>
      <c r="J385" s="180">
        <f t="shared" si="160"/>
        <v>0</v>
      </c>
      <c r="K385" s="176" t="s">
        <v>19</v>
      </c>
      <c r="L385" s="40"/>
      <c r="M385" s="181" t="s">
        <v>19</v>
      </c>
      <c r="N385" s="182" t="s">
        <v>43</v>
      </c>
      <c r="O385" s="65"/>
      <c r="P385" s="183">
        <f t="shared" si="161"/>
        <v>0</v>
      </c>
      <c r="Q385" s="183">
        <v>0</v>
      </c>
      <c r="R385" s="183">
        <f t="shared" si="162"/>
        <v>0</v>
      </c>
      <c r="S385" s="183">
        <v>0</v>
      </c>
      <c r="T385" s="184">
        <f t="shared" si="16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157</v>
      </c>
      <c r="AT385" s="185" t="s">
        <v>152</v>
      </c>
      <c r="AU385" s="185" t="s">
        <v>80</v>
      </c>
      <c r="AY385" s="18" t="s">
        <v>149</v>
      </c>
      <c r="BE385" s="186">
        <f t="shared" si="164"/>
        <v>0</v>
      </c>
      <c r="BF385" s="186">
        <f t="shared" si="165"/>
        <v>0</v>
      </c>
      <c r="BG385" s="186">
        <f t="shared" si="166"/>
        <v>0</v>
      </c>
      <c r="BH385" s="186">
        <f t="shared" si="167"/>
        <v>0</v>
      </c>
      <c r="BI385" s="186">
        <f t="shared" si="168"/>
        <v>0</v>
      </c>
      <c r="BJ385" s="18" t="s">
        <v>80</v>
      </c>
      <c r="BK385" s="186">
        <f t="shared" si="169"/>
        <v>0</v>
      </c>
      <c r="BL385" s="18" t="s">
        <v>157</v>
      </c>
      <c r="BM385" s="185" t="s">
        <v>3119</v>
      </c>
    </row>
    <row r="386" spans="1:65" s="2" customFormat="1" ht="24.2" customHeight="1">
      <c r="A386" s="35"/>
      <c r="B386" s="36"/>
      <c r="C386" s="174" t="s">
        <v>3120</v>
      </c>
      <c r="D386" s="174" t="s">
        <v>152</v>
      </c>
      <c r="E386" s="175" t="s">
        <v>3121</v>
      </c>
      <c r="F386" s="176" t="s">
        <v>3122</v>
      </c>
      <c r="G386" s="177" t="s">
        <v>2359</v>
      </c>
      <c r="H386" s="178">
        <v>7</v>
      </c>
      <c r="I386" s="179"/>
      <c r="J386" s="180">
        <f t="shared" si="160"/>
        <v>0</v>
      </c>
      <c r="K386" s="176" t="s">
        <v>19</v>
      </c>
      <c r="L386" s="40"/>
      <c r="M386" s="181" t="s">
        <v>19</v>
      </c>
      <c r="N386" s="182" t="s">
        <v>43</v>
      </c>
      <c r="O386" s="65"/>
      <c r="P386" s="183">
        <f t="shared" si="161"/>
        <v>0</v>
      </c>
      <c r="Q386" s="183">
        <v>0</v>
      </c>
      <c r="R386" s="183">
        <f t="shared" si="162"/>
        <v>0</v>
      </c>
      <c r="S386" s="183">
        <v>0</v>
      </c>
      <c r="T386" s="184">
        <f t="shared" si="16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157</v>
      </c>
      <c r="AT386" s="185" t="s">
        <v>152</v>
      </c>
      <c r="AU386" s="185" t="s">
        <v>80</v>
      </c>
      <c r="AY386" s="18" t="s">
        <v>149</v>
      </c>
      <c r="BE386" s="186">
        <f t="shared" si="164"/>
        <v>0</v>
      </c>
      <c r="BF386" s="186">
        <f t="shared" si="165"/>
        <v>0</v>
      </c>
      <c r="BG386" s="186">
        <f t="shared" si="166"/>
        <v>0</v>
      </c>
      <c r="BH386" s="186">
        <f t="shared" si="167"/>
        <v>0</v>
      </c>
      <c r="BI386" s="186">
        <f t="shared" si="168"/>
        <v>0</v>
      </c>
      <c r="BJ386" s="18" t="s">
        <v>80</v>
      </c>
      <c r="BK386" s="186">
        <f t="shared" si="169"/>
        <v>0</v>
      </c>
      <c r="BL386" s="18" t="s">
        <v>157</v>
      </c>
      <c r="BM386" s="185" t="s">
        <v>3123</v>
      </c>
    </row>
    <row r="387" spans="1:65" s="2" customFormat="1" ht="24.2" customHeight="1">
      <c r="A387" s="35"/>
      <c r="B387" s="36"/>
      <c r="C387" s="174" t="s">
        <v>2743</v>
      </c>
      <c r="D387" s="174" t="s">
        <v>152</v>
      </c>
      <c r="E387" s="175" t="s">
        <v>3124</v>
      </c>
      <c r="F387" s="176" t="s">
        <v>3125</v>
      </c>
      <c r="G387" s="177" t="s">
        <v>2359</v>
      </c>
      <c r="H387" s="178">
        <v>8</v>
      </c>
      <c r="I387" s="179"/>
      <c r="J387" s="180">
        <f t="shared" si="160"/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 t="shared" si="161"/>
        <v>0</v>
      </c>
      <c r="Q387" s="183">
        <v>0</v>
      </c>
      <c r="R387" s="183">
        <f t="shared" si="162"/>
        <v>0</v>
      </c>
      <c r="S387" s="183">
        <v>0</v>
      </c>
      <c r="T387" s="184">
        <f t="shared" si="16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80</v>
      </c>
      <c r="AY387" s="18" t="s">
        <v>149</v>
      </c>
      <c r="BE387" s="186">
        <f t="shared" si="164"/>
        <v>0</v>
      </c>
      <c r="BF387" s="186">
        <f t="shared" si="165"/>
        <v>0</v>
      </c>
      <c r="BG387" s="186">
        <f t="shared" si="166"/>
        <v>0</v>
      </c>
      <c r="BH387" s="186">
        <f t="shared" si="167"/>
        <v>0</v>
      </c>
      <c r="BI387" s="186">
        <f t="shared" si="168"/>
        <v>0</v>
      </c>
      <c r="BJ387" s="18" t="s">
        <v>80</v>
      </c>
      <c r="BK387" s="186">
        <f t="shared" si="169"/>
        <v>0</v>
      </c>
      <c r="BL387" s="18" t="s">
        <v>157</v>
      </c>
      <c r="BM387" s="185" t="s">
        <v>3126</v>
      </c>
    </row>
    <row r="388" spans="1:65" s="2" customFormat="1" ht="16.5" customHeight="1">
      <c r="A388" s="35"/>
      <c r="B388" s="36"/>
      <c r="C388" s="174" t="s">
        <v>3127</v>
      </c>
      <c r="D388" s="174" t="s">
        <v>152</v>
      </c>
      <c r="E388" s="175" t="s">
        <v>3128</v>
      </c>
      <c r="F388" s="176" t="s">
        <v>3129</v>
      </c>
      <c r="G388" s="177" t="s">
        <v>2320</v>
      </c>
      <c r="H388" s="178">
        <v>1</v>
      </c>
      <c r="I388" s="179"/>
      <c r="J388" s="180">
        <f t="shared" si="160"/>
        <v>0</v>
      </c>
      <c r="K388" s="176" t="s">
        <v>19</v>
      </c>
      <c r="L388" s="40"/>
      <c r="M388" s="181" t="s">
        <v>19</v>
      </c>
      <c r="N388" s="182" t="s">
        <v>43</v>
      </c>
      <c r="O388" s="65"/>
      <c r="P388" s="183">
        <f t="shared" si="161"/>
        <v>0</v>
      </c>
      <c r="Q388" s="183">
        <v>0</v>
      </c>
      <c r="R388" s="183">
        <f t="shared" si="162"/>
        <v>0</v>
      </c>
      <c r="S388" s="183">
        <v>0</v>
      </c>
      <c r="T388" s="184">
        <f t="shared" si="16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157</v>
      </c>
      <c r="AT388" s="185" t="s">
        <v>152</v>
      </c>
      <c r="AU388" s="185" t="s">
        <v>80</v>
      </c>
      <c r="AY388" s="18" t="s">
        <v>149</v>
      </c>
      <c r="BE388" s="186">
        <f t="shared" si="164"/>
        <v>0</v>
      </c>
      <c r="BF388" s="186">
        <f t="shared" si="165"/>
        <v>0</v>
      </c>
      <c r="BG388" s="186">
        <f t="shared" si="166"/>
        <v>0</v>
      </c>
      <c r="BH388" s="186">
        <f t="shared" si="167"/>
        <v>0</v>
      </c>
      <c r="BI388" s="186">
        <f t="shared" si="168"/>
        <v>0</v>
      </c>
      <c r="BJ388" s="18" t="s">
        <v>80</v>
      </c>
      <c r="BK388" s="186">
        <f t="shared" si="169"/>
        <v>0</v>
      </c>
      <c r="BL388" s="18" t="s">
        <v>157</v>
      </c>
      <c r="BM388" s="185" t="s">
        <v>3130</v>
      </c>
    </row>
    <row r="389" spans="1:65" s="2" customFormat="1" ht="16.5" customHeight="1">
      <c r="A389" s="35"/>
      <c r="B389" s="36"/>
      <c r="C389" s="174" t="s">
        <v>2745</v>
      </c>
      <c r="D389" s="174" t="s">
        <v>152</v>
      </c>
      <c r="E389" s="175" t="s">
        <v>3131</v>
      </c>
      <c r="F389" s="176" t="s">
        <v>3132</v>
      </c>
      <c r="G389" s="177" t="s">
        <v>2320</v>
      </c>
      <c r="H389" s="178">
        <v>48</v>
      </c>
      <c r="I389" s="179"/>
      <c r="J389" s="180">
        <f t="shared" si="160"/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 t="shared" si="161"/>
        <v>0</v>
      </c>
      <c r="Q389" s="183">
        <v>0</v>
      </c>
      <c r="R389" s="183">
        <f t="shared" si="162"/>
        <v>0</v>
      </c>
      <c r="S389" s="183">
        <v>0</v>
      </c>
      <c r="T389" s="184">
        <f t="shared" si="16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80</v>
      </c>
      <c r="AY389" s="18" t="s">
        <v>149</v>
      </c>
      <c r="BE389" s="186">
        <f t="shared" si="164"/>
        <v>0</v>
      </c>
      <c r="BF389" s="186">
        <f t="shared" si="165"/>
        <v>0</v>
      </c>
      <c r="BG389" s="186">
        <f t="shared" si="166"/>
        <v>0</v>
      </c>
      <c r="BH389" s="186">
        <f t="shared" si="167"/>
        <v>0</v>
      </c>
      <c r="BI389" s="186">
        <f t="shared" si="168"/>
        <v>0</v>
      </c>
      <c r="BJ389" s="18" t="s">
        <v>80</v>
      </c>
      <c r="BK389" s="186">
        <f t="shared" si="169"/>
        <v>0</v>
      </c>
      <c r="BL389" s="18" t="s">
        <v>157</v>
      </c>
      <c r="BM389" s="185" t="s">
        <v>3133</v>
      </c>
    </row>
    <row r="390" spans="1:65" s="2" customFormat="1" ht="16.5" customHeight="1">
      <c r="A390" s="35"/>
      <c r="B390" s="36"/>
      <c r="C390" s="174" t="s">
        <v>3134</v>
      </c>
      <c r="D390" s="174" t="s">
        <v>152</v>
      </c>
      <c r="E390" s="175" t="s">
        <v>3135</v>
      </c>
      <c r="F390" s="176" t="s">
        <v>3136</v>
      </c>
      <c r="G390" s="177" t="s">
        <v>2320</v>
      </c>
      <c r="H390" s="178">
        <v>12</v>
      </c>
      <c r="I390" s="179"/>
      <c r="J390" s="180">
        <f t="shared" si="160"/>
        <v>0</v>
      </c>
      <c r="K390" s="176" t="s">
        <v>19</v>
      </c>
      <c r="L390" s="40"/>
      <c r="M390" s="181" t="s">
        <v>19</v>
      </c>
      <c r="N390" s="182" t="s">
        <v>43</v>
      </c>
      <c r="O390" s="65"/>
      <c r="P390" s="183">
        <f t="shared" si="161"/>
        <v>0</v>
      </c>
      <c r="Q390" s="183">
        <v>0</v>
      </c>
      <c r="R390" s="183">
        <f t="shared" si="162"/>
        <v>0</v>
      </c>
      <c r="S390" s="183">
        <v>0</v>
      </c>
      <c r="T390" s="184">
        <f t="shared" si="16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157</v>
      </c>
      <c r="AT390" s="185" t="s">
        <v>152</v>
      </c>
      <c r="AU390" s="185" t="s">
        <v>80</v>
      </c>
      <c r="AY390" s="18" t="s">
        <v>149</v>
      </c>
      <c r="BE390" s="186">
        <f t="shared" si="164"/>
        <v>0</v>
      </c>
      <c r="BF390" s="186">
        <f t="shared" si="165"/>
        <v>0</v>
      </c>
      <c r="BG390" s="186">
        <f t="shared" si="166"/>
        <v>0</v>
      </c>
      <c r="BH390" s="186">
        <f t="shared" si="167"/>
        <v>0</v>
      </c>
      <c r="BI390" s="186">
        <f t="shared" si="168"/>
        <v>0</v>
      </c>
      <c r="BJ390" s="18" t="s">
        <v>80</v>
      </c>
      <c r="BK390" s="186">
        <f t="shared" si="169"/>
        <v>0</v>
      </c>
      <c r="BL390" s="18" t="s">
        <v>157</v>
      </c>
      <c r="BM390" s="185" t="s">
        <v>3137</v>
      </c>
    </row>
    <row r="391" spans="1:65" s="2" customFormat="1" ht="16.5" customHeight="1">
      <c r="A391" s="35"/>
      <c r="B391" s="36"/>
      <c r="C391" s="174" t="s">
        <v>2747</v>
      </c>
      <c r="D391" s="174" t="s">
        <v>152</v>
      </c>
      <c r="E391" s="175" t="s">
        <v>3138</v>
      </c>
      <c r="F391" s="176" t="s">
        <v>3139</v>
      </c>
      <c r="G391" s="177" t="s">
        <v>2320</v>
      </c>
      <c r="H391" s="178">
        <v>1</v>
      </c>
      <c r="I391" s="179"/>
      <c r="J391" s="180">
        <f aca="true" t="shared" si="170" ref="J391:J422">ROUND(I391*H391,2)</f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 aca="true" t="shared" si="171" ref="P391:P422">O391*H391</f>
        <v>0</v>
      </c>
      <c r="Q391" s="183">
        <v>0</v>
      </c>
      <c r="R391" s="183">
        <f aca="true" t="shared" si="172" ref="R391:R422">Q391*H391</f>
        <v>0</v>
      </c>
      <c r="S391" s="183">
        <v>0</v>
      </c>
      <c r="T391" s="184">
        <f aca="true" t="shared" si="173" ref="T391:T42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80</v>
      </c>
      <c r="AY391" s="18" t="s">
        <v>149</v>
      </c>
      <c r="BE391" s="186">
        <f aca="true" t="shared" si="174" ref="BE391:BE425">IF(N391="základní",J391,0)</f>
        <v>0</v>
      </c>
      <c r="BF391" s="186">
        <f aca="true" t="shared" si="175" ref="BF391:BF425">IF(N391="snížená",J391,0)</f>
        <v>0</v>
      </c>
      <c r="BG391" s="186">
        <f aca="true" t="shared" si="176" ref="BG391:BG425">IF(N391="zákl. přenesená",J391,0)</f>
        <v>0</v>
      </c>
      <c r="BH391" s="186">
        <f aca="true" t="shared" si="177" ref="BH391:BH425">IF(N391="sníž. přenesená",J391,0)</f>
        <v>0</v>
      </c>
      <c r="BI391" s="186">
        <f aca="true" t="shared" si="178" ref="BI391:BI425">IF(N391="nulová",J391,0)</f>
        <v>0</v>
      </c>
      <c r="BJ391" s="18" t="s">
        <v>80</v>
      </c>
      <c r="BK391" s="186">
        <f aca="true" t="shared" si="179" ref="BK391:BK425">ROUND(I391*H391,2)</f>
        <v>0</v>
      </c>
      <c r="BL391" s="18" t="s">
        <v>157</v>
      </c>
      <c r="BM391" s="185" t="s">
        <v>3140</v>
      </c>
    </row>
    <row r="392" spans="1:65" s="2" customFormat="1" ht="16.5" customHeight="1">
      <c r="A392" s="35"/>
      <c r="B392" s="36"/>
      <c r="C392" s="174" t="s">
        <v>3141</v>
      </c>
      <c r="D392" s="174" t="s">
        <v>152</v>
      </c>
      <c r="E392" s="175" t="s">
        <v>3142</v>
      </c>
      <c r="F392" s="176" t="s">
        <v>3143</v>
      </c>
      <c r="G392" s="177" t="s">
        <v>2359</v>
      </c>
      <c r="H392" s="178">
        <v>2</v>
      </c>
      <c r="I392" s="179"/>
      <c r="J392" s="180">
        <f t="shared" si="170"/>
        <v>0</v>
      </c>
      <c r="K392" s="176" t="s">
        <v>19</v>
      </c>
      <c r="L392" s="40"/>
      <c r="M392" s="181" t="s">
        <v>19</v>
      </c>
      <c r="N392" s="182" t="s">
        <v>43</v>
      </c>
      <c r="O392" s="65"/>
      <c r="P392" s="183">
        <f t="shared" si="171"/>
        <v>0</v>
      </c>
      <c r="Q392" s="183">
        <v>0</v>
      </c>
      <c r="R392" s="183">
        <f t="shared" si="172"/>
        <v>0</v>
      </c>
      <c r="S392" s="183">
        <v>0</v>
      </c>
      <c r="T392" s="184">
        <f t="shared" si="17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157</v>
      </c>
      <c r="AT392" s="185" t="s">
        <v>152</v>
      </c>
      <c r="AU392" s="185" t="s">
        <v>80</v>
      </c>
      <c r="AY392" s="18" t="s">
        <v>149</v>
      </c>
      <c r="BE392" s="186">
        <f t="shared" si="174"/>
        <v>0</v>
      </c>
      <c r="BF392" s="186">
        <f t="shared" si="175"/>
        <v>0</v>
      </c>
      <c r="BG392" s="186">
        <f t="shared" si="176"/>
        <v>0</v>
      </c>
      <c r="BH392" s="186">
        <f t="shared" si="177"/>
        <v>0</v>
      </c>
      <c r="BI392" s="186">
        <f t="shared" si="178"/>
        <v>0</v>
      </c>
      <c r="BJ392" s="18" t="s">
        <v>80</v>
      </c>
      <c r="BK392" s="186">
        <f t="shared" si="179"/>
        <v>0</v>
      </c>
      <c r="BL392" s="18" t="s">
        <v>157</v>
      </c>
      <c r="BM392" s="185" t="s">
        <v>3144</v>
      </c>
    </row>
    <row r="393" spans="1:65" s="2" customFormat="1" ht="16.5" customHeight="1">
      <c r="A393" s="35"/>
      <c r="B393" s="36"/>
      <c r="C393" s="174" t="s">
        <v>2750</v>
      </c>
      <c r="D393" s="174" t="s">
        <v>152</v>
      </c>
      <c r="E393" s="175" t="s">
        <v>3145</v>
      </c>
      <c r="F393" s="176" t="s">
        <v>3146</v>
      </c>
      <c r="G393" s="177" t="s">
        <v>2320</v>
      </c>
      <c r="H393" s="178">
        <v>1</v>
      </c>
      <c r="I393" s="179"/>
      <c r="J393" s="180">
        <f t="shared" si="170"/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 t="shared" si="171"/>
        <v>0</v>
      </c>
      <c r="Q393" s="183">
        <v>0</v>
      </c>
      <c r="R393" s="183">
        <f t="shared" si="172"/>
        <v>0</v>
      </c>
      <c r="S393" s="183">
        <v>0</v>
      </c>
      <c r="T393" s="184">
        <f t="shared" si="17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80</v>
      </c>
      <c r="AY393" s="18" t="s">
        <v>149</v>
      </c>
      <c r="BE393" s="186">
        <f t="shared" si="174"/>
        <v>0</v>
      </c>
      <c r="BF393" s="186">
        <f t="shared" si="175"/>
        <v>0</v>
      </c>
      <c r="BG393" s="186">
        <f t="shared" si="176"/>
        <v>0</v>
      </c>
      <c r="BH393" s="186">
        <f t="shared" si="177"/>
        <v>0</v>
      </c>
      <c r="BI393" s="186">
        <f t="shared" si="178"/>
        <v>0</v>
      </c>
      <c r="BJ393" s="18" t="s">
        <v>80</v>
      </c>
      <c r="BK393" s="186">
        <f t="shared" si="179"/>
        <v>0</v>
      </c>
      <c r="BL393" s="18" t="s">
        <v>157</v>
      </c>
      <c r="BM393" s="185" t="s">
        <v>3147</v>
      </c>
    </row>
    <row r="394" spans="1:65" s="2" customFormat="1" ht="16.5" customHeight="1">
      <c r="A394" s="35"/>
      <c r="B394" s="36"/>
      <c r="C394" s="174" t="s">
        <v>3148</v>
      </c>
      <c r="D394" s="174" t="s">
        <v>152</v>
      </c>
      <c r="E394" s="175" t="s">
        <v>3149</v>
      </c>
      <c r="F394" s="176" t="s">
        <v>3150</v>
      </c>
      <c r="G394" s="177" t="s">
        <v>2320</v>
      </c>
      <c r="H394" s="178">
        <v>1</v>
      </c>
      <c r="I394" s="179"/>
      <c r="J394" s="180">
        <f t="shared" si="170"/>
        <v>0</v>
      </c>
      <c r="K394" s="176" t="s">
        <v>19</v>
      </c>
      <c r="L394" s="40"/>
      <c r="M394" s="181" t="s">
        <v>19</v>
      </c>
      <c r="N394" s="182" t="s">
        <v>43</v>
      </c>
      <c r="O394" s="65"/>
      <c r="P394" s="183">
        <f t="shared" si="171"/>
        <v>0</v>
      </c>
      <c r="Q394" s="183">
        <v>0</v>
      </c>
      <c r="R394" s="183">
        <f t="shared" si="172"/>
        <v>0</v>
      </c>
      <c r="S394" s="183">
        <v>0</v>
      </c>
      <c r="T394" s="184">
        <f t="shared" si="17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157</v>
      </c>
      <c r="AT394" s="185" t="s">
        <v>152</v>
      </c>
      <c r="AU394" s="185" t="s">
        <v>80</v>
      </c>
      <c r="AY394" s="18" t="s">
        <v>149</v>
      </c>
      <c r="BE394" s="186">
        <f t="shared" si="174"/>
        <v>0</v>
      </c>
      <c r="BF394" s="186">
        <f t="shared" si="175"/>
        <v>0</v>
      </c>
      <c r="BG394" s="186">
        <f t="shared" si="176"/>
        <v>0</v>
      </c>
      <c r="BH394" s="186">
        <f t="shared" si="177"/>
        <v>0</v>
      </c>
      <c r="BI394" s="186">
        <f t="shared" si="178"/>
        <v>0</v>
      </c>
      <c r="BJ394" s="18" t="s">
        <v>80</v>
      </c>
      <c r="BK394" s="186">
        <f t="shared" si="179"/>
        <v>0</v>
      </c>
      <c r="BL394" s="18" t="s">
        <v>157</v>
      </c>
      <c r="BM394" s="185" t="s">
        <v>3151</v>
      </c>
    </row>
    <row r="395" spans="1:65" s="2" customFormat="1" ht="16.5" customHeight="1">
      <c r="A395" s="35"/>
      <c r="B395" s="36"/>
      <c r="C395" s="174" t="s">
        <v>2752</v>
      </c>
      <c r="D395" s="174" t="s">
        <v>152</v>
      </c>
      <c r="E395" s="175" t="s">
        <v>3152</v>
      </c>
      <c r="F395" s="176" t="s">
        <v>3153</v>
      </c>
      <c r="G395" s="177" t="s">
        <v>2320</v>
      </c>
      <c r="H395" s="178">
        <v>1</v>
      </c>
      <c r="I395" s="179"/>
      <c r="J395" s="180">
        <f t="shared" si="170"/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 t="shared" si="171"/>
        <v>0</v>
      </c>
      <c r="Q395" s="183">
        <v>0</v>
      </c>
      <c r="R395" s="183">
        <f t="shared" si="172"/>
        <v>0</v>
      </c>
      <c r="S395" s="183">
        <v>0</v>
      </c>
      <c r="T395" s="184">
        <f t="shared" si="17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80</v>
      </c>
      <c r="AY395" s="18" t="s">
        <v>149</v>
      </c>
      <c r="BE395" s="186">
        <f t="shared" si="174"/>
        <v>0</v>
      </c>
      <c r="BF395" s="186">
        <f t="shared" si="175"/>
        <v>0</v>
      </c>
      <c r="BG395" s="186">
        <f t="shared" si="176"/>
        <v>0</v>
      </c>
      <c r="BH395" s="186">
        <f t="shared" si="177"/>
        <v>0</v>
      </c>
      <c r="BI395" s="186">
        <f t="shared" si="178"/>
        <v>0</v>
      </c>
      <c r="BJ395" s="18" t="s">
        <v>80</v>
      </c>
      <c r="BK395" s="186">
        <f t="shared" si="179"/>
        <v>0</v>
      </c>
      <c r="BL395" s="18" t="s">
        <v>157</v>
      </c>
      <c r="BM395" s="185" t="s">
        <v>3154</v>
      </c>
    </row>
    <row r="396" spans="1:65" s="2" customFormat="1" ht="21.75" customHeight="1">
      <c r="A396" s="35"/>
      <c r="B396" s="36"/>
      <c r="C396" s="174" t="s">
        <v>3155</v>
      </c>
      <c r="D396" s="174" t="s">
        <v>152</v>
      </c>
      <c r="E396" s="175" t="s">
        <v>3156</v>
      </c>
      <c r="F396" s="176" t="s">
        <v>3157</v>
      </c>
      <c r="G396" s="177" t="s">
        <v>2320</v>
      </c>
      <c r="H396" s="178">
        <v>1</v>
      </c>
      <c r="I396" s="179"/>
      <c r="J396" s="180">
        <f t="shared" si="170"/>
        <v>0</v>
      </c>
      <c r="K396" s="176" t="s">
        <v>19</v>
      </c>
      <c r="L396" s="40"/>
      <c r="M396" s="181" t="s">
        <v>19</v>
      </c>
      <c r="N396" s="182" t="s">
        <v>43</v>
      </c>
      <c r="O396" s="65"/>
      <c r="P396" s="183">
        <f t="shared" si="171"/>
        <v>0</v>
      </c>
      <c r="Q396" s="183">
        <v>0</v>
      </c>
      <c r="R396" s="183">
        <f t="shared" si="172"/>
        <v>0</v>
      </c>
      <c r="S396" s="183">
        <v>0</v>
      </c>
      <c r="T396" s="184">
        <f t="shared" si="17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157</v>
      </c>
      <c r="AT396" s="185" t="s">
        <v>152</v>
      </c>
      <c r="AU396" s="185" t="s">
        <v>80</v>
      </c>
      <c r="AY396" s="18" t="s">
        <v>149</v>
      </c>
      <c r="BE396" s="186">
        <f t="shared" si="174"/>
        <v>0</v>
      </c>
      <c r="BF396" s="186">
        <f t="shared" si="175"/>
        <v>0</v>
      </c>
      <c r="BG396" s="186">
        <f t="shared" si="176"/>
        <v>0</v>
      </c>
      <c r="BH396" s="186">
        <f t="shared" si="177"/>
        <v>0</v>
      </c>
      <c r="BI396" s="186">
        <f t="shared" si="178"/>
        <v>0</v>
      </c>
      <c r="BJ396" s="18" t="s">
        <v>80</v>
      </c>
      <c r="BK396" s="186">
        <f t="shared" si="179"/>
        <v>0</v>
      </c>
      <c r="BL396" s="18" t="s">
        <v>157</v>
      </c>
      <c r="BM396" s="185" t="s">
        <v>3158</v>
      </c>
    </row>
    <row r="397" spans="1:65" s="2" customFormat="1" ht="16.5" customHeight="1">
      <c r="A397" s="35"/>
      <c r="B397" s="36"/>
      <c r="C397" s="174" t="s">
        <v>2754</v>
      </c>
      <c r="D397" s="174" t="s">
        <v>152</v>
      </c>
      <c r="E397" s="175" t="s">
        <v>3159</v>
      </c>
      <c r="F397" s="176" t="s">
        <v>3160</v>
      </c>
      <c r="G397" s="177" t="s">
        <v>2359</v>
      </c>
      <c r="H397" s="178">
        <v>5</v>
      </c>
      <c r="I397" s="179"/>
      <c r="J397" s="180">
        <f t="shared" si="170"/>
        <v>0</v>
      </c>
      <c r="K397" s="176" t="s">
        <v>19</v>
      </c>
      <c r="L397" s="40"/>
      <c r="M397" s="181" t="s">
        <v>19</v>
      </c>
      <c r="N397" s="182" t="s">
        <v>43</v>
      </c>
      <c r="O397" s="65"/>
      <c r="P397" s="183">
        <f t="shared" si="171"/>
        <v>0</v>
      </c>
      <c r="Q397" s="183">
        <v>0</v>
      </c>
      <c r="R397" s="183">
        <f t="shared" si="172"/>
        <v>0</v>
      </c>
      <c r="S397" s="183">
        <v>0</v>
      </c>
      <c r="T397" s="184">
        <f t="shared" si="17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157</v>
      </c>
      <c r="AT397" s="185" t="s">
        <v>152</v>
      </c>
      <c r="AU397" s="185" t="s">
        <v>80</v>
      </c>
      <c r="AY397" s="18" t="s">
        <v>149</v>
      </c>
      <c r="BE397" s="186">
        <f t="shared" si="174"/>
        <v>0</v>
      </c>
      <c r="BF397" s="186">
        <f t="shared" si="175"/>
        <v>0</v>
      </c>
      <c r="BG397" s="186">
        <f t="shared" si="176"/>
        <v>0</v>
      </c>
      <c r="BH397" s="186">
        <f t="shared" si="177"/>
        <v>0</v>
      </c>
      <c r="BI397" s="186">
        <f t="shared" si="178"/>
        <v>0</v>
      </c>
      <c r="BJ397" s="18" t="s">
        <v>80</v>
      </c>
      <c r="BK397" s="186">
        <f t="shared" si="179"/>
        <v>0</v>
      </c>
      <c r="BL397" s="18" t="s">
        <v>157</v>
      </c>
      <c r="BM397" s="185" t="s">
        <v>3161</v>
      </c>
    </row>
    <row r="398" spans="1:65" s="2" customFormat="1" ht="21.75" customHeight="1">
      <c r="A398" s="35"/>
      <c r="B398" s="36"/>
      <c r="C398" s="174" t="s">
        <v>3162</v>
      </c>
      <c r="D398" s="174" t="s">
        <v>152</v>
      </c>
      <c r="E398" s="175" t="s">
        <v>3163</v>
      </c>
      <c r="F398" s="176" t="s">
        <v>3164</v>
      </c>
      <c r="G398" s="177" t="s">
        <v>2359</v>
      </c>
      <c r="H398" s="178">
        <v>6</v>
      </c>
      <c r="I398" s="179"/>
      <c r="J398" s="180">
        <f t="shared" si="170"/>
        <v>0</v>
      </c>
      <c r="K398" s="176" t="s">
        <v>19</v>
      </c>
      <c r="L398" s="40"/>
      <c r="M398" s="181" t="s">
        <v>19</v>
      </c>
      <c r="N398" s="182" t="s">
        <v>43</v>
      </c>
      <c r="O398" s="65"/>
      <c r="P398" s="183">
        <f t="shared" si="171"/>
        <v>0</v>
      </c>
      <c r="Q398" s="183">
        <v>0</v>
      </c>
      <c r="R398" s="183">
        <f t="shared" si="172"/>
        <v>0</v>
      </c>
      <c r="S398" s="183">
        <v>0</v>
      </c>
      <c r="T398" s="184">
        <f t="shared" si="17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157</v>
      </c>
      <c r="AT398" s="185" t="s">
        <v>152</v>
      </c>
      <c r="AU398" s="185" t="s">
        <v>80</v>
      </c>
      <c r="AY398" s="18" t="s">
        <v>149</v>
      </c>
      <c r="BE398" s="186">
        <f t="shared" si="174"/>
        <v>0</v>
      </c>
      <c r="BF398" s="186">
        <f t="shared" si="175"/>
        <v>0</v>
      </c>
      <c r="BG398" s="186">
        <f t="shared" si="176"/>
        <v>0</v>
      </c>
      <c r="BH398" s="186">
        <f t="shared" si="177"/>
        <v>0</v>
      </c>
      <c r="BI398" s="186">
        <f t="shared" si="178"/>
        <v>0</v>
      </c>
      <c r="BJ398" s="18" t="s">
        <v>80</v>
      </c>
      <c r="BK398" s="186">
        <f t="shared" si="179"/>
        <v>0</v>
      </c>
      <c r="BL398" s="18" t="s">
        <v>157</v>
      </c>
      <c r="BM398" s="185" t="s">
        <v>3165</v>
      </c>
    </row>
    <row r="399" spans="1:65" s="2" customFormat="1" ht="16.5" customHeight="1">
      <c r="A399" s="35"/>
      <c r="B399" s="36"/>
      <c r="C399" s="174" t="s">
        <v>2756</v>
      </c>
      <c r="D399" s="174" t="s">
        <v>152</v>
      </c>
      <c r="E399" s="175" t="s">
        <v>3166</v>
      </c>
      <c r="F399" s="176" t="s">
        <v>3167</v>
      </c>
      <c r="G399" s="177" t="s">
        <v>3168</v>
      </c>
      <c r="H399" s="178">
        <v>75</v>
      </c>
      <c r="I399" s="179"/>
      <c r="J399" s="180">
        <f t="shared" si="170"/>
        <v>0</v>
      </c>
      <c r="K399" s="176" t="s">
        <v>19</v>
      </c>
      <c r="L399" s="40"/>
      <c r="M399" s="181" t="s">
        <v>19</v>
      </c>
      <c r="N399" s="182" t="s">
        <v>43</v>
      </c>
      <c r="O399" s="65"/>
      <c r="P399" s="183">
        <f t="shared" si="171"/>
        <v>0</v>
      </c>
      <c r="Q399" s="183">
        <v>0</v>
      </c>
      <c r="R399" s="183">
        <f t="shared" si="172"/>
        <v>0</v>
      </c>
      <c r="S399" s="183">
        <v>0</v>
      </c>
      <c r="T399" s="184">
        <f t="shared" si="17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157</v>
      </c>
      <c r="AT399" s="185" t="s">
        <v>152</v>
      </c>
      <c r="AU399" s="185" t="s">
        <v>80</v>
      </c>
      <c r="AY399" s="18" t="s">
        <v>149</v>
      </c>
      <c r="BE399" s="186">
        <f t="shared" si="174"/>
        <v>0</v>
      </c>
      <c r="BF399" s="186">
        <f t="shared" si="175"/>
        <v>0</v>
      </c>
      <c r="BG399" s="186">
        <f t="shared" si="176"/>
        <v>0</v>
      </c>
      <c r="BH399" s="186">
        <f t="shared" si="177"/>
        <v>0</v>
      </c>
      <c r="BI399" s="186">
        <f t="shared" si="178"/>
        <v>0</v>
      </c>
      <c r="BJ399" s="18" t="s">
        <v>80</v>
      </c>
      <c r="BK399" s="186">
        <f t="shared" si="179"/>
        <v>0</v>
      </c>
      <c r="BL399" s="18" t="s">
        <v>157</v>
      </c>
      <c r="BM399" s="185" t="s">
        <v>3169</v>
      </c>
    </row>
    <row r="400" spans="1:65" s="2" customFormat="1" ht="24.2" customHeight="1">
      <c r="A400" s="35"/>
      <c r="B400" s="36"/>
      <c r="C400" s="174" t="s">
        <v>3170</v>
      </c>
      <c r="D400" s="174" t="s">
        <v>152</v>
      </c>
      <c r="E400" s="175" t="s">
        <v>3171</v>
      </c>
      <c r="F400" s="176" t="s">
        <v>3172</v>
      </c>
      <c r="G400" s="177" t="s">
        <v>2320</v>
      </c>
      <c r="H400" s="178">
        <v>46</v>
      </c>
      <c r="I400" s="179"/>
      <c r="J400" s="180">
        <f t="shared" si="170"/>
        <v>0</v>
      </c>
      <c r="K400" s="176" t="s">
        <v>19</v>
      </c>
      <c r="L400" s="40"/>
      <c r="M400" s="181" t="s">
        <v>19</v>
      </c>
      <c r="N400" s="182" t="s">
        <v>43</v>
      </c>
      <c r="O400" s="65"/>
      <c r="P400" s="183">
        <f t="shared" si="171"/>
        <v>0</v>
      </c>
      <c r="Q400" s="183">
        <v>0</v>
      </c>
      <c r="R400" s="183">
        <f t="shared" si="172"/>
        <v>0</v>
      </c>
      <c r="S400" s="183">
        <v>0</v>
      </c>
      <c r="T400" s="184">
        <f t="shared" si="17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157</v>
      </c>
      <c r="AT400" s="185" t="s">
        <v>152</v>
      </c>
      <c r="AU400" s="185" t="s">
        <v>80</v>
      </c>
      <c r="AY400" s="18" t="s">
        <v>149</v>
      </c>
      <c r="BE400" s="186">
        <f t="shared" si="174"/>
        <v>0</v>
      </c>
      <c r="BF400" s="186">
        <f t="shared" si="175"/>
        <v>0</v>
      </c>
      <c r="BG400" s="186">
        <f t="shared" si="176"/>
        <v>0</v>
      </c>
      <c r="BH400" s="186">
        <f t="shared" si="177"/>
        <v>0</v>
      </c>
      <c r="BI400" s="186">
        <f t="shared" si="178"/>
        <v>0</v>
      </c>
      <c r="BJ400" s="18" t="s">
        <v>80</v>
      </c>
      <c r="BK400" s="186">
        <f t="shared" si="179"/>
        <v>0</v>
      </c>
      <c r="BL400" s="18" t="s">
        <v>157</v>
      </c>
      <c r="BM400" s="185" t="s">
        <v>3173</v>
      </c>
    </row>
    <row r="401" spans="1:65" s="2" customFormat="1" ht="24.2" customHeight="1">
      <c r="A401" s="35"/>
      <c r="B401" s="36"/>
      <c r="C401" s="174" t="s">
        <v>2758</v>
      </c>
      <c r="D401" s="174" t="s">
        <v>152</v>
      </c>
      <c r="E401" s="175" t="s">
        <v>3174</v>
      </c>
      <c r="F401" s="176" t="s">
        <v>3175</v>
      </c>
      <c r="G401" s="177" t="s">
        <v>2320</v>
      </c>
      <c r="H401" s="178">
        <v>2</v>
      </c>
      <c r="I401" s="179"/>
      <c r="J401" s="180">
        <f t="shared" si="170"/>
        <v>0</v>
      </c>
      <c r="K401" s="176" t="s">
        <v>19</v>
      </c>
      <c r="L401" s="40"/>
      <c r="M401" s="181" t="s">
        <v>19</v>
      </c>
      <c r="N401" s="182" t="s">
        <v>43</v>
      </c>
      <c r="O401" s="65"/>
      <c r="P401" s="183">
        <f t="shared" si="171"/>
        <v>0</v>
      </c>
      <c r="Q401" s="183">
        <v>0</v>
      </c>
      <c r="R401" s="183">
        <f t="shared" si="172"/>
        <v>0</v>
      </c>
      <c r="S401" s="183">
        <v>0</v>
      </c>
      <c r="T401" s="184">
        <f t="shared" si="17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157</v>
      </c>
      <c r="AT401" s="185" t="s">
        <v>152</v>
      </c>
      <c r="AU401" s="185" t="s">
        <v>80</v>
      </c>
      <c r="AY401" s="18" t="s">
        <v>149</v>
      </c>
      <c r="BE401" s="186">
        <f t="shared" si="174"/>
        <v>0</v>
      </c>
      <c r="BF401" s="186">
        <f t="shared" si="175"/>
        <v>0</v>
      </c>
      <c r="BG401" s="186">
        <f t="shared" si="176"/>
        <v>0</v>
      </c>
      <c r="BH401" s="186">
        <f t="shared" si="177"/>
        <v>0</v>
      </c>
      <c r="BI401" s="186">
        <f t="shared" si="178"/>
        <v>0</v>
      </c>
      <c r="BJ401" s="18" t="s">
        <v>80</v>
      </c>
      <c r="BK401" s="186">
        <f t="shared" si="179"/>
        <v>0</v>
      </c>
      <c r="BL401" s="18" t="s">
        <v>157</v>
      </c>
      <c r="BM401" s="185" t="s">
        <v>3176</v>
      </c>
    </row>
    <row r="402" spans="1:65" s="2" customFormat="1" ht="24.2" customHeight="1">
      <c r="A402" s="35"/>
      <c r="B402" s="36"/>
      <c r="C402" s="174" t="s">
        <v>3177</v>
      </c>
      <c r="D402" s="174" t="s">
        <v>152</v>
      </c>
      <c r="E402" s="175" t="s">
        <v>3178</v>
      </c>
      <c r="F402" s="176" t="s">
        <v>3179</v>
      </c>
      <c r="G402" s="177" t="s">
        <v>2320</v>
      </c>
      <c r="H402" s="178">
        <v>6</v>
      </c>
      <c r="I402" s="179"/>
      <c r="J402" s="180">
        <f t="shared" si="170"/>
        <v>0</v>
      </c>
      <c r="K402" s="176" t="s">
        <v>19</v>
      </c>
      <c r="L402" s="40"/>
      <c r="M402" s="181" t="s">
        <v>19</v>
      </c>
      <c r="N402" s="182" t="s">
        <v>43</v>
      </c>
      <c r="O402" s="65"/>
      <c r="P402" s="183">
        <f t="shared" si="171"/>
        <v>0</v>
      </c>
      <c r="Q402" s="183">
        <v>0</v>
      </c>
      <c r="R402" s="183">
        <f t="shared" si="172"/>
        <v>0</v>
      </c>
      <c r="S402" s="183">
        <v>0</v>
      </c>
      <c r="T402" s="184">
        <f t="shared" si="17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157</v>
      </c>
      <c r="AT402" s="185" t="s">
        <v>152</v>
      </c>
      <c r="AU402" s="185" t="s">
        <v>80</v>
      </c>
      <c r="AY402" s="18" t="s">
        <v>149</v>
      </c>
      <c r="BE402" s="186">
        <f t="shared" si="174"/>
        <v>0</v>
      </c>
      <c r="BF402" s="186">
        <f t="shared" si="175"/>
        <v>0</v>
      </c>
      <c r="BG402" s="186">
        <f t="shared" si="176"/>
        <v>0</v>
      </c>
      <c r="BH402" s="186">
        <f t="shared" si="177"/>
        <v>0</v>
      </c>
      <c r="BI402" s="186">
        <f t="shared" si="178"/>
        <v>0</v>
      </c>
      <c r="BJ402" s="18" t="s">
        <v>80</v>
      </c>
      <c r="BK402" s="186">
        <f t="shared" si="179"/>
        <v>0</v>
      </c>
      <c r="BL402" s="18" t="s">
        <v>157</v>
      </c>
      <c r="BM402" s="185" t="s">
        <v>3180</v>
      </c>
    </row>
    <row r="403" spans="1:65" s="2" customFormat="1" ht="24.2" customHeight="1">
      <c r="A403" s="35"/>
      <c r="B403" s="36"/>
      <c r="C403" s="174" t="s">
        <v>2761</v>
      </c>
      <c r="D403" s="174" t="s">
        <v>152</v>
      </c>
      <c r="E403" s="175" t="s">
        <v>3181</v>
      </c>
      <c r="F403" s="176" t="s">
        <v>3182</v>
      </c>
      <c r="G403" s="177" t="s">
        <v>2320</v>
      </c>
      <c r="H403" s="178">
        <v>16</v>
      </c>
      <c r="I403" s="179"/>
      <c r="J403" s="180">
        <f t="shared" si="170"/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 t="shared" si="171"/>
        <v>0</v>
      </c>
      <c r="Q403" s="183">
        <v>0</v>
      </c>
      <c r="R403" s="183">
        <f t="shared" si="172"/>
        <v>0</v>
      </c>
      <c r="S403" s="183">
        <v>0</v>
      </c>
      <c r="T403" s="184">
        <f t="shared" si="17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80</v>
      </c>
      <c r="AY403" s="18" t="s">
        <v>149</v>
      </c>
      <c r="BE403" s="186">
        <f t="shared" si="174"/>
        <v>0</v>
      </c>
      <c r="BF403" s="186">
        <f t="shared" si="175"/>
        <v>0</v>
      </c>
      <c r="BG403" s="186">
        <f t="shared" si="176"/>
        <v>0</v>
      </c>
      <c r="BH403" s="186">
        <f t="shared" si="177"/>
        <v>0</v>
      </c>
      <c r="BI403" s="186">
        <f t="shared" si="178"/>
        <v>0</v>
      </c>
      <c r="BJ403" s="18" t="s">
        <v>80</v>
      </c>
      <c r="BK403" s="186">
        <f t="shared" si="179"/>
        <v>0</v>
      </c>
      <c r="BL403" s="18" t="s">
        <v>157</v>
      </c>
      <c r="BM403" s="185" t="s">
        <v>3183</v>
      </c>
    </row>
    <row r="404" spans="1:65" s="2" customFormat="1" ht="24.2" customHeight="1">
      <c r="A404" s="35"/>
      <c r="B404" s="36"/>
      <c r="C404" s="174" t="s">
        <v>3184</v>
      </c>
      <c r="D404" s="174" t="s">
        <v>152</v>
      </c>
      <c r="E404" s="175" t="s">
        <v>3185</v>
      </c>
      <c r="F404" s="176" t="s">
        <v>3186</v>
      </c>
      <c r="G404" s="177" t="s">
        <v>2320</v>
      </c>
      <c r="H404" s="178">
        <v>6</v>
      </c>
      <c r="I404" s="179"/>
      <c r="J404" s="180">
        <f t="shared" si="170"/>
        <v>0</v>
      </c>
      <c r="K404" s="176" t="s">
        <v>19</v>
      </c>
      <c r="L404" s="40"/>
      <c r="M404" s="181" t="s">
        <v>19</v>
      </c>
      <c r="N404" s="182" t="s">
        <v>43</v>
      </c>
      <c r="O404" s="65"/>
      <c r="P404" s="183">
        <f t="shared" si="171"/>
        <v>0</v>
      </c>
      <c r="Q404" s="183">
        <v>0</v>
      </c>
      <c r="R404" s="183">
        <f t="shared" si="172"/>
        <v>0</v>
      </c>
      <c r="S404" s="183">
        <v>0</v>
      </c>
      <c r="T404" s="184">
        <f t="shared" si="17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157</v>
      </c>
      <c r="AT404" s="185" t="s">
        <v>152</v>
      </c>
      <c r="AU404" s="185" t="s">
        <v>80</v>
      </c>
      <c r="AY404" s="18" t="s">
        <v>149</v>
      </c>
      <c r="BE404" s="186">
        <f t="shared" si="174"/>
        <v>0</v>
      </c>
      <c r="BF404" s="186">
        <f t="shared" si="175"/>
        <v>0</v>
      </c>
      <c r="BG404" s="186">
        <f t="shared" si="176"/>
        <v>0</v>
      </c>
      <c r="BH404" s="186">
        <f t="shared" si="177"/>
        <v>0</v>
      </c>
      <c r="BI404" s="186">
        <f t="shared" si="178"/>
        <v>0</v>
      </c>
      <c r="BJ404" s="18" t="s">
        <v>80</v>
      </c>
      <c r="BK404" s="186">
        <f t="shared" si="179"/>
        <v>0</v>
      </c>
      <c r="BL404" s="18" t="s">
        <v>157</v>
      </c>
      <c r="BM404" s="185" t="s">
        <v>3187</v>
      </c>
    </row>
    <row r="405" spans="1:65" s="2" customFormat="1" ht="24.2" customHeight="1">
      <c r="A405" s="35"/>
      <c r="B405" s="36"/>
      <c r="C405" s="174" t="s">
        <v>2763</v>
      </c>
      <c r="D405" s="174" t="s">
        <v>152</v>
      </c>
      <c r="E405" s="175" t="s">
        <v>3188</v>
      </c>
      <c r="F405" s="176" t="s">
        <v>3189</v>
      </c>
      <c r="G405" s="177" t="s">
        <v>247</v>
      </c>
      <c r="H405" s="178">
        <v>9</v>
      </c>
      <c r="I405" s="179"/>
      <c r="J405" s="180">
        <f t="shared" si="170"/>
        <v>0</v>
      </c>
      <c r="K405" s="176" t="s">
        <v>19</v>
      </c>
      <c r="L405" s="40"/>
      <c r="M405" s="181" t="s">
        <v>19</v>
      </c>
      <c r="N405" s="182" t="s">
        <v>43</v>
      </c>
      <c r="O405" s="65"/>
      <c r="P405" s="183">
        <f t="shared" si="171"/>
        <v>0</v>
      </c>
      <c r="Q405" s="183">
        <v>0</v>
      </c>
      <c r="R405" s="183">
        <f t="shared" si="172"/>
        <v>0</v>
      </c>
      <c r="S405" s="183">
        <v>0</v>
      </c>
      <c r="T405" s="184">
        <f t="shared" si="17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157</v>
      </c>
      <c r="AT405" s="185" t="s">
        <v>152</v>
      </c>
      <c r="AU405" s="185" t="s">
        <v>80</v>
      </c>
      <c r="AY405" s="18" t="s">
        <v>149</v>
      </c>
      <c r="BE405" s="186">
        <f t="shared" si="174"/>
        <v>0</v>
      </c>
      <c r="BF405" s="186">
        <f t="shared" si="175"/>
        <v>0</v>
      </c>
      <c r="BG405" s="186">
        <f t="shared" si="176"/>
        <v>0</v>
      </c>
      <c r="BH405" s="186">
        <f t="shared" si="177"/>
        <v>0</v>
      </c>
      <c r="BI405" s="186">
        <f t="shared" si="178"/>
        <v>0</v>
      </c>
      <c r="BJ405" s="18" t="s">
        <v>80</v>
      </c>
      <c r="BK405" s="186">
        <f t="shared" si="179"/>
        <v>0</v>
      </c>
      <c r="BL405" s="18" t="s">
        <v>157</v>
      </c>
      <c r="BM405" s="185" t="s">
        <v>3190</v>
      </c>
    </row>
    <row r="406" spans="1:65" s="2" customFormat="1" ht="24.2" customHeight="1">
      <c r="A406" s="35"/>
      <c r="B406" s="36"/>
      <c r="C406" s="174" t="s">
        <v>3191</v>
      </c>
      <c r="D406" s="174" t="s">
        <v>152</v>
      </c>
      <c r="E406" s="175" t="s">
        <v>3192</v>
      </c>
      <c r="F406" s="176" t="s">
        <v>3193</v>
      </c>
      <c r="G406" s="177" t="s">
        <v>247</v>
      </c>
      <c r="H406" s="178">
        <v>47</v>
      </c>
      <c r="I406" s="179"/>
      <c r="J406" s="180">
        <f t="shared" si="170"/>
        <v>0</v>
      </c>
      <c r="K406" s="176" t="s">
        <v>19</v>
      </c>
      <c r="L406" s="40"/>
      <c r="M406" s="181" t="s">
        <v>19</v>
      </c>
      <c r="N406" s="182" t="s">
        <v>43</v>
      </c>
      <c r="O406" s="65"/>
      <c r="P406" s="183">
        <f t="shared" si="171"/>
        <v>0</v>
      </c>
      <c r="Q406" s="183">
        <v>0</v>
      </c>
      <c r="R406" s="183">
        <f t="shared" si="172"/>
        <v>0</v>
      </c>
      <c r="S406" s="183">
        <v>0</v>
      </c>
      <c r="T406" s="184">
        <f t="shared" si="17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157</v>
      </c>
      <c r="AT406" s="185" t="s">
        <v>152</v>
      </c>
      <c r="AU406" s="185" t="s">
        <v>80</v>
      </c>
      <c r="AY406" s="18" t="s">
        <v>149</v>
      </c>
      <c r="BE406" s="186">
        <f t="shared" si="174"/>
        <v>0</v>
      </c>
      <c r="BF406" s="186">
        <f t="shared" si="175"/>
        <v>0</v>
      </c>
      <c r="BG406" s="186">
        <f t="shared" si="176"/>
        <v>0</v>
      </c>
      <c r="BH406" s="186">
        <f t="shared" si="177"/>
        <v>0</v>
      </c>
      <c r="BI406" s="186">
        <f t="shared" si="178"/>
        <v>0</v>
      </c>
      <c r="BJ406" s="18" t="s">
        <v>80</v>
      </c>
      <c r="BK406" s="186">
        <f t="shared" si="179"/>
        <v>0</v>
      </c>
      <c r="BL406" s="18" t="s">
        <v>157</v>
      </c>
      <c r="BM406" s="185" t="s">
        <v>3194</v>
      </c>
    </row>
    <row r="407" spans="1:65" s="2" customFormat="1" ht="24.2" customHeight="1">
      <c r="A407" s="35"/>
      <c r="B407" s="36"/>
      <c r="C407" s="174" t="s">
        <v>2765</v>
      </c>
      <c r="D407" s="174" t="s">
        <v>152</v>
      </c>
      <c r="E407" s="175" t="s">
        <v>3195</v>
      </c>
      <c r="F407" s="176" t="s">
        <v>3196</v>
      </c>
      <c r="G407" s="177" t="s">
        <v>247</v>
      </c>
      <c r="H407" s="178">
        <v>90</v>
      </c>
      <c r="I407" s="179"/>
      <c r="J407" s="180">
        <f t="shared" si="170"/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 t="shared" si="171"/>
        <v>0</v>
      </c>
      <c r="Q407" s="183">
        <v>0</v>
      </c>
      <c r="R407" s="183">
        <f t="shared" si="172"/>
        <v>0</v>
      </c>
      <c r="S407" s="183">
        <v>0</v>
      </c>
      <c r="T407" s="184">
        <f t="shared" si="17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80</v>
      </c>
      <c r="AY407" s="18" t="s">
        <v>149</v>
      </c>
      <c r="BE407" s="186">
        <f t="shared" si="174"/>
        <v>0</v>
      </c>
      <c r="BF407" s="186">
        <f t="shared" si="175"/>
        <v>0</v>
      </c>
      <c r="BG407" s="186">
        <f t="shared" si="176"/>
        <v>0</v>
      </c>
      <c r="BH407" s="186">
        <f t="shared" si="177"/>
        <v>0</v>
      </c>
      <c r="BI407" s="186">
        <f t="shared" si="178"/>
        <v>0</v>
      </c>
      <c r="BJ407" s="18" t="s">
        <v>80</v>
      </c>
      <c r="BK407" s="186">
        <f t="shared" si="179"/>
        <v>0</v>
      </c>
      <c r="BL407" s="18" t="s">
        <v>157</v>
      </c>
      <c r="BM407" s="185" t="s">
        <v>3197</v>
      </c>
    </row>
    <row r="408" spans="1:65" s="2" customFormat="1" ht="24.2" customHeight="1">
      <c r="A408" s="35"/>
      <c r="B408" s="36"/>
      <c r="C408" s="174" t="s">
        <v>3198</v>
      </c>
      <c r="D408" s="174" t="s">
        <v>152</v>
      </c>
      <c r="E408" s="175" t="s">
        <v>3199</v>
      </c>
      <c r="F408" s="176" t="s">
        <v>3200</v>
      </c>
      <c r="G408" s="177" t="s">
        <v>247</v>
      </c>
      <c r="H408" s="178">
        <v>16</v>
      </c>
      <c r="I408" s="179"/>
      <c r="J408" s="180">
        <f t="shared" si="170"/>
        <v>0</v>
      </c>
      <c r="K408" s="176" t="s">
        <v>19</v>
      </c>
      <c r="L408" s="40"/>
      <c r="M408" s="181" t="s">
        <v>19</v>
      </c>
      <c r="N408" s="182" t="s">
        <v>43</v>
      </c>
      <c r="O408" s="65"/>
      <c r="P408" s="183">
        <f t="shared" si="171"/>
        <v>0</v>
      </c>
      <c r="Q408" s="183">
        <v>0</v>
      </c>
      <c r="R408" s="183">
        <f t="shared" si="172"/>
        <v>0</v>
      </c>
      <c r="S408" s="183">
        <v>0</v>
      </c>
      <c r="T408" s="184">
        <f t="shared" si="17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157</v>
      </c>
      <c r="AT408" s="185" t="s">
        <v>152</v>
      </c>
      <c r="AU408" s="185" t="s">
        <v>80</v>
      </c>
      <c r="AY408" s="18" t="s">
        <v>149</v>
      </c>
      <c r="BE408" s="186">
        <f t="shared" si="174"/>
        <v>0</v>
      </c>
      <c r="BF408" s="186">
        <f t="shared" si="175"/>
        <v>0</v>
      </c>
      <c r="BG408" s="186">
        <f t="shared" si="176"/>
        <v>0</v>
      </c>
      <c r="BH408" s="186">
        <f t="shared" si="177"/>
        <v>0</v>
      </c>
      <c r="BI408" s="186">
        <f t="shared" si="178"/>
        <v>0</v>
      </c>
      <c r="BJ408" s="18" t="s">
        <v>80</v>
      </c>
      <c r="BK408" s="186">
        <f t="shared" si="179"/>
        <v>0</v>
      </c>
      <c r="BL408" s="18" t="s">
        <v>157</v>
      </c>
      <c r="BM408" s="185" t="s">
        <v>3201</v>
      </c>
    </row>
    <row r="409" spans="1:65" s="2" customFormat="1" ht="24.2" customHeight="1">
      <c r="A409" s="35"/>
      <c r="B409" s="36"/>
      <c r="C409" s="174" t="s">
        <v>2767</v>
      </c>
      <c r="D409" s="174" t="s">
        <v>152</v>
      </c>
      <c r="E409" s="175" t="s">
        <v>3202</v>
      </c>
      <c r="F409" s="176" t="s">
        <v>3203</v>
      </c>
      <c r="G409" s="177" t="s">
        <v>247</v>
      </c>
      <c r="H409" s="178">
        <v>56</v>
      </c>
      <c r="I409" s="179"/>
      <c r="J409" s="180">
        <f t="shared" si="170"/>
        <v>0</v>
      </c>
      <c r="K409" s="176" t="s">
        <v>19</v>
      </c>
      <c r="L409" s="40"/>
      <c r="M409" s="181" t="s">
        <v>19</v>
      </c>
      <c r="N409" s="182" t="s">
        <v>43</v>
      </c>
      <c r="O409" s="65"/>
      <c r="P409" s="183">
        <f t="shared" si="171"/>
        <v>0</v>
      </c>
      <c r="Q409" s="183">
        <v>0</v>
      </c>
      <c r="R409" s="183">
        <f t="shared" si="172"/>
        <v>0</v>
      </c>
      <c r="S409" s="183">
        <v>0</v>
      </c>
      <c r="T409" s="184">
        <f t="shared" si="17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157</v>
      </c>
      <c r="AT409" s="185" t="s">
        <v>152</v>
      </c>
      <c r="AU409" s="185" t="s">
        <v>80</v>
      </c>
      <c r="AY409" s="18" t="s">
        <v>149</v>
      </c>
      <c r="BE409" s="186">
        <f t="shared" si="174"/>
        <v>0</v>
      </c>
      <c r="BF409" s="186">
        <f t="shared" si="175"/>
        <v>0</v>
      </c>
      <c r="BG409" s="186">
        <f t="shared" si="176"/>
        <v>0</v>
      </c>
      <c r="BH409" s="186">
        <f t="shared" si="177"/>
        <v>0</v>
      </c>
      <c r="BI409" s="186">
        <f t="shared" si="178"/>
        <v>0</v>
      </c>
      <c r="BJ409" s="18" t="s">
        <v>80</v>
      </c>
      <c r="BK409" s="186">
        <f t="shared" si="179"/>
        <v>0</v>
      </c>
      <c r="BL409" s="18" t="s">
        <v>157</v>
      </c>
      <c r="BM409" s="185" t="s">
        <v>3204</v>
      </c>
    </row>
    <row r="410" spans="1:65" s="2" customFormat="1" ht="24.2" customHeight="1">
      <c r="A410" s="35"/>
      <c r="B410" s="36"/>
      <c r="C410" s="174" t="s">
        <v>3205</v>
      </c>
      <c r="D410" s="174" t="s">
        <v>152</v>
      </c>
      <c r="E410" s="175" t="s">
        <v>3206</v>
      </c>
      <c r="F410" s="176" t="s">
        <v>3207</v>
      </c>
      <c r="G410" s="177" t="s">
        <v>247</v>
      </c>
      <c r="H410" s="178">
        <v>172</v>
      </c>
      <c r="I410" s="179"/>
      <c r="J410" s="180">
        <f t="shared" si="170"/>
        <v>0</v>
      </c>
      <c r="K410" s="176" t="s">
        <v>19</v>
      </c>
      <c r="L410" s="40"/>
      <c r="M410" s="181" t="s">
        <v>19</v>
      </c>
      <c r="N410" s="182" t="s">
        <v>43</v>
      </c>
      <c r="O410" s="65"/>
      <c r="P410" s="183">
        <f t="shared" si="171"/>
        <v>0</v>
      </c>
      <c r="Q410" s="183">
        <v>0</v>
      </c>
      <c r="R410" s="183">
        <f t="shared" si="172"/>
        <v>0</v>
      </c>
      <c r="S410" s="183">
        <v>0</v>
      </c>
      <c r="T410" s="184">
        <f t="shared" si="17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5" t="s">
        <v>157</v>
      </c>
      <c r="AT410" s="185" t="s">
        <v>152</v>
      </c>
      <c r="AU410" s="185" t="s">
        <v>80</v>
      </c>
      <c r="AY410" s="18" t="s">
        <v>149</v>
      </c>
      <c r="BE410" s="186">
        <f t="shared" si="174"/>
        <v>0</v>
      </c>
      <c r="BF410" s="186">
        <f t="shared" si="175"/>
        <v>0</v>
      </c>
      <c r="BG410" s="186">
        <f t="shared" si="176"/>
        <v>0</v>
      </c>
      <c r="BH410" s="186">
        <f t="shared" si="177"/>
        <v>0</v>
      </c>
      <c r="BI410" s="186">
        <f t="shared" si="178"/>
        <v>0</v>
      </c>
      <c r="BJ410" s="18" t="s">
        <v>80</v>
      </c>
      <c r="BK410" s="186">
        <f t="shared" si="179"/>
        <v>0</v>
      </c>
      <c r="BL410" s="18" t="s">
        <v>157</v>
      </c>
      <c r="BM410" s="185" t="s">
        <v>3208</v>
      </c>
    </row>
    <row r="411" spans="1:65" s="2" customFormat="1" ht="24.2" customHeight="1">
      <c r="A411" s="35"/>
      <c r="B411" s="36"/>
      <c r="C411" s="174" t="s">
        <v>2769</v>
      </c>
      <c r="D411" s="174" t="s">
        <v>152</v>
      </c>
      <c r="E411" s="175" t="s">
        <v>3209</v>
      </c>
      <c r="F411" s="176" t="s">
        <v>3210</v>
      </c>
      <c r="G411" s="177" t="s">
        <v>247</v>
      </c>
      <c r="H411" s="178">
        <v>110</v>
      </c>
      <c r="I411" s="179"/>
      <c r="J411" s="180">
        <f t="shared" si="170"/>
        <v>0</v>
      </c>
      <c r="K411" s="176" t="s">
        <v>19</v>
      </c>
      <c r="L411" s="40"/>
      <c r="M411" s="181" t="s">
        <v>19</v>
      </c>
      <c r="N411" s="182" t="s">
        <v>43</v>
      </c>
      <c r="O411" s="65"/>
      <c r="P411" s="183">
        <f t="shared" si="171"/>
        <v>0</v>
      </c>
      <c r="Q411" s="183">
        <v>0</v>
      </c>
      <c r="R411" s="183">
        <f t="shared" si="172"/>
        <v>0</v>
      </c>
      <c r="S411" s="183">
        <v>0</v>
      </c>
      <c r="T411" s="184">
        <f t="shared" si="17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157</v>
      </c>
      <c r="AT411" s="185" t="s">
        <v>152</v>
      </c>
      <c r="AU411" s="185" t="s">
        <v>80</v>
      </c>
      <c r="AY411" s="18" t="s">
        <v>149</v>
      </c>
      <c r="BE411" s="186">
        <f t="shared" si="174"/>
        <v>0</v>
      </c>
      <c r="BF411" s="186">
        <f t="shared" si="175"/>
        <v>0</v>
      </c>
      <c r="BG411" s="186">
        <f t="shared" si="176"/>
        <v>0</v>
      </c>
      <c r="BH411" s="186">
        <f t="shared" si="177"/>
        <v>0</v>
      </c>
      <c r="BI411" s="186">
        <f t="shared" si="178"/>
        <v>0</v>
      </c>
      <c r="BJ411" s="18" t="s">
        <v>80</v>
      </c>
      <c r="BK411" s="186">
        <f t="shared" si="179"/>
        <v>0</v>
      </c>
      <c r="BL411" s="18" t="s">
        <v>157</v>
      </c>
      <c r="BM411" s="185" t="s">
        <v>3211</v>
      </c>
    </row>
    <row r="412" spans="1:65" s="2" customFormat="1" ht="24.2" customHeight="1">
      <c r="A412" s="35"/>
      <c r="B412" s="36"/>
      <c r="C412" s="174" t="s">
        <v>3212</v>
      </c>
      <c r="D412" s="174" t="s">
        <v>152</v>
      </c>
      <c r="E412" s="175" t="s">
        <v>3213</v>
      </c>
      <c r="F412" s="176" t="s">
        <v>3214</v>
      </c>
      <c r="G412" s="177" t="s">
        <v>247</v>
      </c>
      <c r="H412" s="178">
        <v>60</v>
      </c>
      <c r="I412" s="179"/>
      <c r="J412" s="180">
        <f t="shared" si="170"/>
        <v>0</v>
      </c>
      <c r="K412" s="176" t="s">
        <v>19</v>
      </c>
      <c r="L412" s="40"/>
      <c r="M412" s="181" t="s">
        <v>19</v>
      </c>
      <c r="N412" s="182" t="s">
        <v>43</v>
      </c>
      <c r="O412" s="65"/>
      <c r="P412" s="183">
        <f t="shared" si="171"/>
        <v>0</v>
      </c>
      <c r="Q412" s="183">
        <v>0</v>
      </c>
      <c r="R412" s="183">
        <f t="shared" si="172"/>
        <v>0</v>
      </c>
      <c r="S412" s="183">
        <v>0</v>
      </c>
      <c r="T412" s="184">
        <f t="shared" si="17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157</v>
      </c>
      <c r="AT412" s="185" t="s">
        <v>152</v>
      </c>
      <c r="AU412" s="185" t="s">
        <v>80</v>
      </c>
      <c r="AY412" s="18" t="s">
        <v>149</v>
      </c>
      <c r="BE412" s="186">
        <f t="shared" si="174"/>
        <v>0</v>
      </c>
      <c r="BF412" s="186">
        <f t="shared" si="175"/>
        <v>0</v>
      </c>
      <c r="BG412" s="186">
        <f t="shared" si="176"/>
        <v>0</v>
      </c>
      <c r="BH412" s="186">
        <f t="shared" si="177"/>
        <v>0</v>
      </c>
      <c r="BI412" s="186">
        <f t="shared" si="178"/>
        <v>0</v>
      </c>
      <c r="BJ412" s="18" t="s">
        <v>80</v>
      </c>
      <c r="BK412" s="186">
        <f t="shared" si="179"/>
        <v>0</v>
      </c>
      <c r="BL412" s="18" t="s">
        <v>157</v>
      </c>
      <c r="BM412" s="185" t="s">
        <v>3215</v>
      </c>
    </row>
    <row r="413" spans="1:65" s="2" customFormat="1" ht="24.2" customHeight="1">
      <c r="A413" s="35"/>
      <c r="B413" s="36"/>
      <c r="C413" s="174" t="s">
        <v>2771</v>
      </c>
      <c r="D413" s="174" t="s">
        <v>152</v>
      </c>
      <c r="E413" s="175" t="s">
        <v>3216</v>
      </c>
      <c r="F413" s="176" t="s">
        <v>3217</v>
      </c>
      <c r="G413" s="177" t="s">
        <v>247</v>
      </c>
      <c r="H413" s="178">
        <v>115</v>
      </c>
      <c r="I413" s="179"/>
      <c r="J413" s="180">
        <f t="shared" si="170"/>
        <v>0</v>
      </c>
      <c r="K413" s="176" t="s">
        <v>19</v>
      </c>
      <c r="L413" s="40"/>
      <c r="M413" s="181" t="s">
        <v>19</v>
      </c>
      <c r="N413" s="182" t="s">
        <v>43</v>
      </c>
      <c r="O413" s="65"/>
      <c r="P413" s="183">
        <f t="shared" si="171"/>
        <v>0</v>
      </c>
      <c r="Q413" s="183">
        <v>0</v>
      </c>
      <c r="R413" s="183">
        <f t="shared" si="172"/>
        <v>0</v>
      </c>
      <c r="S413" s="183">
        <v>0</v>
      </c>
      <c r="T413" s="184">
        <f t="shared" si="173"/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157</v>
      </c>
      <c r="AT413" s="185" t="s">
        <v>152</v>
      </c>
      <c r="AU413" s="185" t="s">
        <v>80</v>
      </c>
      <c r="AY413" s="18" t="s">
        <v>149</v>
      </c>
      <c r="BE413" s="186">
        <f t="shared" si="174"/>
        <v>0</v>
      </c>
      <c r="BF413" s="186">
        <f t="shared" si="175"/>
        <v>0</v>
      </c>
      <c r="BG413" s="186">
        <f t="shared" si="176"/>
        <v>0</v>
      </c>
      <c r="BH413" s="186">
        <f t="shared" si="177"/>
        <v>0</v>
      </c>
      <c r="BI413" s="186">
        <f t="shared" si="178"/>
        <v>0</v>
      </c>
      <c r="BJ413" s="18" t="s">
        <v>80</v>
      </c>
      <c r="BK413" s="186">
        <f t="shared" si="179"/>
        <v>0</v>
      </c>
      <c r="BL413" s="18" t="s">
        <v>157</v>
      </c>
      <c r="BM413" s="185" t="s">
        <v>3218</v>
      </c>
    </row>
    <row r="414" spans="1:65" s="2" customFormat="1" ht="24.2" customHeight="1">
      <c r="A414" s="35"/>
      <c r="B414" s="36"/>
      <c r="C414" s="174" t="s">
        <v>3219</v>
      </c>
      <c r="D414" s="174" t="s">
        <v>152</v>
      </c>
      <c r="E414" s="175" t="s">
        <v>3220</v>
      </c>
      <c r="F414" s="176" t="s">
        <v>3221</v>
      </c>
      <c r="G414" s="177" t="s">
        <v>247</v>
      </c>
      <c r="H414" s="178">
        <v>30</v>
      </c>
      <c r="I414" s="179"/>
      <c r="J414" s="180">
        <f t="shared" si="170"/>
        <v>0</v>
      </c>
      <c r="K414" s="176" t="s">
        <v>19</v>
      </c>
      <c r="L414" s="40"/>
      <c r="M414" s="181" t="s">
        <v>19</v>
      </c>
      <c r="N414" s="182" t="s">
        <v>43</v>
      </c>
      <c r="O414" s="65"/>
      <c r="P414" s="183">
        <f t="shared" si="171"/>
        <v>0</v>
      </c>
      <c r="Q414" s="183">
        <v>0</v>
      </c>
      <c r="R414" s="183">
        <f t="shared" si="172"/>
        <v>0</v>
      </c>
      <c r="S414" s="183">
        <v>0</v>
      </c>
      <c r="T414" s="184">
        <f t="shared" si="173"/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157</v>
      </c>
      <c r="AT414" s="185" t="s">
        <v>152</v>
      </c>
      <c r="AU414" s="185" t="s">
        <v>80</v>
      </c>
      <c r="AY414" s="18" t="s">
        <v>149</v>
      </c>
      <c r="BE414" s="186">
        <f t="shared" si="174"/>
        <v>0</v>
      </c>
      <c r="BF414" s="186">
        <f t="shared" si="175"/>
        <v>0</v>
      </c>
      <c r="BG414" s="186">
        <f t="shared" si="176"/>
        <v>0</v>
      </c>
      <c r="BH414" s="186">
        <f t="shared" si="177"/>
        <v>0</v>
      </c>
      <c r="BI414" s="186">
        <f t="shared" si="178"/>
        <v>0</v>
      </c>
      <c r="BJ414" s="18" t="s">
        <v>80</v>
      </c>
      <c r="BK414" s="186">
        <f t="shared" si="179"/>
        <v>0</v>
      </c>
      <c r="BL414" s="18" t="s">
        <v>157</v>
      </c>
      <c r="BM414" s="185" t="s">
        <v>3222</v>
      </c>
    </row>
    <row r="415" spans="1:65" s="2" customFormat="1" ht="24.2" customHeight="1">
      <c r="A415" s="35"/>
      <c r="B415" s="36"/>
      <c r="C415" s="174" t="s">
        <v>2773</v>
      </c>
      <c r="D415" s="174" t="s">
        <v>152</v>
      </c>
      <c r="E415" s="175" t="s">
        <v>3223</v>
      </c>
      <c r="F415" s="176" t="s">
        <v>3224</v>
      </c>
      <c r="G415" s="177" t="s">
        <v>247</v>
      </c>
      <c r="H415" s="178">
        <v>65</v>
      </c>
      <c r="I415" s="179"/>
      <c r="J415" s="180">
        <f t="shared" si="170"/>
        <v>0</v>
      </c>
      <c r="K415" s="176" t="s">
        <v>19</v>
      </c>
      <c r="L415" s="40"/>
      <c r="M415" s="181" t="s">
        <v>19</v>
      </c>
      <c r="N415" s="182" t="s">
        <v>43</v>
      </c>
      <c r="O415" s="65"/>
      <c r="P415" s="183">
        <f t="shared" si="171"/>
        <v>0</v>
      </c>
      <c r="Q415" s="183">
        <v>0</v>
      </c>
      <c r="R415" s="183">
        <f t="shared" si="172"/>
        <v>0</v>
      </c>
      <c r="S415" s="183">
        <v>0</v>
      </c>
      <c r="T415" s="184">
        <f t="shared" si="173"/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157</v>
      </c>
      <c r="AT415" s="185" t="s">
        <v>152</v>
      </c>
      <c r="AU415" s="185" t="s">
        <v>80</v>
      </c>
      <c r="AY415" s="18" t="s">
        <v>149</v>
      </c>
      <c r="BE415" s="186">
        <f t="shared" si="174"/>
        <v>0</v>
      </c>
      <c r="BF415" s="186">
        <f t="shared" si="175"/>
        <v>0</v>
      </c>
      <c r="BG415" s="186">
        <f t="shared" si="176"/>
        <v>0</v>
      </c>
      <c r="BH415" s="186">
        <f t="shared" si="177"/>
        <v>0</v>
      </c>
      <c r="BI415" s="186">
        <f t="shared" si="178"/>
        <v>0</v>
      </c>
      <c r="BJ415" s="18" t="s">
        <v>80</v>
      </c>
      <c r="BK415" s="186">
        <f t="shared" si="179"/>
        <v>0</v>
      </c>
      <c r="BL415" s="18" t="s">
        <v>157</v>
      </c>
      <c r="BM415" s="185" t="s">
        <v>3225</v>
      </c>
    </row>
    <row r="416" spans="1:65" s="2" customFormat="1" ht="24.2" customHeight="1">
      <c r="A416" s="35"/>
      <c r="B416" s="36"/>
      <c r="C416" s="174" t="s">
        <v>3226</v>
      </c>
      <c r="D416" s="174" t="s">
        <v>152</v>
      </c>
      <c r="E416" s="175" t="s">
        <v>3227</v>
      </c>
      <c r="F416" s="176" t="s">
        <v>3228</v>
      </c>
      <c r="G416" s="177" t="s">
        <v>247</v>
      </c>
      <c r="H416" s="178">
        <v>30</v>
      </c>
      <c r="I416" s="179"/>
      <c r="J416" s="180">
        <f t="shared" si="170"/>
        <v>0</v>
      </c>
      <c r="K416" s="176" t="s">
        <v>19</v>
      </c>
      <c r="L416" s="40"/>
      <c r="M416" s="181" t="s">
        <v>19</v>
      </c>
      <c r="N416" s="182" t="s">
        <v>43</v>
      </c>
      <c r="O416" s="65"/>
      <c r="P416" s="183">
        <f t="shared" si="171"/>
        <v>0</v>
      </c>
      <c r="Q416" s="183">
        <v>0</v>
      </c>
      <c r="R416" s="183">
        <f t="shared" si="172"/>
        <v>0</v>
      </c>
      <c r="S416" s="183">
        <v>0</v>
      </c>
      <c r="T416" s="184">
        <f t="shared" si="173"/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157</v>
      </c>
      <c r="AT416" s="185" t="s">
        <v>152</v>
      </c>
      <c r="AU416" s="185" t="s">
        <v>80</v>
      </c>
      <c r="AY416" s="18" t="s">
        <v>149</v>
      </c>
      <c r="BE416" s="186">
        <f t="shared" si="174"/>
        <v>0</v>
      </c>
      <c r="BF416" s="186">
        <f t="shared" si="175"/>
        <v>0</v>
      </c>
      <c r="BG416" s="186">
        <f t="shared" si="176"/>
        <v>0</v>
      </c>
      <c r="BH416" s="186">
        <f t="shared" si="177"/>
        <v>0</v>
      </c>
      <c r="BI416" s="186">
        <f t="shared" si="178"/>
        <v>0</v>
      </c>
      <c r="BJ416" s="18" t="s">
        <v>80</v>
      </c>
      <c r="BK416" s="186">
        <f t="shared" si="179"/>
        <v>0</v>
      </c>
      <c r="BL416" s="18" t="s">
        <v>157</v>
      </c>
      <c r="BM416" s="185" t="s">
        <v>3229</v>
      </c>
    </row>
    <row r="417" spans="1:65" s="2" customFormat="1" ht="24.2" customHeight="1">
      <c r="A417" s="35"/>
      <c r="B417" s="36"/>
      <c r="C417" s="174" t="s">
        <v>2777</v>
      </c>
      <c r="D417" s="174" t="s">
        <v>152</v>
      </c>
      <c r="E417" s="175" t="s">
        <v>3230</v>
      </c>
      <c r="F417" s="176" t="s">
        <v>3231</v>
      </c>
      <c r="G417" s="177" t="s">
        <v>247</v>
      </c>
      <c r="H417" s="178">
        <v>118</v>
      </c>
      <c r="I417" s="179"/>
      <c r="J417" s="180">
        <f t="shared" si="170"/>
        <v>0</v>
      </c>
      <c r="K417" s="176" t="s">
        <v>19</v>
      </c>
      <c r="L417" s="40"/>
      <c r="M417" s="181" t="s">
        <v>19</v>
      </c>
      <c r="N417" s="182" t="s">
        <v>43</v>
      </c>
      <c r="O417" s="65"/>
      <c r="P417" s="183">
        <f t="shared" si="171"/>
        <v>0</v>
      </c>
      <c r="Q417" s="183">
        <v>0</v>
      </c>
      <c r="R417" s="183">
        <f t="shared" si="172"/>
        <v>0</v>
      </c>
      <c r="S417" s="183">
        <v>0</v>
      </c>
      <c r="T417" s="184">
        <f t="shared" si="173"/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157</v>
      </c>
      <c r="AT417" s="185" t="s">
        <v>152</v>
      </c>
      <c r="AU417" s="185" t="s">
        <v>80</v>
      </c>
      <c r="AY417" s="18" t="s">
        <v>149</v>
      </c>
      <c r="BE417" s="186">
        <f t="shared" si="174"/>
        <v>0</v>
      </c>
      <c r="BF417" s="186">
        <f t="shared" si="175"/>
        <v>0</v>
      </c>
      <c r="BG417" s="186">
        <f t="shared" si="176"/>
        <v>0</v>
      </c>
      <c r="BH417" s="186">
        <f t="shared" si="177"/>
        <v>0</v>
      </c>
      <c r="BI417" s="186">
        <f t="shared" si="178"/>
        <v>0</v>
      </c>
      <c r="BJ417" s="18" t="s">
        <v>80</v>
      </c>
      <c r="BK417" s="186">
        <f t="shared" si="179"/>
        <v>0</v>
      </c>
      <c r="BL417" s="18" t="s">
        <v>157</v>
      </c>
      <c r="BM417" s="185" t="s">
        <v>3232</v>
      </c>
    </row>
    <row r="418" spans="1:65" s="2" customFormat="1" ht="24.2" customHeight="1">
      <c r="A418" s="35"/>
      <c r="B418" s="36"/>
      <c r="C418" s="174" t="s">
        <v>3233</v>
      </c>
      <c r="D418" s="174" t="s">
        <v>152</v>
      </c>
      <c r="E418" s="175" t="s">
        <v>3234</v>
      </c>
      <c r="F418" s="176" t="s">
        <v>3235</v>
      </c>
      <c r="G418" s="177" t="s">
        <v>247</v>
      </c>
      <c r="H418" s="178">
        <v>135</v>
      </c>
      <c r="I418" s="179"/>
      <c r="J418" s="180">
        <f t="shared" si="170"/>
        <v>0</v>
      </c>
      <c r="K418" s="176" t="s">
        <v>19</v>
      </c>
      <c r="L418" s="40"/>
      <c r="M418" s="181" t="s">
        <v>19</v>
      </c>
      <c r="N418" s="182" t="s">
        <v>43</v>
      </c>
      <c r="O418" s="65"/>
      <c r="P418" s="183">
        <f t="shared" si="171"/>
        <v>0</v>
      </c>
      <c r="Q418" s="183">
        <v>0</v>
      </c>
      <c r="R418" s="183">
        <f t="shared" si="172"/>
        <v>0</v>
      </c>
      <c r="S418" s="183">
        <v>0</v>
      </c>
      <c r="T418" s="184">
        <f t="shared" si="173"/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157</v>
      </c>
      <c r="AT418" s="185" t="s">
        <v>152</v>
      </c>
      <c r="AU418" s="185" t="s">
        <v>80</v>
      </c>
      <c r="AY418" s="18" t="s">
        <v>149</v>
      </c>
      <c r="BE418" s="186">
        <f t="shared" si="174"/>
        <v>0</v>
      </c>
      <c r="BF418" s="186">
        <f t="shared" si="175"/>
        <v>0</v>
      </c>
      <c r="BG418" s="186">
        <f t="shared" si="176"/>
        <v>0</v>
      </c>
      <c r="BH418" s="186">
        <f t="shared" si="177"/>
        <v>0</v>
      </c>
      <c r="BI418" s="186">
        <f t="shared" si="178"/>
        <v>0</v>
      </c>
      <c r="BJ418" s="18" t="s">
        <v>80</v>
      </c>
      <c r="BK418" s="186">
        <f t="shared" si="179"/>
        <v>0</v>
      </c>
      <c r="BL418" s="18" t="s">
        <v>157</v>
      </c>
      <c r="BM418" s="185" t="s">
        <v>1014</v>
      </c>
    </row>
    <row r="419" spans="1:65" s="2" customFormat="1" ht="24.2" customHeight="1">
      <c r="A419" s="35"/>
      <c r="B419" s="36"/>
      <c r="C419" s="174" t="s">
        <v>2779</v>
      </c>
      <c r="D419" s="174" t="s">
        <v>152</v>
      </c>
      <c r="E419" s="175" t="s">
        <v>3236</v>
      </c>
      <c r="F419" s="176" t="s">
        <v>3237</v>
      </c>
      <c r="G419" s="177" t="s">
        <v>247</v>
      </c>
      <c r="H419" s="178">
        <v>68</v>
      </c>
      <c r="I419" s="179"/>
      <c r="J419" s="180">
        <f t="shared" si="170"/>
        <v>0</v>
      </c>
      <c r="K419" s="176" t="s">
        <v>19</v>
      </c>
      <c r="L419" s="40"/>
      <c r="M419" s="181" t="s">
        <v>19</v>
      </c>
      <c r="N419" s="182" t="s">
        <v>43</v>
      </c>
      <c r="O419" s="65"/>
      <c r="P419" s="183">
        <f t="shared" si="171"/>
        <v>0</v>
      </c>
      <c r="Q419" s="183">
        <v>0</v>
      </c>
      <c r="R419" s="183">
        <f t="shared" si="172"/>
        <v>0</v>
      </c>
      <c r="S419" s="183">
        <v>0</v>
      </c>
      <c r="T419" s="184">
        <f t="shared" si="173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157</v>
      </c>
      <c r="AT419" s="185" t="s">
        <v>152</v>
      </c>
      <c r="AU419" s="185" t="s">
        <v>80</v>
      </c>
      <c r="AY419" s="18" t="s">
        <v>149</v>
      </c>
      <c r="BE419" s="186">
        <f t="shared" si="174"/>
        <v>0</v>
      </c>
      <c r="BF419" s="186">
        <f t="shared" si="175"/>
        <v>0</v>
      </c>
      <c r="BG419" s="186">
        <f t="shared" si="176"/>
        <v>0</v>
      </c>
      <c r="BH419" s="186">
        <f t="shared" si="177"/>
        <v>0</v>
      </c>
      <c r="BI419" s="186">
        <f t="shared" si="178"/>
        <v>0</v>
      </c>
      <c r="BJ419" s="18" t="s">
        <v>80</v>
      </c>
      <c r="BK419" s="186">
        <f t="shared" si="179"/>
        <v>0</v>
      </c>
      <c r="BL419" s="18" t="s">
        <v>157</v>
      </c>
      <c r="BM419" s="185" t="s">
        <v>3238</v>
      </c>
    </row>
    <row r="420" spans="1:65" s="2" customFormat="1" ht="16.5" customHeight="1">
      <c r="A420" s="35"/>
      <c r="B420" s="36"/>
      <c r="C420" s="174" t="s">
        <v>3239</v>
      </c>
      <c r="D420" s="174" t="s">
        <v>152</v>
      </c>
      <c r="E420" s="175" t="s">
        <v>3240</v>
      </c>
      <c r="F420" s="176" t="s">
        <v>3241</v>
      </c>
      <c r="G420" s="177" t="s">
        <v>247</v>
      </c>
      <c r="H420" s="178">
        <v>10</v>
      </c>
      <c r="I420" s="179"/>
      <c r="J420" s="180">
        <f t="shared" si="170"/>
        <v>0</v>
      </c>
      <c r="K420" s="176" t="s">
        <v>19</v>
      </c>
      <c r="L420" s="40"/>
      <c r="M420" s="181" t="s">
        <v>19</v>
      </c>
      <c r="N420" s="182" t="s">
        <v>43</v>
      </c>
      <c r="O420" s="65"/>
      <c r="P420" s="183">
        <f t="shared" si="171"/>
        <v>0</v>
      </c>
      <c r="Q420" s="183">
        <v>0</v>
      </c>
      <c r="R420" s="183">
        <f t="shared" si="172"/>
        <v>0</v>
      </c>
      <c r="S420" s="183">
        <v>0</v>
      </c>
      <c r="T420" s="184">
        <f t="shared" si="173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157</v>
      </c>
      <c r="AT420" s="185" t="s">
        <v>152</v>
      </c>
      <c r="AU420" s="185" t="s">
        <v>80</v>
      </c>
      <c r="AY420" s="18" t="s">
        <v>149</v>
      </c>
      <c r="BE420" s="186">
        <f t="shared" si="174"/>
        <v>0</v>
      </c>
      <c r="BF420" s="186">
        <f t="shared" si="175"/>
        <v>0</v>
      </c>
      <c r="BG420" s="186">
        <f t="shared" si="176"/>
        <v>0</v>
      </c>
      <c r="BH420" s="186">
        <f t="shared" si="177"/>
        <v>0</v>
      </c>
      <c r="BI420" s="186">
        <f t="shared" si="178"/>
        <v>0</v>
      </c>
      <c r="BJ420" s="18" t="s">
        <v>80</v>
      </c>
      <c r="BK420" s="186">
        <f t="shared" si="179"/>
        <v>0</v>
      </c>
      <c r="BL420" s="18" t="s">
        <v>157</v>
      </c>
      <c r="BM420" s="185" t="s">
        <v>3242</v>
      </c>
    </row>
    <row r="421" spans="1:65" s="2" customFormat="1" ht="16.5" customHeight="1">
      <c r="A421" s="35"/>
      <c r="B421" s="36"/>
      <c r="C421" s="174" t="s">
        <v>2781</v>
      </c>
      <c r="D421" s="174" t="s">
        <v>152</v>
      </c>
      <c r="E421" s="175" t="s">
        <v>3243</v>
      </c>
      <c r="F421" s="176" t="s">
        <v>2611</v>
      </c>
      <c r="G421" s="177" t="s">
        <v>2359</v>
      </c>
      <c r="H421" s="178">
        <v>1</v>
      </c>
      <c r="I421" s="179"/>
      <c r="J421" s="180">
        <f t="shared" si="170"/>
        <v>0</v>
      </c>
      <c r="K421" s="176" t="s">
        <v>19</v>
      </c>
      <c r="L421" s="40"/>
      <c r="M421" s="181" t="s">
        <v>19</v>
      </c>
      <c r="N421" s="182" t="s">
        <v>43</v>
      </c>
      <c r="O421" s="65"/>
      <c r="P421" s="183">
        <f t="shared" si="171"/>
        <v>0</v>
      </c>
      <c r="Q421" s="183">
        <v>0</v>
      </c>
      <c r="R421" s="183">
        <f t="shared" si="172"/>
        <v>0</v>
      </c>
      <c r="S421" s="183">
        <v>0</v>
      </c>
      <c r="T421" s="184">
        <f t="shared" si="173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157</v>
      </c>
      <c r="AT421" s="185" t="s">
        <v>152</v>
      </c>
      <c r="AU421" s="185" t="s">
        <v>80</v>
      </c>
      <c r="AY421" s="18" t="s">
        <v>149</v>
      </c>
      <c r="BE421" s="186">
        <f t="shared" si="174"/>
        <v>0</v>
      </c>
      <c r="BF421" s="186">
        <f t="shared" si="175"/>
        <v>0</v>
      </c>
      <c r="BG421" s="186">
        <f t="shared" si="176"/>
        <v>0</v>
      </c>
      <c r="BH421" s="186">
        <f t="shared" si="177"/>
        <v>0</v>
      </c>
      <c r="BI421" s="186">
        <f t="shared" si="178"/>
        <v>0</v>
      </c>
      <c r="BJ421" s="18" t="s">
        <v>80</v>
      </c>
      <c r="BK421" s="186">
        <f t="shared" si="179"/>
        <v>0</v>
      </c>
      <c r="BL421" s="18" t="s">
        <v>157</v>
      </c>
      <c r="BM421" s="185" t="s">
        <v>3244</v>
      </c>
    </row>
    <row r="422" spans="1:65" s="2" customFormat="1" ht="24.2" customHeight="1">
      <c r="A422" s="35"/>
      <c r="B422" s="36"/>
      <c r="C422" s="174" t="s">
        <v>3245</v>
      </c>
      <c r="D422" s="174" t="s">
        <v>152</v>
      </c>
      <c r="E422" s="175" t="s">
        <v>3246</v>
      </c>
      <c r="F422" s="176" t="s">
        <v>3247</v>
      </c>
      <c r="G422" s="177" t="s">
        <v>2359</v>
      </c>
      <c r="H422" s="178">
        <v>1</v>
      </c>
      <c r="I422" s="179"/>
      <c r="J422" s="180">
        <f t="shared" si="170"/>
        <v>0</v>
      </c>
      <c r="K422" s="176" t="s">
        <v>19</v>
      </c>
      <c r="L422" s="40"/>
      <c r="M422" s="181" t="s">
        <v>19</v>
      </c>
      <c r="N422" s="182" t="s">
        <v>43</v>
      </c>
      <c r="O422" s="65"/>
      <c r="P422" s="183">
        <f t="shared" si="171"/>
        <v>0</v>
      </c>
      <c r="Q422" s="183">
        <v>0</v>
      </c>
      <c r="R422" s="183">
        <f t="shared" si="172"/>
        <v>0</v>
      </c>
      <c r="S422" s="183">
        <v>0</v>
      </c>
      <c r="T422" s="184">
        <f t="shared" si="173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157</v>
      </c>
      <c r="AT422" s="185" t="s">
        <v>152</v>
      </c>
      <c r="AU422" s="185" t="s">
        <v>80</v>
      </c>
      <c r="AY422" s="18" t="s">
        <v>149</v>
      </c>
      <c r="BE422" s="186">
        <f t="shared" si="174"/>
        <v>0</v>
      </c>
      <c r="BF422" s="186">
        <f t="shared" si="175"/>
        <v>0</v>
      </c>
      <c r="BG422" s="186">
        <f t="shared" si="176"/>
        <v>0</v>
      </c>
      <c r="BH422" s="186">
        <f t="shared" si="177"/>
        <v>0</v>
      </c>
      <c r="BI422" s="186">
        <f t="shared" si="178"/>
        <v>0</v>
      </c>
      <c r="BJ422" s="18" t="s">
        <v>80</v>
      </c>
      <c r="BK422" s="186">
        <f t="shared" si="179"/>
        <v>0</v>
      </c>
      <c r="BL422" s="18" t="s">
        <v>157</v>
      </c>
      <c r="BM422" s="185" t="s">
        <v>3248</v>
      </c>
    </row>
    <row r="423" spans="1:65" s="2" customFormat="1" ht="24.2" customHeight="1">
      <c r="A423" s="35"/>
      <c r="B423" s="36"/>
      <c r="C423" s="174" t="s">
        <v>2783</v>
      </c>
      <c r="D423" s="174" t="s">
        <v>152</v>
      </c>
      <c r="E423" s="175" t="s">
        <v>3249</v>
      </c>
      <c r="F423" s="176" t="s">
        <v>3250</v>
      </c>
      <c r="G423" s="177" t="s">
        <v>2359</v>
      </c>
      <c r="H423" s="178">
        <v>4</v>
      </c>
      <c r="I423" s="179"/>
      <c r="J423" s="180">
        <f aca="true" t="shared" si="180" ref="J423:J454">ROUND(I423*H423,2)</f>
        <v>0</v>
      </c>
      <c r="K423" s="176" t="s">
        <v>19</v>
      </c>
      <c r="L423" s="40"/>
      <c r="M423" s="181" t="s">
        <v>19</v>
      </c>
      <c r="N423" s="182" t="s">
        <v>43</v>
      </c>
      <c r="O423" s="65"/>
      <c r="P423" s="183">
        <f aca="true" t="shared" si="181" ref="P423:P454">O423*H423</f>
        <v>0</v>
      </c>
      <c r="Q423" s="183">
        <v>0</v>
      </c>
      <c r="R423" s="183">
        <f aca="true" t="shared" si="182" ref="R423:R454">Q423*H423</f>
        <v>0</v>
      </c>
      <c r="S423" s="183">
        <v>0</v>
      </c>
      <c r="T423" s="184">
        <f aca="true" t="shared" si="183" ref="T423:T454"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157</v>
      </c>
      <c r="AT423" s="185" t="s">
        <v>152</v>
      </c>
      <c r="AU423" s="185" t="s">
        <v>80</v>
      </c>
      <c r="AY423" s="18" t="s">
        <v>149</v>
      </c>
      <c r="BE423" s="186">
        <f t="shared" si="174"/>
        <v>0</v>
      </c>
      <c r="BF423" s="186">
        <f t="shared" si="175"/>
        <v>0</v>
      </c>
      <c r="BG423" s="186">
        <f t="shared" si="176"/>
        <v>0</v>
      </c>
      <c r="BH423" s="186">
        <f t="shared" si="177"/>
        <v>0</v>
      </c>
      <c r="BI423" s="186">
        <f t="shared" si="178"/>
        <v>0</v>
      </c>
      <c r="BJ423" s="18" t="s">
        <v>80</v>
      </c>
      <c r="BK423" s="186">
        <f t="shared" si="179"/>
        <v>0</v>
      </c>
      <c r="BL423" s="18" t="s">
        <v>157</v>
      </c>
      <c r="BM423" s="185" t="s">
        <v>3251</v>
      </c>
    </row>
    <row r="424" spans="1:65" s="2" customFormat="1" ht="16.5" customHeight="1">
      <c r="A424" s="35"/>
      <c r="B424" s="36"/>
      <c r="C424" s="174" t="s">
        <v>3252</v>
      </c>
      <c r="D424" s="174" t="s">
        <v>152</v>
      </c>
      <c r="E424" s="175" t="s">
        <v>3253</v>
      </c>
      <c r="F424" s="176" t="s">
        <v>3254</v>
      </c>
      <c r="G424" s="177" t="s">
        <v>2359</v>
      </c>
      <c r="H424" s="178">
        <v>1</v>
      </c>
      <c r="I424" s="179"/>
      <c r="J424" s="180">
        <f t="shared" si="180"/>
        <v>0</v>
      </c>
      <c r="K424" s="176" t="s">
        <v>19</v>
      </c>
      <c r="L424" s="40"/>
      <c r="M424" s="181" t="s">
        <v>19</v>
      </c>
      <c r="N424" s="182" t="s">
        <v>43</v>
      </c>
      <c r="O424" s="65"/>
      <c r="P424" s="183">
        <f t="shared" si="181"/>
        <v>0</v>
      </c>
      <c r="Q424" s="183">
        <v>0</v>
      </c>
      <c r="R424" s="183">
        <f t="shared" si="182"/>
        <v>0</v>
      </c>
      <c r="S424" s="183">
        <v>0</v>
      </c>
      <c r="T424" s="184">
        <f t="shared" si="183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157</v>
      </c>
      <c r="AT424" s="185" t="s">
        <v>152</v>
      </c>
      <c r="AU424" s="185" t="s">
        <v>80</v>
      </c>
      <c r="AY424" s="18" t="s">
        <v>149</v>
      </c>
      <c r="BE424" s="186">
        <f t="shared" si="174"/>
        <v>0</v>
      </c>
      <c r="BF424" s="186">
        <f t="shared" si="175"/>
        <v>0</v>
      </c>
      <c r="BG424" s="186">
        <f t="shared" si="176"/>
        <v>0</v>
      </c>
      <c r="BH424" s="186">
        <f t="shared" si="177"/>
        <v>0</v>
      </c>
      <c r="BI424" s="186">
        <f t="shared" si="178"/>
        <v>0</v>
      </c>
      <c r="BJ424" s="18" t="s">
        <v>80</v>
      </c>
      <c r="BK424" s="186">
        <f t="shared" si="179"/>
        <v>0</v>
      </c>
      <c r="BL424" s="18" t="s">
        <v>157</v>
      </c>
      <c r="BM424" s="185" t="s">
        <v>3255</v>
      </c>
    </row>
    <row r="425" spans="1:65" s="2" customFormat="1" ht="24.2" customHeight="1">
      <c r="A425" s="35"/>
      <c r="B425" s="36"/>
      <c r="C425" s="174" t="s">
        <v>2785</v>
      </c>
      <c r="D425" s="174" t="s">
        <v>152</v>
      </c>
      <c r="E425" s="175" t="s">
        <v>3256</v>
      </c>
      <c r="F425" s="176" t="s">
        <v>3257</v>
      </c>
      <c r="G425" s="177" t="s">
        <v>435</v>
      </c>
      <c r="H425" s="178">
        <v>6.7</v>
      </c>
      <c r="I425" s="179"/>
      <c r="J425" s="180">
        <f t="shared" si="180"/>
        <v>0</v>
      </c>
      <c r="K425" s="176" t="s">
        <v>19</v>
      </c>
      <c r="L425" s="40"/>
      <c r="M425" s="181" t="s">
        <v>19</v>
      </c>
      <c r="N425" s="182" t="s">
        <v>43</v>
      </c>
      <c r="O425" s="65"/>
      <c r="P425" s="183">
        <f t="shared" si="181"/>
        <v>0</v>
      </c>
      <c r="Q425" s="183">
        <v>0</v>
      </c>
      <c r="R425" s="183">
        <f t="shared" si="182"/>
        <v>0</v>
      </c>
      <c r="S425" s="183">
        <v>0</v>
      </c>
      <c r="T425" s="184">
        <f t="shared" si="183"/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157</v>
      </c>
      <c r="AT425" s="185" t="s">
        <v>152</v>
      </c>
      <c r="AU425" s="185" t="s">
        <v>80</v>
      </c>
      <c r="AY425" s="18" t="s">
        <v>149</v>
      </c>
      <c r="BE425" s="186">
        <f t="shared" si="174"/>
        <v>0</v>
      </c>
      <c r="BF425" s="186">
        <f t="shared" si="175"/>
        <v>0</v>
      </c>
      <c r="BG425" s="186">
        <f t="shared" si="176"/>
        <v>0</v>
      </c>
      <c r="BH425" s="186">
        <f t="shared" si="177"/>
        <v>0</v>
      </c>
      <c r="BI425" s="186">
        <f t="shared" si="178"/>
        <v>0</v>
      </c>
      <c r="BJ425" s="18" t="s">
        <v>80</v>
      </c>
      <c r="BK425" s="186">
        <f t="shared" si="179"/>
        <v>0</v>
      </c>
      <c r="BL425" s="18" t="s">
        <v>157</v>
      </c>
      <c r="BM425" s="185" t="s">
        <v>3258</v>
      </c>
    </row>
    <row r="426" spans="2:63" s="12" customFormat="1" ht="25.9" customHeight="1">
      <c r="B426" s="158"/>
      <c r="C426" s="159"/>
      <c r="D426" s="160" t="s">
        <v>71</v>
      </c>
      <c r="E426" s="161" t="s">
        <v>71</v>
      </c>
      <c r="F426" s="161" t="s">
        <v>3259</v>
      </c>
      <c r="G426" s="159"/>
      <c r="H426" s="159"/>
      <c r="I426" s="162"/>
      <c r="J426" s="163">
        <f>BK426</f>
        <v>0</v>
      </c>
      <c r="K426" s="159"/>
      <c r="L426" s="164"/>
      <c r="M426" s="165"/>
      <c r="N426" s="166"/>
      <c r="O426" s="166"/>
      <c r="P426" s="167">
        <f>SUM(P427:P431)</f>
        <v>0</v>
      </c>
      <c r="Q426" s="166"/>
      <c r="R426" s="167">
        <f>SUM(R427:R431)</f>
        <v>0</v>
      </c>
      <c r="S426" s="166"/>
      <c r="T426" s="168">
        <f>SUM(T427:T431)</f>
        <v>0</v>
      </c>
      <c r="AR426" s="169" t="s">
        <v>80</v>
      </c>
      <c r="AT426" s="170" t="s">
        <v>71</v>
      </c>
      <c r="AU426" s="170" t="s">
        <v>72</v>
      </c>
      <c r="AY426" s="169" t="s">
        <v>149</v>
      </c>
      <c r="BK426" s="171">
        <f>SUM(BK427:BK431)</f>
        <v>0</v>
      </c>
    </row>
    <row r="427" spans="1:65" s="2" customFormat="1" ht="16.5" customHeight="1">
      <c r="A427" s="35"/>
      <c r="B427" s="36"/>
      <c r="C427" s="174" t="s">
        <v>3260</v>
      </c>
      <c r="D427" s="174" t="s">
        <v>152</v>
      </c>
      <c r="E427" s="175" t="s">
        <v>3261</v>
      </c>
      <c r="F427" s="176" t="s">
        <v>3262</v>
      </c>
      <c r="G427" s="177" t="s">
        <v>2359</v>
      </c>
      <c r="H427" s="178">
        <v>7</v>
      </c>
      <c r="I427" s="179"/>
      <c r="J427" s="180">
        <f>ROUND(I427*H427,2)</f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80</v>
      </c>
      <c r="AY427" s="18" t="s">
        <v>149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8" t="s">
        <v>80</v>
      </c>
      <c r="BK427" s="186">
        <f>ROUND(I427*H427,2)</f>
        <v>0</v>
      </c>
      <c r="BL427" s="18" t="s">
        <v>157</v>
      </c>
      <c r="BM427" s="185" t="s">
        <v>3263</v>
      </c>
    </row>
    <row r="428" spans="1:65" s="2" customFormat="1" ht="24.2" customHeight="1">
      <c r="A428" s="35"/>
      <c r="B428" s="36"/>
      <c r="C428" s="174" t="s">
        <v>2788</v>
      </c>
      <c r="D428" s="174" t="s">
        <v>152</v>
      </c>
      <c r="E428" s="175" t="s">
        <v>3264</v>
      </c>
      <c r="F428" s="176" t="s">
        <v>3265</v>
      </c>
      <c r="G428" s="177" t="s">
        <v>435</v>
      </c>
      <c r="H428" s="178">
        <v>6</v>
      </c>
      <c r="I428" s="179"/>
      <c r="J428" s="180">
        <f>ROUND(I428*H428,2)</f>
        <v>0</v>
      </c>
      <c r="K428" s="176" t="s">
        <v>19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157</v>
      </c>
      <c r="AT428" s="185" t="s">
        <v>152</v>
      </c>
      <c r="AU428" s="185" t="s">
        <v>80</v>
      </c>
      <c r="AY428" s="18" t="s">
        <v>149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157</v>
      </c>
      <c r="BM428" s="185" t="s">
        <v>3266</v>
      </c>
    </row>
    <row r="429" spans="1:65" s="2" customFormat="1" ht="24.2" customHeight="1">
      <c r="A429" s="35"/>
      <c r="B429" s="36"/>
      <c r="C429" s="174" t="s">
        <v>3267</v>
      </c>
      <c r="D429" s="174" t="s">
        <v>152</v>
      </c>
      <c r="E429" s="175" t="s">
        <v>3268</v>
      </c>
      <c r="F429" s="176" t="s">
        <v>3269</v>
      </c>
      <c r="G429" s="177" t="s">
        <v>170</v>
      </c>
      <c r="H429" s="178">
        <v>300</v>
      </c>
      <c r="I429" s="179"/>
      <c r="J429" s="180">
        <f>ROUND(I429*H429,2)</f>
        <v>0</v>
      </c>
      <c r="K429" s="176" t="s">
        <v>19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157</v>
      </c>
      <c r="AT429" s="185" t="s">
        <v>152</v>
      </c>
      <c r="AU429" s="185" t="s">
        <v>80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157</v>
      </c>
      <c r="BM429" s="185" t="s">
        <v>3270</v>
      </c>
    </row>
    <row r="430" spans="1:65" s="2" customFormat="1" ht="16.5" customHeight="1">
      <c r="A430" s="35"/>
      <c r="B430" s="36"/>
      <c r="C430" s="174" t="s">
        <v>2791</v>
      </c>
      <c r="D430" s="174" t="s">
        <v>152</v>
      </c>
      <c r="E430" s="175" t="s">
        <v>3271</v>
      </c>
      <c r="F430" s="176" t="s">
        <v>3272</v>
      </c>
      <c r="G430" s="177" t="s">
        <v>435</v>
      </c>
      <c r="H430" s="178">
        <v>8</v>
      </c>
      <c r="I430" s="179"/>
      <c r="J430" s="180">
        <f>ROUND(I430*H430,2)</f>
        <v>0</v>
      </c>
      <c r="K430" s="176" t="s">
        <v>19</v>
      </c>
      <c r="L430" s="40"/>
      <c r="M430" s="181" t="s">
        <v>19</v>
      </c>
      <c r="N430" s="182" t="s">
        <v>43</v>
      </c>
      <c r="O430" s="65"/>
      <c r="P430" s="183">
        <f>O430*H430</f>
        <v>0</v>
      </c>
      <c r="Q430" s="183">
        <v>0</v>
      </c>
      <c r="R430" s="183">
        <f>Q430*H430</f>
        <v>0</v>
      </c>
      <c r="S430" s="183">
        <v>0</v>
      </c>
      <c r="T430" s="184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157</v>
      </c>
      <c r="AT430" s="185" t="s">
        <v>152</v>
      </c>
      <c r="AU430" s="185" t="s">
        <v>80</v>
      </c>
      <c r="AY430" s="18" t="s">
        <v>149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18" t="s">
        <v>80</v>
      </c>
      <c r="BK430" s="186">
        <f>ROUND(I430*H430,2)</f>
        <v>0</v>
      </c>
      <c r="BL430" s="18" t="s">
        <v>157</v>
      </c>
      <c r="BM430" s="185" t="s">
        <v>3273</v>
      </c>
    </row>
    <row r="431" spans="1:65" s="2" customFormat="1" ht="16.5" customHeight="1">
      <c r="A431" s="35"/>
      <c r="B431" s="36"/>
      <c r="C431" s="174" t="s">
        <v>3274</v>
      </c>
      <c r="D431" s="174" t="s">
        <v>152</v>
      </c>
      <c r="E431" s="175" t="s">
        <v>3275</v>
      </c>
      <c r="F431" s="176" t="s">
        <v>3276</v>
      </c>
      <c r="G431" s="177" t="s">
        <v>2359</v>
      </c>
      <c r="H431" s="178">
        <v>1</v>
      </c>
      <c r="I431" s="179"/>
      <c r="J431" s="180">
        <f>ROUND(I431*H431,2)</f>
        <v>0</v>
      </c>
      <c r="K431" s="176" t="s">
        <v>19</v>
      </c>
      <c r="L431" s="40"/>
      <c r="M431" s="181" t="s">
        <v>19</v>
      </c>
      <c r="N431" s="182" t="s">
        <v>43</v>
      </c>
      <c r="O431" s="65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157</v>
      </c>
      <c r="AT431" s="185" t="s">
        <v>152</v>
      </c>
      <c r="AU431" s="185" t="s">
        <v>80</v>
      </c>
      <c r="AY431" s="18" t="s">
        <v>149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8" t="s">
        <v>80</v>
      </c>
      <c r="BK431" s="186">
        <f>ROUND(I431*H431,2)</f>
        <v>0</v>
      </c>
      <c r="BL431" s="18" t="s">
        <v>157</v>
      </c>
      <c r="BM431" s="185" t="s">
        <v>3277</v>
      </c>
    </row>
    <row r="432" spans="2:63" s="12" customFormat="1" ht="25.9" customHeight="1">
      <c r="B432" s="158"/>
      <c r="C432" s="159"/>
      <c r="D432" s="160" t="s">
        <v>71</v>
      </c>
      <c r="E432" s="161" t="s">
        <v>3278</v>
      </c>
      <c r="F432" s="161" t="s">
        <v>3279</v>
      </c>
      <c r="G432" s="159"/>
      <c r="H432" s="159"/>
      <c r="I432" s="162"/>
      <c r="J432" s="163">
        <f>BK432</f>
        <v>0</v>
      </c>
      <c r="K432" s="159"/>
      <c r="L432" s="164"/>
      <c r="M432" s="165"/>
      <c r="N432" s="166"/>
      <c r="O432" s="166"/>
      <c r="P432" s="167">
        <f>SUM(P433:P442)</f>
        <v>0</v>
      </c>
      <c r="Q432" s="166"/>
      <c r="R432" s="167">
        <f>SUM(R433:R442)</f>
        <v>0</v>
      </c>
      <c r="S432" s="166"/>
      <c r="T432" s="168">
        <f>SUM(T433:T442)</f>
        <v>0</v>
      </c>
      <c r="AR432" s="169" t="s">
        <v>80</v>
      </c>
      <c r="AT432" s="170" t="s">
        <v>71</v>
      </c>
      <c r="AU432" s="170" t="s">
        <v>72</v>
      </c>
      <c r="AY432" s="169" t="s">
        <v>149</v>
      </c>
      <c r="BK432" s="171">
        <f>SUM(BK433:BK442)</f>
        <v>0</v>
      </c>
    </row>
    <row r="433" spans="1:65" s="2" customFormat="1" ht="21.75" customHeight="1">
      <c r="A433" s="35"/>
      <c r="B433" s="36"/>
      <c r="C433" s="174" t="s">
        <v>2794</v>
      </c>
      <c r="D433" s="174" t="s">
        <v>152</v>
      </c>
      <c r="E433" s="175" t="s">
        <v>3280</v>
      </c>
      <c r="F433" s="176" t="s">
        <v>3281</v>
      </c>
      <c r="G433" s="177" t="s">
        <v>2359</v>
      </c>
      <c r="H433" s="178">
        <v>1</v>
      </c>
      <c r="I433" s="179"/>
      <c r="J433" s="180">
        <f>ROUND(I433*H433,2)</f>
        <v>0</v>
      </c>
      <c r="K433" s="176" t="s">
        <v>19</v>
      </c>
      <c r="L433" s="40"/>
      <c r="M433" s="181" t="s">
        <v>19</v>
      </c>
      <c r="N433" s="182" t="s">
        <v>43</v>
      </c>
      <c r="O433" s="65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157</v>
      </c>
      <c r="AT433" s="185" t="s">
        <v>152</v>
      </c>
      <c r="AU433" s="185" t="s">
        <v>80</v>
      </c>
      <c r="AY433" s="18" t="s">
        <v>149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157</v>
      </c>
      <c r="BM433" s="185" t="s">
        <v>3282</v>
      </c>
    </row>
    <row r="434" spans="1:65" s="2" customFormat="1" ht="24.2" customHeight="1">
      <c r="A434" s="35"/>
      <c r="B434" s="36"/>
      <c r="C434" s="174" t="s">
        <v>3283</v>
      </c>
      <c r="D434" s="174" t="s">
        <v>152</v>
      </c>
      <c r="E434" s="175" t="s">
        <v>3284</v>
      </c>
      <c r="F434" s="176" t="s">
        <v>3285</v>
      </c>
      <c r="G434" s="177" t="s">
        <v>2359</v>
      </c>
      <c r="H434" s="178">
        <v>1</v>
      </c>
      <c r="I434" s="179"/>
      <c r="J434" s="180">
        <f>ROUND(I434*H434,2)</f>
        <v>0</v>
      </c>
      <c r="K434" s="176" t="s">
        <v>19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157</v>
      </c>
      <c r="AT434" s="185" t="s">
        <v>152</v>
      </c>
      <c r="AU434" s="185" t="s">
        <v>80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157</v>
      </c>
      <c r="BM434" s="185" t="s">
        <v>3286</v>
      </c>
    </row>
    <row r="435" spans="1:65" s="2" customFormat="1" ht="16.5" customHeight="1">
      <c r="A435" s="35"/>
      <c r="B435" s="36"/>
      <c r="C435" s="174" t="s">
        <v>2796</v>
      </c>
      <c r="D435" s="174" t="s">
        <v>152</v>
      </c>
      <c r="E435" s="175" t="s">
        <v>3287</v>
      </c>
      <c r="F435" s="176" t="s">
        <v>3288</v>
      </c>
      <c r="G435" s="177" t="s">
        <v>2359</v>
      </c>
      <c r="H435" s="178">
        <v>1</v>
      </c>
      <c r="I435" s="179"/>
      <c r="J435" s="180">
        <f>ROUND(I435*H435,2)</f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80</v>
      </c>
      <c r="AY435" s="18" t="s">
        <v>149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8" t="s">
        <v>80</v>
      </c>
      <c r="BK435" s="186">
        <f>ROUND(I435*H435,2)</f>
        <v>0</v>
      </c>
      <c r="BL435" s="18" t="s">
        <v>157</v>
      </c>
      <c r="BM435" s="185" t="s">
        <v>3289</v>
      </c>
    </row>
    <row r="436" spans="1:65" s="2" customFormat="1" ht="62.65" customHeight="1">
      <c r="A436" s="35"/>
      <c r="B436" s="36"/>
      <c r="C436" s="174" t="s">
        <v>3290</v>
      </c>
      <c r="D436" s="174" t="s">
        <v>152</v>
      </c>
      <c r="E436" s="175" t="s">
        <v>3291</v>
      </c>
      <c r="F436" s="176" t="s">
        <v>3292</v>
      </c>
      <c r="G436" s="177" t="s">
        <v>2359</v>
      </c>
      <c r="H436" s="178">
        <v>1</v>
      </c>
      <c r="I436" s="179"/>
      <c r="J436" s="180">
        <f>ROUND(I436*H436,2)</f>
        <v>0</v>
      </c>
      <c r="K436" s="176" t="s">
        <v>19</v>
      </c>
      <c r="L436" s="40"/>
      <c r="M436" s="181" t="s">
        <v>19</v>
      </c>
      <c r="N436" s="182" t="s">
        <v>43</v>
      </c>
      <c r="O436" s="65"/>
      <c r="P436" s="183">
        <f>O436*H436</f>
        <v>0</v>
      </c>
      <c r="Q436" s="183">
        <v>0</v>
      </c>
      <c r="R436" s="183">
        <f>Q436*H436</f>
        <v>0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157</v>
      </c>
      <c r="AT436" s="185" t="s">
        <v>152</v>
      </c>
      <c r="AU436" s="185" t="s">
        <v>80</v>
      </c>
      <c r="AY436" s="18" t="s">
        <v>149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8" t="s">
        <v>80</v>
      </c>
      <c r="BK436" s="186">
        <f>ROUND(I436*H436,2)</f>
        <v>0</v>
      </c>
      <c r="BL436" s="18" t="s">
        <v>157</v>
      </c>
      <c r="BM436" s="185" t="s">
        <v>3293</v>
      </c>
    </row>
    <row r="437" spans="1:47" s="2" customFormat="1" ht="39">
      <c r="A437" s="35"/>
      <c r="B437" s="36"/>
      <c r="C437" s="37"/>
      <c r="D437" s="187" t="s">
        <v>163</v>
      </c>
      <c r="E437" s="37"/>
      <c r="F437" s="188" t="s">
        <v>3294</v>
      </c>
      <c r="G437" s="37"/>
      <c r="H437" s="37"/>
      <c r="I437" s="189"/>
      <c r="J437" s="37"/>
      <c r="K437" s="37"/>
      <c r="L437" s="40"/>
      <c r="M437" s="190"/>
      <c r="N437" s="191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163</v>
      </c>
      <c r="AU437" s="18" t="s">
        <v>80</v>
      </c>
    </row>
    <row r="438" spans="1:65" s="2" customFormat="1" ht="44.25" customHeight="1">
      <c r="A438" s="35"/>
      <c r="B438" s="36"/>
      <c r="C438" s="174" t="s">
        <v>2798</v>
      </c>
      <c r="D438" s="174" t="s">
        <v>152</v>
      </c>
      <c r="E438" s="175" t="s">
        <v>3295</v>
      </c>
      <c r="F438" s="176" t="s">
        <v>3296</v>
      </c>
      <c r="G438" s="177" t="s">
        <v>2359</v>
      </c>
      <c r="H438" s="178">
        <v>2</v>
      </c>
      <c r="I438" s="179"/>
      <c r="J438" s="180">
        <f>ROUND(I438*H438,2)</f>
        <v>0</v>
      </c>
      <c r="K438" s="176" t="s">
        <v>19</v>
      </c>
      <c r="L438" s="40"/>
      <c r="M438" s="181" t="s">
        <v>19</v>
      </c>
      <c r="N438" s="182" t="s">
        <v>43</v>
      </c>
      <c r="O438" s="65"/>
      <c r="P438" s="183">
        <f>O438*H438</f>
        <v>0</v>
      </c>
      <c r="Q438" s="183">
        <v>0</v>
      </c>
      <c r="R438" s="183">
        <f>Q438*H438</f>
        <v>0</v>
      </c>
      <c r="S438" s="183">
        <v>0</v>
      </c>
      <c r="T438" s="18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157</v>
      </c>
      <c r="AT438" s="185" t="s">
        <v>152</v>
      </c>
      <c r="AU438" s="185" t="s">
        <v>80</v>
      </c>
      <c r="AY438" s="18" t="s">
        <v>149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8" t="s">
        <v>80</v>
      </c>
      <c r="BK438" s="186">
        <f>ROUND(I438*H438,2)</f>
        <v>0</v>
      </c>
      <c r="BL438" s="18" t="s">
        <v>157</v>
      </c>
      <c r="BM438" s="185" t="s">
        <v>3297</v>
      </c>
    </row>
    <row r="439" spans="1:47" s="2" customFormat="1" ht="58.5">
      <c r="A439" s="35"/>
      <c r="B439" s="36"/>
      <c r="C439" s="37"/>
      <c r="D439" s="187" t="s">
        <v>163</v>
      </c>
      <c r="E439" s="37"/>
      <c r="F439" s="188" t="s">
        <v>3298</v>
      </c>
      <c r="G439" s="37"/>
      <c r="H439" s="37"/>
      <c r="I439" s="189"/>
      <c r="J439" s="37"/>
      <c r="K439" s="37"/>
      <c r="L439" s="40"/>
      <c r="M439" s="190"/>
      <c r="N439" s="191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163</v>
      </c>
      <c r="AU439" s="18" t="s">
        <v>80</v>
      </c>
    </row>
    <row r="440" spans="1:65" s="2" customFormat="1" ht="21.75" customHeight="1">
      <c r="A440" s="35"/>
      <c r="B440" s="36"/>
      <c r="C440" s="174" t="s">
        <v>3299</v>
      </c>
      <c r="D440" s="174" t="s">
        <v>152</v>
      </c>
      <c r="E440" s="175" t="s">
        <v>3300</v>
      </c>
      <c r="F440" s="176" t="s">
        <v>3301</v>
      </c>
      <c r="G440" s="177" t="s">
        <v>2359</v>
      </c>
      <c r="H440" s="178">
        <v>1</v>
      </c>
      <c r="I440" s="179"/>
      <c r="J440" s="180">
        <f>ROUND(I440*H440,2)</f>
        <v>0</v>
      </c>
      <c r="K440" s="176" t="s">
        <v>19</v>
      </c>
      <c r="L440" s="40"/>
      <c r="M440" s="181" t="s">
        <v>19</v>
      </c>
      <c r="N440" s="182" t="s">
        <v>43</v>
      </c>
      <c r="O440" s="65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157</v>
      </c>
      <c r="AT440" s="185" t="s">
        <v>152</v>
      </c>
      <c r="AU440" s="185" t="s">
        <v>80</v>
      </c>
      <c r="AY440" s="18" t="s">
        <v>149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8" t="s">
        <v>80</v>
      </c>
      <c r="BK440" s="186">
        <f>ROUND(I440*H440,2)</f>
        <v>0</v>
      </c>
      <c r="BL440" s="18" t="s">
        <v>157</v>
      </c>
      <c r="BM440" s="185" t="s">
        <v>3302</v>
      </c>
    </row>
    <row r="441" spans="1:47" s="2" customFormat="1" ht="19.5">
      <c r="A441" s="35"/>
      <c r="B441" s="36"/>
      <c r="C441" s="37"/>
      <c r="D441" s="187" t="s">
        <v>163</v>
      </c>
      <c r="E441" s="37"/>
      <c r="F441" s="188" t="s">
        <v>3303</v>
      </c>
      <c r="G441" s="37"/>
      <c r="H441" s="37"/>
      <c r="I441" s="189"/>
      <c r="J441" s="37"/>
      <c r="K441" s="37"/>
      <c r="L441" s="40"/>
      <c r="M441" s="190"/>
      <c r="N441" s="191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163</v>
      </c>
      <c r="AU441" s="18" t="s">
        <v>80</v>
      </c>
    </row>
    <row r="442" spans="1:65" s="2" customFormat="1" ht="16.5" customHeight="1">
      <c r="A442" s="35"/>
      <c r="B442" s="36"/>
      <c r="C442" s="174" t="s">
        <v>2800</v>
      </c>
      <c r="D442" s="174" t="s">
        <v>152</v>
      </c>
      <c r="E442" s="175" t="s">
        <v>3304</v>
      </c>
      <c r="F442" s="176" t="s">
        <v>3305</v>
      </c>
      <c r="G442" s="177" t="s">
        <v>2359</v>
      </c>
      <c r="H442" s="178">
        <v>1</v>
      </c>
      <c r="I442" s="179"/>
      <c r="J442" s="180">
        <f>ROUND(I442*H442,2)</f>
        <v>0</v>
      </c>
      <c r="K442" s="176" t="s">
        <v>19</v>
      </c>
      <c r="L442" s="40"/>
      <c r="M442" s="242" t="s">
        <v>19</v>
      </c>
      <c r="N442" s="243" t="s">
        <v>43</v>
      </c>
      <c r="O442" s="244"/>
      <c r="P442" s="245">
        <f>O442*H442</f>
        <v>0</v>
      </c>
      <c r="Q442" s="245">
        <v>0</v>
      </c>
      <c r="R442" s="245">
        <f>Q442*H442</f>
        <v>0</v>
      </c>
      <c r="S442" s="245">
        <v>0</v>
      </c>
      <c r="T442" s="246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157</v>
      </c>
      <c r="AT442" s="185" t="s">
        <v>152</v>
      </c>
      <c r="AU442" s="185" t="s">
        <v>80</v>
      </c>
      <c r="AY442" s="18" t="s">
        <v>149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18" t="s">
        <v>80</v>
      </c>
      <c r="BK442" s="186">
        <f>ROUND(I442*H442,2)</f>
        <v>0</v>
      </c>
      <c r="BL442" s="18" t="s">
        <v>157</v>
      </c>
      <c r="BM442" s="185" t="s">
        <v>3306</v>
      </c>
    </row>
    <row r="443" spans="1:31" s="2" customFormat="1" ht="6.95" customHeight="1">
      <c r="A443" s="35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0"/>
      <c r="M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</sheetData>
  <sheetProtection algorithmName="SHA-512" hashValue="AUm8ggdOBD1EyD2nGHtH6CVhHjwhHBgtbSSNR6hKFYxgO2ah++XPcuezAEZS/l8G8hWFoMRPOnppVYKF9WReuw==" saltValue="m69cyT50SMi8hpCdlyci1EYrecRWEAnnG5GdpcSRDj0eag3WSbua5dW7aLDt6fmtOQmY20EZAomfMoHggR7FnA==" spinCount="100000" sheet="1" objects="1" scenarios="1" formatColumns="0" formatRows="0" autoFilter="0"/>
  <autoFilter ref="C98:K442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97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3307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3308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55.25" customHeight="1">
      <c r="A27" s="110"/>
      <c r="B27" s="111"/>
      <c r="C27" s="110"/>
      <c r="D27" s="110"/>
      <c r="E27" s="377" t="s">
        <v>3309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ROUND((SUM(BE91:BE460)),2)</f>
        <v>0</v>
      </c>
      <c r="G33" s="35"/>
      <c r="H33" s="35"/>
      <c r="I33" s="119">
        <v>0.21</v>
      </c>
      <c r="J33" s="118">
        <f>ROUND(((SUM(BE91:BE460))*I33),2)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ROUND((SUM(BF91:BF460)),2)</f>
        <v>0</v>
      </c>
      <c r="G34" s="35"/>
      <c r="H34" s="35"/>
      <c r="I34" s="119">
        <v>0.15</v>
      </c>
      <c r="J34" s="118">
        <f>ROUND(((SUM(BF91:BF460))*I34),2)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ROUND((SUM(BG91:BG460)),2)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ROUND((SUM(BH91:BH460)),2)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ROUND((SUM(BI91:BI460)),2)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D.1.6 - Elektroinstalace - silnoproud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Pavel Zdeněk, Dmýštice 49, 399 01 Milevsko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3310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2:12" s="10" customFormat="1" ht="19.9" customHeight="1">
      <c r="B61" s="141"/>
      <c r="C61" s="142"/>
      <c r="D61" s="143" t="s">
        <v>3311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2:12" s="10" customFormat="1" ht="19.9" customHeight="1">
      <c r="B62" s="141"/>
      <c r="C62" s="142"/>
      <c r="D62" s="143" t="s">
        <v>3312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" customHeight="1">
      <c r="B63" s="141"/>
      <c r="C63" s="142"/>
      <c r="D63" s="143" t="s">
        <v>3313</v>
      </c>
      <c r="E63" s="144"/>
      <c r="F63" s="144"/>
      <c r="G63" s="144"/>
      <c r="H63" s="144"/>
      <c r="I63" s="144"/>
      <c r="J63" s="145">
        <f>J178</f>
        <v>0</v>
      </c>
      <c r="K63" s="142"/>
      <c r="L63" s="146"/>
    </row>
    <row r="64" spans="2:12" s="10" customFormat="1" ht="19.9" customHeight="1">
      <c r="B64" s="141"/>
      <c r="C64" s="142"/>
      <c r="D64" s="143" t="s">
        <v>3314</v>
      </c>
      <c r="E64" s="144"/>
      <c r="F64" s="144"/>
      <c r="G64" s="144"/>
      <c r="H64" s="144"/>
      <c r="I64" s="144"/>
      <c r="J64" s="145">
        <f>J202</f>
        <v>0</v>
      </c>
      <c r="K64" s="142"/>
      <c r="L64" s="146"/>
    </row>
    <row r="65" spans="2:12" s="10" customFormat="1" ht="19.9" customHeight="1">
      <c r="B65" s="141"/>
      <c r="C65" s="142"/>
      <c r="D65" s="143" t="s">
        <v>3315</v>
      </c>
      <c r="E65" s="144"/>
      <c r="F65" s="144"/>
      <c r="G65" s="144"/>
      <c r="H65" s="144"/>
      <c r="I65" s="144"/>
      <c r="J65" s="145">
        <f>J268</f>
        <v>0</v>
      </c>
      <c r="K65" s="142"/>
      <c r="L65" s="146"/>
    </row>
    <row r="66" spans="2:12" s="10" customFormat="1" ht="19.9" customHeight="1">
      <c r="B66" s="141"/>
      <c r="C66" s="142"/>
      <c r="D66" s="143" t="s">
        <v>3316</v>
      </c>
      <c r="E66" s="144"/>
      <c r="F66" s="144"/>
      <c r="G66" s="144"/>
      <c r="H66" s="144"/>
      <c r="I66" s="144"/>
      <c r="J66" s="145">
        <f>J346</f>
        <v>0</v>
      </c>
      <c r="K66" s="142"/>
      <c r="L66" s="146"/>
    </row>
    <row r="67" spans="2:12" s="10" customFormat="1" ht="19.9" customHeight="1">
      <c r="B67" s="141"/>
      <c r="C67" s="142"/>
      <c r="D67" s="143" t="s">
        <v>3317</v>
      </c>
      <c r="E67" s="144"/>
      <c r="F67" s="144"/>
      <c r="G67" s="144"/>
      <c r="H67" s="144"/>
      <c r="I67" s="144"/>
      <c r="J67" s="145">
        <f>J392</f>
        <v>0</v>
      </c>
      <c r="K67" s="142"/>
      <c r="L67" s="146"/>
    </row>
    <row r="68" spans="2:12" s="10" customFormat="1" ht="19.9" customHeight="1">
      <c r="B68" s="141"/>
      <c r="C68" s="142"/>
      <c r="D68" s="143" t="s">
        <v>3318</v>
      </c>
      <c r="E68" s="144"/>
      <c r="F68" s="144"/>
      <c r="G68" s="144"/>
      <c r="H68" s="144"/>
      <c r="I68" s="144"/>
      <c r="J68" s="145">
        <f>J439</f>
        <v>0</v>
      </c>
      <c r="K68" s="142"/>
      <c r="L68" s="146"/>
    </row>
    <row r="69" spans="2:12" s="9" customFormat="1" ht="24.95" customHeight="1">
      <c r="B69" s="135"/>
      <c r="C69" s="136"/>
      <c r="D69" s="137" t="s">
        <v>3319</v>
      </c>
      <c r="E69" s="138"/>
      <c r="F69" s="138"/>
      <c r="G69" s="138"/>
      <c r="H69" s="138"/>
      <c r="I69" s="138"/>
      <c r="J69" s="139">
        <f>J446</f>
        <v>0</v>
      </c>
      <c r="K69" s="136"/>
      <c r="L69" s="140"/>
    </row>
    <row r="70" spans="2:12" s="10" customFormat="1" ht="19.9" customHeight="1">
      <c r="B70" s="141"/>
      <c r="C70" s="142"/>
      <c r="D70" s="143" t="s">
        <v>3320</v>
      </c>
      <c r="E70" s="144"/>
      <c r="F70" s="144"/>
      <c r="G70" s="144"/>
      <c r="H70" s="144"/>
      <c r="I70" s="144"/>
      <c r="J70" s="145">
        <f>J447</f>
        <v>0</v>
      </c>
      <c r="K70" s="142"/>
      <c r="L70" s="146"/>
    </row>
    <row r="71" spans="2:12" s="10" customFormat="1" ht="19.9" customHeight="1">
      <c r="B71" s="141"/>
      <c r="C71" s="142"/>
      <c r="D71" s="143" t="s">
        <v>3321</v>
      </c>
      <c r="E71" s="144"/>
      <c r="F71" s="144"/>
      <c r="G71" s="144"/>
      <c r="H71" s="144"/>
      <c r="I71" s="144"/>
      <c r="J71" s="145">
        <f>J459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134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78" t="str">
        <f>E7</f>
        <v>Stavební úpravy v objektu VZ I</v>
      </c>
      <c r="F81" s="379"/>
      <c r="G81" s="379"/>
      <c r="H81" s="37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111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35" t="str">
        <f>E9</f>
        <v>D.1.6 - Elektroinstalace - silnoproud</v>
      </c>
      <c r="F83" s="380"/>
      <c r="G83" s="380"/>
      <c r="H83" s="380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>Růžová 943/6, 110 00 Praha 1</v>
      </c>
      <c r="G85" s="37"/>
      <c r="H85" s="37"/>
      <c r="I85" s="30" t="s">
        <v>23</v>
      </c>
      <c r="J85" s="60" t="str">
        <f>IF(J12="","",J12)</f>
        <v>Vyplň údaj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.15" customHeight="1">
      <c r="A87" s="35"/>
      <c r="B87" s="36"/>
      <c r="C87" s="30" t="s">
        <v>24</v>
      </c>
      <c r="D87" s="37"/>
      <c r="E87" s="37"/>
      <c r="F87" s="28" t="str">
        <f>E15</f>
        <v>STÁTNÍ TISKÁRNA CENIN, Růžová 6, 110 00 Praha 1</v>
      </c>
      <c r="G87" s="37"/>
      <c r="H87" s="37"/>
      <c r="I87" s="30" t="s">
        <v>30</v>
      </c>
      <c r="J87" s="33" t="str">
        <f>E21</f>
        <v>Ing. Pavel Zdeněk, Dmýštice 49, 399 01 Milevsko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.15" customHeight="1">
      <c r="A88" s="35"/>
      <c r="B88" s="36"/>
      <c r="C88" s="30" t="s">
        <v>28</v>
      </c>
      <c r="D88" s="37"/>
      <c r="E88" s="37"/>
      <c r="F88" s="28" t="str">
        <f>IF(E18="","",E18)</f>
        <v>Vyplň údaj</v>
      </c>
      <c r="G88" s="37"/>
      <c r="H88" s="37"/>
      <c r="I88" s="30" t="s">
        <v>35</v>
      </c>
      <c r="J88" s="33" t="str">
        <f>E24</f>
        <v>APRIS 3MP s.r.o., Baarova 36, 140 00 Praha 4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7"/>
      <c r="B90" s="148"/>
      <c r="C90" s="149" t="s">
        <v>135</v>
      </c>
      <c r="D90" s="150" t="s">
        <v>57</v>
      </c>
      <c r="E90" s="150" t="s">
        <v>53</v>
      </c>
      <c r="F90" s="150" t="s">
        <v>54</v>
      </c>
      <c r="G90" s="150" t="s">
        <v>136</v>
      </c>
      <c r="H90" s="150" t="s">
        <v>137</v>
      </c>
      <c r="I90" s="150" t="s">
        <v>138</v>
      </c>
      <c r="J90" s="150" t="s">
        <v>115</v>
      </c>
      <c r="K90" s="151" t="s">
        <v>139</v>
      </c>
      <c r="L90" s="152"/>
      <c r="M90" s="69" t="s">
        <v>19</v>
      </c>
      <c r="N90" s="70" t="s">
        <v>42</v>
      </c>
      <c r="O90" s="70" t="s">
        <v>140</v>
      </c>
      <c r="P90" s="70" t="s">
        <v>141</v>
      </c>
      <c r="Q90" s="70" t="s">
        <v>142</v>
      </c>
      <c r="R90" s="70" t="s">
        <v>143</v>
      </c>
      <c r="S90" s="70" t="s">
        <v>144</v>
      </c>
      <c r="T90" s="71" t="s">
        <v>145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3" s="2" customFormat="1" ht="22.9" customHeight="1">
      <c r="A91" s="35"/>
      <c r="B91" s="36"/>
      <c r="C91" s="76" t="s">
        <v>146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P92+P446</f>
        <v>0</v>
      </c>
      <c r="Q91" s="73"/>
      <c r="R91" s="155">
        <f>R92+R446</f>
        <v>0</v>
      </c>
      <c r="S91" s="73"/>
      <c r="T91" s="156">
        <f>T92+T446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116</v>
      </c>
      <c r="BK91" s="157">
        <f>BK92+BK446</f>
        <v>0</v>
      </c>
    </row>
    <row r="92" spans="2:63" s="12" customFormat="1" ht="25.9" customHeight="1">
      <c r="B92" s="158"/>
      <c r="C92" s="159"/>
      <c r="D92" s="160" t="s">
        <v>71</v>
      </c>
      <c r="E92" s="161" t="s">
        <v>3322</v>
      </c>
      <c r="F92" s="161" t="s">
        <v>3323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P93+P114+P178+P202+P268+P346+P392+P439</f>
        <v>0</v>
      </c>
      <c r="Q92" s="166"/>
      <c r="R92" s="167">
        <f>R93+R114+R178+R202+R268+R346+R392+R439</f>
        <v>0</v>
      </c>
      <c r="S92" s="166"/>
      <c r="T92" s="168">
        <f>T93+T114+T178+T202+T268+T346+T392+T439</f>
        <v>0</v>
      </c>
      <c r="AR92" s="169" t="s">
        <v>80</v>
      </c>
      <c r="AT92" s="170" t="s">
        <v>71</v>
      </c>
      <c r="AU92" s="170" t="s">
        <v>72</v>
      </c>
      <c r="AY92" s="169" t="s">
        <v>149</v>
      </c>
      <c r="BK92" s="171">
        <f>BK93+BK114+BK178+BK202+BK268+BK346+BK392+BK439</f>
        <v>0</v>
      </c>
    </row>
    <row r="93" spans="2:63" s="12" customFormat="1" ht="22.9" customHeight="1">
      <c r="B93" s="158"/>
      <c r="C93" s="159"/>
      <c r="D93" s="160" t="s">
        <v>71</v>
      </c>
      <c r="E93" s="172" t="s">
        <v>2305</v>
      </c>
      <c r="F93" s="172" t="s">
        <v>3324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SUM(P94:P113)</f>
        <v>0</v>
      </c>
      <c r="Q93" s="166"/>
      <c r="R93" s="167">
        <f>SUM(R94:R113)</f>
        <v>0</v>
      </c>
      <c r="S93" s="166"/>
      <c r="T93" s="168">
        <f>SUM(T94:T113)</f>
        <v>0</v>
      </c>
      <c r="AR93" s="169" t="s">
        <v>80</v>
      </c>
      <c r="AT93" s="170" t="s">
        <v>71</v>
      </c>
      <c r="AU93" s="170" t="s">
        <v>80</v>
      </c>
      <c r="AY93" s="169" t="s">
        <v>149</v>
      </c>
      <c r="BK93" s="171">
        <f>SUM(BK94:BK113)</f>
        <v>0</v>
      </c>
    </row>
    <row r="94" spans="1:65" s="2" customFormat="1" ht="62.65" customHeight="1">
      <c r="A94" s="35"/>
      <c r="B94" s="36"/>
      <c r="C94" s="174" t="s">
        <v>80</v>
      </c>
      <c r="D94" s="174" t="s">
        <v>152</v>
      </c>
      <c r="E94" s="175" t="s">
        <v>2307</v>
      </c>
      <c r="F94" s="176" t="s">
        <v>3325</v>
      </c>
      <c r="G94" s="177" t="s">
        <v>2320</v>
      </c>
      <c r="H94" s="178">
        <v>1</v>
      </c>
      <c r="I94" s="179"/>
      <c r="J94" s="180">
        <f aca="true" t="shared" si="0" ref="J94:J113">ROUND(I94*H94,2)</f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 aca="true" t="shared" si="1" ref="P94:P113">O94*H94</f>
        <v>0</v>
      </c>
      <c r="Q94" s="183">
        <v>0</v>
      </c>
      <c r="R94" s="183">
        <f aca="true" t="shared" si="2" ref="R94:R113">Q94*H94</f>
        <v>0</v>
      </c>
      <c r="S94" s="183">
        <v>0</v>
      </c>
      <c r="T94" s="184">
        <f aca="true" t="shared" si="3" ref="T94:T113"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82</v>
      </c>
      <c r="AY94" s="18" t="s">
        <v>149</v>
      </c>
      <c r="BE94" s="186">
        <f aca="true" t="shared" si="4" ref="BE94:BE113">IF(N94="základní",J94,0)</f>
        <v>0</v>
      </c>
      <c r="BF94" s="186">
        <f aca="true" t="shared" si="5" ref="BF94:BF113">IF(N94="snížená",J94,0)</f>
        <v>0</v>
      </c>
      <c r="BG94" s="186">
        <f aca="true" t="shared" si="6" ref="BG94:BG113">IF(N94="zákl. přenesená",J94,0)</f>
        <v>0</v>
      </c>
      <c r="BH94" s="186">
        <f aca="true" t="shared" si="7" ref="BH94:BH113">IF(N94="sníž. přenesená",J94,0)</f>
        <v>0</v>
      </c>
      <c r="BI94" s="186">
        <f aca="true" t="shared" si="8" ref="BI94:BI113">IF(N94="nulová",J94,0)</f>
        <v>0</v>
      </c>
      <c r="BJ94" s="18" t="s">
        <v>80</v>
      </c>
      <c r="BK94" s="186">
        <f aca="true" t="shared" si="9" ref="BK94:BK113">ROUND(I94*H94,2)</f>
        <v>0</v>
      </c>
      <c r="BL94" s="18" t="s">
        <v>157</v>
      </c>
      <c r="BM94" s="185" t="s">
        <v>82</v>
      </c>
    </row>
    <row r="95" spans="1:65" s="2" customFormat="1" ht="33" customHeight="1">
      <c r="A95" s="35"/>
      <c r="B95" s="36"/>
      <c r="C95" s="174" t="s">
        <v>82</v>
      </c>
      <c r="D95" s="174" t="s">
        <v>152</v>
      </c>
      <c r="E95" s="175" t="s">
        <v>2310</v>
      </c>
      <c r="F95" s="176" t="s">
        <v>3326</v>
      </c>
      <c r="G95" s="177" t="s">
        <v>155</v>
      </c>
      <c r="H95" s="178">
        <v>12</v>
      </c>
      <c r="I95" s="179"/>
      <c r="J95" s="180">
        <f t="shared" si="0"/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82</v>
      </c>
      <c r="AY95" s="18" t="s">
        <v>149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18" t="s">
        <v>80</v>
      </c>
      <c r="BK95" s="186">
        <f t="shared" si="9"/>
        <v>0</v>
      </c>
      <c r="BL95" s="18" t="s">
        <v>157</v>
      </c>
      <c r="BM95" s="185" t="s">
        <v>157</v>
      </c>
    </row>
    <row r="96" spans="1:65" s="2" customFormat="1" ht="33" customHeight="1">
      <c r="A96" s="35"/>
      <c r="B96" s="36"/>
      <c r="C96" s="174" t="s">
        <v>167</v>
      </c>
      <c r="D96" s="174" t="s">
        <v>152</v>
      </c>
      <c r="E96" s="175" t="s">
        <v>2312</v>
      </c>
      <c r="F96" s="176" t="s">
        <v>3327</v>
      </c>
      <c r="G96" s="177" t="s">
        <v>155</v>
      </c>
      <c r="H96" s="178">
        <v>1</v>
      </c>
      <c r="I96" s="179"/>
      <c r="J96" s="180">
        <f t="shared" si="0"/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82</v>
      </c>
      <c r="AY96" s="18" t="s">
        <v>149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18" t="s">
        <v>80</v>
      </c>
      <c r="BK96" s="186">
        <f t="shared" si="9"/>
        <v>0</v>
      </c>
      <c r="BL96" s="18" t="s">
        <v>157</v>
      </c>
      <c r="BM96" s="185" t="s">
        <v>187</v>
      </c>
    </row>
    <row r="97" spans="1:65" s="2" customFormat="1" ht="16.5" customHeight="1">
      <c r="A97" s="35"/>
      <c r="B97" s="36"/>
      <c r="C97" s="174" t="s">
        <v>157</v>
      </c>
      <c r="D97" s="174" t="s">
        <v>152</v>
      </c>
      <c r="E97" s="175" t="s">
        <v>2314</v>
      </c>
      <c r="F97" s="176" t="s">
        <v>3328</v>
      </c>
      <c r="G97" s="177" t="s">
        <v>247</v>
      </c>
      <c r="H97" s="178">
        <v>32</v>
      </c>
      <c r="I97" s="179"/>
      <c r="J97" s="180">
        <f t="shared" si="0"/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82</v>
      </c>
      <c r="AY97" s="18" t="s">
        <v>149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18" t="s">
        <v>80</v>
      </c>
      <c r="BK97" s="186">
        <f t="shared" si="9"/>
        <v>0</v>
      </c>
      <c r="BL97" s="18" t="s">
        <v>157</v>
      </c>
      <c r="BM97" s="185" t="s">
        <v>204</v>
      </c>
    </row>
    <row r="98" spans="1:65" s="2" customFormat="1" ht="33" customHeight="1">
      <c r="A98" s="35"/>
      <c r="B98" s="36"/>
      <c r="C98" s="229" t="s">
        <v>179</v>
      </c>
      <c r="D98" s="229" t="s">
        <v>1089</v>
      </c>
      <c r="E98" s="230" t="s">
        <v>2316</v>
      </c>
      <c r="F98" s="231" t="s">
        <v>3329</v>
      </c>
      <c r="G98" s="232" t="s">
        <v>247</v>
      </c>
      <c r="H98" s="233">
        <v>12</v>
      </c>
      <c r="I98" s="234"/>
      <c r="J98" s="235">
        <f t="shared" si="0"/>
        <v>0</v>
      </c>
      <c r="K98" s="231" t="s">
        <v>19</v>
      </c>
      <c r="L98" s="236"/>
      <c r="M98" s="237" t="s">
        <v>19</v>
      </c>
      <c r="N98" s="238" t="s">
        <v>43</v>
      </c>
      <c r="O98" s="65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204</v>
      </c>
      <c r="AT98" s="185" t="s">
        <v>1089</v>
      </c>
      <c r="AU98" s="185" t="s">
        <v>82</v>
      </c>
      <c r="AY98" s="18" t="s">
        <v>149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18" t="s">
        <v>80</v>
      </c>
      <c r="BK98" s="186">
        <f t="shared" si="9"/>
        <v>0</v>
      </c>
      <c r="BL98" s="18" t="s">
        <v>157</v>
      </c>
      <c r="BM98" s="185" t="s">
        <v>216</v>
      </c>
    </row>
    <row r="99" spans="1:65" s="2" customFormat="1" ht="33" customHeight="1">
      <c r="A99" s="35"/>
      <c r="B99" s="36"/>
      <c r="C99" s="229" t="s">
        <v>187</v>
      </c>
      <c r="D99" s="229" t="s">
        <v>1089</v>
      </c>
      <c r="E99" s="230" t="s">
        <v>2318</v>
      </c>
      <c r="F99" s="231" t="s">
        <v>3330</v>
      </c>
      <c r="G99" s="232" t="s">
        <v>247</v>
      </c>
      <c r="H99" s="233">
        <v>20</v>
      </c>
      <c r="I99" s="234"/>
      <c r="J99" s="235">
        <f t="shared" si="0"/>
        <v>0</v>
      </c>
      <c r="K99" s="231" t="s">
        <v>19</v>
      </c>
      <c r="L99" s="236"/>
      <c r="M99" s="237" t="s">
        <v>19</v>
      </c>
      <c r="N99" s="238" t="s">
        <v>43</v>
      </c>
      <c r="O99" s="65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204</v>
      </c>
      <c r="AT99" s="185" t="s">
        <v>1089</v>
      </c>
      <c r="AU99" s="185" t="s">
        <v>82</v>
      </c>
      <c r="AY99" s="18" t="s">
        <v>149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8" t="s">
        <v>80</v>
      </c>
      <c r="BK99" s="186">
        <f t="shared" si="9"/>
        <v>0</v>
      </c>
      <c r="BL99" s="18" t="s">
        <v>157</v>
      </c>
      <c r="BM99" s="185" t="s">
        <v>229</v>
      </c>
    </row>
    <row r="100" spans="1:65" s="2" customFormat="1" ht="21.75" customHeight="1">
      <c r="A100" s="35"/>
      <c r="B100" s="36"/>
      <c r="C100" s="174" t="s">
        <v>195</v>
      </c>
      <c r="D100" s="174" t="s">
        <v>152</v>
      </c>
      <c r="E100" s="175" t="s">
        <v>2321</v>
      </c>
      <c r="F100" s="176" t="s">
        <v>3331</v>
      </c>
      <c r="G100" s="177" t="s">
        <v>155</v>
      </c>
      <c r="H100" s="178">
        <v>300</v>
      </c>
      <c r="I100" s="179"/>
      <c r="J100" s="180">
        <f t="shared" si="0"/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82</v>
      </c>
      <c r="AY100" s="18" t="s">
        <v>149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8" t="s">
        <v>80</v>
      </c>
      <c r="BK100" s="186">
        <f t="shared" si="9"/>
        <v>0</v>
      </c>
      <c r="BL100" s="18" t="s">
        <v>157</v>
      </c>
      <c r="BM100" s="185" t="s">
        <v>244</v>
      </c>
    </row>
    <row r="101" spans="1:65" s="2" customFormat="1" ht="16.5" customHeight="1">
      <c r="A101" s="35"/>
      <c r="B101" s="36"/>
      <c r="C101" s="229" t="s">
        <v>204</v>
      </c>
      <c r="D101" s="229" t="s">
        <v>1089</v>
      </c>
      <c r="E101" s="230" t="s">
        <v>2323</v>
      </c>
      <c r="F101" s="231" t="s">
        <v>3332</v>
      </c>
      <c r="G101" s="232" t="s">
        <v>2320</v>
      </c>
      <c r="H101" s="233">
        <v>300</v>
      </c>
      <c r="I101" s="234"/>
      <c r="J101" s="235">
        <f t="shared" si="0"/>
        <v>0</v>
      </c>
      <c r="K101" s="231" t="s">
        <v>19</v>
      </c>
      <c r="L101" s="236"/>
      <c r="M101" s="237" t="s">
        <v>19</v>
      </c>
      <c r="N101" s="238" t="s">
        <v>43</v>
      </c>
      <c r="O101" s="65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204</v>
      </c>
      <c r="AT101" s="185" t="s">
        <v>1089</v>
      </c>
      <c r="AU101" s="185" t="s">
        <v>82</v>
      </c>
      <c r="AY101" s="18" t="s">
        <v>149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8" t="s">
        <v>80</v>
      </c>
      <c r="BK101" s="186">
        <f t="shared" si="9"/>
        <v>0</v>
      </c>
      <c r="BL101" s="18" t="s">
        <v>157</v>
      </c>
      <c r="BM101" s="185" t="s">
        <v>256</v>
      </c>
    </row>
    <row r="102" spans="1:65" s="2" customFormat="1" ht="44.25" customHeight="1">
      <c r="A102" s="35"/>
      <c r="B102" s="36"/>
      <c r="C102" s="174" t="s">
        <v>150</v>
      </c>
      <c r="D102" s="174" t="s">
        <v>152</v>
      </c>
      <c r="E102" s="175" t="s">
        <v>2325</v>
      </c>
      <c r="F102" s="176" t="s">
        <v>3333</v>
      </c>
      <c r="G102" s="177" t="s">
        <v>247</v>
      </c>
      <c r="H102" s="178">
        <v>150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82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268</v>
      </c>
    </row>
    <row r="103" spans="1:65" s="2" customFormat="1" ht="33" customHeight="1">
      <c r="A103" s="35"/>
      <c r="B103" s="36"/>
      <c r="C103" s="229" t="s">
        <v>216</v>
      </c>
      <c r="D103" s="229" t="s">
        <v>1089</v>
      </c>
      <c r="E103" s="230" t="s">
        <v>2328</v>
      </c>
      <c r="F103" s="231" t="s">
        <v>3334</v>
      </c>
      <c r="G103" s="232" t="s">
        <v>247</v>
      </c>
      <c r="H103" s="233">
        <v>50</v>
      </c>
      <c r="I103" s="234"/>
      <c r="J103" s="235">
        <f t="shared" si="0"/>
        <v>0</v>
      </c>
      <c r="K103" s="231" t="s">
        <v>19</v>
      </c>
      <c r="L103" s="236"/>
      <c r="M103" s="237" t="s">
        <v>19</v>
      </c>
      <c r="N103" s="238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204</v>
      </c>
      <c r="AT103" s="185" t="s">
        <v>1089</v>
      </c>
      <c r="AU103" s="185" t="s">
        <v>82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280</v>
      </c>
    </row>
    <row r="104" spans="1:65" s="2" customFormat="1" ht="33" customHeight="1">
      <c r="A104" s="35"/>
      <c r="B104" s="36"/>
      <c r="C104" s="229" t="s">
        <v>223</v>
      </c>
      <c r="D104" s="229" t="s">
        <v>1089</v>
      </c>
      <c r="E104" s="230" t="s">
        <v>2332</v>
      </c>
      <c r="F104" s="231" t="s">
        <v>3335</v>
      </c>
      <c r="G104" s="232" t="s">
        <v>247</v>
      </c>
      <c r="H104" s="233">
        <v>100</v>
      </c>
      <c r="I104" s="234"/>
      <c r="J104" s="235">
        <f t="shared" si="0"/>
        <v>0</v>
      </c>
      <c r="K104" s="231" t="s">
        <v>19</v>
      </c>
      <c r="L104" s="236"/>
      <c r="M104" s="237" t="s">
        <v>19</v>
      </c>
      <c r="N104" s="238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204</v>
      </c>
      <c r="AT104" s="185" t="s">
        <v>1089</v>
      </c>
      <c r="AU104" s="185" t="s">
        <v>82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291</v>
      </c>
    </row>
    <row r="105" spans="1:65" s="2" customFormat="1" ht="16.5" customHeight="1">
      <c r="A105" s="35"/>
      <c r="B105" s="36"/>
      <c r="C105" s="174" t="s">
        <v>229</v>
      </c>
      <c r="D105" s="174" t="s">
        <v>152</v>
      </c>
      <c r="E105" s="175" t="s">
        <v>2335</v>
      </c>
      <c r="F105" s="176" t="s">
        <v>3336</v>
      </c>
      <c r="G105" s="177" t="s">
        <v>247</v>
      </c>
      <c r="H105" s="178">
        <v>100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82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303</v>
      </c>
    </row>
    <row r="106" spans="1:65" s="2" customFormat="1" ht="24.2" customHeight="1">
      <c r="A106" s="35"/>
      <c r="B106" s="36"/>
      <c r="C106" s="229" t="s">
        <v>236</v>
      </c>
      <c r="D106" s="229" t="s">
        <v>1089</v>
      </c>
      <c r="E106" s="230" t="s">
        <v>2337</v>
      </c>
      <c r="F106" s="231" t="s">
        <v>3337</v>
      </c>
      <c r="G106" s="232" t="s">
        <v>247</v>
      </c>
      <c r="H106" s="233">
        <v>50</v>
      </c>
      <c r="I106" s="234"/>
      <c r="J106" s="235">
        <f t="shared" si="0"/>
        <v>0</v>
      </c>
      <c r="K106" s="231" t="s">
        <v>19</v>
      </c>
      <c r="L106" s="236"/>
      <c r="M106" s="237" t="s">
        <v>19</v>
      </c>
      <c r="N106" s="238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204</v>
      </c>
      <c r="AT106" s="185" t="s">
        <v>1089</v>
      </c>
      <c r="AU106" s="185" t="s">
        <v>82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317</v>
      </c>
    </row>
    <row r="107" spans="1:65" s="2" customFormat="1" ht="24.2" customHeight="1">
      <c r="A107" s="35"/>
      <c r="B107" s="36"/>
      <c r="C107" s="229" t="s">
        <v>244</v>
      </c>
      <c r="D107" s="229" t="s">
        <v>1089</v>
      </c>
      <c r="E107" s="230" t="s">
        <v>2340</v>
      </c>
      <c r="F107" s="231" t="s">
        <v>3338</v>
      </c>
      <c r="G107" s="232" t="s">
        <v>247</v>
      </c>
      <c r="H107" s="233">
        <v>50</v>
      </c>
      <c r="I107" s="234"/>
      <c r="J107" s="235">
        <f t="shared" si="0"/>
        <v>0</v>
      </c>
      <c r="K107" s="231" t="s">
        <v>19</v>
      </c>
      <c r="L107" s="236"/>
      <c r="M107" s="237" t="s">
        <v>19</v>
      </c>
      <c r="N107" s="238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204</v>
      </c>
      <c r="AT107" s="185" t="s">
        <v>1089</v>
      </c>
      <c r="AU107" s="185" t="s">
        <v>82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331</v>
      </c>
    </row>
    <row r="108" spans="1:65" s="2" customFormat="1" ht="24.2" customHeight="1">
      <c r="A108" s="35"/>
      <c r="B108" s="36"/>
      <c r="C108" s="174" t="s">
        <v>8</v>
      </c>
      <c r="D108" s="174" t="s">
        <v>152</v>
      </c>
      <c r="E108" s="175" t="s">
        <v>2342</v>
      </c>
      <c r="F108" s="176" t="s">
        <v>3339</v>
      </c>
      <c r="G108" s="177" t="s">
        <v>170</v>
      </c>
      <c r="H108" s="178">
        <v>2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82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343</v>
      </c>
    </row>
    <row r="109" spans="1:65" s="2" customFormat="1" ht="49.15" customHeight="1">
      <c r="A109" s="35"/>
      <c r="B109" s="36"/>
      <c r="C109" s="229" t="s">
        <v>256</v>
      </c>
      <c r="D109" s="229" t="s">
        <v>1089</v>
      </c>
      <c r="E109" s="230" t="s">
        <v>2345</v>
      </c>
      <c r="F109" s="231" t="s">
        <v>3340</v>
      </c>
      <c r="G109" s="232" t="s">
        <v>170</v>
      </c>
      <c r="H109" s="233">
        <v>2</v>
      </c>
      <c r="I109" s="234"/>
      <c r="J109" s="235">
        <f t="shared" si="0"/>
        <v>0</v>
      </c>
      <c r="K109" s="231" t="s">
        <v>19</v>
      </c>
      <c r="L109" s="236"/>
      <c r="M109" s="237" t="s">
        <v>19</v>
      </c>
      <c r="N109" s="238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204</v>
      </c>
      <c r="AT109" s="185" t="s">
        <v>1089</v>
      </c>
      <c r="AU109" s="185" t="s">
        <v>82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355</v>
      </c>
    </row>
    <row r="110" spans="1:65" s="2" customFormat="1" ht="24.2" customHeight="1">
      <c r="A110" s="35"/>
      <c r="B110" s="36"/>
      <c r="C110" s="229" t="s">
        <v>262</v>
      </c>
      <c r="D110" s="229" t="s">
        <v>1089</v>
      </c>
      <c r="E110" s="230" t="s">
        <v>2347</v>
      </c>
      <c r="F110" s="231" t="s">
        <v>3341</v>
      </c>
      <c r="G110" s="232" t="s">
        <v>2320</v>
      </c>
      <c r="H110" s="233">
        <v>24</v>
      </c>
      <c r="I110" s="234"/>
      <c r="J110" s="235">
        <f t="shared" si="0"/>
        <v>0</v>
      </c>
      <c r="K110" s="231" t="s">
        <v>19</v>
      </c>
      <c r="L110" s="236"/>
      <c r="M110" s="237" t="s">
        <v>19</v>
      </c>
      <c r="N110" s="238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204</v>
      </c>
      <c r="AT110" s="185" t="s">
        <v>1089</v>
      </c>
      <c r="AU110" s="185" t="s">
        <v>82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366</v>
      </c>
    </row>
    <row r="111" spans="1:65" s="2" customFormat="1" ht="24.2" customHeight="1">
      <c r="A111" s="35"/>
      <c r="B111" s="36"/>
      <c r="C111" s="229" t="s">
        <v>268</v>
      </c>
      <c r="D111" s="229" t="s">
        <v>1089</v>
      </c>
      <c r="E111" s="230" t="s">
        <v>2349</v>
      </c>
      <c r="F111" s="231" t="s">
        <v>3342</v>
      </c>
      <c r="G111" s="232" t="s">
        <v>2320</v>
      </c>
      <c r="H111" s="233">
        <v>1</v>
      </c>
      <c r="I111" s="234"/>
      <c r="J111" s="235">
        <f t="shared" si="0"/>
        <v>0</v>
      </c>
      <c r="K111" s="231" t="s">
        <v>19</v>
      </c>
      <c r="L111" s="236"/>
      <c r="M111" s="237" t="s">
        <v>19</v>
      </c>
      <c r="N111" s="238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204</v>
      </c>
      <c r="AT111" s="185" t="s">
        <v>1089</v>
      </c>
      <c r="AU111" s="185" t="s">
        <v>82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378</v>
      </c>
    </row>
    <row r="112" spans="1:65" s="2" customFormat="1" ht="24.2" customHeight="1">
      <c r="A112" s="35"/>
      <c r="B112" s="36"/>
      <c r="C112" s="174" t="s">
        <v>274</v>
      </c>
      <c r="D112" s="174" t="s">
        <v>152</v>
      </c>
      <c r="E112" s="175" t="s">
        <v>2351</v>
      </c>
      <c r="F112" s="176" t="s">
        <v>3343</v>
      </c>
      <c r="G112" s="177" t="s">
        <v>2320</v>
      </c>
      <c r="H112" s="178">
        <v>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82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391</v>
      </c>
    </row>
    <row r="113" spans="1:65" s="2" customFormat="1" ht="49.15" customHeight="1">
      <c r="A113" s="35"/>
      <c r="B113" s="36"/>
      <c r="C113" s="174" t="s">
        <v>280</v>
      </c>
      <c r="D113" s="174" t="s">
        <v>152</v>
      </c>
      <c r="E113" s="175" t="s">
        <v>2353</v>
      </c>
      <c r="F113" s="176" t="s">
        <v>3344</v>
      </c>
      <c r="G113" s="177" t="s">
        <v>155</v>
      </c>
      <c r="H113" s="178">
        <v>1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82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403</v>
      </c>
    </row>
    <row r="114" spans="2:63" s="12" customFormat="1" ht="22.9" customHeight="1">
      <c r="B114" s="158"/>
      <c r="C114" s="159"/>
      <c r="D114" s="160" t="s">
        <v>71</v>
      </c>
      <c r="E114" s="172" t="s">
        <v>2364</v>
      </c>
      <c r="F114" s="172" t="s">
        <v>3345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SUM(P115:P177)</f>
        <v>0</v>
      </c>
      <c r="Q114" s="166"/>
      <c r="R114" s="167">
        <f>SUM(R115:R177)</f>
        <v>0</v>
      </c>
      <c r="S114" s="166"/>
      <c r="T114" s="168">
        <f>SUM(T115:T177)</f>
        <v>0</v>
      </c>
      <c r="AR114" s="169" t="s">
        <v>80</v>
      </c>
      <c r="AT114" s="170" t="s">
        <v>71</v>
      </c>
      <c r="AU114" s="170" t="s">
        <v>80</v>
      </c>
      <c r="AY114" s="169" t="s">
        <v>149</v>
      </c>
      <c r="BK114" s="171">
        <f>SUM(BK115:BK177)</f>
        <v>0</v>
      </c>
    </row>
    <row r="115" spans="1:65" s="2" customFormat="1" ht="78" customHeight="1">
      <c r="A115" s="35"/>
      <c r="B115" s="36"/>
      <c r="C115" s="174" t="s">
        <v>7</v>
      </c>
      <c r="D115" s="174" t="s">
        <v>152</v>
      </c>
      <c r="E115" s="175" t="s">
        <v>2366</v>
      </c>
      <c r="F115" s="176" t="s">
        <v>3346</v>
      </c>
      <c r="G115" s="177" t="s">
        <v>2320</v>
      </c>
      <c r="H115" s="178">
        <v>1</v>
      </c>
      <c r="I115" s="179"/>
      <c r="J115" s="180">
        <f aca="true" t="shared" si="10" ref="J115:J146">ROUND(I115*H115,2)</f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aca="true" t="shared" si="11" ref="P115:P146">O115*H115</f>
        <v>0</v>
      </c>
      <c r="Q115" s="183">
        <v>0</v>
      </c>
      <c r="R115" s="183">
        <f aca="true" t="shared" si="12" ref="R115:R146">Q115*H115</f>
        <v>0</v>
      </c>
      <c r="S115" s="183">
        <v>0</v>
      </c>
      <c r="T115" s="184">
        <f aca="true" t="shared" si="13" ref="T115:T146"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82</v>
      </c>
      <c r="AY115" s="18" t="s">
        <v>149</v>
      </c>
      <c r="BE115" s="186">
        <f aca="true" t="shared" si="14" ref="BE115:BE146">IF(N115="základní",J115,0)</f>
        <v>0</v>
      </c>
      <c r="BF115" s="186">
        <f aca="true" t="shared" si="15" ref="BF115:BF146">IF(N115="snížená",J115,0)</f>
        <v>0</v>
      </c>
      <c r="BG115" s="186">
        <f aca="true" t="shared" si="16" ref="BG115:BG146">IF(N115="zákl. přenesená",J115,0)</f>
        <v>0</v>
      </c>
      <c r="BH115" s="186">
        <f aca="true" t="shared" si="17" ref="BH115:BH146">IF(N115="sníž. přenesená",J115,0)</f>
        <v>0</v>
      </c>
      <c r="BI115" s="186">
        <f aca="true" t="shared" si="18" ref="BI115:BI146">IF(N115="nulová",J115,0)</f>
        <v>0</v>
      </c>
      <c r="BJ115" s="18" t="s">
        <v>80</v>
      </c>
      <c r="BK115" s="186">
        <f aca="true" t="shared" si="19" ref="BK115:BK146">ROUND(I115*H115,2)</f>
        <v>0</v>
      </c>
      <c r="BL115" s="18" t="s">
        <v>157</v>
      </c>
      <c r="BM115" s="185" t="s">
        <v>416</v>
      </c>
    </row>
    <row r="116" spans="1:65" s="2" customFormat="1" ht="33" customHeight="1">
      <c r="A116" s="35"/>
      <c r="B116" s="36"/>
      <c r="C116" s="174" t="s">
        <v>291</v>
      </c>
      <c r="D116" s="174" t="s">
        <v>152</v>
      </c>
      <c r="E116" s="175" t="s">
        <v>2369</v>
      </c>
      <c r="F116" s="176" t="s">
        <v>3347</v>
      </c>
      <c r="G116" s="177" t="s">
        <v>155</v>
      </c>
      <c r="H116" s="178">
        <v>96</v>
      </c>
      <c r="I116" s="179"/>
      <c r="J116" s="180">
        <f t="shared" si="1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82</v>
      </c>
      <c r="AY116" s="18" t="s">
        <v>149</v>
      </c>
      <c r="BE116" s="186">
        <f t="shared" si="14"/>
        <v>0</v>
      </c>
      <c r="BF116" s="186">
        <f t="shared" si="15"/>
        <v>0</v>
      </c>
      <c r="BG116" s="186">
        <f t="shared" si="16"/>
        <v>0</v>
      </c>
      <c r="BH116" s="186">
        <f t="shared" si="17"/>
        <v>0</v>
      </c>
      <c r="BI116" s="186">
        <f t="shared" si="18"/>
        <v>0</v>
      </c>
      <c r="BJ116" s="18" t="s">
        <v>80</v>
      </c>
      <c r="BK116" s="186">
        <f t="shared" si="19"/>
        <v>0</v>
      </c>
      <c r="BL116" s="18" t="s">
        <v>157</v>
      </c>
      <c r="BM116" s="185" t="s">
        <v>432</v>
      </c>
    </row>
    <row r="117" spans="1:65" s="2" customFormat="1" ht="33" customHeight="1">
      <c r="A117" s="35"/>
      <c r="B117" s="36"/>
      <c r="C117" s="174" t="s">
        <v>297</v>
      </c>
      <c r="D117" s="174" t="s">
        <v>152</v>
      </c>
      <c r="E117" s="175" t="s">
        <v>2371</v>
      </c>
      <c r="F117" s="176" t="s">
        <v>3348</v>
      </c>
      <c r="G117" s="177" t="s">
        <v>155</v>
      </c>
      <c r="H117" s="178">
        <v>30</v>
      </c>
      <c r="I117" s="179"/>
      <c r="J117" s="180">
        <f t="shared" si="1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1"/>
        <v>0</v>
      </c>
      <c r="Q117" s="183">
        <v>0</v>
      </c>
      <c r="R117" s="183">
        <f t="shared" si="12"/>
        <v>0</v>
      </c>
      <c r="S117" s="183">
        <v>0</v>
      </c>
      <c r="T117" s="184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82</v>
      </c>
      <c r="AY117" s="18" t="s">
        <v>149</v>
      </c>
      <c r="BE117" s="186">
        <f t="shared" si="14"/>
        <v>0</v>
      </c>
      <c r="BF117" s="186">
        <f t="shared" si="15"/>
        <v>0</v>
      </c>
      <c r="BG117" s="186">
        <f t="shared" si="16"/>
        <v>0</v>
      </c>
      <c r="BH117" s="186">
        <f t="shared" si="17"/>
        <v>0</v>
      </c>
      <c r="BI117" s="186">
        <f t="shared" si="18"/>
        <v>0</v>
      </c>
      <c r="BJ117" s="18" t="s">
        <v>80</v>
      </c>
      <c r="BK117" s="186">
        <f t="shared" si="19"/>
        <v>0</v>
      </c>
      <c r="BL117" s="18" t="s">
        <v>157</v>
      </c>
      <c r="BM117" s="185" t="s">
        <v>444</v>
      </c>
    </row>
    <row r="118" spans="1:65" s="2" customFormat="1" ht="37.9" customHeight="1">
      <c r="A118" s="35"/>
      <c r="B118" s="36"/>
      <c r="C118" s="174" t="s">
        <v>303</v>
      </c>
      <c r="D118" s="174" t="s">
        <v>152</v>
      </c>
      <c r="E118" s="175" t="s">
        <v>2373</v>
      </c>
      <c r="F118" s="176" t="s">
        <v>3349</v>
      </c>
      <c r="G118" s="177" t="s">
        <v>247</v>
      </c>
      <c r="H118" s="178">
        <v>90</v>
      </c>
      <c r="I118" s="179"/>
      <c r="J118" s="180">
        <f t="shared" si="1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1"/>
        <v>0</v>
      </c>
      <c r="Q118" s="183">
        <v>0</v>
      </c>
      <c r="R118" s="183">
        <f t="shared" si="12"/>
        <v>0</v>
      </c>
      <c r="S118" s="183">
        <v>0</v>
      </c>
      <c r="T118" s="184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82</v>
      </c>
      <c r="AY118" s="18" t="s">
        <v>149</v>
      </c>
      <c r="BE118" s="186">
        <f t="shared" si="14"/>
        <v>0</v>
      </c>
      <c r="BF118" s="186">
        <f t="shared" si="15"/>
        <v>0</v>
      </c>
      <c r="BG118" s="186">
        <f t="shared" si="16"/>
        <v>0</v>
      </c>
      <c r="BH118" s="186">
        <f t="shared" si="17"/>
        <v>0</v>
      </c>
      <c r="BI118" s="186">
        <f t="shared" si="18"/>
        <v>0</v>
      </c>
      <c r="BJ118" s="18" t="s">
        <v>80</v>
      </c>
      <c r="BK118" s="186">
        <f t="shared" si="19"/>
        <v>0</v>
      </c>
      <c r="BL118" s="18" t="s">
        <v>157</v>
      </c>
      <c r="BM118" s="185" t="s">
        <v>455</v>
      </c>
    </row>
    <row r="119" spans="1:65" s="2" customFormat="1" ht="16.5" customHeight="1">
      <c r="A119" s="35"/>
      <c r="B119" s="36"/>
      <c r="C119" s="229" t="s">
        <v>311</v>
      </c>
      <c r="D119" s="229" t="s">
        <v>1089</v>
      </c>
      <c r="E119" s="230" t="s">
        <v>2376</v>
      </c>
      <c r="F119" s="231" t="s">
        <v>3350</v>
      </c>
      <c r="G119" s="232" t="s">
        <v>247</v>
      </c>
      <c r="H119" s="233">
        <v>90</v>
      </c>
      <c r="I119" s="234"/>
      <c r="J119" s="235">
        <f t="shared" si="10"/>
        <v>0</v>
      </c>
      <c r="K119" s="231" t="s">
        <v>19</v>
      </c>
      <c r="L119" s="236"/>
      <c r="M119" s="237" t="s">
        <v>19</v>
      </c>
      <c r="N119" s="238" t="s">
        <v>43</v>
      </c>
      <c r="O119" s="65"/>
      <c r="P119" s="183">
        <f t="shared" si="11"/>
        <v>0</v>
      </c>
      <c r="Q119" s="183">
        <v>0</v>
      </c>
      <c r="R119" s="183">
        <f t="shared" si="12"/>
        <v>0</v>
      </c>
      <c r="S119" s="183">
        <v>0</v>
      </c>
      <c r="T119" s="184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204</v>
      </c>
      <c r="AT119" s="185" t="s">
        <v>1089</v>
      </c>
      <c r="AU119" s="185" t="s">
        <v>82</v>
      </c>
      <c r="AY119" s="18" t="s">
        <v>149</v>
      </c>
      <c r="BE119" s="186">
        <f t="shared" si="14"/>
        <v>0</v>
      </c>
      <c r="BF119" s="186">
        <f t="shared" si="15"/>
        <v>0</v>
      </c>
      <c r="BG119" s="186">
        <f t="shared" si="16"/>
        <v>0</v>
      </c>
      <c r="BH119" s="186">
        <f t="shared" si="17"/>
        <v>0</v>
      </c>
      <c r="BI119" s="186">
        <f t="shared" si="18"/>
        <v>0</v>
      </c>
      <c r="BJ119" s="18" t="s">
        <v>80</v>
      </c>
      <c r="BK119" s="186">
        <f t="shared" si="19"/>
        <v>0</v>
      </c>
      <c r="BL119" s="18" t="s">
        <v>157</v>
      </c>
      <c r="BM119" s="185" t="s">
        <v>470</v>
      </c>
    </row>
    <row r="120" spans="1:65" s="2" customFormat="1" ht="16.5" customHeight="1">
      <c r="A120" s="35"/>
      <c r="B120" s="36"/>
      <c r="C120" s="174" t="s">
        <v>317</v>
      </c>
      <c r="D120" s="174" t="s">
        <v>152</v>
      </c>
      <c r="E120" s="175" t="s">
        <v>2378</v>
      </c>
      <c r="F120" s="176" t="s">
        <v>3351</v>
      </c>
      <c r="G120" s="177" t="s">
        <v>247</v>
      </c>
      <c r="H120" s="178">
        <v>120</v>
      </c>
      <c r="I120" s="179"/>
      <c r="J120" s="180">
        <f t="shared" si="1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1"/>
        <v>0</v>
      </c>
      <c r="Q120" s="183">
        <v>0</v>
      </c>
      <c r="R120" s="183">
        <f t="shared" si="12"/>
        <v>0</v>
      </c>
      <c r="S120" s="183">
        <v>0</v>
      </c>
      <c r="T120" s="184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82</v>
      </c>
      <c r="AY120" s="18" t="s">
        <v>149</v>
      </c>
      <c r="BE120" s="186">
        <f t="shared" si="14"/>
        <v>0</v>
      </c>
      <c r="BF120" s="186">
        <f t="shared" si="15"/>
        <v>0</v>
      </c>
      <c r="BG120" s="186">
        <f t="shared" si="16"/>
        <v>0</v>
      </c>
      <c r="BH120" s="186">
        <f t="shared" si="17"/>
        <v>0</v>
      </c>
      <c r="BI120" s="186">
        <f t="shared" si="18"/>
        <v>0</v>
      </c>
      <c r="BJ120" s="18" t="s">
        <v>80</v>
      </c>
      <c r="BK120" s="186">
        <f t="shared" si="19"/>
        <v>0</v>
      </c>
      <c r="BL120" s="18" t="s">
        <v>157</v>
      </c>
      <c r="BM120" s="185" t="s">
        <v>483</v>
      </c>
    </row>
    <row r="121" spans="1:65" s="2" customFormat="1" ht="24.2" customHeight="1">
      <c r="A121" s="35"/>
      <c r="B121" s="36"/>
      <c r="C121" s="229" t="s">
        <v>323</v>
      </c>
      <c r="D121" s="229" t="s">
        <v>1089</v>
      </c>
      <c r="E121" s="230" t="s">
        <v>2380</v>
      </c>
      <c r="F121" s="231" t="s">
        <v>3352</v>
      </c>
      <c r="G121" s="232" t="s">
        <v>247</v>
      </c>
      <c r="H121" s="233">
        <v>120</v>
      </c>
      <c r="I121" s="234"/>
      <c r="J121" s="235">
        <f t="shared" si="10"/>
        <v>0</v>
      </c>
      <c r="K121" s="231" t="s">
        <v>19</v>
      </c>
      <c r="L121" s="236"/>
      <c r="M121" s="237" t="s">
        <v>19</v>
      </c>
      <c r="N121" s="238" t="s">
        <v>43</v>
      </c>
      <c r="O121" s="65"/>
      <c r="P121" s="183">
        <f t="shared" si="11"/>
        <v>0</v>
      </c>
      <c r="Q121" s="183">
        <v>0</v>
      </c>
      <c r="R121" s="183">
        <f t="shared" si="12"/>
        <v>0</v>
      </c>
      <c r="S121" s="183">
        <v>0</v>
      </c>
      <c r="T121" s="184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204</v>
      </c>
      <c r="AT121" s="185" t="s">
        <v>1089</v>
      </c>
      <c r="AU121" s="185" t="s">
        <v>82</v>
      </c>
      <c r="AY121" s="18" t="s">
        <v>149</v>
      </c>
      <c r="BE121" s="186">
        <f t="shared" si="14"/>
        <v>0</v>
      </c>
      <c r="BF121" s="186">
        <f t="shared" si="15"/>
        <v>0</v>
      </c>
      <c r="BG121" s="186">
        <f t="shared" si="16"/>
        <v>0</v>
      </c>
      <c r="BH121" s="186">
        <f t="shared" si="17"/>
        <v>0</v>
      </c>
      <c r="BI121" s="186">
        <f t="shared" si="18"/>
        <v>0</v>
      </c>
      <c r="BJ121" s="18" t="s">
        <v>80</v>
      </c>
      <c r="BK121" s="186">
        <f t="shared" si="19"/>
        <v>0</v>
      </c>
      <c r="BL121" s="18" t="s">
        <v>157</v>
      </c>
      <c r="BM121" s="185" t="s">
        <v>497</v>
      </c>
    </row>
    <row r="122" spans="1:65" s="2" customFormat="1" ht="49.15" customHeight="1">
      <c r="A122" s="35"/>
      <c r="B122" s="36"/>
      <c r="C122" s="174" t="s">
        <v>331</v>
      </c>
      <c r="D122" s="174" t="s">
        <v>152</v>
      </c>
      <c r="E122" s="175" t="s">
        <v>2382</v>
      </c>
      <c r="F122" s="176" t="s">
        <v>3353</v>
      </c>
      <c r="G122" s="177" t="s">
        <v>155</v>
      </c>
      <c r="H122" s="178">
        <v>15</v>
      </c>
      <c r="I122" s="179"/>
      <c r="J122" s="180">
        <f t="shared" si="1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1"/>
        <v>0</v>
      </c>
      <c r="Q122" s="183">
        <v>0</v>
      </c>
      <c r="R122" s="183">
        <f t="shared" si="12"/>
        <v>0</v>
      </c>
      <c r="S122" s="183">
        <v>0</v>
      </c>
      <c r="T122" s="184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82</v>
      </c>
      <c r="AY122" s="18" t="s">
        <v>149</v>
      </c>
      <c r="BE122" s="186">
        <f t="shared" si="14"/>
        <v>0</v>
      </c>
      <c r="BF122" s="186">
        <f t="shared" si="15"/>
        <v>0</v>
      </c>
      <c r="BG122" s="186">
        <f t="shared" si="16"/>
        <v>0</v>
      </c>
      <c r="BH122" s="186">
        <f t="shared" si="17"/>
        <v>0</v>
      </c>
      <c r="BI122" s="186">
        <f t="shared" si="18"/>
        <v>0</v>
      </c>
      <c r="BJ122" s="18" t="s">
        <v>80</v>
      </c>
      <c r="BK122" s="186">
        <f t="shared" si="19"/>
        <v>0</v>
      </c>
      <c r="BL122" s="18" t="s">
        <v>157</v>
      </c>
      <c r="BM122" s="185" t="s">
        <v>516</v>
      </c>
    </row>
    <row r="123" spans="1:65" s="2" customFormat="1" ht="24.2" customHeight="1">
      <c r="A123" s="35"/>
      <c r="B123" s="36"/>
      <c r="C123" s="229" t="s">
        <v>337</v>
      </c>
      <c r="D123" s="229" t="s">
        <v>1089</v>
      </c>
      <c r="E123" s="230" t="s">
        <v>2384</v>
      </c>
      <c r="F123" s="231" t="s">
        <v>3354</v>
      </c>
      <c r="G123" s="232" t="s">
        <v>155</v>
      </c>
      <c r="H123" s="233">
        <v>15</v>
      </c>
      <c r="I123" s="234"/>
      <c r="J123" s="235">
        <f t="shared" si="10"/>
        <v>0</v>
      </c>
      <c r="K123" s="231" t="s">
        <v>19</v>
      </c>
      <c r="L123" s="236"/>
      <c r="M123" s="237" t="s">
        <v>19</v>
      </c>
      <c r="N123" s="238" t="s">
        <v>43</v>
      </c>
      <c r="O123" s="65"/>
      <c r="P123" s="183">
        <f t="shared" si="11"/>
        <v>0</v>
      </c>
      <c r="Q123" s="183">
        <v>0</v>
      </c>
      <c r="R123" s="183">
        <f t="shared" si="12"/>
        <v>0</v>
      </c>
      <c r="S123" s="183">
        <v>0</v>
      </c>
      <c r="T123" s="184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204</v>
      </c>
      <c r="AT123" s="185" t="s">
        <v>1089</v>
      </c>
      <c r="AU123" s="185" t="s">
        <v>82</v>
      </c>
      <c r="AY123" s="18" t="s">
        <v>149</v>
      </c>
      <c r="BE123" s="186">
        <f t="shared" si="14"/>
        <v>0</v>
      </c>
      <c r="BF123" s="186">
        <f t="shared" si="15"/>
        <v>0</v>
      </c>
      <c r="BG123" s="186">
        <f t="shared" si="16"/>
        <v>0</v>
      </c>
      <c r="BH123" s="186">
        <f t="shared" si="17"/>
        <v>0</v>
      </c>
      <c r="BI123" s="186">
        <f t="shared" si="18"/>
        <v>0</v>
      </c>
      <c r="BJ123" s="18" t="s">
        <v>80</v>
      </c>
      <c r="BK123" s="186">
        <f t="shared" si="19"/>
        <v>0</v>
      </c>
      <c r="BL123" s="18" t="s">
        <v>157</v>
      </c>
      <c r="BM123" s="185" t="s">
        <v>527</v>
      </c>
    </row>
    <row r="124" spans="1:65" s="2" customFormat="1" ht="16.5" customHeight="1">
      <c r="A124" s="35"/>
      <c r="B124" s="36"/>
      <c r="C124" s="174" t="s">
        <v>343</v>
      </c>
      <c r="D124" s="174" t="s">
        <v>152</v>
      </c>
      <c r="E124" s="175" t="s">
        <v>2386</v>
      </c>
      <c r="F124" s="176" t="s">
        <v>3328</v>
      </c>
      <c r="G124" s="177" t="s">
        <v>247</v>
      </c>
      <c r="H124" s="178">
        <v>92</v>
      </c>
      <c r="I124" s="179"/>
      <c r="J124" s="180">
        <f t="shared" si="1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1"/>
        <v>0</v>
      </c>
      <c r="Q124" s="183">
        <v>0</v>
      </c>
      <c r="R124" s="183">
        <f t="shared" si="12"/>
        <v>0</v>
      </c>
      <c r="S124" s="183">
        <v>0</v>
      </c>
      <c r="T124" s="184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82</v>
      </c>
      <c r="AY124" s="18" t="s">
        <v>149</v>
      </c>
      <c r="BE124" s="186">
        <f t="shared" si="14"/>
        <v>0</v>
      </c>
      <c r="BF124" s="186">
        <f t="shared" si="15"/>
        <v>0</v>
      </c>
      <c r="BG124" s="186">
        <f t="shared" si="16"/>
        <v>0</v>
      </c>
      <c r="BH124" s="186">
        <f t="shared" si="17"/>
        <v>0</v>
      </c>
      <c r="BI124" s="186">
        <f t="shared" si="18"/>
        <v>0</v>
      </c>
      <c r="BJ124" s="18" t="s">
        <v>80</v>
      </c>
      <c r="BK124" s="186">
        <f t="shared" si="19"/>
        <v>0</v>
      </c>
      <c r="BL124" s="18" t="s">
        <v>157</v>
      </c>
      <c r="BM124" s="185" t="s">
        <v>540</v>
      </c>
    </row>
    <row r="125" spans="1:65" s="2" customFormat="1" ht="37.9" customHeight="1">
      <c r="A125" s="35"/>
      <c r="B125" s="36"/>
      <c r="C125" s="229" t="s">
        <v>349</v>
      </c>
      <c r="D125" s="229" t="s">
        <v>1089</v>
      </c>
      <c r="E125" s="230" t="s">
        <v>2388</v>
      </c>
      <c r="F125" s="231" t="s">
        <v>3355</v>
      </c>
      <c r="G125" s="232" t="s">
        <v>247</v>
      </c>
      <c r="H125" s="233">
        <v>30</v>
      </c>
      <c r="I125" s="234"/>
      <c r="J125" s="235">
        <f t="shared" si="10"/>
        <v>0</v>
      </c>
      <c r="K125" s="231" t="s">
        <v>19</v>
      </c>
      <c r="L125" s="236"/>
      <c r="M125" s="237" t="s">
        <v>19</v>
      </c>
      <c r="N125" s="238" t="s">
        <v>43</v>
      </c>
      <c r="O125" s="65"/>
      <c r="P125" s="183">
        <f t="shared" si="11"/>
        <v>0</v>
      </c>
      <c r="Q125" s="183">
        <v>0</v>
      </c>
      <c r="R125" s="183">
        <f t="shared" si="12"/>
        <v>0</v>
      </c>
      <c r="S125" s="183">
        <v>0</v>
      </c>
      <c r="T125" s="184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204</v>
      </c>
      <c r="AT125" s="185" t="s">
        <v>1089</v>
      </c>
      <c r="AU125" s="185" t="s">
        <v>82</v>
      </c>
      <c r="AY125" s="18" t="s">
        <v>149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18" t="s">
        <v>80</v>
      </c>
      <c r="BK125" s="186">
        <f t="shared" si="19"/>
        <v>0</v>
      </c>
      <c r="BL125" s="18" t="s">
        <v>157</v>
      </c>
      <c r="BM125" s="185" t="s">
        <v>555</v>
      </c>
    </row>
    <row r="126" spans="1:65" s="2" customFormat="1" ht="37.9" customHeight="1">
      <c r="A126" s="35"/>
      <c r="B126" s="36"/>
      <c r="C126" s="229" t="s">
        <v>355</v>
      </c>
      <c r="D126" s="229" t="s">
        <v>1089</v>
      </c>
      <c r="E126" s="230" t="s">
        <v>2390</v>
      </c>
      <c r="F126" s="231" t="s">
        <v>3356</v>
      </c>
      <c r="G126" s="232" t="s">
        <v>247</v>
      </c>
      <c r="H126" s="233">
        <v>42</v>
      </c>
      <c r="I126" s="234"/>
      <c r="J126" s="235">
        <f t="shared" si="10"/>
        <v>0</v>
      </c>
      <c r="K126" s="231" t="s">
        <v>19</v>
      </c>
      <c r="L126" s="236"/>
      <c r="M126" s="237" t="s">
        <v>19</v>
      </c>
      <c r="N126" s="238" t="s">
        <v>43</v>
      </c>
      <c r="O126" s="65"/>
      <c r="P126" s="183">
        <f t="shared" si="11"/>
        <v>0</v>
      </c>
      <c r="Q126" s="183">
        <v>0</v>
      </c>
      <c r="R126" s="183">
        <f t="shared" si="12"/>
        <v>0</v>
      </c>
      <c r="S126" s="183">
        <v>0</v>
      </c>
      <c r="T126" s="184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204</v>
      </c>
      <c r="AT126" s="185" t="s">
        <v>1089</v>
      </c>
      <c r="AU126" s="185" t="s">
        <v>82</v>
      </c>
      <c r="AY126" s="18" t="s">
        <v>149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18" t="s">
        <v>80</v>
      </c>
      <c r="BK126" s="186">
        <f t="shared" si="19"/>
        <v>0</v>
      </c>
      <c r="BL126" s="18" t="s">
        <v>157</v>
      </c>
      <c r="BM126" s="185" t="s">
        <v>567</v>
      </c>
    </row>
    <row r="127" spans="1:65" s="2" customFormat="1" ht="37.9" customHeight="1">
      <c r="A127" s="35"/>
      <c r="B127" s="36"/>
      <c r="C127" s="229" t="s">
        <v>360</v>
      </c>
      <c r="D127" s="229" t="s">
        <v>1089</v>
      </c>
      <c r="E127" s="230" t="s">
        <v>2392</v>
      </c>
      <c r="F127" s="231" t="s">
        <v>3357</v>
      </c>
      <c r="G127" s="232" t="s">
        <v>247</v>
      </c>
      <c r="H127" s="233">
        <v>12</v>
      </c>
      <c r="I127" s="234"/>
      <c r="J127" s="235">
        <f t="shared" si="10"/>
        <v>0</v>
      </c>
      <c r="K127" s="231" t="s">
        <v>19</v>
      </c>
      <c r="L127" s="236"/>
      <c r="M127" s="237" t="s">
        <v>19</v>
      </c>
      <c r="N127" s="238" t="s">
        <v>43</v>
      </c>
      <c r="O127" s="65"/>
      <c r="P127" s="183">
        <f t="shared" si="11"/>
        <v>0</v>
      </c>
      <c r="Q127" s="183">
        <v>0</v>
      </c>
      <c r="R127" s="183">
        <f t="shared" si="12"/>
        <v>0</v>
      </c>
      <c r="S127" s="183">
        <v>0</v>
      </c>
      <c r="T127" s="184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204</v>
      </c>
      <c r="AT127" s="185" t="s">
        <v>1089</v>
      </c>
      <c r="AU127" s="185" t="s">
        <v>82</v>
      </c>
      <c r="AY127" s="18" t="s">
        <v>149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18" t="s">
        <v>80</v>
      </c>
      <c r="BK127" s="186">
        <f t="shared" si="19"/>
        <v>0</v>
      </c>
      <c r="BL127" s="18" t="s">
        <v>157</v>
      </c>
      <c r="BM127" s="185" t="s">
        <v>579</v>
      </c>
    </row>
    <row r="128" spans="1:65" s="2" customFormat="1" ht="37.9" customHeight="1">
      <c r="A128" s="35"/>
      <c r="B128" s="36"/>
      <c r="C128" s="229" t="s">
        <v>366</v>
      </c>
      <c r="D128" s="229" t="s">
        <v>1089</v>
      </c>
      <c r="E128" s="230" t="s">
        <v>2395</v>
      </c>
      <c r="F128" s="231" t="s">
        <v>3358</v>
      </c>
      <c r="G128" s="232" t="s">
        <v>247</v>
      </c>
      <c r="H128" s="233">
        <v>8</v>
      </c>
      <c r="I128" s="234"/>
      <c r="J128" s="235">
        <f t="shared" si="10"/>
        <v>0</v>
      </c>
      <c r="K128" s="231" t="s">
        <v>19</v>
      </c>
      <c r="L128" s="236"/>
      <c r="M128" s="237" t="s">
        <v>19</v>
      </c>
      <c r="N128" s="238" t="s">
        <v>43</v>
      </c>
      <c r="O128" s="65"/>
      <c r="P128" s="183">
        <f t="shared" si="11"/>
        <v>0</v>
      </c>
      <c r="Q128" s="183">
        <v>0</v>
      </c>
      <c r="R128" s="183">
        <f t="shared" si="12"/>
        <v>0</v>
      </c>
      <c r="S128" s="183">
        <v>0</v>
      </c>
      <c r="T128" s="184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204</v>
      </c>
      <c r="AT128" s="185" t="s">
        <v>1089</v>
      </c>
      <c r="AU128" s="185" t="s">
        <v>82</v>
      </c>
      <c r="AY128" s="18" t="s">
        <v>149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18" t="s">
        <v>80</v>
      </c>
      <c r="BK128" s="186">
        <f t="shared" si="19"/>
        <v>0</v>
      </c>
      <c r="BL128" s="18" t="s">
        <v>157</v>
      </c>
      <c r="BM128" s="185" t="s">
        <v>593</v>
      </c>
    </row>
    <row r="129" spans="1:65" s="2" customFormat="1" ht="24.2" customHeight="1">
      <c r="A129" s="35"/>
      <c r="B129" s="36"/>
      <c r="C129" s="174" t="s">
        <v>372</v>
      </c>
      <c r="D129" s="174" t="s">
        <v>152</v>
      </c>
      <c r="E129" s="175" t="s">
        <v>2398</v>
      </c>
      <c r="F129" s="176" t="s">
        <v>3359</v>
      </c>
      <c r="G129" s="177" t="s">
        <v>155</v>
      </c>
      <c r="H129" s="178">
        <v>6</v>
      </c>
      <c r="I129" s="179"/>
      <c r="J129" s="180">
        <f t="shared" si="10"/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 t="shared" si="11"/>
        <v>0</v>
      </c>
      <c r="Q129" s="183">
        <v>0</v>
      </c>
      <c r="R129" s="183">
        <f t="shared" si="12"/>
        <v>0</v>
      </c>
      <c r="S129" s="183">
        <v>0</v>
      </c>
      <c r="T129" s="184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82</v>
      </c>
      <c r="AY129" s="18" t="s">
        <v>149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18" t="s">
        <v>80</v>
      </c>
      <c r="BK129" s="186">
        <f t="shared" si="19"/>
        <v>0</v>
      </c>
      <c r="BL129" s="18" t="s">
        <v>157</v>
      </c>
      <c r="BM129" s="185" t="s">
        <v>605</v>
      </c>
    </row>
    <row r="130" spans="1:65" s="2" customFormat="1" ht="49.15" customHeight="1">
      <c r="A130" s="35"/>
      <c r="B130" s="36"/>
      <c r="C130" s="174" t="s">
        <v>378</v>
      </c>
      <c r="D130" s="174" t="s">
        <v>152</v>
      </c>
      <c r="E130" s="175" t="s">
        <v>2400</v>
      </c>
      <c r="F130" s="176" t="s">
        <v>3360</v>
      </c>
      <c r="G130" s="177" t="s">
        <v>155</v>
      </c>
      <c r="H130" s="178">
        <v>1</v>
      </c>
      <c r="I130" s="179"/>
      <c r="J130" s="180">
        <f t="shared" si="10"/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 t="shared" si="11"/>
        <v>0</v>
      </c>
      <c r="Q130" s="183">
        <v>0</v>
      </c>
      <c r="R130" s="183">
        <f t="shared" si="12"/>
        <v>0</v>
      </c>
      <c r="S130" s="183">
        <v>0</v>
      </c>
      <c r="T130" s="184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82</v>
      </c>
      <c r="AY130" s="18" t="s">
        <v>149</v>
      </c>
      <c r="BE130" s="186">
        <f t="shared" si="14"/>
        <v>0</v>
      </c>
      <c r="BF130" s="186">
        <f t="shared" si="15"/>
        <v>0</v>
      </c>
      <c r="BG130" s="186">
        <f t="shared" si="16"/>
        <v>0</v>
      </c>
      <c r="BH130" s="186">
        <f t="shared" si="17"/>
        <v>0</v>
      </c>
      <c r="BI130" s="186">
        <f t="shared" si="18"/>
        <v>0</v>
      </c>
      <c r="BJ130" s="18" t="s">
        <v>80</v>
      </c>
      <c r="BK130" s="186">
        <f t="shared" si="19"/>
        <v>0</v>
      </c>
      <c r="BL130" s="18" t="s">
        <v>157</v>
      </c>
      <c r="BM130" s="185" t="s">
        <v>618</v>
      </c>
    </row>
    <row r="131" spans="1:65" s="2" customFormat="1" ht="24.2" customHeight="1">
      <c r="A131" s="35"/>
      <c r="B131" s="36"/>
      <c r="C131" s="229" t="s">
        <v>385</v>
      </c>
      <c r="D131" s="229" t="s">
        <v>1089</v>
      </c>
      <c r="E131" s="230" t="s">
        <v>2402</v>
      </c>
      <c r="F131" s="231" t="s">
        <v>3361</v>
      </c>
      <c r="G131" s="232" t="s">
        <v>155</v>
      </c>
      <c r="H131" s="233">
        <v>1</v>
      </c>
      <c r="I131" s="234"/>
      <c r="J131" s="235">
        <f t="shared" si="10"/>
        <v>0</v>
      </c>
      <c r="K131" s="231" t="s">
        <v>19</v>
      </c>
      <c r="L131" s="236"/>
      <c r="M131" s="237" t="s">
        <v>19</v>
      </c>
      <c r="N131" s="238" t="s">
        <v>43</v>
      </c>
      <c r="O131" s="65"/>
      <c r="P131" s="183">
        <f t="shared" si="11"/>
        <v>0</v>
      </c>
      <c r="Q131" s="183">
        <v>0</v>
      </c>
      <c r="R131" s="183">
        <f t="shared" si="12"/>
        <v>0</v>
      </c>
      <c r="S131" s="183">
        <v>0</v>
      </c>
      <c r="T131" s="184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204</v>
      </c>
      <c r="AT131" s="185" t="s">
        <v>1089</v>
      </c>
      <c r="AU131" s="185" t="s">
        <v>82</v>
      </c>
      <c r="AY131" s="18" t="s">
        <v>149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18" t="s">
        <v>80</v>
      </c>
      <c r="BK131" s="186">
        <f t="shared" si="19"/>
        <v>0</v>
      </c>
      <c r="BL131" s="18" t="s">
        <v>157</v>
      </c>
      <c r="BM131" s="185" t="s">
        <v>632</v>
      </c>
    </row>
    <row r="132" spans="1:65" s="2" customFormat="1" ht="49.15" customHeight="1">
      <c r="A132" s="35"/>
      <c r="B132" s="36"/>
      <c r="C132" s="174" t="s">
        <v>391</v>
      </c>
      <c r="D132" s="174" t="s">
        <v>152</v>
      </c>
      <c r="E132" s="175" t="s">
        <v>2405</v>
      </c>
      <c r="F132" s="176" t="s">
        <v>3362</v>
      </c>
      <c r="G132" s="177" t="s">
        <v>155</v>
      </c>
      <c r="H132" s="178">
        <v>10</v>
      </c>
      <c r="I132" s="179"/>
      <c r="J132" s="180">
        <f t="shared" si="1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11"/>
        <v>0</v>
      </c>
      <c r="Q132" s="183">
        <v>0</v>
      </c>
      <c r="R132" s="183">
        <f t="shared" si="12"/>
        <v>0</v>
      </c>
      <c r="S132" s="183">
        <v>0</v>
      </c>
      <c r="T132" s="184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82</v>
      </c>
      <c r="AY132" s="18" t="s">
        <v>149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18" t="s">
        <v>80</v>
      </c>
      <c r="BK132" s="186">
        <f t="shared" si="19"/>
        <v>0</v>
      </c>
      <c r="BL132" s="18" t="s">
        <v>157</v>
      </c>
      <c r="BM132" s="185" t="s">
        <v>648</v>
      </c>
    </row>
    <row r="133" spans="1:65" s="2" customFormat="1" ht="24.2" customHeight="1">
      <c r="A133" s="35"/>
      <c r="B133" s="36"/>
      <c r="C133" s="229" t="s">
        <v>397</v>
      </c>
      <c r="D133" s="229" t="s">
        <v>1089</v>
      </c>
      <c r="E133" s="230" t="s">
        <v>2408</v>
      </c>
      <c r="F133" s="231" t="s">
        <v>3363</v>
      </c>
      <c r="G133" s="232" t="s">
        <v>155</v>
      </c>
      <c r="H133" s="233">
        <v>10</v>
      </c>
      <c r="I133" s="234"/>
      <c r="J133" s="235">
        <f t="shared" si="10"/>
        <v>0</v>
      </c>
      <c r="K133" s="231" t="s">
        <v>19</v>
      </c>
      <c r="L133" s="236"/>
      <c r="M133" s="237" t="s">
        <v>19</v>
      </c>
      <c r="N133" s="238" t="s">
        <v>43</v>
      </c>
      <c r="O133" s="65"/>
      <c r="P133" s="183">
        <f t="shared" si="11"/>
        <v>0</v>
      </c>
      <c r="Q133" s="183">
        <v>0</v>
      </c>
      <c r="R133" s="183">
        <f t="shared" si="12"/>
        <v>0</v>
      </c>
      <c r="S133" s="183">
        <v>0</v>
      </c>
      <c r="T133" s="184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204</v>
      </c>
      <c r="AT133" s="185" t="s">
        <v>1089</v>
      </c>
      <c r="AU133" s="185" t="s">
        <v>82</v>
      </c>
      <c r="AY133" s="18" t="s">
        <v>149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18" t="s">
        <v>80</v>
      </c>
      <c r="BK133" s="186">
        <f t="shared" si="19"/>
        <v>0</v>
      </c>
      <c r="BL133" s="18" t="s">
        <v>157</v>
      </c>
      <c r="BM133" s="185" t="s">
        <v>660</v>
      </c>
    </row>
    <row r="134" spans="1:65" s="2" customFormat="1" ht="49.15" customHeight="1">
      <c r="A134" s="35"/>
      <c r="B134" s="36"/>
      <c r="C134" s="174" t="s">
        <v>403</v>
      </c>
      <c r="D134" s="174" t="s">
        <v>152</v>
      </c>
      <c r="E134" s="175" t="s">
        <v>2410</v>
      </c>
      <c r="F134" s="176" t="s">
        <v>3364</v>
      </c>
      <c r="G134" s="177" t="s">
        <v>155</v>
      </c>
      <c r="H134" s="178">
        <v>1</v>
      </c>
      <c r="I134" s="179"/>
      <c r="J134" s="180">
        <f t="shared" si="1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11"/>
        <v>0</v>
      </c>
      <c r="Q134" s="183">
        <v>0</v>
      </c>
      <c r="R134" s="183">
        <f t="shared" si="12"/>
        <v>0</v>
      </c>
      <c r="S134" s="183">
        <v>0</v>
      </c>
      <c r="T134" s="184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82</v>
      </c>
      <c r="AY134" s="18" t="s">
        <v>149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18" t="s">
        <v>80</v>
      </c>
      <c r="BK134" s="186">
        <f t="shared" si="19"/>
        <v>0</v>
      </c>
      <c r="BL134" s="18" t="s">
        <v>157</v>
      </c>
      <c r="BM134" s="185" t="s">
        <v>674</v>
      </c>
    </row>
    <row r="135" spans="1:65" s="2" customFormat="1" ht="21.75" customHeight="1">
      <c r="A135" s="35"/>
      <c r="B135" s="36"/>
      <c r="C135" s="229" t="s">
        <v>410</v>
      </c>
      <c r="D135" s="229" t="s">
        <v>1089</v>
      </c>
      <c r="E135" s="230" t="s">
        <v>2412</v>
      </c>
      <c r="F135" s="231" t="s">
        <v>3365</v>
      </c>
      <c r="G135" s="232" t="s">
        <v>155</v>
      </c>
      <c r="H135" s="233">
        <v>1</v>
      </c>
      <c r="I135" s="234"/>
      <c r="J135" s="235">
        <f t="shared" si="10"/>
        <v>0</v>
      </c>
      <c r="K135" s="231" t="s">
        <v>19</v>
      </c>
      <c r="L135" s="236"/>
      <c r="M135" s="237" t="s">
        <v>19</v>
      </c>
      <c r="N135" s="238" t="s">
        <v>43</v>
      </c>
      <c r="O135" s="65"/>
      <c r="P135" s="183">
        <f t="shared" si="11"/>
        <v>0</v>
      </c>
      <c r="Q135" s="183">
        <v>0</v>
      </c>
      <c r="R135" s="183">
        <f t="shared" si="12"/>
        <v>0</v>
      </c>
      <c r="S135" s="183">
        <v>0</v>
      </c>
      <c r="T135" s="184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204</v>
      </c>
      <c r="AT135" s="185" t="s">
        <v>1089</v>
      </c>
      <c r="AU135" s="185" t="s">
        <v>82</v>
      </c>
      <c r="AY135" s="18" t="s">
        <v>149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18" t="s">
        <v>80</v>
      </c>
      <c r="BK135" s="186">
        <f t="shared" si="19"/>
        <v>0</v>
      </c>
      <c r="BL135" s="18" t="s">
        <v>157</v>
      </c>
      <c r="BM135" s="185" t="s">
        <v>688</v>
      </c>
    </row>
    <row r="136" spans="1:65" s="2" customFormat="1" ht="16.5" customHeight="1">
      <c r="A136" s="35"/>
      <c r="B136" s="36"/>
      <c r="C136" s="229" t="s">
        <v>416</v>
      </c>
      <c r="D136" s="229" t="s">
        <v>1089</v>
      </c>
      <c r="E136" s="230" t="s">
        <v>2414</v>
      </c>
      <c r="F136" s="231" t="s">
        <v>3366</v>
      </c>
      <c r="G136" s="232" t="s">
        <v>155</v>
      </c>
      <c r="H136" s="233">
        <v>1</v>
      </c>
      <c r="I136" s="234"/>
      <c r="J136" s="235">
        <f t="shared" si="10"/>
        <v>0</v>
      </c>
      <c r="K136" s="231" t="s">
        <v>19</v>
      </c>
      <c r="L136" s="236"/>
      <c r="M136" s="237" t="s">
        <v>19</v>
      </c>
      <c r="N136" s="238" t="s">
        <v>43</v>
      </c>
      <c r="O136" s="65"/>
      <c r="P136" s="183">
        <f t="shared" si="11"/>
        <v>0</v>
      </c>
      <c r="Q136" s="183">
        <v>0</v>
      </c>
      <c r="R136" s="183">
        <f t="shared" si="12"/>
        <v>0</v>
      </c>
      <c r="S136" s="183">
        <v>0</v>
      </c>
      <c r="T136" s="184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204</v>
      </c>
      <c r="AT136" s="185" t="s">
        <v>1089</v>
      </c>
      <c r="AU136" s="185" t="s">
        <v>82</v>
      </c>
      <c r="AY136" s="18" t="s">
        <v>149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18" t="s">
        <v>80</v>
      </c>
      <c r="BK136" s="186">
        <f t="shared" si="19"/>
        <v>0</v>
      </c>
      <c r="BL136" s="18" t="s">
        <v>157</v>
      </c>
      <c r="BM136" s="185" t="s">
        <v>704</v>
      </c>
    </row>
    <row r="137" spans="1:65" s="2" customFormat="1" ht="16.5" customHeight="1">
      <c r="A137" s="35"/>
      <c r="B137" s="36"/>
      <c r="C137" s="174" t="s">
        <v>422</v>
      </c>
      <c r="D137" s="174" t="s">
        <v>152</v>
      </c>
      <c r="E137" s="175" t="s">
        <v>2416</v>
      </c>
      <c r="F137" s="176" t="s">
        <v>3367</v>
      </c>
      <c r="G137" s="177" t="s">
        <v>155</v>
      </c>
      <c r="H137" s="178">
        <v>2</v>
      </c>
      <c r="I137" s="179"/>
      <c r="J137" s="180">
        <f t="shared" si="1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11"/>
        <v>0</v>
      </c>
      <c r="Q137" s="183">
        <v>0</v>
      </c>
      <c r="R137" s="183">
        <f t="shared" si="12"/>
        <v>0</v>
      </c>
      <c r="S137" s="183">
        <v>0</v>
      </c>
      <c r="T137" s="184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82</v>
      </c>
      <c r="AY137" s="18" t="s">
        <v>149</v>
      </c>
      <c r="BE137" s="186">
        <f t="shared" si="14"/>
        <v>0</v>
      </c>
      <c r="BF137" s="186">
        <f t="shared" si="15"/>
        <v>0</v>
      </c>
      <c r="BG137" s="186">
        <f t="shared" si="16"/>
        <v>0</v>
      </c>
      <c r="BH137" s="186">
        <f t="shared" si="17"/>
        <v>0</v>
      </c>
      <c r="BI137" s="186">
        <f t="shared" si="18"/>
        <v>0</v>
      </c>
      <c r="BJ137" s="18" t="s">
        <v>80</v>
      </c>
      <c r="BK137" s="186">
        <f t="shared" si="19"/>
        <v>0</v>
      </c>
      <c r="BL137" s="18" t="s">
        <v>157</v>
      </c>
      <c r="BM137" s="185" t="s">
        <v>719</v>
      </c>
    </row>
    <row r="138" spans="1:65" s="2" customFormat="1" ht="16.5" customHeight="1">
      <c r="A138" s="35"/>
      <c r="B138" s="36"/>
      <c r="C138" s="229" t="s">
        <v>432</v>
      </c>
      <c r="D138" s="229" t="s">
        <v>1089</v>
      </c>
      <c r="E138" s="230" t="s">
        <v>2418</v>
      </c>
      <c r="F138" s="231" t="s">
        <v>3368</v>
      </c>
      <c r="G138" s="232" t="s">
        <v>155</v>
      </c>
      <c r="H138" s="233">
        <v>2</v>
      </c>
      <c r="I138" s="234"/>
      <c r="J138" s="235">
        <f t="shared" si="10"/>
        <v>0</v>
      </c>
      <c r="K138" s="231" t="s">
        <v>19</v>
      </c>
      <c r="L138" s="236"/>
      <c r="M138" s="237" t="s">
        <v>19</v>
      </c>
      <c r="N138" s="238" t="s">
        <v>43</v>
      </c>
      <c r="O138" s="65"/>
      <c r="P138" s="183">
        <f t="shared" si="11"/>
        <v>0</v>
      </c>
      <c r="Q138" s="183">
        <v>0</v>
      </c>
      <c r="R138" s="183">
        <f t="shared" si="12"/>
        <v>0</v>
      </c>
      <c r="S138" s="183">
        <v>0</v>
      </c>
      <c r="T138" s="184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204</v>
      </c>
      <c r="AT138" s="185" t="s">
        <v>1089</v>
      </c>
      <c r="AU138" s="185" t="s">
        <v>82</v>
      </c>
      <c r="AY138" s="18" t="s">
        <v>149</v>
      </c>
      <c r="BE138" s="186">
        <f t="shared" si="14"/>
        <v>0</v>
      </c>
      <c r="BF138" s="186">
        <f t="shared" si="15"/>
        <v>0</v>
      </c>
      <c r="BG138" s="186">
        <f t="shared" si="16"/>
        <v>0</v>
      </c>
      <c r="BH138" s="186">
        <f t="shared" si="17"/>
        <v>0</v>
      </c>
      <c r="BI138" s="186">
        <f t="shared" si="18"/>
        <v>0</v>
      </c>
      <c r="BJ138" s="18" t="s">
        <v>80</v>
      </c>
      <c r="BK138" s="186">
        <f t="shared" si="19"/>
        <v>0</v>
      </c>
      <c r="BL138" s="18" t="s">
        <v>157</v>
      </c>
      <c r="BM138" s="185" t="s">
        <v>736</v>
      </c>
    </row>
    <row r="139" spans="1:65" s="2" customFormat="1" ht="55.5" customHeight="1">
      <c r="A139" s="35"/>
      <c r="B139" s="36"/>
      <c r="C139" s="174" t="s">
        <v>438</v>
      </c>
      <c r="D139" s="174" t="s">
        <v>152</v>
      </c>
      <c r="E139" s="175" t="s">
        <v>3369</v>
      </c>
      <c r="F139" s="176" t="s">
        <v>3370</v>
      </c>
      <c r="G139" s="177" t="s">
        <v>155</v>
      </c>
      <c r="H139" s="178">
        <v>15</v>
      </c>
      <c r="I139" s="179"/>
      <c r="J139" s="180">
        <f t="shared" si="1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11"/>
        <v>0</v>
      </c>
      <c r="Q139" s="183">
        <v>0</v>
      </c>
      <c r="R139" s="183">
        <f t="shared" si="12"/>
        <v>0</v>
      </c>
      <c r="S139" s="183">
        <v>0</v>
      </c>
      <c r="T139" s="184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82</v>
      </c>
      <c r="AY139" s="18" t="s">
        <v>149</v>
      </c>
      <c r="BE139" s="186">
        <f t="shared" si="14"/>
        <v>0</v>
      </c>
      <c r="BF139" s="186">
        <f t="shared" si="15"/>
        <v>0</v>
      </c>
      <c r="BG139" s="186">
        <f t="shared" si="16"/>
        <v>0</v>
      </c>
      <c r="BH139" s="186">
        <f t="shared" si="17"/>
        <v>0</v>
      </c>
      <c r="BI139" s="186">
        <f t="shared" si="18"/>
        <v>0</v>
      </c>
      <c r="BJ139" s="18" t="s">
        <v>80</v>
      </c>
      <c r="BK139" s="186">
        <f t="shared" si="19"/>
        <v>0</v>
      </c>
      <c r="BL139" s="18" t="s">
        <v>157</v>
      </c>
      <c r="BM139" s="185" t="s">
        <v>750</v>
      </c>
    </row>
    <row r="140" spans="1:65" s="2" customFormat="1" ht="24.2" customHeight="1">
      <c r="A140" s="35"/>
      <c r="B140" s="36"/>
      <c r="C140" s="229" t="s">
        <v>444</v>
      </c>
      <c r="D140" s="229" t="s">
        <v>1089</v>
      </c>
      <c r="E140" s="230" t="s">
        <v>3371</v>
      </c>
      <c r="F140" s="231" t="s">
        <v>3372</v>
      </c>
      <c r="G140" s="232" t="s">
        <v>155</v>
      </c>
      <c r="H140" s="233">
        <v>8</v>
      </c>
      <c r="I140" s="234"/>
      <c r="J140" s="235">
        <f t="shared" si="10"/>
        <v>0</v>
      </c>
      <c r="K140" s="231" t="s">
        <v>19</v>
      </c>
      <c r="L140" s="236"/>
      <c r="M140" s="237" t="s">
        <v>19</v>
      </c>
      <c r="N140" s="238" t="s">
        <v>43</v>
      </c>
      <c r="O140" s="65"/>
      <c r="P140" s="183">
        <f t="shared" si="11"/>
        <v>0</v>
      </c>
      <c r="Q140" s="183">
        <v>0</v>
      </c>
      <c r="R140" s="183">
        <f t="shared" si="12"/>
        <v>0</v>
      </c>
      <c r="S140" s="183">
        <v>0</v>
      </c>
      <c r="T140" s="184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204</v>
      </c>
      <c r="AT140" s="185" t="s">
        <v>1089</v>
      </c>
      <c r="AU140" s="185" t="s">
        <v>82</v>
      </c>
      <c r="AY140" s="18" t="s">
        <v>149</v>
      </c>
      <c r="BE140" s="186">
        <f t="shared" si="14"/>
        <v>0</v>
      </c>
      <c r="BF140" s="186">
        <f t="shared" si="15"/>
        <v>0</v>
      </c>
      <c r="BG140" s="186">
        <f t="shared" si="16"/>
        <v>0</v>
      </c>
      <c r="BH140" s="186">
        <f t="shared" si="17"/>
        <v>0</v>
      </c>
      <c r="BI140" s="186">
        <f t="shared" si="18"/>
        <v>0</v>
      </c>
      <c r="BJ140" s="18" t="s">
        <v>80</v>
      </c>
      <c r="BK140" s="186">
        <f t="shared" si="19"/>
        <v>0</v>
      </c>
      <c r="BL140" s="18" t="s">
        <v>157</v>
      </c>
      <c r="BM140" s="185" t="s">
        <v>1250</v>
      </c>
    </row>
    <row r="141" spans="1:65" s="2" customFormat="1" ht="24.2" customHeight="1">
      <c r="A141" s="35"/>
      <c r="B141" s="36"/>
      <c r="C141" s="229" t="s">
        <v>450</v>
      </c>
      <c r="D141" s="229" t="s">
        <v>1089</v>
      </c>
      <c r="E141" s="230" t="s">
        <v>3373</v>
      </c>
      <c r="F141" s="231" t="s">
        <v>3374</v>
      </c>
      <c r="G141" s="232" t="s">
        <v>155</v>
      </c>
      <c r="H141" s="233">
        <v>7</v>
      </c>
      <c r="I141" s="234"/>
      <c r="J141" s="235">
        <f t="shared" si="10"/>
        <v>0</v>
      </c>
      <c r="K141" s="231" t="s">
        <v>19</v>
      </c>
      <c r="L141" s="236"/>
      <c r="M141" s="237" t="s">
        <v>19</v>
      </c>
      <c r="N141" s="238" t="s">
        <v>43</v>
      </c>
      <c r="O141" s="65"/>
      <c r="P141" s="183">
        <f t="shared" si="11"/>
        <v>0</v>
      </c>
      <c r="Q141" s="183">
        <v>0</v>
      </c>
      <c r="R141" s="183">
        <f t="shared" si="12"/>
        <v>0</v>
      </c>
      <c r="S141" s="183">
        <v>0</v>
      </c>
      <c r="T141" s="184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204</v>
      </c>
      <c r="AT141" s="185" t="s">
        <v>1089</v>
      </c>
      <c r="AU141" s="185" t="s">
        <v>82</v>
      </c>
      <c r="AY141" s="18" t="s">
        <v>149</v>
      </c>
      <c r="BE141" s="186">
        <f t="shared" si="14"/>
        <v>0</v>
      </c>
      <c r="BF141" s="186">
        <f t="shared" si="15"/>
        <v>0</v>
      </c>
      <c r="BG141" s="186">
        <f t="shared" si="16"/>
        <v>0</v>
      </c>
      <c r="BH141" s="186">
        <f t="shared" si="17"/>
        <v>0</v>
      </c>
      <c r="BI141" s="186">
        <f t="shared" si="18"/>
        <v>0</v>
      </c>
      <c r="BJ141" s="18" t="s">
        <v>80</v>
      </c>
      <c r="BK141" s="186">
        <f t="shared" si="19"/>
        <v>0</v>
      </c>
      <c r="BL141" s="18" t="s">
        <v>157</v>
      </c>
      <c r="BM141" s="185" t="s">
        <v>1262</v>
      </c>
    </row>
    <row r="142" spans="1:65" s="2" customFormat="1" ht="24.2" customHeight="1">
      <c r="A142" s="35"/>
      <c r="B142" s="36"/>
      <c r="C142" s="174" t="s">
        <v>455</v>
      </c>
      <c r="D142" s="174" t="s">
        <v>152</v>
      </c>
      <c r="E142" s="175" t="s">
        <v>3375</v>
      </c>
      <c r="F142" s="176" t="s">
        <v>3376</v>
      </c>
      <c r="G142" s="177" t="s">
        <v>155</v>
      </c>
      <c r="H142" s="178">
        <v>1</v>
      </c>
      <c r="I142" s="179"/>
      <c r="J142" s="180">
        <f t="shared" si="10"/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t="shared" si="11"/>
        <v>0</v>
      </c>
      <c r="Q142" s="183">
        <v>0</v>
      </c>
      <c r="R142" s="183">
        <f t="shared" si="12"/>
        <v>0</v>
      </c>
      <c r="S142" s="183">
        <v>0</v>
      </c>
      <c r="T142" s="184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82</v>
      </c>
      <c r="AY142" s="18" t="s">
        <v>149</v>
      </c>
      <c r="BE142" s="186">
        <f t="shared" si="14"/>
        <v>0</v>
      </c>
      <c r="BF142" s="186">
        <f t="shared" si="15"/>
        <v>0</v>
      </c>
      <c r="BG142" s="186">
        <f t="shared" si="16"/>
        <v>0</v>
      </c>
      <c r="BH142" s="186">
        <f t="shared" si="17"/>
        <v>0</v>
      </c>
      <c r="BI142" s="186">
        <f t="shared" si="18"/>
        <v>0</v>
      </c>
      <c r="BJ142" s="18" t="s">
        <v>80</v>
      </c>
      <c r="BK142" s="186">
        <f t="shared" si="19"/>
        <v>0</v>
      </c>
      <c r="BL142" s="18" t="s">
        <v>157</v>
      </c>
      <c r="BM142" s="185" t="s">
        <v>1278</v>
      </c>
    </row>
    <row r="143" spans="1:65" s="2" customFormat="1" ht="16.5" customHeight="1">
      <c r="A143" s="35"/>
      <c r="B143" s="36"/>
      <c r="C143" s="229" t="s">
        <v>461</v>
      </c>
      <c r="D143" s="229" t="s">
        <v>1089</v>
      </c>
      <c r="E143" s="230" t="s">
        <v>3377</v>
      </c>
      <c r="F143" s="231" t="s">
        <v>3378</v>
      </c>
      <c r="G143" s="232" t="s">
        <v>155</v>
      </c>
      <c r="H143" s="233">
        <v>1</v>
      </c>
      <c r="I143" s="234"/>
      <c r="J143" s="235">
        <f t="shared" si="10"/>
        <v>0</v>
      </c>
      <c r="K143" s="231" t="s">
        <v>19</v>
      </c>
      <c r="L143" s="236"/>
      <c r="M143" s="237" t="s">
        <v>19</v>
      </c>
      <c r="N143" s="238" t="s">
        <v>43</v>
      </c>
      <c r="O143" s="65"/>
      <c r="P143" s="183">
        <f t="shared" si="11"/>
        <v>0</v>
      </c>
      <c r="Q143" s="183">
        <v>0</v>
      </c>
      <c r="R143" s="183">
        <f t="shared" si="12"/>
        <v>0</v>
      </c>
      <c r="S143" s="183">
        <v>0</v>
      </c>
      <c r="T143" s="184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204</v>
      </c>
      <c r="AT143" s="185" t="s">
        <v>1089</v>
      </c>
      <c r="AU143" s="185" t="s">
        <v>82</v>
      </c>
      <c r="AY143" s="18" t="s">
        <v>149</v>
      </c>
      <c r="BE143" s="186">
        <f t="shared" si="14"/>
        <v>0</v>
      </c>
      <c r="BF143" s="186">
        <f t="shared" si="15"/>
        <v>0</v>
      </c>
      <c r="BG143" s="186">
        <f t="shared" si="16"/>
        <v>0</v>
      </c>
      <c r="BH143" s="186">
        <f t="shared" si="17"/>
        <v>0</v>
      </c>
      <c r="BI143" s="186">
        <f t="shared" si="18"/>
        <v>0</v>
      </c>
      <c r="BJ143" s="18" t="s">
        <v>80</v>
      </c>
      <c r="BK143" s="186">
        <f t="shared" si="19"/>
        <v>0</v>
      </c>
      <c r="BL143" s="18" t="s">
        <v>157</v>
      </c>
      <c r="BM143" s="185" t="s">
        <v>1289</v>
      </c>
    </row>
    <row r="144" spans="1:65" s="2" customFormat="1" ht="37.9" customHeight="1">
      <c r="A144" s="35"/>
      <c r="B144" s="36"/>
      <c r="C144" s="174" t="s">
        <v>470</v>
      </c>
      <c r="D144" s="174" t="s">
        <v>152</v>
      </c>
      <c r="E144" s="175" t="s">
        <v>3379</v>
      </c>
      <c r="F144" s="176" t="s">
        <v>3380</v>
      </c>
      <c r="G144" s="177" t="s">
        <v>155</v>
      </c>
      <c r="H144" s="178">
        <v>3</v>
      </c>
      <c r="I144" s="179"/>
      <c r="J144" s="180">
        <f t="shared" si="1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11"/>
        <v>0</v>
      </c>
      <c r="Q144" s="183">
        <v>0</v>
      </c>
      <c r="R144" s="183">
        <f t="shared" si="12"/>
        <v>0</v>
      </c>
      <c r="S144" s="183">
        <v>0</v>
      </c>
      <c r="T144" s="184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82</v>
      </c>
      <c r="AY144" s="18" t="s">
        <v>149</v>
      </c>
      <c r="BE144" s="186">
        <f t="shared" si="14"/>
        <v>0</v>
      </c>
      <c r="BF144" s="186">
        <f t="shared" si="15"/>
        <v>0</v>
      </c>
      <c r="BG144" s="186">
        <f t="shared" si="16"/>
        <v>0</v>
      </c>
      <c r="BH144" s="186">
        <f t="shared" si="17"/>
        <v>0</v>
      </c>
      <c r="BI144" s="186">
        <f t="shared" si="18"/>
        <v>0</v>
      </c>
      <c r="BJ144" s="18" t="s">
        <v>80</v>
      </c>
      <c r="BK144" s="186">
        <f t="shared" si="19"/>
        <v>0</v>
      </c>
      <c r="BL144" s="18" t="s">
        <v>157</v>
      </c>
      <c r="BM144" s="185" t="s">
        <v>1301</v>
      </c>
    </row>
    <row r="145" spans="1:65" s="2" customFormat="1" ht="24.2" customHeight="1">
      <c r="A145" s="35"/>
      <c r="B145" s="36"/>
      <c r="C145" s="229" t="s">
        <v>476</v>
      </c>
      <c r="D145" s="229" t="s">
        <v>1089</v>
      </c>
      <c r="E145" s="230" t="s">
        <v>3381</v>
      </c>
      <c r="F145" s="231" t="s">
        <v>3382</v>
      </c>
      <c r="G145" s="232" t="s">
        <v>155</v>
      </c>
      <c r="H145" s="233">
        <v>2</v>
      </c>
      <c r="I145" s="234"/>
      <c r="J145" s="235">
        <f t="shared" si="10"/>
        <v>0</v>
      </c>
      <c r="K145" s="231" t="s">
        <v>19</v>
      </c>
      <c r="L145" s="236"/>
      <c r="M145" s="237" t="s">
        <v>19</v>
      </c>
      <c r="N145" s="238" t="s">
        <v>43</v>
      </c>
      <c r="O145" s="65"/>
      <c r="P145" s="183">
        <f t="shared" si="11"/>
        <v>0</v>
      </c>
      <c r="Q145" s="183">
        <v>0</v>
      </c>
      <c r="R145" s="183">
        <f t="shared" si="12"/>
        <v>0</v>
      </c>
      <c r="S145" s="183">
        <v>0</v>
      </c>
      <c r="T145" s="184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204</v>
      </c>
      <c r="AT145" s="185" t="s">
        <v>1089</v>
      </c>
      <c r="AU145" s="185" t="s">
        <v>82</v>
      </c>
      <c r="AY145" s="18" t="s">
        <v>149</v>
      </c>
      <c r="BE145" s="186">
        <f t="shared" si="14"/>
        <v>0</v>
      </c>
      <c r="BF145" s="186">
        <f t="shared" si="15"/>
        <v>0</v>
      </c>
      <c r="BG145" s="186">
        <f t="shared" si="16"/>
        <v>0</v>
      </c>
      <c r="BH145" s="186">
        <f t="shared" si="17"/>
        <v>0</v>
      </c>
      <c r="BI145" s="186">
        <f t="shared" si="18"/>
        <v>0</v>
      </c>
      <c r="BJ145" s="18" t="s">
        <v>80</v>
      </c>
      <c r="BK145" s="186">
        <f t="shared" si="19"/>
        <v>0</v>
      </c>
      <c r="BL145" s="18" t="s">
        <v>157</v>
      </c>
      <c r="BM145" s="185" t="s">
        <v>1312</v>
      </c>
    </row>
    <row r="146" spans="1:65" s="2" customFormat="1" ht="24.2" customHeight="1">
      <c r="A146" s="35"/>
      <c r="B146" s="36"/>
      <c r="C146" s="229" t="s">
        <v>483</v>
      </c>
      <c r="D146" s="229" t="s">
        <v>1089</v>
      </c>
      <c r="E146" s="230" t="s">
        <v>3383</v>
      </c>
      <c r="F146" s="231" t="s">
        <v>3384</v>
      </c>
      <c r="G146" s="232" t="s">
        <v>155</v>
      </c>
      <c r="H146" s="233">
        <v>1</v>
      </c>
      <c r="I146" s="234"/>
      <c r="J146" s="235">
        <f t="shared" si="10"/>
        <v>0</v>
      </c>
      <c r="K146" s="231" t="s">
        <v>19</v>
      </c>
      <c r="L146" s="236"/>
      <c r="M146" s="237" t="s">
        <v>19</v>
      </c>
      <c r="N146" s="238" t="s">
        <v>43</v>
      </c>
      <c r="O146" s="65"/>
      <c r="P146" s="183">
        <f t="shared" si="11"/>
        <v>0</v>
      </c>
      <c r="Q146" s="183">
        <v>0</v>
      </c>
      <c r="R146" s="183">
        <f t="shared" si="12"/>
        <v>0</v>
      </c>
      <c r="S146" s="183">
        <v>0</v>
      </c>
      <c r="T146" s="184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204</v>
      </c>
      <c r="AT146" s="185" t="s">
        <v>1089</v>
      </c>
      <c r="AU146" s="185" t="s">
        <v>82</v>
      </c>
      <c r="AY146" s="18" t="s">
        <v>149</v>
      </c>
      <c r="BE146" s="186">
        <f t="shared" si="14"/>
        <v>0</v>
      </c>
      <c r="BF146" s="186">
        <f t="shared" si="15"/>
        <v>0</v>
      </c>
      <c r="BG146" s="186">
        <f t="shared" si="16"/>
        <v>0</v>
      </c>
      <c r="BH146" s="186">
        <f t="shared" si="17"/>
        <v>0</v>
      </c>
      <c r="BI146" s="186">
        <f t="shared" si="18"/>
        <v>0</v>
      </c>
      <c r="BJ146" s="18" t="s">
        <v>80</v>
      </c>
      <c r="BK146" s="186">
        <f t="shared" si="19"/>
        <v>0</v>
      </c>
      <c r="BL146" s="18" t="s">
        <v>157</v>
      </c>
      <c r="BM146" s="185" t="s">
        <v>1324</v>
      </c>
    </row>
    <row r="147" spans="1:65" s="2" customFormat="1" ht="33" customHeight="1">
      <c r="A147" s="35"/>
      <c r="B147" s="36"/>
      <c r="C147" s="174" t="s">
        <v>489</v>
      </c>
      <c r="D147" s="174" t="s">
        <v>152</v>
      </c>
      <c r="E147" s="175" t="s">
        <v>3385</v>
      </c>
      <c r="F147" s="176" t="s">
        <v>3386</v>
      </c>
      <c r="G147" s="177" t="s">
        <v>155</v>
      </c>
      <c r="H147" s="178">
        <v>3</v>
      </c>
      <c r="I147" s="179"/>
      <c r="J147" s="180">
        <f aca="true" t="shared" si="20" ref="J147:J178"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aca="true" t="shared" si="21" ref="P147:P178">O147*H147</f>
        <v>0</v>
      </c>
      <c r="Q147" s="183">
        <v>0</v>
      </c>
      <c r="R147" s="183">
        <f aca="true" t="shared" si="22" ref="R147:R178">Q147*H147</f>
        <v>0</v>
      </c>
      <c r="S147" s="183">
        <v>0</v>
      </c>
      <c r="T147" s="184">
        <f aca="true" t="shared" si="23" ref="T147:T178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82</v>
      </c>
      <c r="AY147" s="18" t="s">
        <v>149</v>
      </c>
      <c r="BE147" s="186">
        <f aca="true" t="shared" si="24" ref="BE147:BE177">IF(N147="základní",J147,0)</f>
        <v>0</v>
      </c>
      <c r="BF147" s="186">
        <f aca="true" t="shared" si="25" ref="BF147:BF177">IF(N147="snížená",J147,0)</f>
        <v>0</v>
      </c>
      <c r="BG147" s="186">
        <f aca="true" t="shared" si="26" ref="BG147:BG177">IF(N147="zákl. přenesená",J147,0)</f>
        <v>0</v>
      </c>
      <c r="BH147" s="186">
        <f aca="true" t="shared" si="27" ref="BH147:BH177">IF(N147="sníž. přenesená",J147,0)</f>
        <v>0</v>
      </c>
      <c r="BI147" s="186">
        <f aca="true" t="shared" si="28" ref="BI147:BI177">IF(N147="nulová",J147,0)</f>
        <v>0</v>
      </c>
      <c r="BJ147" s="18" t="s">
        <v>80</v>
      </c>
      <c r="BK147" s="186">
        <f aca="true" t="shared" si="29" ref="BK147:BK177">ROUND(I147*H147,2)</f>
        <v>0</v>
      </c>
      <c r="BL147" s="18" t="s">
        <v>157</v>
      </c>
      <c r="BM147" s="185" t="s">
        <v>1335</v>
      </c>
    </row>
    <row r="148" spans="1:65" s="2" customFormat="1" ht="37.9" customHeight="1">
      <c r="A148" s="35"/>
      <c r="B148" s="36"/>
      <c r="C148" s="229" t="s">
        <v>497</v>
      </c>
      <c r="D148" s="229" t="s">
        <v>1089</v>
      </c>
      <c r="E148" s="230" t="s">
        <v>3387</v>
      </c>
      <c r="F148" s="231" t="s">
        <v>3388</v>
      </c>
      <c r="G148" s="232" t="s">
        <v>155</v>
      </c>
      <c r="H148" s="233">
        <v>2</v>
      </c>
      <c r="I148" s="234"/>
      <c r="J148" s="235">
        <f t="shared" si="20"/>
        <v>0</v>
      </c>
      <c r="K148" s="231" t="s">
        <v>19</v>
      </c>
      <c r="L148" s="236"/>
      <c r="M148" s="237" t="s">
        <v>19</v>
      </c>
      <c r="N148" s="238" t="s">
        <v>43</v>
      </c>
      <c r="O148" s="65"/>
      <c r="P148" s="183">
        <f t="shared" si="21"/>
        <v>0</v>
      </c>
      <c r="Q148" s="183">
        <v>0</v>
      </c>
      <c r="R148" s="183">
        <f t="shared" si="22"/>
        <v>0</v>
      </c>
      <c r="S148" s="183">
        <v>0</v>
      </c>
      <c r="T148" s="184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204</v>
      </c>
      <c r="AT148" s="185" t="s">
        <v>1089</v>
      </c>
      <c r="AU148" s="185" t="s">
        <v>82</v>
      </c>
      <c r="AY148" s="18" t="s">
        <v>149</v>
      </c>
      <c r="BE148" s="186">
        <f t="shared" si="24"/>
        <v>0</v>
      </c>
      <c r="BF148" s="186">
        <f t="shared" si="25"/>
        <v>0</v>
      </c>
      <c r="BG148" s="186">
        <f t="shared" si="26"/>
        <v>0</v>
      </c>
      <c r="BH148" s="186">
        <f t="shared" si="27"/>
        <v>0</v>
      </c>
      <c r="BI148" s="186">
        <f t="shared" si="28"/>
        <v>0</v>
      </c>
      <c r="BJ148" s="18" t="s">
        <v>80</v>
      </c>
      <c r="BK148" s="186">
        <f t="shared" si="29"/>
        <v>0</v>
      </c>
      <c r="BL148" s="18" t="s">
        <v>157</v>
      </c>
      <c r="BM148" s="185" t="s">
        <v>1346</v>
      </c>
    </row>
    <row r="149" spans="1:65" s="2" customFormat="1" ht="24.2" customHeight="1">
      <c r="A149" s="35"/>
      <c r="B149" s="36"/>
      <c r="C149" s="229" t="s">
        <v>505</v>
      </c>
      <c r="D149" s="229" t="s">
        <v>1089</v>
      </c>
      <c r="E149" s="230" t="s">
        <v>3389</v>
      </c>
      <c r="F149" s="231" t="s">
        <v>3390</v>
      </c>
      <c r="G149" s="232" t="s">
        <v>155</v>
      </c>
      <c r="H149" s="233">
        <v>1</v>
      </c>
      <c r="I149" s="234"/>
      <c r="J149" s="235">
        <f t="shared" si="20"/>
        <v>0</v>
      </c>
      <c r="K149" s="231" t="s">
        <v>19</v>
      </c>
      <c r="L149" s="236"/>
      <c r="M149" s="237" t="s">
        <v>19</v>
      </c>
      <c r="N149" s="238" t="s">
        <v>43</v>
      </c>
      <c r="O149" s="65"/>
      <c r="P149" s="183">
        <f t="shared" si="21"/>
        <v>0</v>
      </c>
      <c r="Q149" s="183">
        <v>0</v>
      </c>
      <c r="R149" s="183">
        <f t="shared" si="22"/>
        <v>0</v>
      </c>
      <c r="S149" s="183">
        <v>0</v>
      </c>
      <c r="T149" s="184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204</v>
      </c>
      <c r="AT149" s="185" t="s">
        <v>1089</v>
      </c>
      <c r="AU149" s="185" t="s">
        <v>82</v>
      </c>
      <c r="AY149" s="18" t="s">
        <v>149</v>
      </c>
      <c r="BE149" s="186">
        <f t="shared" si="24"/>
        <v>0</v>
      </c>
      <c r="BF149" s="186">
        <f t="shared" si="25"/>
        <v>0</v>
      </c>
      <c r="BG149" s="186">
        <f t="shared" si="26"/>
        <v>0</v>
      </c>
      <c r="BH149" s="186">
        <f t="shared" si="27"/>
        <v>0</v>
      </c>
      <c r="BI149" s="186">
        <f t="shared" si="28"/>
        <v>0</v>
      </c>
      <c r="BJ149" s="18" t="s">
        <v>80</v>
      </c>
      <c r="BK149" s="186">
        <f t="shared" si="29"/>
        <v>0</v>
      </c>
      <c r="BL149" s="18" t="s">
        <v>157</v>
      </c>
      <c r="BM149" s="185" t="s">
        <v>1357</v>
      </c>
    </row>
    <row r="150" spans="1:65" s="2" customFormat="1" ht="16.5" customHeight="1">
      <c r="A150" s="35"/>
      <c r="B150" s="36"/>
      <c r="C150" s="174" t="s">
        <v>516</v>
      </c>
      <c r="D150" s="174" t="s">
        <v>152</v>
      </c>
      <c r="E150" s="175" t="s">
        <v>3391</v>
      </c>
      <c r="F150" s="176" t="s">
        <v>3392</v>
      </c>
      <c r="G150" s="177" t="s">
        <v>155</v>
      </c>
      <c r="H150" s="178">
        <v>73</v>
      </c>
      <c r="I150" s="179"/>
      <c r="J150" s="180">
        <f t="shared" si="2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21"/>
        <v>0</v>
      </c>
      <c r="Q150" s="183">
        <v>0</v>
      </c>
      <c r="R150" s="183">
        <f t="shared" si="22"/>
        <v>0</v>
      </c>
      <c r="S150" s="183">
        <v>0</v>
      </c>
      <c r="T150" s="184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82</v>
      </c>
      <c r="AY150" s="18" t="s">
        <v>149</v>
      </c>
      <c r="BE150" s="186">
        <f t="shared" si="24"/>
        <v>0</v>
      </c>
      <c r="BF150" s="186">
        <f t="shared" si="25"/>
        <v>0</v>
      </c>
      <c r="BG150" s="186">
        <f t="shared" si="26"/>
        <v>0</v>
      </c>
      <c r="BH150" s="186">
        <f t="shared" si="27"/>
        <v>0</v>
      </c>
      <c r="BI150" s="186">
        <f t="shared" si="28"/>
        <v>0</v>
      </c>
      <c r="BJ150" s="18" t="s">
        <v>80</v>
      </c>
      <c r="BK150" s="186">
        <f t="shared" si="29"/>
        <v>0</v>
      </c>
      <c r="BL150" s="18" t="s">
        <v>157</v>
      </c>
      <c r="BM150" s="185" t="s">
        <v>1368</v>
      </c>
    </row>
    <row r="151" spans="1:65" s="2" customFormat="1" ht="33" customHeight="1">
      <c r="A151" s="35"/>
      <c r="B151" s="36"/>
      <c r="C151" s="229" t="s">
        <v>522</v>
      </c>
      <c r="D151" s="229" t="s">
        <v>1089</v>
      </c>
      <c r="E151" s="230" t="s">
        <v>3393</v>
      </c>
      <c r="F151" s="231" t="s">
        <v>3394</v>
      </c>
      <c r="G151" s="232" t="s">
        <v>155</v>
      </c>
      <c r="H151" s="233">
        <v>47</v>
      </c>
      <c r="I151" s="234"/>
      <c r="J151" s="235">
        <f t="shared" si="20"/>
        <v>0</v>
      </c>
      <c r="K151" s="231" t="s">
        <v>19</v>
      </c>
      <c r="L151" s="236"/>
      <c r="M151" s="237" t="s">
        <v>19</v>
      </c>
      <c r="N151" s="238" t="s">
        <v>43</v>
      </c>
      <c r="O151" s="65"/>
      <c r="P151" s="183">
        <f t="shared" si="21"/>
        <v>0</v>
      </c>
      <c r="Q151" s="183">
        <v>0</v>
      </c>
      <c r="R151" s="183">
        <f t="shared" si="22"/>
        <v>0</v>
      </c>
      <c r="S151" s="183">
        <v>0</v>
      </c>
      <c r="T151" s="184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204</v>
      </c>
      <c r="AT151" s="185" t="s">
        <v>1089</v>
      </c>
      <c r="AU151" s="185" t="s">
        <v>82</v>
      </c>
      <c r="AY151" s="18" t="s">
        <v>149</v>
      </c>
      <c r="BE151" s="186">
        <f t="shared" si="24"/>
        <v>0</v>
      </c>
      <c r="BF151" s="186">
        <f t="shared" si="25"/>
        <v>0</v>
      </c>
      <c r="BG151" s="186">
        <f t="shared" si="26"/>
        <v>0</v>
      </c>
      <c r="BH151" s="186">
        <f t="shared" si="27"/>
        <v>0</v>
      </c>
      <c r="BI151" s="186">
        <f t="shared" si="28"/>
        <v>0</v>
      </c>
      <c r="BJ151" s="18" t="s">
        <v>80</v>
      </c>
      <c r="BK151" s="186">
        <f t="shared" si="29"/>
        <v>0</v>
      </c>
      <c r="BL151" s="18" t="s">
        <v>157</v>
      </c>
      <c r="BM151" s="185" t="s">
        <v>1380</v>
      </c>
    </row>
    <row r="152" spans="1:65" s="2" customFormat="1" ht="16.5" customHeight="1">
      <c r="A152" s="35"/>
      <c r="B152" s="36"/>
      <c r="C152" s="229" t="s">
        <v>527</v>
      </c>
      <c r="D152" s="229" t="s">
        <v>1089</v>
      </c>
      <c r="E152" s="230" t="s">
        <v>3395</v>
      </c>
      <c r="F152" s="231" t="s">
        <v>3396</v>
      </c>
      <c r="G152" s="232" t="s">
        <v>155</v>
      </c>
      <c r="H152" s="233">
        <v>7</v>
      </c>
      <c r="I152" s="234"/>
      <c r="J152" s="235">
        <f t="shared" si="20"/>
        <v>0</v>
      </c>
      <c r="K152" s="231" t="s">
        <v>19</v>
      </c>
      <c r="L152" s="236"/>
      <c r="M152" s="237" t="s">
        <v>19</v>
      </c>
      <c r="N152" s="238" t="s">
        <v>43</v>
      </c>
      <c r="O152" s="65"/>
      <c r="P152" s="183">
        <f t="shared" si="21"/>
        <v>0</v>
      </c>
      <c r="Q152" s="183">
        <v>0</v>
      </c>
      <c r="R152" s="183">
        <f t="shared" si="22"/>
        <v>0</v>
      </c>
      <c r="S152" s="183">
        <v>0</v>
      </c>
      <c r="T152" s="184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204</v>
      </c>
      <c r="AT152" s="185" t="s">
        <v>1089</v>
      </c>
      <c r="AU152" s="185" t="s">
        <v>82</v>
      </c>
      <c r="AY152" s="18" t="s">
        <v>149</v>
      </c>
      <c r="BE152" s="186">
        <f t="shared" si="24"/>
        <v>0</v>
      </c>
      <c r="BF152" s="186">
        <f t="shared" si="25"/>
        <v>0</v>
      </c>
      <c r="BG152" s="186">
        <f t="shared" si="26"/>
        <v>0</v>
      </c>
      <c r="BH152" s="186">
        <f t="shared" si="27"/>
        <v>0</v>
      </c>
      <c r="BI152" s="186">
        <f t="shared" si="28"/>
        <v>0</v>
      </c>
      <c r="BJ152" s="18" t="s">
        <v>80</v>
      </c>
      <c r="BK152" s="186">
        <f t="shared" si="29"/>
        <v>0</v>
      </c>
      <c r="BL152" s="18" t="s">
        <v>157</v>
      </c>
      <c r="BM152" s="185" t="s">
        <v>1393</v>
      </c>
    </row>
    <row r="153" spans="1:65" s="2" customFormat="1" ht="24.2" customHeight="1">
      <c r="A153" s="35"/>
      <c r="B153" s="36"/>
      <c r="C153" s="229" t="s">
        <v>533</v>
      </c>
      <c r="D153" s="229" t="s">
        <v>1089</v>
      </c>
      <c r="E153" s="230" t="s">
        <v>3397</v>
      </c>
      <c r="F153" s="231" t="s">
        <v>3398</v>
      </c>
      <c r="G153" s="232" t="s">
        <v>155</v>
      </c>
      <c r="H153" s="233">
        <v>13</v>
      </c>
      <c r="I153" s="234"/>
      <c r="J153" s="235">
        <f t="shared" si="20"/>
        <v>0</v>
      </c>
      <c r="K153" s="231" t="s">
        <v>19</v>
      </c>
      <c r="L153" s="236"/>
      <c r="M153" s="237" t="s">
        <v>19</v>
      </c>
      <c r="N153" s="238" t="s">
        <v>43</v>
      </c>
      <c r="O153" s="65"/>
      <c r="P153" s="183">
        <f t="shared" si="21"/>
        <v>0</v>
      </c>
      <c r="Q153" s="183">
        <v>0</v>
      </c>
      <c r="R153" s="183">
        <f t="shared" si="22"/>
        <v>0</v>
      </c>
      <c r="S153" s="183">
        <v>0</v>
      </c>
      <c r="T153" s="184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204</v>
      </c>
      <c r="AT153" s="185" t="s">
        <v>1089</v>
      </c>
      <c r="AU153" s="185" t="s">
        <v>82</v>
      </c>
      <c r="AY153" s="18" t="s">
        <v>149</v>
      </c>
      <c r="BE153" s="186">
        <f t="shared" si="24"/>
        <v>0</v>
      </c>
      <c r="BF153" s="186">
        <f t="shared" si="25"/>
        <v>0</v>
      </c>
      <c r="BG153" s="186">
        <f t="shared" si="26"/>
        <v>0</v>
      </c>
      <c r="BH153" s="186">
        <f t="shared" si="27"/>
        <v>0</v>
      </c>
      <c r="BI153" s="186">
        <f t="shared" si="28"/>
        <v>0</v>
      </c>
      <c r="BJ153" s="18" t="s">
        <v>80</v>
      </c>
      <c r="BK153" s="186">
        <f t="shared" si="29"/>
        <v>0</v>
      </c>
      <c r="BL153" s="18" t="s">
        <v>157</v>
      </c>
      <c r="BM153" s="185" t="s">
        <v>1403</v>
      </c>
    </row>
    <row r="154" spans="1:65" s="2" customFormat="1" ht="16.5" customHeight="1">
      <c r="A154" s="35"/>
      <c r="B154" s="36"/>
      <c r="C154" s="229" t="s">
        <v>540</v>
      </c>
      <c r="D154" s="229" t="s">
        <v>1089</v>
      </c>
      <c r="E154" s="230" t="s">
        <v>3399</v>
      </c>
      <c r="F154" s="231" t="s">
        <v>3400</v>
      </c>
      <c r="G154" s="232" t="s">
        <v>155</v>
      </c>
      <c r="H154" s="233">
        <v>5</v>
      </c>
      <c r="I154" s="234"/>
      <c r="J154" s="235">
        <f t="shared" si="20"/>
        <v>0</v>
      </c>
      <c r="K154" s="231" t="s">
        <v>19</v>
      </c>
      <c r="L154" s="236"/>
      <c r="M154" s="237" t="s">
        <v>19</v>
      </c>
      <c r="N154" s="238" t="s">
        <v>43</v>
      </c>
      <c r="O154" s="65"/>
      <c r="P154" s="183">
        <f t="shared" si="21"/>
        <v>0</v>
      </c>
      <c r="Q154" s="183">
        <v>0</v>
      </c>
      <c r="R154" s="183">
        <f t="shared" si="22"/>
        <v>0</v>
      </c>
      <c r="S154" s="183">
        <v>0</v>
      </c>
      <c r="T154" s="184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204</v>
      </c>
      <c r="AT154" s="185" t="s">
        <v>1089</v>
      </c>
      <c r="AU154" s="185" t="s">
        <v>82</v>
      </c>
      <c r="AY154" s="18" t="s">
        <v>149</v>
      </c>
      <c r="BE154" s="186">
        <f t="shared" si="24"/>
        <v>0</v>
      </c>
      <c r="BF154" s="186">
        <f t="shared" si="25"/>
        <v>0</v>
      </c>
      <c r="BG154" s="186">
        <f t="shared" si="26"/>
        <v>0</v>
      </c>
      <c r="BH154" s="186">
        <f t="shared" si="27"/>
        <v>0</v>
      </c>
      <c r="BI154" s="186">
        <f t="shared" si="28"/>
        <v>0</v>
      </c>
      <c r="BJ154" s="18" t="s">
        <v>80</v>
      </c>
      <c r="BK154" s="186">
        <f t="shared" si="29"/>
        <v>0</v>
      </c>
      <c r="BL154" s="18" t="s">
        <v>157</v>
      </c>
      <c r="BM154" s="185" t="s">
        <v>1415</v>
      </c>
    </row>
    <row r="155" spans="1:65" s="2" customFormat="1" ht="16.5" customHeight="1">
      <c r="A155" s="35"/>
      <c r="B155" s="36"/>
      <c r="C155" s="229" t="s">
        <v>546</v>
      </c>
      <c r="D155" s="229" t="s">
        <v>1089</v>
      </c>
      <c r="E155" s="230" t="s">
        <v>3401</v>
      </c>
      <c r="F155" s="231" t="s">
        <v>3402</v>
      </c>
      <c r="G155" s="232" t="s">
        <v>155</v>
      </c>
      <c r="H155" s="233">
        <v>1</v>
      </c>
      <c r="I155" s="234"/>
      <c r="J155" s="235">
        <f t="shared" si="20"/>
        <v>0</v>
      </c>
      <c r="K155" s="231" t="s">
        <v>19</v>
      </c>
      <c r="L155" s="236"/>
      <c r="M155" s="237" t="s">
        <v>19</v>
      </c>
      <c r="N155" s="238" t="s">
        <v>43</v>
      </c>
      <c r="O155" s="65"/>
      <c r="P155" s="183">
        <f t="shared" si="21"/>
        <v>0</v>
      </c>
      <c r="Q155" s="183">
        <v>0</v>
      </c>
      <c r="R155" s="183">
        <f t="shared" si="22"/>
        <v>0</v>
      </c>
      <c r="S155" s="183">
        <v>0</v>
      </c>
      <c r="T155" s="184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204</v>
      </c>
      <c r="AT155" s="185" t="s">
        <v>1089</v>
      </c>
      <c r="AU155" s="185" t="s">
        <v>82</v>
      </c>
      <c r="AY155" s="18" t="s">
        <v>149</v>
      </c>
      <c r="BE155" s="186">
        <f t="shared" si="24"/>
        <v>0</v>
      </c>
      <c r="BF155" s="186">
        <f t="shared" si="25"/>
        <v>0</v>
      </c>
      <c r="BG155" s="186">
        <f t="shared" si="26"/>
        <v>0</v>
      </c>
      <c r="BH155" s="186">
        <f t="shared" si="27"/>
        <v>0</v>
      </c>
      <c r="BI155" s="186">
        <f t="shared" si="28"/>
        <v>0</v>
      </c>
      <c r="BJ155" s="18" t="s">
        <v>80</v>
      </c>
      <c r="BK155" s="186">
        <f t="shared" si="29"/>
        <v>0</v>
      </c>
      <c r="BL155" s="18" t="s">
        <v>157</v>
      </c>
      <c r="BM155" s="185" t="s">
        <v>1426</v>
      </c>
    </row>
    <row r="156" spans="1:65" s="2" customFormat="1" ht="16.5" customHeight="1">
      <c r="A156" s="35"/>
      <c r="B156" s="36"/>
      <c r="C156" s="229" t="s">
        <v>555</v>
      </c>
      <c r="D156" s="229" t="s">
        <v>1089</v>
      </c>
      <c r="E156" s="230" t="s">
        <v>3403</v>
      </c>
      <c r="F156" s="231" t="s">
        <v>3404</v>
      </c>
      <c r="G156" s="232" t="s">
        <v>155</v>
      </c>
      <c r="H156" s="233">
        <v>73</v>
      </c>
      <c r="I156" s="234"/>
      <c r="J156" s="235">
        <f t="shared" si="20"/>
        <v>0</v>
      </c>
      <c r="K156" s="231" t="s">
        <v>19</v>
      </c>
      <c r="L156" s="236"/>
      <c r="M156" s="237" t="s">
        <v>19</v>
      </c>
      <c r="N156" s="238" t="s">
        <v>43</v>
      </c>
      <c r="O156" s="65"/>
      <c r="P156" s="183">
        <f t="shared" si="21"/>
        <v>0</v>
      </c>
      <c r="Q156" s="183">
        <v>0</v>
      </c>
      <c r="R156" s="183">
        <f t="shared" si="22"/>
        <v>0</v>
      </c>
      <c r="S156" s="183">
        <v>0</v>
      </c>
      <c r="T156" s="184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204</v>
      </c>
      <c r="AT156" s="185" t="s">
        <v>1089</v>
      </c>
      <c r="AU156" s="185" t="s">
        <v>82</v>
      </c>
      <c r="AY156" s="18" t="s">
        <v>149</v>
      </c>
      <c r="BE156" s="186">
        <f t="shared" si="24"/>
        <v>0</v>
      </c>
      <c r="BF156" s="186">
        <f t="shared" si="25"/>
        <v>0</v>
      </c>
      <c r="BG156" s="186">
        <f t="shared" si="26"/>
        <v>0</v>
      </c>
      <c r="BH156" s="186">
        <f t="shared" si="27"/>
        <v>0</v>
      </c>
      <c r="BI156" s="186">
        <f t="shared" si="28"/>
        <v>0</v>
      </c>
      <c r="BJ156" s="18" t="s">
        <v>80</v>
      </c>
      <c r="BK156" s="186">
        <f t="shared" si="29"/>
        <v>0</v>
      </c>
      <c r="BL156" s="18" t="s">
        <v>157</v>
      </c>
      <c r="BM156" s="185" t="s">
        <v>1435</v>
      </c>
    </row>
    <row r="157" spans="1:65" s="2" customFormat="1" ht="33" customHeight="1">
      <c r="A157" s="35"/>
      <c r="B157" s="36"/>
      <c r="C157" s="174" t="s">
        <v>561</v>
      </c>
      <c r="D157" s="174" t="s">
        <v>152</v>
      </c>
      <c r="E157" s="175" t="s">
        <v>3405</v>
      </c>
      <c r="F157" s="176" t="s">
        <v>3406</v>
      </c>
      <c r="G157" s="177" t="s">
        <v>155</v>
      </c>
      <c r="H157" s="178">
        <v>1</v>
      </c>
      <c r="I157" s="179"/>
      <c r="J157" s="180">
        <f t="shared" si="2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21"/>
        <v>0</v>
      </c>
      <c r="Q157" s="183">
        <v>0</v>
      </c>
      <c r="R157" s="183">
        <f t="shared" si="22"/>
        <v>0</v>
      </c>
      <c r="S157" s="183">
        <v>0</v>
      </c>
      <c r="T157" s="184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82</v>
      </c>
      <c r="AY157" s="18" t="s">
        <v>149</v>
      </c>
      <c r="BE157" s="186">
        <f t="shared" si="24"/>
        <v>0</v>
      </c>
      <c r="BF157" s="186">
        <f t="shared" si="25"/>
        <v>0</v>
      </c>
      <c r="BG157" s="186">
        <f t="shared" si="26"/>
        <v>0</v>
      </c>
      <c r="BH157" s="186">
        <f t="shared" si="27"/>
        <v>0</v>
      </c>
      <c r="BI157" s="186">
        <f t="shared" si="28"/>
        <v>0</v>
      </c>
      <c r="BJ157" s="18" t="s">
        <v>80</v>
      </c>
      <c r="BK157" s="186">
        <f t="shared" si="29"/>
        <v>0</v>
      </c>
      <c r="BL157" s="18" t="s">
        <v>157</v>
      </c>
      <c r="BM157" s="185" t="s">
        <v>1448</v>
      </c>
    </row>
    <row r="158" spans="1:65" s="2" customFormat="1" ht="16.5" customHeight="1">
      <c r="A158" s="35"/>
      <c r="B158" s="36"/>
      <c r="C158" s="229" t="s">
        <v>567</v>
      </c>
      <c r="D158" s="229" t="s">
        <v>1089</v>
      </c>
      <c r="E158" s="230" t="s">
        <v>3407</v>
      </c>
      <c r="F158" s="231" t="s">
        <v>3408</v>
      </c>
      <c r="G158" s="232" t="s">
        <v>155</v>
      </c>
      <c r="H158" s="233">
        <v>1</v>
      </c>
      <c r="I158" s="234"/>
      <c r="J158" s="235">
        <f t="shared" si="20"/>
        <v>0</v>
      </c>
      <c r="K158" s="231" t="s">
        <v>19</v>
      </c>
      <c r="L158" s="236"/>
      <c r="M158" s="237" t="s">
        <v>19</v>
      </c>
      <c r="N158" s="238" t="s">
        <v>43</v>
      </c>
      <c r="O158" s="65"/>
      <c r="P158" s="183">
        <f t="shared" si="21"/>
        <v>0</v>
      </c>
      <c r="Q158" s="183">
        <v>0</v>
      </c>
      <c r="R158" s="183">
        <f t="shared" si="22"/>
        <v>0</v>
      </c>
      <c r="S158" s="183">
        <v>0</v>
      </c>
      <c r="T158" s="184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204</v>
      </c>
      <c r="AT158" s="185" t="s">
        <v>1089</v>
      </c>
      <c r="AU158" s="185" t="s">
        <v>82</v>
      </c>
      <c r="AY158" s="18" t="s">
        <v>149</v>
      </c>
      <c r="BE158" s="186">
        <f t="shared" si="24"/>
        <v>0</v>
      </c>
      <c r="BF158" s="186">
        <f t="shared" si="25"/>
        <v>0</v>
      </c>
      <c r="BG158" s="186">
        <f t="shared" si="26"/>
        <v>0</v>
      </c>
      <c r="BH158" s="186">
        <f t="shared" si="27"/>
        <v>0</v>
      </c>
      <c r="BI158" s="186">
        <f t="shared" si="28"/>
        <v>0</v>
      </c>
      <c r="BJ158" s="18" t="s">
        <v>80</v>
      </c>
      <c r="BK158" s="186">
        <f t="shared" si="29"/>
        <v>0</v>
      </c>
      <c r="BL158" s="18" t="s">
        <v>157</v>
      </c>
      <c r="BM158" s="185" t="s">
        <v>1460</v>
      </c>
    </row>
    <row r="159" spans="1:65" s="2" customFormat="1" ht="33" customHeight="1">
      <c r="A159" s="35"/>
      <c r="B159" s="36"/>
      <c r="C159" s="174" t="s">
        <v>573</v>
      </c>
      <c r="D159" s="174" t="s">
        <v>152</v>
      </c>
      <c r="E159" s="175" t="s">
        <v>3409</v>
      </c>
      <c r="F159" s="176" t="s">
        <v>3327</v>
      </c>
      <c r="G159" s="177" t="s">
        <v>155</v>
      </c>
      <c r="H159" s="178">
        <v>1</v>
      </c>
      <c r="I159" s="179"/>
      <c r="J159" s="180">
        <f t="shared" si="2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21"/>
        <v>0</v>
      </c>
      <c r="Q159" s="183">
        <v>0</v>
      </c>
      <c r="R159" s="183">
        <f t="shared" si="22"/>
        <v>0</v>
      </c>
      <c r="S159" s="183">
        <v>0</v>
      </c>
      <c r="T159" s="184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82</v>
      </c>
      <c r="AY159" s="18" t="s">
        <v>149</v>
      </c>
      <c r="BE159" s="186">
        <f t="shared" si="24"/>
        <v>0</v>
      </c>
      <c r="BF159" s="186">
        <f t="shared" si="25"/>
        <v>0</v>
      </c>
      <c r="BG159" s="186">
        <f t="shared" si="26"/>
        <v>0</v>
      </c>
      <c r="BH159" s="186">
        <f t="shared" si="27"/>
        <v>0</v>
      </c>
      <c r="BI159" s="186">
        <f t="shared" si="28"/>
        <v>0</v>
      </c>
      <c r="BJ159" s="18" t="s">
        <v>80</v>
      </c>
      <c r="BK159" s="186">
        <f t="shared" si="29"/>
        <v>0</v>
      </c>
      <c r="BL159" s="18" t="s">
        <v>157</v>
      </c>
      <c r="BM159" s="185" t="s">
        <v>1471</v>
      </c>
    </row>
    <row r="160" spans="1:65" s="2" customFormat="1" ht="44.25" customHeight="1">
      <c r="A160" s="35"/>
      <c r="B160" s="36"/>
      <c r="C160" s="174" t="s">
        <v>579</v>
      </c>
      <c r="D160" s="174" t="s">
        <v>152</v>
      </c>
      <c r="E160" s="175" t="s">
        <v>3410</v>
      </c>
      <c r="F160" s="176" t="s">
        <v>3411</v>
      </c>
      <c r="G160" s="177" t="s">
        <v>247</v>
      </c>
      <c r="H160" s="178">
        <v>610</v>
      </c>
      <c r="I160" s="179"/>
      <c r="J160" s="180">
        <f t="shared" si="20"/>
        <v>0</v>
      </c>
      <c r="K160" s="176" t="s">
        <v>19</v>
      </c>
      <c r="L160" s="40"/>
      <c r="M160" s="181" t="s">
        <v>19</v>
      </c>
      <c r="N160" s="182" t="s">
        <v>43</v>
      </c>
      <c r="O160" s="65"/>
      <c r="P160" s="183">
        <f t="shared" si="21"/>
        <v>0</v>
      </c>
      <c r="Q160" s="183">
        <v>0</v>
      </c>
      <c r="R160" s="183">
        <f t="shared" si="22"/>
        <v>0</v>
      </c>
      <c r="S160" s="183">
        <v>0</v>
      </c>
      <c r="T160" s="184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157</v>
      </c>
      <c r="AT160" s="185" t="s">
        <v>152</v>
      </c>
      <c r="AU160" s="185" t="s">
        <v>82</v>
      </c>
      <c r="AY160" s="18" t="s">
        <v>149</v>
      </c>
      <c r="BE160" s="186">
        <f t="shared" si="24"/>
        <v>0</v>
      </c>
      <c r="BF160" s="186">
        <f t="shared" si="25"/>
        <v>0</v>
      </c>
      <c r="BG160" s="186">
        <f t="shared" si="26"/>
        <v>0</v>
      </c>
      <c r="BH160" s="186">
        <f t="shared" si="27"/>
        <v>0</v>
      </c>
      <c r="BI160" s="186">
        <f t="shared" si="28"/>
        <v>0</v>
      </c>
      <c r="BJ160" s="18" t="s">
        <v>80</v>
      </c>
      <c r="BK160" s="186">
        <f t="shared" si="29"/>
        <v>0</v>
      </c>
      <c r="BL160" s="18" t="s">
        <v>157</v>
      </c>
      <c r="BM160" s="185" t="s">
        <v>1484</v>
      </c>
    </row>
    <row r="161" spans="1:65" s="2" customFormat="1" ht="33" customHeight="1">
      <c r="A161" s="35"/>
      <c r="B161" s="36"/>
      <c r="C161" s="229" t="s">
        <v>585</v>
      </c>
      <c r="D161" s="229" t="s">
        <v>1089</v>
      </c>
      <c r="E161" s="230" t="s">
        <v>3412</v>
      </c>
      <c r="F161" s="231" t="s">
        <v>3413</v>
      </c>
      <c r="G161" s="232" t="s">
        <v>247</v>
      </c>
      <c r="H161" s="233">
        <v>60</v>
      </c>
      <c r="I161" s="234"/>
      <c r="J161" s="235">
        <f t="shared" si="20"/>
        <v>0</v>
      </c>
      <c r="K161" s="231" t="s">
        <v>19</v>
      </c>
      <c r="L161" s="236"/>
      <c r="M161" s="237" t="s">
        <v>19</v>
      </c>
      <c r="N161" s="238" t="s">
        <v>43</v>
      </c>
      <c r="O161" s="65"/>
      <c r="P161" s="183">
        <f t="shared" si="21"/>
        <v>0</v>
      </c>
      <c r="Q161" s="183">
        <v>0</v>
      </c>
      <c r="R161" s="183">
        <f t="shared" si="22"/>
        <v>0</v>
      </c>
      <c r="S161" s="183">
        <v>0</v>
      </c>
      <c r="T161" s="184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204</v>
      </c>
      <c r="AT161" s="185" t="s">
        <v>1089</v>
      </c>
      <c r="AU161" s="185" t="s">
        <v>82</v>
      </c>
      <c r="AY161" s="18" t="s">
        <v>149</v>
      </c>
      <c r="BE161" s="186">
        <f t="shared" si="24"/>
        <v>0</v>
      </c>
      <c r="BF161" s="186">
        <f t="shared" si="25"/>
        <v>0</v>
      </c>
      <c r="BG161" s="186">
        <f t="shared" si="26"/>
        <v>0</v>
      </c>
      <c r="BH161" s="186">
        <f t="shared" si="27"/>
        <v>0</v>
      </c>
      <c r="BI161" s="186">
        <f t="shared" si="28"/>
        <v>0</v>
      </c>
      <c r="BJ161" s="18" t="s">
        <v>80</v>
      </c>
      <c r="BK161" s="186">
        <f t="shared" si="29"/>
        <v>0</v>
      </c>
      <c r="BL161" s="18" t="s">
        <v>157</v>
      </c>
      <c r="BM161" s="185" t="s">
        <v>1495</v>
      </c>
    </row>
    <row r="162" spans="1:65" s="2" customFormat="1" ht="33" customHeight="1">
      <c r="A162" s="35"/>
      <c r="B162" s="36"/>
      <c r="C162" s="229" t="s">
        <v>593</v>
      </c>
      <c r="D162" s="229" t="s">
        <v>1089</v>
      </c>
      <c r="E162" s="230" t="s">
        <v>3414</v>
      </c>
      <c r="F162" s="231" t="s">
        <v>3415</v>
      </c>
      <c r="G162" s="232" t="s">
        <v>247</v>
      </c>
      <c r="H162" s="233">
        <v>80</v>
      </c>
      <c r="I162" s="234"/>
      <c r="J162" s="235">
        <f t="shared" si="20"/>
        <v>0</v>
      </c>
      <c r="K162" s="231" t="s">
        <v>19</v>
      </c>
      <c r="L162" s="236"/>
      <c r="M162" s="237" t="s">
        <v>19</v>
      </c>
      <c r="N162" s="238" t="s">
        <v>43</v>
      </c>
      <c r="O162" s="65"/>
      <c r="P162" s="183">
        <f t="shared" si="21"/>
        <v>0</v>
      </c>
      <c r="Q162" s="183">
        <v>0</v>
      </c>
      <c r="R162" s="183">
        <f t="shared" si="22"/>
        <v>0</v>
      </c>
      <c r="S162" s="183">
        <v>0</v>
      </c>
      <c r="T162" s="184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204</v>
      </c>
      <c r="AT162" s="185" t="s">
        <v>1089</v>
      </c>
      <c r="AU162" s="185" t="s">
        <v>82</v>
      </c>
      <c r="AY162" s="18" t="s">
        <v>149</v>
      </c>
      <c r="BE162" s="186">
        <f t="shared" si="24"/>
        <v>0</v>
      </c>
      <c r="BF162" s="186">
        <f t="shared" si="25"/>
        <v>0</v>
      </c>
      <c r="BG162" s="186">
        <f t="shared" si="26"/>
        <v>0</v>
      </c>
      <c r="BH162" s="186">
        <f t="shared" si="27"/>
        <v>0</v>
      </c>
      <c r="BI162" s="186">
        <f t="shared" si="28"/>
        <v>0</v>
      </c>
      <c r="BJ162" s="18" t="s">
        <v>80</v>
      </c>
      <c r="BK162" s="186">
        <f t="shared" si="29"/>
        <v>0</v>
      </c>
      <c r="BL162" s="18" t="s">
        <v>157</v>
      </c>
      <c r="BM162" s="185" t="s">
        <v>1506</v>
      </c>
    </row>
    <row r="163" spans="1:65" s="2" customFormat="1" ht="33" customHeight="1">
      <c r="A163" s="35"/>
      <c r="B163" s="36"/>
      <c r="C163" s="229" t="s">
        <v>599</v>
      </c>
      <c r="D163" s="229" t="s">
        <v>1089</v>
      </c>
      <c r="E163" s="230" t="s">
        <v>3416</v>
      </c>
      <c r="F163" s="231" t="s">
        <v>3417</v>
      </c>
      <c r="G163" s="232" t="s">
        <v>247</v>
      </c>
      <c r="H163" s="233">
        <v>300</v>
      </c>
      <c r="I163" s="234"/>
      <c r="J163" s="235">
        <f t="shared" si="20"/>
        <v>0</v>
      </c>
      <c r="K163" s="231" t="s">
        <v>19</v>
      </c>
      <c r="L163" s="236"/>
      <c r="M163" s="237" t="s">
        <v>19</v>
      </c>
      <c r="N163" s="238" t="s">
        <v>43</v>
      </c>
      <c r="O163" s="65"/>
      <c r="P163" s="183">
        <f t="shared" si="21"/>
        <v>0</v>
      </c>
      <c r="Q163" s="183">
        <v>0</v>
      </c>
      <c r="R163" s="183">
        <f t="shared" si="22"/>
        <v>0</v>
      </c>
      <c r="S163" s="183">
        <v>0</v>
      </c>
      <c r="T163" s="184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204</v>
      </c>
      <c r="AT163" s="185" t="s">
        <v>1089</v>
      </c>
      <c r="AU163" s="185" t="s">
        <v>82</v>
      </c>
      <c r="AY163" s="18" t="s">
        <v>149</v>
      </c>
      <c r="BE163" s="186">
        <f t="shared" si="24"/>
        <v>0</v>
      </c>
      <c r="BF163" s="186">
        <f t="shared" si="25"/>
        <v>0</v>
      </c>
      <c r="BG163" s="186">
        <f t="shared" si="26"/>
        <v>0</v>
      </c>
      <c r="BH163" s="186">
        <f t="shared" si="27"/>
        <v>0</v>
      </c>
      <c r="BI163" s="186">
        <f t="shared" si="28"/>
        <v>0</v>
      </c>
      <c r="BJ163" s="18" t="s">
        <v>80</v>
      </c>
      <c r="BK163" s="186">
        <f t="shared" si="29"/>
        <v>0</v>
      </c>
      <c r="BL163" s="18" t="s">
        <v>157</v>
      </c>
      <c r="BM163" s="185" t="s">
        <v>1515</v>
      </c>
    </row>
    <row r="164" spans="1:65" s="2" customFormat="1" ht="33" customHeight="1">
      <c r="A164" s="35"/>
      <c r="B164" s="36"/>
      <c r="C164" s="229" t="s">
        <v>605</v>
      </c>
      <c r="D164" s="229" t="s">
        <v>1089</v>
      </c>
      <c r="E164" s="230" t="s">
        <v>3418</v>
      </c>
      <c r="F164" s="231" t="s">
        <v>3419</v>
      </c>
      <c r="G164" s="232" t="s">
        <v>247</v>
      </c>
      <c r="H164" s="233">
        <v>30</v>
      </c>
      <c r="I164" s="234"/>
      <c r="J164" s="235">
        <f t="shared" si="20"/>
        <v>0</v>
      </c>
      <c r="K164" s="231" t="s">
        <v>19</v>
      </c>
      <c r="L164" s="236"/>
      <c r="M164" s="237" t="s">
        <v>19</v>
      </c>
      <c r="N164" s="238" t="s">
        <v>43</v>
      </c>
      <c r="O164" s="65"/>
      <c r="P164" s="183">
        <f t="shared" si="21"/>
        <v>0</v>
      </c>
      <c r="Q164" s="183">
        <v>0</v>
      </c>
      <c r="R164" s="183">
        <f t="shared" si="22"/>
        <v>0</v>
      </c>
      <c r="S164" s="183">
        <v>0</v>
      </c>
      <c r="T164" s="184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204</v>
      </c>
      <c r="AT164" s="185" t="s">
        <v>1089</v>
      </c>
      <c r="AU164" s="185" t="s">
        <v>82</v>
      </c>
      <c r="AY164" s="18" t="s">
        <v>149</v>
      </c>
      <c r="BE164" s="186">
        <f t="shared" si="24"/>
        <v>0</v>
      </c>
      <c r="BF164" s="186">
        <f t="shared" si="25"/>
        <v>0</v>
      </c>
      <c r="BG164" s="186">
        <f t="shared" si="26"/>
        <v>0</v>
      </c>
      <c r="BH164" s="186">
        <f t="shared" si="27"/>
        <v>0</v>
      </c>
      <c r="BI164" s="186">
        <f t="shared" si="28"/>
        <v>0</v>
      </c>
      <c r="BJ164" s="18" t="s">
        <v>80</v>
      </c>
      <c r="BK164" s="186">
        <f t="shared" si="29"/>
        <v>0</v>
      </c>
      <c r="BL164" s="18" t="s">
        <v>157</v>
      </c>
      <c r="BM164" s="185" t="s">
        <v>1525</v>
      </c>
    </row>
    <row r="165" spans="1:65" s="2" customFormat="1" ht="33" customHeight="1">
      <c r="A165" s="35"/>
      <c r="B165" s="36"/>
      <c r="C165" s="229" t="s">
        <v>611</v>
      </c>
      <c r="D165" s="229" t="s">
        <v>1089</v>
      </c>
      <c r="E165" s="230" t="s">
        <v>3420</v>
      </c>
      <c r="F165" s="231" t="s">
        <v>3421</v>
      </c>
      <c r="G165" s="232" t="s">
        <v>247</v>
      </c>
      <c r="H165" s="233">
        <v>30</v>
      </c>
      <c r="I165" s="234"/>
      <c r="J165" s="235">
        <f t="shared" si="20"/>
        <v>0</v>
      </c>
      <c r="K165" s="231" t="s">
        <v>19</v>
      </c>
      <c r="L165" s="236"/>
      <c r="M165" s="237" t="s">
        <v>19</v>
      </c>
      <c r="N165" s="238" t="s">
        <v>43</v>
      </c>
      <c r="O165" s="65"/>
      <c r="P165" s="183">
        <f t="shared" si="21"/>
        <v>0</v>
      </c>
      <c r="Q165" s="183">
        <v>0</v>
      </c>
      <c r="R165" s="183">
        <f t="shared" si="22"/>
        <v>0</v>
      </c>
      <c r="S165" s="183">
        <v>0</v>
      </c>
      <c r="T165" s="184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204</v>
      </c>
      <c r="AT165" s="185" t="s">
        <v>1089</v>
      </c>
      <c r="AU165" s="185" t="s">
        <v>82</v>
      </c>
      <c r="AY165" s="18" t="s">
        <v>149</v>
      </c>
      <c r="BE165" s="186">
        <f t="shared" si="24"/>
        <v>0</v>
      </c>
      <c r="BF165" s="186">
        <f t="shared" si="25"/>
        <v>0</v>
      </c>
      <c r="BG165" s="186">
        <f t="shared" si="26"/>
        <v>0</v>
      </c>
      <c r="BH165" s="186">
        <f t="shared" si="27"/>
        <v>0</v>
      </c>
      <c r="BI165" s="186">
        <f t="shared" si="28"/>
        <v>0</v>
      </c>
      <c r="BJ165" s="18" t="s">
        <v>80</v>
      </c>
      <c r="BK165" s="186">
        <f t="shared" si="29"/>
        <v>0</v>
      </c>
      <c r="BL165" s="18" t="s">
        <v>157</v>
      </c>
      <c r="BM165" s="185" t="s">
        <v>1535</v>
      </c>
    </row>
    <row r="166" spans="1:65" s="2" customFormat="1" ht="33" customHeight="1">
      <c r="A166" s="35"/>
      <c r="B166" s="36"/>
      <c r="C166" s="229" t="s">
        <v>618</v>
      </c>
      <c r="D166" s="229" t="s">
        <v>1089</v>
      </c>
      <c r="E166" s="230" t="s">
        <v>3422</v>
      </c>
      <c r="F166" s="231" t="s">
        <v>3423</v>
      </c>
      <c r="G166" s="232" t="s">
        <v>247</v>
      </c>
      <c r="H166" s="233">
        <v>30</v>
      </c>
      <c r="I166" s="234"/>
      <c r="J166" s="235">
        <f t="shared" si="20"/>
        <v>0</v>
      </c>
      <c r="K166" s="231" t="s">
        <v>19</v>
      </c>
      <c r="L166" s="236"/>
      <c r="M166" s="237" t="s">
        <v>19</v>
      </c>
      <c r="N166" s="238" t="s">
        <v>43</v>
      </c>
      <c r="O166" s="65"/>
      <c r="P166" s="183">
        <f t="shared" si="21"/>
        <v>0</v>
      </c>
      <c r="Q166" s="183">
        <v>0</v>
      </c>
      <c r="R166" s="183">
        <f t="shared" si="22"/>
        <v>0</v>
      </c>
      <c r="S166" s="183">
        <v>0</v>
      </c>
      <c r="T166" s="184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204</v>
      </c>
      <c r="AT166" s="185" t="s">
        <v>1089</v>
      </c>
      <c r="AU166" s="185" t="s">
        <v>82</v>
      </c>
      <c r="AY166" s="18" t="s">
        <v>149</v>
      </c>
      <c r="BE166" s="186">
        <f t="shared" si="24"/>
        <v>0</v>
      </c>
      <c r="BF166" s="186">
        <f t="shared" si="25"/>
        <v>0</v>
      </c>
      <c r="BG166" s="186">
        <f t="shared" si="26"/>
        <v>0</v>
      </c>
      <c r="BH166" s="186">
        <f t="shared" si="27"/>
        <v>0</v>
      </c>
      <c r="BI166" s="186">
        <f t="shared" si="28"/>
        <v>0</v>
      </c>
      <c r="BJ166" s="18" t="s">
        <v>80</v>
      </c>
      <c r="BK166" s="186">
        <f t="shared" si="29"/>
        <v>0</v>
      </c>
      <c r="BL166" s="18" t="s">
        <v>157</v>
      </c>
      <c r="BM166" s="185" t="s">
        <v>1545</v>
      </c>
    </row>
    <row r="167" spans="1:65" s="2" customFormat="1" ht="33" customHeight="1">
      <c r="A167" s="35"/>
      <c r="B167" s="36"/>
      <c r="C167" s="229" t="s">
        <v>625</v>
      </c>
      <c r="D167" s="229" t="s">
        <v>1089</v>
      </c>
      <c r="E167" s="230" t="s">
        <v>3424</v>
      </c>
      <c r="F167" s="231" t="s">
        <v>3425</v>
      </c>
      <c r="G167" s="232" t="s">
        <v>247</v>
      </c>
      <c r="H167" s="233">
        <v>30</v>
      </c>
      <c r="I167" s="234"/>
      <c r="J167" s="235">
        <f t="shared" si="20"/>
        <v>0</v>
      </c>
      <c r="K167" s="231" t="s">
        <v>19</v>
      </c>
      <c r="L167" s="236"/>
      <c r="M167" s="237" t="s">
        <v>19</v>
      </c>
      <c r="N167" s="238" t="s">
        <v>43</v>
      </c>
      <c r="O167" s="65"/>
      <c r="P167" s="183">
        <f t="shared" si="21"/>
        <v>0</v>
      </c>
      <c r="Q167" s="183">
        <v>0</v>
      </c>
      <c r="R167" s="183">
        <f t="shared" si="22"/>
        <v>0</v>
      </c>
      <c r="S167" s="183">
        <v>0</v>
      </c>
      <c r="T167" s="184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204</v>
      </c>
      <c r="AT167" s="185" t="s">
        <v>1089</v>
      </c>
      <c r="AU167" s="185" t="s">
        <v>82</v>
      </c>
      <c r="AY167" s="18" t="s">
        <v>149</v>
      </c>
      <c r="BE167" s="186">
        <f t="shared" si="24"/>
        <v>0</v>
      </c>
      <c r="BF167" s="186">
        <f t="shared" si="25"/>
        <v>0</v>
      </c>
      <c r="BG167" s="186">
        <f t="shared" si="26"/>
        <v>0</v>
      </c>
      <c r="BH167" s="186">
        <f t="shared" si="27"/>
        <v>0</v>
      </c>
      <c r="BI167" s="186">
        <f t="shared" si="28"/>
        <v>0</v>
      </c>
      <c r="BJ167" s="18" t="s">
        <v>80</v>
      </c>
      <c r="BK167" s="186">
        <f t="shared" si="29"/>
        <v>0</v>
      </c>
      <c r="BL167" s="18" t="s">
        <v>157</v>
      </c>
      <c r="BM167" s="185" t="s">
        <v>1555</v>
      </c>
    </row>
    <row r="168" spans="1:65" s="2" customFormat="1" ht="33" customHeight="1">
      <c r="A168" s="35"/>
      <c r="B168" s="36"/>
      <c r="C168" s="229" t="s">
        <v>632</v>
      </c>
      <c r="D168" s="229" t="s">
        <v>1089</v>
      </c>
      <c r="E168" s="230" t="s">
        <v>3426</v>
      </c>
      <c r="F168" s="231" t="s">
        <v>3427</v>
      </c>
      <c r="G168" s="232" t="s">
        <v>247</v>
      </c>
      <c r="H168" s="233">
        <v>50</v>
      </c>
      <c r="I168" s="234"/>
      <c r="J168" s="235">
        <f t="shared" si="20"/>
        <v>0</v>
      </c>
      <c r="K168" s="231" t="s">
        <v>19</v>
      </c>
      <c r="L168" s="236"/>
      <c r="M168" s="237" t="s">
        <v>19</v>
      </c>
      <c r="N168" s="238" t="s">
        <v>43</v>
      </c>
      <c r="O168" s="65"/>
      <c r="P168" s="183">
        <f t="shared" si="21"/>
        <v>0</v>
      </c>
      <c r="Q168" s="183">
        <v>0</v>
      </c>
      <c r="R168" s="183">
        <f t="shared" si="22"/>
        <v>0</v>
      </c>
      <c r="S168" s="183">
        <v>0</v>
      </c>
      <c r="T168" s="184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204</v>
      </c>
      <c r="AT168" s="185" t="s">
        <v>1089</v>
      </c>
      <c r="AU168" s="185" t="s">
        <v>82</v>
      </c>
      <c r="AY168" s="18" t="s">
        <v>149</v>
      </c>
      <c r="BE168" s="186">
        <f t="shared" si="24"/>
        <v>0</v>
      </c>
      <c r="BF168" s="186">
        <f t="shared" si="25"/>
        <v>0</v>
      </c>
      <c r="BG168" s="186">
        <f t="shared" si="26"/>
        <v>0</v>
      </c>
      <c r="BH168" s="186">
        <f t="shared" si="27"/>
        <v>0</v>
      </c>
      <c r="BI168" s="186">
        <f t="shared" si="28"/>
        <v>0</v>
      </c>
      <c r="BJ168" s="18" t="s">
        <v>80</v>
      </c>
      <c r="BK168" s="186">
        <f t="shared" si="29"/>
        <v>0</v>
      </c>
      <c r="BL168" s="18" t="s">
        <v>157</v>
      </c>
      <c r="BM168" s="185" t="s">
        <v>1565</v>
      </c>
    </row>
    <row r="169" spans="1:65" s="2" customFormat="1" ht="24.2" customHeight="1">
      <c r="A169" s="35"/>
      <c r="B169" s="36"/>
      <c r="C169" s="174" t="s">
        <v>638</v>
      </c>
      <c r="D169" s="174" t="s">
        <v>152</v>
      </c>
      <c r="E169" s="175" t="s">
        <v>3428</v>
      </c>
      <c r="F169" s="176" t="s">
        <v>3339</v>
      </c>
      <c r="G169" s="177" t="s">
        <v>170</v>
      </c>
      <c r="H169" s="178">
        <v>1</v>
      </c>
      <c r="I169" s="179"/>
      <c r="J169" s="180">
        <f t="shared" si="20"/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 t="shared" si="21"/>
        <v>0</v>
      </c>
      <c r="Q169" s="183">
        <v>0</v>
      </c>
      <c r="R169" s="183">
        <f t="shared" si="22"/>
        <v>0</v>
      </c>
      <c r="S169" s="183">
        <v>0</v>
      </c>
      <c r="T169" s="184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82</v>
      </c>
      <c r="AY169" s="18" t="s">
        <v>149</v>
      </c>
      <c r="BE169" s="186">
        <f t="shared" si="24"/>
        <v>0</v>
      </c>
      <c r="BF169" s="186">
        <f t="shared" si="25"/>
        <v>0</v>
      </c>
      <c r="BG169" s="186">
        <f t="shared" si="26"/>
        <v>0</v>
      </c>
      <c r="BH169" s="186">
        <f t="shared" si="27"/>
        <v>0</v>
      </c>
      <c r="BI169" s="186">
        <f t="shared" si="28"/>
        <v>0</v>
      </c>
      <c r="BJ169" s="18" t="s">
        <v>80</v>
      </c>
      <c r="BK169" s="186">
        <f t="shared" si="29"/>
        <v>0</v>
      </c>
      <c r="BL169" s="18" t="s">
        <v>157</v>
      </c>
      <c r="BM169" s="185" t="s">
        <v>1578</v>
      </c>
    </row>
    <row r="170" spans="1:65" s="2" customFormat="1" ht="49.15" customHeight="1">
      <c r="A170" s="35"/>
      <c r="B170" s="36"/>
      <c r="C170" s="229" t="s">
        <v>648</v>
      </c>
      <c r="D170" s="229" t="s">
        <v>1089</v>
      </c>
      <c r="E170" s="230" t="s">
        <v>3429</v>
      </c>
      <c r="F170" s="231" t="s">
        <v>3340</v>
      </c>
      <c r="G170" s="232" t="s">
        <v>170</v>
      </c>
      <c r="H170" s="233">
        <v>1</v>
      </c>
      <c r="I170" s="234"/>
      <c r="J170" s="235">
        <f t="shared" si="20"/>
        <v>0</v>
      </c>
      <c r="K170" s="231" t="s">
        <v>19</v>
      </c>
      <c r="L170" s="236"/>
      <c r="M170" s="237" t="s">
        <v>19</v>
      </c>
      <c r="N170" s="238" t="s">
        <v>43</v>
      </c>
      <c r="O170" s="65"/>
      <c r="P170" s="183">
        <f t="shared" si="21"/>
        <v>0</v>
      </c>
      <c r="Q170" s="183">
        <v>0</v>
      </c>
      <c r="R170" s="183">
        <f t="shared" si="22"/>
        <v>0</v>
      </c>
      <c r="S170" s="183">
        <v>0</v>
      </c>
      <c r="T170" s="184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204</v>
      </c>
      <c r="AT170" s="185" t="s">
        <v>1089</v>
      </c>
      <c r="AU170" s="185" t="s">
        <v>82</v>
      </c>
      <c r="AY170" s="18" t="s">
        <v>149</v>
      </c>
      <c r="BE170" s="186">
        <f t="shared" si="24"/>
        <v>0</v>
      </c>
      <c r="BF170" s="186">
        <f t="shared" si="25"/>
        <v>0</v>
      </c>
      <c r="BG170" s="186">
        <f t="shared" si="26"/>
        <v>0</v>
      </c>
      <c r="BH170" s="186">
        <f t="shared" si="27"/>
        <v>0</v>
      </c>
      <c r="BI170" s="186">
        <f t="shared" si="28"/>
        <v>0</v>
      </c>
      <c r="BJ170" s="18" t="s">
        <v>80</v>
      </c>
      <c r="BK170" s="186">
        <f t="shared" si="29"/>
        <v>0</v>
      </c>
      <c r="BL170" s="18" t="s">
        <v>157</v>
      </c>
      <c r="BM170" s="185" t="s">
        <v>1592</v>
      </c>
    </row>
    <row r="171" spans="1:65" s="2" customFormat="1" ht="24.2" customHeight="1">
      <c r="A171" s="35"/>
      <c r="B171" s="36"/>
      <c r="C171" s="229" t="s">
        <v>654</v>
      </c>
      <c r="D171" s="229" t="s">
        <v>1089</v>
      </c>
      <c r="E171" s="230" t="s">
        <v>3430</v>
      </c>
      <c r="F171" s="231" t="s">
        <v>3341</v>
      </c>
      <c r="G171" s="232" t="s">
        <v>2320</v>
      </c>
      <c r="H171" s="233">
        <v>40</v>
      </c>
      <c r="I171" s="234"/>
      <c r="J171" s="235">
        <f t="shared" si="20"/>
        <v>0</v>
      </c>
      <c r="K171" s="231" t="s">
        <v>19</v>
      </c>
      <c r="L171" s="236"/>
      <c r="M171" s="237" t="s">
        <v>19</v>
      </c>
      <c r="N171" s="238" t="s">
        <v>43</v>
      </c>
      <c r="O171" s="65"/>
      <c r="P171" s="183">
        <f t="shared" si="21"/>
        <v>0</v>
      </c>
      <c r="Q171" s="183">
        <v>0</v>
      </c>
      <c r="R171" s="183">
        <f t="shared" si="22"/>
        <v>0</v>
      </c>
      <c r="S171" s="183">
        <v>0</v>
      </c>
      <c r="T171" s="184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204</v>
      </c>
      <c r="AT171" s="185" t="s">
        <v>1089</v>
      </c>
      <c r="AU171" s="185" t="s">
        <v>82</v>
      </c>
      <c r="AY171" s="18" t="s">
        <v>149</v>
      </c>
      <c r="BE171" s="186">
        <f t="shared" si="24"/>
        <v>0</v>
      </c>
      <c r="BF171" s="186">
        <f t="shared" si="25"/>
        <v>0</v>
      </c>
      <c r="BG171" s="186">
        <f t="shared" si="26"/>
        <v>0</v>
      </c>
      <c r="BH171" s="186">
        <f t="shared" si="27"/>
        <v>0</v>
      </c>
      <c r="BI171" s="186">
        <f t="shared" si="28"/>
        <v>0</v>
      </c>
      <c r="BJ171" s="18" t="s">
        <v>80</v>
      </c>
      <c r="BK171" s="186">
        <f t="shared" si="29"/>
        <v>0</v>
      </c>
      <c r="BL171" s="18" t="s">
        <v>157</v>
      </c>
      <c r="BM171" s="185" t="s">
        <v>1602</v>
      </c>
    </row>
    <row r="172" spans="1:65" s="2" customFormat="1" ht="24.2" customHeight="1">
      <c r="A172" s="35"/>
      <c r="B172" s="36"/>
      <c r="C172" s="229" t="s">
        <v>660</v>
      </c>
      <c r="D172" s="229" t="s">
        <v>1089</v>
      </c>
      <c r="E172" s="230" t="s">
        <v>3431</v>
      </c>
      <c r="F172" s="231" t="s">
        <v>3342</v>
      </c>
      <c r="G172" s="232" t="s">
        <v>2320</v>
      </c>
      <c r="H172" s="233">
        <v>1</v>
      </c>
      <c r="I172" s="234"/>
      <c r="J172" s="235">
        <f t="shared" si="20"/>
        <v>0</v>
      </c>
      <c r="K172" s="231" t="s">
        <v>19</v>
      </c>
      <c r="L172" s="236"/>
      <c r="M172" s="237" t="s">
        <v>19</v>
      </c>
      <c r="N172" s="238" t="s">
        <v>43</v>
      </c>
      <c r="O172" s="65"/>
      <c r="P172" s="183">
        <f t="shared" si="21"/>
        <v>0</v>
      </c>
      <c r="Q172" s="183">
        <v>0</v>
      </c>
      <c r="R172" s="183">
        <f t="shared" si="22"/>
        <v>0</v>
      </c>
      <c r="S172" s="183">
        <v>0</v>
      </c>
      <c r="T172" s="184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204</v>
      </c>
      <c r="AT172" s="185" t="s">
        <v>1089</v>
      </c>
      <c r="AU172" s="185" t="s">
        <v>82</v>
      </c>
      <c r="AY172" s="18" t="s">
        <v>149</v>
      </c>
      <c r="BE172" s="186">
        <f t="shared" si="24"/>
        <v>0</v>
      </c>
      <c r="BF172" s="186">
        <f t="shared" si="25"/>
        <v>0</v>
      </c>
      <c r="BG172" s="186">
        <f t="shared" si="26"/>
        <v>0</v>
      </c>
      <c r="BH172" s="186">
        <f t="shared" si="27"/>
        <v>0</v>
      </c>
      <c r="BI172" s="186">
        <f t="shared" si="28"/>
        <v>0</v>
      </c>
      <c r="BJ172" s="18" t="s">
        <v>80</v>
      </c>
      <c r="BK172" s="186">
        <f t="shared" si="29"/>
        <v>0</v>
      </c>
      <c r="BL172" s="18" t="s">
        <v>157</v>
      </c>
      <c r="BM172" s="185" t="s">
        <v>1611</v>
      </c>
    </row>
    <row r="173" spans="1:65" s="2" customFormat="1" ht="21.75" customHeight="1">
      <c r="A173" s="35"/>
      <c r="B173" s="36"/>
      <c r="C173" s="174" t="s">
        <v>666</v>
      </c>
      <c r="D173" s="174" t="s">
        <v>152</v>
      </c>
      <c r="E173" s="175" t="s">
        <v>3432</v>
      </c>
      <c r="F173" s="176" t="s">
        <v>3433</v>
      </c>
      <c r="G173" s="177" t="s">
        <v>2320</v>
      </c>
      <c r="H173" s="178">
        <v>6</v>
      </c>
      <c r="I173" s="179"/>
      <c r="J173" s="180">
        <f t="shared" si="20"/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 t="shared" si="21"/>
        <v>0</v>
      </c>
      <c r="Q173" s="183">
        <v>0</v>
      </c>
      <c r="R173" s="183">
        <f t="shared" si="22"/>
        <v>0</v>
      </c>
      <c r="S173" s="183">
        <v>0</v>
      </c>
      <c r="T173" s="184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 t="shared" si="24"/>
        <v>0</v>
      </c>
      <c r="BF173" s="186">
        <f t="shared" si="25"/>
        <v>0</v>
      </c>
      <c r="BG173" s="186">
        <f t="shared" si="26"/>
        <v>0</v>
      </c>
      <c r="BH173" s="186">
        <f t="shared" si="27"/>
        <v>0</v>
      </c>
      <c r="BI173" s="186">
        <f t="shared" si="28"/>
        <v>0</v>
      </c>
      <c r="BJ173" s="18" t="s">
        <v>80</v>
      </c>
      <c r="BK173" s="186">
        <f t="shared" si="29"/>
        <v>0</v>
      </c>
      <c r="BL173" s="18" t="s">
        <v>157</v>
      </c>
      <c r="BM173" s="185" t="s">
        <v>1624</v>
      </c>
    </row>
    <row r="174" spans="1:65" s="2" customFormat="1" ht="37.9" customHeight="1">
      <c r="A174" s="35"/>
      <c r="B174" s="36"/>
      <c r="C174" s="174" t="s">
        <v>674</v>
      </c>
      <c r="D174" s="174" t="s">
        <v>152</v>
      </c>
      <c r="E174" s="175" t="s">
        <v>3434</v>
      </c>
      <c r="F174" s="176" t="s">
        <v>3435</v>
      </c>
      <c r="G174" s="177" t="s">
        <v>247</v>
      </c>
      <c r="H174" s="178">
        <v>18</v>
      </c>
      <c r="I174" s="179"/>
      <c r="J174" s="180">
        <f t="shared" si="20"/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 t="shared" si="21"/>
        <v>0</v>
      </c>
      <c r="Q174" s="183">
        <v>0</v>
      </c>
      <c r="R174" s="183">
        <f t="shared" si="22"/>
        <v>0</v>
      </c>
      <c r="S174" s="183">
        <v>0</v>
      </c>
      <c r="T174" s="184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82</v>
      </c>
      <c r="AY174" s="18" t="s">
        <v>149</v>
      </c>
      <c r="BE174" s="186">
        <f t="shared" si="24"/>
        <v>0</v>
      </c>
      <c r="BF174" s="186">
        <f t="shared" si="25"/>
        <v>0</v>
      </c>
      <c r="BG174" s="186">
        <f t="shared" si="26"/>
        <v>0</v>
      </c>
      <c r="BH174" s="186">
        <f t="shared" si="27"/>
        <v>0</v>
      </c>
      <c r="BI174" s="186">
        <f t="shared" si="28"/>
        <v>0</v>
      </c>
      <c r="BJ174" s="18" t="s">
        <v>80</v>
      </c>
      <c r="BK174" s="186">
        <f t="shared" si="29"/>
        <v>0</v>
      </c>
      <c r="BL174" s="18" t="s">
        <v>157</v>
      </c>
      <c r="BM174" s="185" t="s">
        <v>1636</v>
      </c>
    </row>
    <row r="175" spans="1:65" s="2" customFormat="1" ht="16.5" customHeight="1">
      <c r="A175" s="35"/>
      <c r="B175" s="36"/>
      <c r="C175" s="174" t="s">
        <v>680</v>
      </c>
      <c r="D175" s="174" t="s">
        <v>152</v>
      </c>
      <c r="E175" s="175" t="s">
        <v>3436</v>
      </c>
      <c r="F175" s="176" t="s">
        <v>3437</v>
      </c>
      <c r="G175" s="177" t="s">
        <v>247</v>
      </c>
      <c r="H175" s="178">
        <v>18</v>
      </c>
      <c r="I175" s="179"/>
      <c r="J175" s="180">
        <f t="shared" si="20"/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 t="shared" si="21"/>
        <v>0</v>
      </c>
      <c r="Q175" s="183">
        <v>0</v>
      </c>
      <c r="R175" s="183">
        <f t="shared" si="22"/>
        <v>0</v>
      </c>
      <c r="S175" s="183">
        <v>0</v>
      </c>
      <c r="T175" s="184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82</v>
      </c>
      <c r="AY175" s="18" t="s">
        <v>149</v>
      </c>
      <c r="BE175" s="186">
        <f t="shared" si="24"/>
        <v>0</v>
      </c>
      <c r="BF175" s="186">
        <f t="shared" si="25"/>
        <v>0</v>
      </c>
      <c r="BG175" s="186">
        <f t="shared" si="26"/>
        <v>0</v>
      </c>
      <c r="BH175" s="186">
        <f t="shared" si="27"/>
        <v>0</v>
      </c>
      <c r="BI175" s="186">
        <f t="shared" si="28"/>
        <v>0</v>
      </c>
      <c r="BJ175" s="18" t="s">
        <v>80</v>
      </c>
      <c r="BK175" s="186">
        <f t="shared" si="29"/>
        <v>0</v>
      </c>
      <c r="BL175" s="18" t="s">
        <v>157</v>
      </c>
      <c r="BM175" s="185" t="s">
        <v>1647</v>
      </c>
    </row>
    <row r="176" spans="1:65" s="2" customFormat="1" ht="16.5" customHeight="1">
      <c r="A176" s="35"/>
      <c r="B176" s="36"/>
      <c r="C176" s="174" t="s">
        <v>688</v>
      </c>
      <c r="D176" s="174" t="s">
        <v>152</v>
      </c>
      <c r="E176" s="175" t="s">
        <v>3438</v>
      </c>
      <c r="F176" s="176" t="s">
        <v>3439</v>
      </c>
      <c r="G176" s="177" t="s">
        <v>2320</v>
      </c>
      <c r="H176" s="178">
        <v>1</v>
      </c>
      <c r="I176" s="179"/>
      <c r="J176" s="180">
        <f t="shared" si="20"/>
        <v>0</v>
      </c>
      <c r="K176" s="176" t="s">
        <v>19</v>
      </c>
      <c r="L176" s="40"/>
      <c r="M176" s="181" t="s">
        <v>19</v>
      </c>
      <c r="N176" s="182" t="s">
        <v>43</v>
      </c>
      <c r="O176" s="65"/>
      <c r="P176" s="183">
        <f t="shared" si="21"/>
        <v>0</v>
      </c>
      <c r="Q176" s="183">
        <v>0</v>
      </c>
      <c r="R176" s="183">
        <f t="shared" si="22"/>
        <v>0</v>
      </c>
      <c r="S176" s="183">
        <v>0</v>
      </c>
      <c r="T176" s="184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82</v>
      </c>
      <c r="AY176" s="18" t="s">
        <v>149</v>
      </c>
      <c r="BE176" s="186">
        <f t="shared" si="24"/>
        <v>0</v>
      </c>
      <c r="BF176" s="186">
        <f t="shared" si="25"/>
        <v>0</v>
      </c>
      <c r="BG176" s="186">
        <f t="shared" si="26"/>
        <v>0</v>
      </c>
      <c r="BH176" s="186">
        <f t="shared" si="27"/>
        <v>0</v>
      </c>
      <c r="BI176" s="186">
        <f t="shared" si="28"/>
        <v>0</v>
      </c>
      <c r="BJ176" s="18" t="s">
        <v>80</v>
      </c>
      <c r="BK176" s="186">
        <f t="shared" si="29"/>
        <v>0</v>
      </c>
      <c r="BL176" s="18" t="s">
        <v>157</v>
      </c>
      <c r="BM176" s="185" t="s">
        <v>1659</v>
      </c>
    </row>
    <row r="177" spans="1:65" s="2" customFormat="1" ht="49.15" customHeight="1">
      <c r="A177" s="35"/>
      <c r="B177" s="36"/>
      <c r="C177" s="174" t="s">
        <v>695</v>
      </c>
      <c r="D177" s="174" t="s">
        <v>152</v>
      </c>
      <c r="E177" s="175" t="s">
        <v>3440</v>
      </c>
      <c r="F177" s="176" t="s">
        <v>3344</v>
      </c>
      <c r="G177" s="177" t="s">
        <v>155</v>
      </c>
      <c r="H177" s="178">
        <v>1</v>
      </c>
      <c r="I177" s="179"/>
      <c r="J177" s="180">
        <f t="shared" si="20"/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 t="shared" si="21"/>
        <v>0</v>
      </c>
      <c r="Q177" s="183">
        <v>0</v>
      </c>
      <c r="R177" s="183">
        <f t="shared" si="22"/>
        <v>0</v>
      </c>
      <c r="S177" s="183">
        <v>0</v>
      </c>
      <c r="T177" s="184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 t="shared" si="24"/>
        <v>0</v>
      </c>
      <c r="BF177" s="186">
        <f t="shared" si="25"/>
        <v>0</v>
      </c>
      <c r="BG177" s="186">
        <f t="shared" si="26"/>
        <v>0</v>
      </c>
      <c r="BH177" s="186">
        <f t="shared" si="27"/>
        <v>0</v>
      </c>
      <c r="BI177" s="186">
        <f t="shared" si="28"/>
        <v>0</v>
      </c>
      <c r="BJ177" s="18" t="s">
        <v>80</v>
      </c>
      <c r="BK177" s="186">
        <f t="shared" si="29"/>
        <v>0</v>
      </c>
      <c r="BL177" s="18" t="s">
        <v>157</v>
      </c>
      <c r="BM177" s="185" t="s">
        <v>1669</v>
      </c>
    </row>
    <row r="178" spans="2:63" s="12" customFormat="1" ht="22.9" customHeight="1">
      <c r="B178" s="158"/>
      <c r="C178" s="159"/>
      <c r="D178" s="160" t="s">
        <v>71</v>
      </c>
      <c r="E178" s="172" t="s">
        <v>2421</v>
      </c>
      <c r="F178" s="172" t="s">
        <v>3441</v>
      </c>
      <c r="G178" s="159"/>
      <c r="H178" s="159"/>
      <c r="I178" s="162"/>
      <c r="J178" s="173">
        <f>BK178</f>
        <v>0</v>
      </c>
      <c r="K178" s="159"/>
      <c r="L178" s="164"/>
      <c r="M178" s="165"/>
      <c r="N178" s="166"/>
      <c r="O178" s="166"/>
      <c r="P178" s="167">
        <f>SUM(P179:P201)</f>
        <v>0</v>
      </c>
      <c r="Q178" s="166"/>
      <c r="R178" s="167">
        <f>SUM(R179:R201)</f>
        <v>0</v>
      </c>
      <c r="S178" s="166"/>
      <c r="T178" s="168">
        <f>SUM(T179:T201)</f>
        <v>0</v>
      </c>
      <c r="AR178" s="169" t="s">
        <v>80</v>
      </c>
      <c r="AT178" s="170" t="s">
        <v>71</v>
      </c>
      <c r="AU178" s="170" t="s">
        <v>80</v>
      </c>
      <c r="AY178" s="169" t="s">
        <v>149</v>
      </c>
      <c r="BK178" s="171">
        <f>SUM(BK179:BK201)</f>
        <v>0</v>
      </c>
    </row>
    <row r="179" spans="1:65" s="2" customFormat="1" ht="62.65" customHeight="1">
      <c r="A179" s="35"/>
      <c r="B179" s="36"/>
      <c r="C179" s="174" t="s">
        <v>704</v>
      </c>
      <c r="D179" s="174" t="s">
        <v>152</v>
      </c>
      <c r="E179" s="175" t="s">
        <v>2423</v>
      </c>
      <c r="F179" s="176" t="s">
        <v>3442</v>
      </c>
      <c r="G179" s="177" t="s">
        <v>2320</v>
      </c>
      <c r="H179" s="178">
        <v>1</v>
      </c>
      <c r="I179" s="179"/>
      <c r="J179" s="180">
        <f aca="true" t="shared" si="30" ref="J179:J201">ROUND(I179*H179,2)</f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 aca="true" t="shared" si="31" ref="P179:P201">O179*H179</f>
        <v>0</v>
      </c>
      <c r="Q179" s="183">
        <v>0</v>
      </c>
      <c r="R179" s="183">
        <f aca="true" t="shared" si="32" ref="R179:R201">Q179*H179</f>
        <v>0</v>
      </c>
      <c r="S179" s="183">
        <v>0</v>
      </c>
      <c r="T179" s="184">
        <f aca="true" t="shared" si="33" ref="T179:T201"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82</v>
      </c>
      <c r="AY179" s="18" t="s">
        <v>149</v>
      </c>
      <c r="BE179" s="186">
        <f aca="true" t="shared" si="34" ref="BE179:BE201">IF(N179="základní",J179,0)</f>
        <v>0</v>
      </c>
      <c r="BF179" s="186">
        <f aca="true" t="shared" si="35" ref="BF179:BF201">IF(N179="snížená",J179,0)</f>
        <v>0</v>
      </c>
      <c r="BG179" s="186">
        <f aca="true" t="shared" si="36" ref="BG179:BG201">IF(N179="zákl. přenesená",J179,0)</f>
        <v>0</v>
      </c>
      <c r="BH179" s="186">
        <f aca="true" t="shared" si="37" ref="BH179:BH201">IF(N179="sníž. přenesená",J179,0)</f>
        <v>0</v>
      </c>
      <c r="BI179" s="186">
        <f aca="true" t="shared" si="38" ref="BI179:BI201">IF(N179="nulová",J179,0)</f>
        <v>0</v>
      </c>
      <c r="BJ179" s="18" t="s">
        <v>80</v>
      </c>
      <c r="BK179" s="186">
        <f aca="true" t="shared" si="39" ref="BK179:BK201">ROUND(I179*H179,2)</f>
        <v>0</v>
      </c>
      <c r="BL179" s="18" t="s">
        <v>157</v>
      </c>
      <c r="BM179" s="185" t="s">
        <v>1682</v>
      </c>
    </row>
    <row r="180" spans="1:65" s="2" customFormat="1" ht="101.25" customHeight="1">
      <c r="A180" s="35"/>
      <c r="B180" s="36"/>
      <c r="C180" s="174" t="s">
        <v>711</v>
      </c>
      <c r="D180" s="174" t="s">
        <v>152</v>
      </c>
      <c r="E180" s="175" t="s">
        <v>2426</v>
      </c>
      <c r="F180" s="176" t="s">
        <v>3443</v>
      </c>
      <c r="G180" s="177" t="s">
        <v>2320</v>
      </c>
      <c r="H180" s="178">
        <v>1</v>
      </c>
      <c r="I180" s="179"/>
      <c r="J180" s="180">
        <f t="shared" si="30"/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 t="shared" si="31"/>
        <v>0</v>
      </c>
      <c r="Q180" s="183">
        <v>0</v>
      </c>
      <c r="R180" s="183">
        <f t="shared" si="32"/>
        <v>0</v>
      </c>
      <c r="S180" s="183">
        <v>0</v>
      </c>
      <c r="T180" s="184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82</v>
      </c>
      <c r="AY180" s="18" t="s">
        <v>149</v>
      </c>
      <c r="BE180" s="186">
        <f t="shared" si="34"/>
        <v>0</v>
      </c>
      <c r="BF180" s="186">
        <f t="shared" si="35"/>
        <v>0</v>
      </c>
      <c r="BG180" s="186">
        <f t="shared" si="36"/>
        <v>0</v>
      </c>
      <c r="BH180" s="186">
        <f t="shared" si="37"/>
        <v>0</v>
      </c>
      <c r="BI180" s="186">
        <f t="shared" si="38"/>
        <v>0</v>
      </c>
      <c r="BJ180" s="18" t="s">
        <v>80</v>
      </c>
      <c r="BK180" s="186">
        <f t="shared" si="39"/>
        <v>0</v>
      </c>
      <c r="BL180" s="18" t="s">
        <v>157</v>
      </c>
      <c r="BM180" s="185" t="s">
        <v>1695</v>
      </c>
    </row>
    <row r="181" spans="1:65" s="2" customFormat="1" ht="33" customHeight="1">
      <c r="A181" s="35"/>
      <c r="B181" s="36"/>
      <c r="C181" s="174" t="s">
        <v>719</v>
      </c>
      <c r="D181" s="174" t="s">
        <v>152</v>
      </c>
      <c r="E181" s="175" t="s">
        <v>2429</v>
      </c>
      <c r="F181" s="176" t="s">
        <v>3347</v>
      </c>
      <c r="G181" s="177" t="s">
        <v>155</v>
      </c>
      <c r="H181" s="178">
        <v>32</v>
      </c>
      <c r="I181" s="179"/>
      <c r="J181" s="180">
        <f t="shared" si="30"/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 t="shared" si="31"/>
        <v>0</v>
      </c>
      <c r="Q181" s="183">
        <v>0</v>
      </c>
      <c r="R181" s="183">
        <f t="shared" si="32"/>
        <v>0</v>
      </c>
      <c r="S181" s="183">
        <v>0</v>
      </c>
      <c r="T181" s="184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82</v>
      </c>
      <c r="AY181" s="18" t="s">
        <v>149</v>
      </c>
      <c r="BE181" s="186">
        <f t="shared" si="34"/>
        <v>0</v>
      </c>
      <c r="BF181" s="186">
        <f t="shared" si="35"/>
        <v>0</v>
      </c>
      <c r="BG181" s="186">
        <f t="shared" si="36"/>
        <v>0</v>
      </c>
      <c r="BH181" s="186">
        <f t="shared" si="37"/>
        <v>0</v>
      </c>
      <c r="BI181" s="186">
        <f t="shared" si="38"/>
        <v>0</v>
      </c>
      <c r="BJ181" s="18" t="s">
        <v>80</v>
      </c>
      <c r="BK181" s="186">
        <f t="shared" si="39"/>
        <v>0</v>
      </c>
      <c r="BL181" s="18" t="s">
        <v>157</v>
      </c>
      <c r="BM181" s="185" t="s">
        <v>1709</v>
      </c>
    </row>
    <row r="182" spans="1:65" s="2" customFormat="1" ht="33" customHeight="1">
      <c r="A182" s="35"/>
      <c r="B182" s="36"/>
      <c r="C182" s="174" t="s">
        <v>731</v>
      </c>
      <c r="D182" s="174" t="s">
        <v>152</v>
      </c>
      <c r="E182" s="175" t="s">
        <v>2432</v>
      </c>
      <c r="F182" s="176" t="s">
        <v>3348</v>
      </c>
      <c r="G182" s="177" t="s">
        <v>155</v>
      </c>
      <c r="H182" s="178">
        <v>10</v>
      </c>
      <c r="I182" s="179"/>
      <c r="J182" s="180">
        <f t="shared" si="30"/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 t="shared" si="31"/>
        <v>0</v>
      </c>
      <c r="Q182" s="183">
        <v>0</v>
      </c>
      <c r="R182" s="183">
        <f t="shared" si="32"/>
        <v>0</v>
      </c>
      <c r="S182" s="183">
        <v>0</v>
      </c>
      <c r="T182" s="184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82</v>
      </c>
      <c r="AY182" s="18" t="s">
        <v>149</v>
      </c>
      <c r="BE182" s="186">
        <f t="shared" si="34"/>
        <v>0</v>
      </c>
      <c r="BF182" s="186">
        <f t="shared" si="35"/>
        <v>0</v>
      </c>
      <c r="BG182" s="186">
        <f t="shared" si="36"/>
        <v>0</v>
      </c>
      <c r="BH182" s="186">
        <f t="shared" si="37"/>
        <v>0</v>
      </c>
      <c r="BI182" s="186">
        <f t="shared" si="38"/>
        <v>0</v>
      </c>
      <c r="BJ182" s="18" t="s">
        <v>80</v>
      </c>
      <c r="BK182" s="186">
        <f t="shared" si="39"/>
        <v>0</v>
      </c>
      <c r="BL182" s="18" t="s">
        <v>157</v>
      </c>
      <c r="BM182" s="185" t="s">
        <v>1726</v>
      </c>
    </row>
    <row r="183" spans="1:65" s="2" customFormat="1" ht="37.9" customHeight="1">
      <c r="A183" s="35"/>
      <c r="B183" s="36"/>
      <c r="C183" s="174" t="s">
        <v>736</v>
      </c>
      <c r="D183" s="174" t="s">
        <v>152</v>
      </c>
      <c r="E183" s="175" t="s">
        <v>2435</v>
      </c>
      <c r="F183" s="176" t="s">
        <v>3349</v>
      </c>
      <c r="G183" s="177" t="s">
        <v>247</v>
      </c>
      <c r="H183" s="178">
        <v>30</v>
      </c>
      <c r="I183" s="179"/>
      <c r="J183" s="180">
        <f t="shared" si="30"/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 t="shared" si="31"/>
        <v>0</v>
      </c>
      <c r="Q183" s="183">
        <v>0</v>
      </c>
      <c r="R183" s="183">
        <f t="shared" si="32"/>
        <v>0</v>
      </c>
      <c r="S183" s="183">
        <v>0</v>
      </c>
      <c r="T183" s="184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82</v>
      </c>
      <c r="AY183" s="18" t="s">
        <v>149</v>
      </c>
      <c r="BE183" s="186">
        <f t="shared" si="34"/>
        <v>0</v>
      </c>
      <c r="BF183" s="186">
        <f t="shared" si="35"/>
        <v>0</v>
      </c>
      <c r="BG183" s="186">
        <f t="shared" si="36"/>
        <v>0</v>
      </c>
      <c r="BH183" s="186">
        <f t="shared" si="37"/>
        <v>0</v>
      </c>
      <c r="BI183" s="186">
        <f t="shared" si="38"/>
        <v>0</v>
      </c>
      <c r="BJ183" s="18" t="s">
        <v>80</v>
      </c>
      <c r="BK183" s="186">
        <f t="shared" si="39"/>
        <v>0</v>
      </c>
      <c r="BL183" s="18" t="s">
        <v>157</v>
      </c>
      <c r="BM183" s="185" t="s">
        <v>1739</v>
      </c>
    </row>
    <row r="184" spans="1:65" s="2" customFormat="1" ht="16.5" customHeight="1">
      <c r="A184" s="35"/>
      <c r="B184" s="36"/>
      <c r="C184" s="229" t="s">
        <v>742</v>
      </c>
      <c r="D184" s="229" t="s">
        <v>1089</v>
      </c>
      <c r="E184" s="230" t="s">
        <v>2438</v>
      </c>
      <c r="F184" s="231" t="s">
        <v>3350</v>
      </c>
      <c r="G184" s="232" t="s">
        <v>247</v>
      </c>
      <c r="H184" s="233">
        <v>30</v>
      </c>
      <c r="I184" s="234"/>
      <c r="J184" s="235">
        <f t="shared" si="30"/>
        <v>0</v>
      </c>
      <c r="K184" s="231" t="s">
        <v>19</v>
      </c>
      <c r="L184" s="236"/>
      <c r="M184" s="237" t="s">
        <v>19</v>
      </c>
      <c r="N184" s="238" t="s">
        <v>43</v>
      </c>
      <c r="O184" s="65"/>
      <c r="P184" s="183">
        <f t="shared" si="31"/>
        <v>0</v>
      </c>
      <c r="Q184" s="183">
        <v>0</v>
      </c>
      <c r="R184" s="183">
        <f t="shared" si="32"/>
        <v>0</v>
      </c>
      <c r="S184" s="183">
        <v>0</v>
      </c>
      <c r="T184" s="184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204</v>
      </c>
      <c r="AT184" s="185" t="s">
        <v>1089</v>
      </c>
      <c r="AU184" s="185" t="s">
        <v>82</v>
      </c>
      <c r="AY184" s="18" t="s">
        <v>149</v>
      </c>
      <c r="BE184" s="186">
        <f t="shared" si="34"/>
        <v>0</v>
      </c>
      <c r="BF184" s="186">
        <f t="shared" si="35"/>
        <v>0</v>
      </c>
      <c r="BG184" s="186">
        <f t="shared" si="36"/>
        <v>0</v>
      </c>
      <c r="BH184" s="186">
        <f t="shared" si="37"/>
        <v>0</v>
      </c>
      <c r="BI184" s="186">
        <f t="shared" si="38"/>
        <v>0</v>
      </c>
      <c r="BJ184" s="18" t="s">
        <v>80</v>
      </c>
      <c r="BK184" s="186">
        <f t="shared" si="39"/>
        <v>0</v>
      </c>
      <c r="BL184" s="18" t="s">
        <v>157</v>
      </c>
      <c r="BM184" s="185" t="s">
        <v>1750</v>
      </c>
    </row>
    <row r="185" spans="1:65" s="2" customFormat="1" ht="16.5" customHeight="1">
      <c r="A185" s="35"/>
      <c r="B185" s="36"/>
      <c r="C185" s="174" t="s">
        <v>750</v>
      </c>
      <c r="D185" s="174" t="s">
        <v>152</v>
      </c>
      <c r="E185" s="175" t="s">
        <v>2440</v>
      </c>
      <c r="F185" s="176" t="s">
        <v>3351</v>
      </c>
      <c r="G185" s="177" t="s">
        <v>247</v>
      </c>
      <c r="H185" s="178">
        <v>60</v>
      </c>
      <c r="I185" s="179"/>
      <c r="J185" s="180">
        <f t="shared" si="30"/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 t="shared" si="31"/>
        <v>0</v>
      </c>
      <c r="Q185" s="183">
        <v>0</v>
      </c>
      <c r="R185" s="183">
        <f t="shared" si="32"/>
        <v>0</v>
      </c>
      <c r="S185" s="183">
        <v>0</v>
      </c>
      <c r="T185" s="184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82</v>
      </c>
      <c r="AY185" s="18" t="s">
        <v>149</v>
      </c>
      <c r="BE185" s="186">
        <f t="shared" si="34"/>
        <v>0</v>
      </c>
      <c r="BF185" s="186">
        <f t="shared" si="35"/>
        <v>0</v>
      </c>
      <c r="BG185" s="186">
        <f t="shared" si="36"/>
        <v>0</v>
      </c>
      <c r="BH185" s="186">
        <f t="shared" si="37"/>
        <v>0</v>
      </c>
      <c r="BI185" s="186">
        <f t="shared" si="38"/>
        <v>0</v>
      </c>
      <c r="BJ185" s="18" t="s">
        <v>80</v>
      </c>
      <c r="BK185" s="186">
        <f t="shared" si="39"/>
        <v>0</v>
      </c>
      <c r="BL185" s="18" t="s">
        <v>157</v>
      </c>
      <c r="BM185" s="185" t="s">
        <v>1761</v>
      </c>
    </row>
    <row r="186" spans="1:65" s="2" customFormat="1" ht="24.2" customHeight="1">
      <c r="A186" s="35"/>
      <c r="B186" s="36"/>
      <c r="C186" s="229" t="s">
        <v>771</v>
      </c>
      <c r="D186" s="229" t="s">
        <v>1089</v>
      </c>
      <c r="E186" s="230" t="s">
        <v>2442</v>
      </c>
      <c r="F186" s="231" t="s">
        <v>3352</v>
      </c>
      <c r="G186" s="232" t="s">
        <v>247</v>
      </c>
      <c r="H186" s="233">
        <v>60</v>
      </c>
      <c r="I186" s="234"/>
      <c r="J186" s="235">
        <f t="shared" si="30"/>
        <v>0</v>
      </c>
      <c r="K186" s="231" t="s">
        <v>19</v>
      </c>
      <c r="L186" s="236"/>
      <c r="M186" s="237" t="s">
        <v>19</v>
      </c>
      <c r="N186" s="238" t="s">
        <v>43</v>
      </c>
      <c r="O186" s="65"/>
      <c r="P186" s="183">
        <f t="shared" si="31"/>
        <v>0</v>
      </c>
      <c r="Q186" s="183">
        <v>0</v>
      </c>
      <c r="R186" s="183">
        <f t="shared" si="32"/>
        <v>0</v>
      </c>
      <c r="S186" s="183">
        <v>0</v>
      </c>
      <c r="T186" s="184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204</v>
      </c>
      <c r="AT186" s="185" t="s">
        <v>1089</v>
      </c>
      <c r="AU186" s="185" t="s">
        <v>82</v>
      </c>
      <c r="AY186" s="18" t="s">
        <v>149</v>
      </c>
      <c r="BE186" s="186">
        <f t="shared" si="34"/>
        <v>0</v>
      </c>
      <c r="BF186" s="186">
        <f t="shared" si="35"/>
        <v>0</v>
      </c>
      <c r="BG186" s="186">
        <f t="shared" si="36"/>
        <v>0</v>
      </c>
      <c r="BH186" s="186">
        <f t="shared" si="37"/>
        <v>0</v>
      </c>
      <c r="BI186" s="186">
        <f t="shared" si="38"/>
        <v>0</v>
      </c>
      <c r="BJ186" s="18" t="s">
        <v>80</v>
      </c>
      <c r="BK186" s="186">
        <f t="shared" si="39"/>
        <v>0</v>
      </c>
      <c r="BL186" s="18" t="s">
        <v>157</v>
      </c>
      <c r="BM186" s="185" t="s">
        <v>1773</v>
      </c>
    </row>
    <row r="187" spans="1:65" s="2" customFormat="1" ht="55.5" customHeight="1">
      <c r="A187" s="35"/>
      <c r="B187" s="36"/>
      <c r="C187" s="174" t="s">
        <v>1250</v>
      </c>
      <c r="D187" s="174" t="s">
        <v>152</v>
      </c>
      <c r="E187" s="175" t="s">
        <v>3444</v>
      </c>
      <c r="F187" s="176" t="s">
        <v>3370</v>
      </c>
      <c r="G187" s="177" t="s">
        <v>155</v>
      </c>
      <c r="H187" s="178">
        <v>2</v>
      </c>
      <c r="I187" s="179"/>
      <c r="J187" s="180">
        <f t="shared" si="30"/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 t="shared" si="31"/>
        <v>0</v>
      </c>
      <c r="Q187" s="183">
        <v>0</v>
      </c>
      <c r="R187" s="183">
        <f t="shared" si="32"/>
        <v>0</v>
      </c>
      <c r="S187" s="183">
        <v>0</v>
      </c>
      <c r="T187" s="184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82</v>
      </c>
      <c r="AY187" s="18" t="s">
        <v>149</v>
      </c>
      <c r="BE187" s="186">
        <f t="shared" si="34"/>
        <v>0</v>
      </c>
      <c r="BF187" s="186">
        <f t="shared" si="35"/>
        <v>0</v>
      </c>
      <c r="BG187" s="186">
        <f t="shared" si="36"/>
        <v>0</v>
      </c>
      <c r="BH187" s="186">
        <f t="shared" si="37"/>
        <v>0</v>
      </c>
      <c r="BI187" s="186">
        <f t="shared" si="38"/>
        <v>0</v>
      </c>
      <c r="BJ187" s="18" t="s">
        <v>80</v>
      </c>
      <c r="BK187" s="186">
        <f t="shared" si="39"/>
        <v>0</v>
      </c>
      <c r="BL187" s="18" t="s">
        <v>157</v>
      </c>
      <c r="BM187" s="185" t="s">
        <v>1785</v>
      </c>
    </row>
    <row r="188" spans="1:65" s="2" customFormat="1" ht="24.2" customHeight="1">
      <c r="A188" s="35"/>
      <c r="B188" s="36"/>
      <c r="C188" s="229" t="s">
        <v>1256</v>
      </c>
      <c r="D188" s="229" t="s">
        <v>1089</v>
      </c>
      <c r="E188" s="230" t="s">
        <v>3445</v>
      </c>
      <c r="F188" s="231" t="s">
        <v>3372</v>
      </c>
      <c r="G188" s="232" t="s">
        <v>155</v>
      </c>
      <c r="H188" s="233">
        <v>2</v>
      </c>
      <c r="I188" s="234"/>
      <c r="J188" s="235">
        <f t="shared" si="30"/>
        <v>0</v>
      </c>
      <c r="K188" s="231" t="s">
        <v>19</v>
      </c>
      <c r="L188" s="236"/>
      <c r="M188" s="237" t="s">
        <v>19</v>
      </c>
      <c r="N188" s="238" t="s">
        <v>43</v>
      </c>
      <c r="O188" s="65"/>
      <c r="P188" s="183">
        <f t="shared" si="31"/>
        <v>0</v>
      </c>
      <c r="Q188" s="183">
        <v>0</v>
      </c>
      <c r="R188" s="183">
        <f t="shared" si="32"/>
        <v>0</v>
      </c>
      <c r="S188" s="183">
        <v>0</v>
      </c>
      <c r="T188" s="184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204</v>
      </c>
      <c r="AT188" s="185" t="s">
        <v>1089</v>
      </c>
      <c r="AU188" s="185" t="s">
        <v>82</v>
      </c>
      <c r="AY188" s="18" t="s">
        <v>149</v>
      </c>
      <c r="BE188" s="186">
        <f t="shared" si="34"/>
        <v>0</v>
      </c>
      <c r="BF188" s="186">
        <f t="shared" si="35"/>
        <v>0</v>
      </c>
      <c r="BG188" s="186">
        <f t="shared" si="36"/>
        <v>0</v>
      </c>
      <c r="BH188" s="186">
        <f t="shared" si="37"/>
        <v>0</v>
      </c>
      <c r="BI188" s="186">
        <f t="shared" si="38"/>
        <v>0</v>
      </c>
      <c r="BJ188" s="18" t="s">
        <v>80</v>
      </c>
      <c r="BK188" s="186">
        <f t="shared" si="39"/>
        <v>0</v>
      </c>
      <c r="BL188" s="18" t="s">
        <v>157</v>
      </c>
      <c r="BM188" s="185" t="s">
        <v>1797</v>
      </c>
    </row>
    <row r="189" spans="1:65" s="2" customFormat="1" ht="24.2" customHeight="1">
      <c r="A189" s="35"/>
      <c r="B189" s="36"/>
      <c r="C189" s="174" t="s">
        <v>1262</v>
      </c>
      <c r="D189" s="174" t="s">
        <v>152</v>
      </c>
      <c r="E189" s="175" t="s">
        <v>3446</v>
      </c>
      <c r="F189" s="176" t="s">
        <v>3447</v>
      </c>
      <c r="G189" s="177" t="s">
        <v>155</v>
      </c>
      <c r="H189" s="178">
        <v>2</v>
      </c>
      <c r="I189" s="179"/>
      <c r="J189" s="180">
        <f t="shared" si="30"/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 t="shared" si="31"/>
        <v>0</v>
      </c>
      <c r="Q189" s="183">
        <v>0</v>
      </c>
      <c r="R189" s="183">
        <f t="shared" si="32"/>
        <v>0</v>
      </c>
      <c r="S189" s="183">
        <v>0</v>
      </c>
      <c r="T189" s="184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 t="shared" si="34"/>
        <v>0</v>
      </c>
      <c r="BF189" s="186">
        <f t="shared" si="35"/>
        <v>0</v>
      </c>
      <c r="BG189" s="186">
        <f t="shared" si="36"/>
        <v>0</v>
      </c>
      <c r="BH189" s="186">
        <f t="shared" si="37"/>
        <v>0</v>
      </c>
      <c r="BI189" s="186">
        <f t="shared" si="38"/>
        <v>0</v>
      </c>
      <c r="BJ189" s="18" t="s">
        <v>80</v>
      </c>
      <c r="BK189" s="186">
        <f t="shared" si="39"/>
        <v>0</v>
      </c>
      <c r="BL189" s="18" t="s">
        <v>157</v>
      </c>
      <c r="BM189" s="185" t="s">
        <v>1809</v>
      </c>
    </row>
    <row r="190" spans="1:65" s="2" customFormat="1" ht="16.5" customHeight="1">
      <c r="A190" s="35"/>
      <c r="B190" s="36"/>
      <c r="C190" s="229" t="s">
        <v>1270</v>
      </c>
      <c r="D190" s="229" t="s">
        <v>1089</v>
      </c>
      <c r="E190" s="230" t="s">
        <v>3448</v>
      </c>
      <c r="F190" s="231" t="s">
        <v>3449</v>
      </c>
      <c r="G190" s="232" t="s">
        <v>155</v>
      </c>
      <c r="H190" s="233">
        <v>2</v>
      </c>
      <c r="I190" s="234"/>
      <c r="J190" s="235">
        <f t="shared" si="30"/>
        <v>0</v>
      </c>
      <c r="K190" s="231" t="s">
        <v>19</v>
      </c>
      <c r="L190" s="236"/>
      <c r="M190" s="237" t="s">
        <v>19</v>
      </c>
      <c r="N190" s="238" t="s">
        <v>43</v>
      </c>
      <c r="O190" s="65"/>
      <c r="P190" s="183">
        <f t="shared" si="31"/>
        <v>0</v>
      </c>
      <c r="Q190" s="183">
        <v>0</v>
      </c>
      <c r="R190" s="183">
        <f t="shared" si="32"/>
        <v>0</v>
      </c>
      <c r="S190" s="183">
        <v>0</v>
      </c>
      <c r="T190" s="184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204</v>
      </c>
      <c r="AT190" s="185" t="s">
        <v>1089</v>
      </c>
      <c r="AU190" s="185" t="s">
        <v>82</v>
      </c>
      <c r="AY190" s="18" t="s">
        <v>149</v>
      </c>
      <c r="BE190" s="186">
        <f t="shared" si="34"/>
        <v>0</v>
      </c>
      <c r="BF190" s="186">
        <f t="shared" si="35"/>
        <v>0</v>
      </c>
      <c r="BG190" s="186">
        <f t="shared" si="36"/>
        <v>0</v>
      </c>
      <c r="BH190" s="186">
        <f t="shared" si="37"/>
        <v>0</v>
      </c>
      <c r="BI190" s="186">
        <f t="shared" si="38"/>
        <v>0</v>
      </c>
      <c r="BJ190" s="18" t="s">
        <v>80</v>
      </c>
      <c r="BK190" s="186">
        <f t="shared" si="39"/>
        <v>0</v>
      </c>
      <c r="BL190" s="18" t="s">
        <v>157</v>
      </c>
      <c r="BM190" s="185" t="s">
        <v>1818</v>
      </c>
    </row>
    <row r="191" spans="1:65" s="2" customFormat="1" ht="33" customHeight="1">
      <c r="A191" s="35"/>
      <c r="B191" s="36"/>
      <c r="C191" s="174" t="s">
        <v>1278</v>
      </c>
      <c r="D191" s="174" t="s">
        <v>152</v>
      </c>
      <c r="E191" s="175" t="s">
        <v>3450</v>
      </c>
      <c r="F191" s="176" t="s">
        <v>3327</v>
      </c>
      <c r="G191" s="177" t="s">
        <v>155</v>
      </c>
      <c r="H191" s="178">
        <v>1</v>
      </c>
      <c r="I191" s="179"/>
      <c r="J191" s="180">
        <f t="shared" si="30"/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 t="shared" si="31"/>
        <v>0</v>
      </c>
      <c r="Q191" s="183">
        <v>0</v>
      </c>
      <c r="R191" s="183">
        <f t="shared" si="32"/>
        <v>0</v>
      </c>
      <c r="S191" s="183">
        <v>0</v>
      </c>
      <c r="T191" s="184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82</v>
      </c>
      <c r="AY191" s="18" t="s">
        <v>149</v>
      </c>
      <c r="BE191" s="186">
        <f t="shared" si="34"/>
        <v>0</v>
      </c>
      <c r="BF191" s="186">
        <f t="shared" si="35"/>
        <v>0</v>
      </c>
      <c r="BG191" s="186">
        <f t="shared" si="36"/>
        <v>0</v>
      </c>
      <c r="BH191" s="186">
        <f t="shared" si="37"/>
        <v>0</v>
      </c>
      <c r="BI191" s="186">
        <f t="shared" si="38"/>
        <v>0</v>
      </c>
      <c r="BJ191" s="18" t="s">
        <v>80</v>
      </c>
      <c r="BK191" s="186">
        <f t="shared" si="39"/>
        <v>0</v>
      </c>
      <c r="BL191" s="18" t="s">
        <v>157</v>
      </c>
      <c r="BM191" s="185" t="s">
        <v>1826</v>
      </c>
    </row>
    <row r="192" spans="1:65" s="2" customFormat="1" ht="44.25" customHeight="1">
      <c r="A192" s="35"/>
      <c r="B192" s="36"/>
      <c r="C192" s="174" t="s">
        <v>1283</v>
      </c>
      <c r="D192" s="174" t="s">
        <v>152</v>
      </c>
      <c r="E192" s="175" t="s">
        <v>3451</v>
      </c>
      <c r="F192" s="176" t="s">
        <v>3411</v>
      </c>
      <c r="G192" s="177" t="s">
        <v>247</v>
      </c>
      <c r="H192" s="178">
        <v>120</v>
      </c>
      <c r="I192" s="179"/>
      <c r="J192" s="180">
        <f t="shared" si="30"/>
        <v>0</v>
      </c>
      <c r="K192" s="176" t="s">
        <v>19</v>
      </c>
      <c r="L192" s="40"/>
      <c r="M192" s="181" t="s">
        <v>19</v>
      </c>
      <c r="N192" s="182" t="s">
        <v>43</v>
      </c>
      <c r="O192" s="65"/>
      <c r="P192" s="183">
        <f t="shared" si="31"/>
        <v>0</v>
      </c>
      <c r="Q192" s="183">
        <v>0</v>
      </c>
      <c r="R192" s="183">
        <f t="shared" si="32"/>
        <v>0</v>
      </c>
      <c r="S192" s="183">
        <v>0</v>
      </c>
      <c r="T192" s="184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157</v>
      </c>
      <c r="AT192" s="185" t="s">
        <v>152</v>
      </c>
      <c r="AU192" s="185" t="s">
        <v>82</v>
      </c>
      <c r="AY192" s="18" t="s">
        <v>149</v>
      </c>
      <c r="BE192" s="186">
        <f t="shared" si="34"/>
        <v>0</v>
      </c>
      <c r="BF192" s="186">
        <f t="shared" si="35"/>
        <v>0</v>
      </c>
      <c r="BG192" s="186">
        <f t="shared" si="36"/>
        <v>0</v>
      </c>
      <c r="BH192" s="186">
        <f t="shared" si="37"/>
        <v>0</v>
      </c>
      <c r="BI192" s="186">
        <f t="shared" si="38"/>
        <v>0</v>
      </c>
      <c r="BJ192" s="18" t="s">
        <v>80</v>
      </c>
      <c r="BK192" s="186">
        <f t="shared" si="39"/>
        <v>0</v>
      </c>
      <c r="BL192" s="18" t="s">
        <v>157</v>
      </c>
      <c r="BM192" s="185" t="s">
        <v>1837</v>
      </c>
    </row>
    <row r="193" spans="1:65" s="2" customFormat="1" ht="33" customHeight="1">
      <c r="A193" s="35"/>
      <c r="B193" s="36"/>
      <c r="C193" s="229" t="s">
        <v>1289</v>
      </c>
      <c r="D193" s="229" t="s">
        <v>1089</v>
      </c>
      <c r="E193" s="230" t="s">
        <v>3452</v>
      </c>
      <c r="F193" s="231" t="s">
        <v>3417</v>
      </c>
      <c r="G193" s="232" t="s">
        <v>247</v>
      </c>
      <c r="H193" s="233">
        <v>50</v>
      </c>
      <c r="I193" s="234"/>
      <c r="J193" s="235">
        <f t="shared" si="30"/>
        <v>0</v>
      </c>
      <c r="K193" s="231" t="s">
        <v>19</v>
      </c>
      <c r="L193" s="236"/>
      <c r="M193" s="237" t="s">
        <v>19</v>
      </c>
      <c r="N193" s="238" t="s">
        <v>43</v>
      </c>
      <c r="O193" s="65"/>
      <c r="P193" s="183">
        <f t="shared" si="31"/>
        <v>0</v>
      </c>
      <c r="Q193" s="183">
        <v>0</v>
      </c>
      <c r="R193" s="183">
        <f t="shared" si="32"/>
        <v>0</v>
      </c>
      <c r="S193" s="183">
        <v>0</v>
      </c>
      <c r="T193" s="184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204</v>
      </c>
      <c r="AT193" s="185" t="s">
        <v>1089</v>
      </c>
      <c r="AU193" s="185" t="s">
        <v>82</v>
      </c>
      <c r="AY193" s="18" t="s">
        <v>149</v>
      </c>
      <c r="BE193" s="186">
        <f t="shared" si="34"/>
        <v>0</v>
      </c>
      <c r="BF193" s="186">
        <f t="shared" si="35"/>
        <v>0</v>
      </c>
      <c r="BG193" s="186">
        <f t="shared" si="36"/>
        <v>0</v>
      </c>
      <c r="BH193" s="186">
        <f t="shared" si="37"/>
        <v>0</v>
      </c>
      <c r="BI193" s="186">
        <f t="shared" si="38"/>
        <v>0</v>
      </c>
      <c r="BJ193" s="18" t="s">
        <v>80</v>
      </c>
      <c r="BK193" s="186">
        <f t="shared" si="39"/>
        <v>0</v>
      </c>
      <c r="BL193" s="18" t="s">
        <v>157</v>
      </c>
      <c r="BM193" s="185" t="s">
        <v>1848</v>
      </c>
    </row>
    <row r="194" spans="1:65" s="2" customFormat="1" ht="33" customHeight="1">
      <c r="A194" s="35"/>
      <c r="B194" s="36"/>
      <c r="C194" s="229" t="s">
        <v>1296</v>
      </c>
      <c r="D194" s="229" t="s">
        <v>1089</v>
      </c>
      <c r="E194" s="230" t="s">
        <v>3453</v>
      </c>
      <c r="F194" s="231" t="s">
        <v>3421</v>
      </c>
      <c r="G194" s="232" t="s">
        <v>247</v>
      </c>
      <c r="H194" s="233">
        <v>20</v>
      </c>
      <c r="I194" s="234"/>
      <c r="J194" s="235">
        <f t="shared" si="30"/>
        <v>0</v>
      </c>
      <c r="K194" s="231" t="s">
        <v>19</v>
      </c>
      <c r="L194" s="236"/>
      <c r="M194" s="237" t="s">
        <v>19</v>
      </c>
      <c r="N194" s="238" t="s">
        <v>43</v>
      </c>
      <c r="O194" s="65"/>
      <c r="P194" s="183">
        <f t="shared" si="31"/>
        <v>0</v>
      </c>
      <c r="Q194" s="183">
        <v>0</v>
      </c>
      <c r="R194" s="183">
        <f t="shared" si="32"/>
        <v>0</v>
      </c>
      <c r="S194" s="183">
        <v>0</v>
      </c>
      <c r="T194" s="184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204</v>
      </c>
      <c r="AT194" s="185" t="s">
        <v>1089</v>
      </c>
      <c r="AU194" s="185" t="s">
        <v>82</v>
      </c>
      <c r="AY194" s="18" t="s">
        <v>149</v>
      </c>
      <c r="BE194" s="186">
        <f t="shared" si="34"/>
        <v>0</v>
      </c>
      <c r="BF194" s="186">
        <f t="shared" si="35"/>
        <v>0</v>
      </c>
      <c r="BG194" s="186">
        <f t="shared" si="36"/>
        <v>0</v>
      </c>
      <c r="BH194" s="186">
        <f t="shared" si="37"/>
        <v>0</v>
      </c>
      <c r="BI194" s="186">
        <f t="shared" si="38"/>
        <v>0</v>
      </c>
      <c r="BJ194" s="18" t="s">
        <v>80</v>
      </c>
      <c r="BK194" s="186">
        <f t="shared" si="39"/>
        <v>0</v>
      </c>
      <c r="BL194" s="18" t="s">
        <v>157</v>
      </c>
      <c r="BM194" s="185" t="s">
        <v>1858</v>
      </c>
    </row>
    <row r="195" spans="1:65" s="2" customFormat="1" ht="33" customHeight="1">
      <c r="A195" s="35"/>
      <c r="B195" s="36"/>
      <c r="C195" s="229" t="s">
        <v>1301</v>
      </c>
      <c r="D195" s="229" t="s">
        <v>1089</v>
      </c>
      <c r="E195" s="230" t="s">
        <v>3454</v>
      </c>
      <c r="F195" s="231" t="s">
        <v>3455</v>
      </c>
      <c r="G195" s="232" t="s">
        <v>247</v>
      </c>
      <c r="H195" s="233">
        <v>30</v>
      </c>
      <c r="I195" s="234"/>
      <c r="J195" s="235">
        <f t="shared" si="30"/>
        <v>0</v>
      </c>
      <c r="K195" s="231" t="s">
        <v>19</v>
      </c>
      <c r="L195" s="236"/>
      <c r="M195" s="237" t="s">
        <v>19</v>
      </c>
      <c r="N195" s="238" t="s">
        <v>43</v>
      </c>
      <c r="O195" s="65"/>
      <c r="P195" s="183">
        <f t="shared" si="31"/>
        <v>0</v>
      </c>
      <c r="Q195" s="183">
        <v>0</v>
      </c>
      <c r="R195" s="183">
        <f t="shared" si="32"/>
        <v>0</v>
      </c>
      <c r="S195" s="183">
        <v>0</v>
      </c>
      <c r="T195" s="184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204</v>
      </c>
      <c r="AT195" s="185" t="s">
        <v>1089</v>
      </c>
      <c r="AU195" s="185" t="s">
        <v>82</v>
      </c>
      <c r="AY195" s="18" t="s">
        <v>149</v>
      </c>
      <c r="BE195" s="186">
        <f t="shared" si="34"/>
        <v>0</v>
      </c>
      <c r="BF195" s="186">
        <f t="shared" si="35"/>
        <v>0</v>
      </c>
      <c r="BG195" s="186">
        <f t="shared" si="36"/>
        <v>0</v>
      </c>
      <c r="BH195" s="186">
        <f t="shared" si="37"/>
        <v>0</v>
      </c>
      <c r="BI195" s="186">
        <f t="shared" si="38"/>
        <v>0</v>
      </c>
      <c r="BJ195" s="18" t="s">
        <v>80</v>
      </c>
      <c r="BK195" s="186">
        <f t="shared" si="39"/>
        <v>0</v>
      </c>
      <c r="BL195" s="18" t="s">
        <v>157</v>
      </c>
      <c r="BM195" s="185" t="s">
        <v>1868</v>
      </c>
    </row>
    <row r="196" spans="1:65" s="2" customFormat="1" ht="33" customHeight="1">
      <c r="A196" s="35"/>
      <c r="B196" s="36"/>
      <c r="C196" s="229" t="s">
        <v>1307</v>
      </c>
      <c r="D196" s="229" t="s">
        <v>1089</v>
      </c>
      <c r="E196" s="230" t="s">
        <v>3456</v>
      </c>
      <c r="F196" s="231" t="s">
        <v>3425</v>
      </c>
      <c r="G196" s="232" t="s">
        <v>247</v>
      </c>
      <c r="H196" s="233">
        <v>20</v>
      </c>
      <c r="I196" s="234"/>
      <c r="J196" s="235">
        <f t="shared" si="30"/>
        <v>0</v>
      </c>
      <c r="K196" s="231" t="s">
        <v>19</v>
      </c>
      <c r="L196" s="236"/>
      <c r="M196" s="237" t="s">
        <v>19</v>
      </c>
      <c r="N196" s="238" t="s">
        <v>43</v>
      </c>
      <c r="O196" s="65"/>
      <c r="P196" s="183">
        <f t="shared" si="31"/>
        <v>0</v>
      </c>
      <c r="Q196" s="183">
        <v>0</v>
      </c>
      <c r="R196" s="183">
        <f t="shared" si="32"/>
        <v>0</v>
      </c>
      <c r="S196" s="183">
        <v>0</v>
      </c>
      <c r="T196" s="184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204</v>
      </c>
      <c r="AT196" s="185" t="s">
        <v>1089</v>
      </c>
      <c r="AU196" s="185" t="s">
        <v>82</v>
      </c>
      <c r="AY196" s="18" t="s">
        <v>149</v>
      </c>
      <c r="BE196" s="186">
        <f t="shared" si="34"/>
        <v>0</v>
      </c>
      <c r="BF196" s="186">
        <f t="shared" si="35"/>
        <v>0</v>
      </c>
      <c r="BG196" s="186">
        <f t="shared" si="36"/>
        <v>0</v>
      </c>
      <c r="BH196" s="186">
        <f t="shared" si="37"/>
        <v>0</v>
      </c>
      <c r="BI196" s="186">
        <f t="shared" si="38"/>
        <v>0</v>
      </c>
      <c r="BJ196" s="18" t="s">
        <v>80</v>
      </c>
      <c r="BK196" s="186">
        <f t="shared" si="39"/>
        <v>0</v>
      </c>
      <c r="BL196" s="18" t="s">
        <v>157</v>
      </c>
      <c r="BM196" s="185" t="s">
        <v>1917</v>
      </c>
    </row>
    <row r="197" spans="1:65" s="2" customFormat="1" ht="24.2" customHeight="1">
      <c r="A197" s="35"/>
      <c r="B197" s="36"/>
      <c r="C197" s="174" t="s">
        <v>1312</v>
      </c>
      <c r="D197" s="174" t="s">
        <v>152</v>
      </c>
      <c r="E197" s="175" t="s">
        <v>3457</v>
      </c>
      <c r="F197" s="176" t="s">
        <v>3339</v>
      </c>
      <c r="G197" s="177" t="s">
        <v>170</v>
      </c>
      <c r="H197" s="178">
        <v>0.4</v>
      </c>
      <c r="I197" s="179"/>
      <c r="J197" s="180">
        <f t="shared" si="30"/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 t="shared" si="31"/>
        <v>0</v>
      </c>
      <c r="Q197" s="183">
        <v>0</v>
      </c>
      <c r="R197" s="183">
        <f t="shared" si="32"/>
        <v>0</v>
      </c>
      <c r="S197" s="183">
        <v>0</v>
      </c>
      <c r="T197" s="184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82</v>
      </c>
      <c r="AY197" s="18" t="s">
        <v>149</v>
      </c>
      <c r="BE197" s="186">
        <f t="shared" si="34"/>
        <v>0</v>
      </c>
      <c r="BF197" s="186">
        <f t="shared" si="35"/>
        <v>0</v>
      </c>
      <c r="BG197" s="186">
        <f t="shared" si="36"/>
        <v>0</v>
      </c>
      <c r="BH197" s="186">
        <f t="shared" si="37"/>
        <v>0</v>
      </c>
      <c r="BI197" s="186">
        <f t="shared" si="38"/>
        <v>0</v>
      </c>
      <c r="BJ197" s="18" t="s">
        <v>80</v>
      </c>
      <c r="BK197" s="186">
        <f t="shared" si="39"/>
        <v>0</v>
      </c>
      <c r="BL197" s="18" t="s">
        <v>157</v>
      </c>
      <c r="BM197" s="185" t="s">
        <v>1927</v>
      </c>
    </row>
    <row r="198" spans="1:65" s="2" customFormat="1" ht="49.15" customHeight="1">
      <c r="A198" s="35"/>
      <c r="B198" s="36"/>
      <c r="C198" s="229" t="s">
        <v>1318</v>
      </c>
      <c r="D198" s="229" t="s">
        <v>1089</v>
      </c>
      <c r="E198" s="230" t="s">
        <v>3458</v>
      </c>
      <c r="F198" s="231" t="s">
        <v>3340</v>
      </c>
      <c r="G198" s="232" t="s">
        <v>170</v>
      </c>
      <c r="H198" s="233">
        <v>0.4</v>
      </c>
      <c r="I198" s="234"/>
      <c r="J198" s="235">
        <f t="shared" si="30"/>
        <v>0</v>
      </c>
      <c r="K198" s="231" t="s">
        <v>19</v>
      </c>
      <c r="L198" s="236"/>
      <c r="M198" s="237" t="s">
        <v>19</v>
      </c>
      <c r="N198" s="238" t="s">
        <v>43</v>
      </c>
      <c r="O198" s="65"/>
      <c r="P198" s="183">
        <f t="shared" si="31"/>
        <v>0</v>
      </c>
      <c r="Q198" s="183">
        <v>0</v>
      </c>
      <c r="R198" s="183">
        <f t="shared" si="32"/>
        <v>0</v>
      </c>
      <c r="S198" s="183">
        <v>0</v>
      </c>
      <c r="T198" s="184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204</v>
      </c>
      <c r="AT198" s="185" t="s">
        <v>1089</v>
      </c>
      <c r="AU198" s="185" t="s">
        <v>82</v>
      </c>
      <c r="AY198" s="18" t="s">
        <v>149</v>
      </c>
      <c r="BE198" s="186">
        <f t="shared" si="34"/>
        <v>0</v>
      </c>
      <c r="BF198" s="186">
        <f t="shared" si="35"/>
        <v>0</v>
      </c>
      <c r="BG198" s="186">
        <f t="shared" si="36"/>
        <v>0</v>
      </c>
      <c r="BH198" s="186">
        <f t="shared" si="37"/>
        <v>0</v>
      </c>
      <c r="BI198" s="186">
        <f t="shared" si="38"/>
        <v>0</v>
      </c>
      <c r="BJ198" s="18" t="s">
        <v>80</v>
      </c>
      <c r="BK198" s="186">
        <f t="shared" si="39"/>
        <v>0</v>
      </c>
      <c r="BL198" s="18" t="s">
        <v>157</v>
      </c>
      <c r="BM198" s="185" t="s">
        <v>1936</v>
      </c>
    </row>
    <row r="199" spans="1:65" s="2" customFormat="1" ht="24.2" customHeight="1">
      <c r="A199" s="35"/>
      <c r="B199" s="36"/>
      <c r="C199" s="229" t="s">
        <v>1324</v>
      </c>
      <c r="D199" s="229" t="s">
        <v>1089</v>
      </c>
      <c r="E199" s="230" t="s">
        <v>3459</v>
      </c>
      <c r="F199" s="231" t="s">
        <v>3341</v>
      </c>
      <c r="G199" s="232" t="s">
        <v>2320</v>
      </c>
      <c r="H199" s="233">
        <v>10</v>
      </c>
      <c r="I199" s="234"/>
      <c r="J199" s="235">
        <f t="shared" si="30"/>
        <v>0</v>
      </c>
      <c r="K199" s="231" t="s">
        <v>19</v>
      </c>
      <c r="L199" s="236"/>
      <c r="M199" s="237" t="s">
        <v>19</v>
      </c>
      <c r="N199" s="238" t="s">
        <v>43</v>
      </c>
      <c r="O199" s="65"/>
      <c r="P199" s="183">
        <f t="shared" si="31"/>
        <v>0</v>
      </c>
      <c r="Q199" s="183">
        <v>0</v>
      </c>
      <c r="R199" s="183">
        <f t="shared" si="32"/>
        <v>0</v>
      </c>
      <c r="S199" s="183">
        <v>0</v>
      </c>
      <c r="T199" s="184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204</v>
      </c>
      <c r="AT199" s="185" t="s">
        <v>1089</v>
      </c>
      <c r="AU199" s="185" t="s">
        <v>82</v>
      </c>
      <c r="AY199" s="18" t="s">
        <v>149</v>
      </c>
      <c r="BE199" s="186">
        <f t="shared" si="34"/>
        <v>0</v>
      </c>
      <c r="BF199" s="186">
        <f t="shared" si="35"/>
        <v>0</v>
      </c>
      <c r="BG199" s="186">
        <f t="shared" si="36"/>
        <v>0</v>
      </c>
      <c r="BH199" s="186">
        <f t="shared" si="37"/>
        <v>0</v>
      </c>
      <c r="BI199" s="186">
        <f t="shared" si="38"/>
        <v>0</v>
      </c>
      <c r="BJ199" s="18" t="s">
        <v>80</v>
      </c>
      <c r="BK199" s="186">
        <f t="shared" si="39"/>
        <v>0</v>
      </c>
      <c r="BL199" s="18" t="s">
        <v>157</v>
      </c>
      <c r="BM199" s="185" t="s">
        <v>1951</v>
      </c>
    </row>
    <row r="200" spans="1:65" s="2" customFormat="1" ht="24.2" customHeight="1">
      <c r="A200" s="35"/>
      <c r="B200" s="36"/>
      <c r="C200" s="229" t="s">
        <v>1330</v>
      </c>
      <c r="D200" s="229" t="s">
        <v>1089</v>
      </c>
      <c r="E200" s="230" t="s">
        <v>3460</v>
      </c>
      <c r="F200" s="231" t="s">
        <v>3342</v>
      </c>
      <c r="G200" s="232" t="s">
        <v>2320</v>
      </c>
      <c r="H200" s="233">
        <v>1</v>
      </c>
      <c r="I200" s="234"/>
      <c r="J200" s="235">
        <f t="shared" si="30"/>
        <v>0</v>
      </c>
      <c r="K200" s="231" t="s">
        <v>19</v>
      </c>
      <c r="L200" s="236"/>
      <c r="M200" s="237" t="s">
        <v>19</v>
      </c>
      <c r="N200" s="238" t="s">
        <v>43</v>
      </c>
      <c r="O200" s="65"/>
      <c r="P200" s="183">
        <f t="shared" si="31"/>
        <v>0</v>
      </c>
      <c r="Q200" s="183">
        <v>0</v>
      </c>
      <c r="R200" s="183">
        <f t="shared" si="32"/>
        <v>0</v>
      </c>
      <c r="S200" s="183">
        <v>0</v>
      </c>
      <c r="T200" s="184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204</v>
      </c>
      <c r="AT200" s="185" t="s">
        <v>1089</v>
      </c>
      <c r="AU200" s="185" t="s">
        <v>82</v>
      </c>
      <c r="AY200" s="18" t="s">
        <v>149</v>
      </c>
      <c r="BE200" s="186">
        <f t="shared" si="34"/>
        <v>0</v>
      </c>
      <c r="BF200" s="186">
        <f t="shared" si="35"/>
        <v>0</v>
      </c>
      <c r="BG200" s="186">
        <f t="shared" si="36"/>
        <v>0</v>
      </c>
      <c r="BH200" s="186">
        <f t="shared" si="37"/>
        <v>0</v>
      </c>
      <c r="BI200" s="186">
        <f t="shared" si="38"/>
        <v>0</v>
      </c>
      <c r="BJ200" s="18" t="s">
        <v>80</v>
      </c>
      <c r="BK200" s="186">
        <f t="shared" si="39"/>
        <v>0</v>
      </c>
      <c r="BL200" s="18" t="s">
        <v>157</v>
      </c>
      <c r="BM200" s="185" t="s">
        <v>1961</v>
      </c>
    </row>
    <row r="201" spans="1:65" s="2" customFormat="1" ht="49.15" customHeight="1">
      <c r="A201" s="35"/>
      <c r="B201" s="36"/>
      <c r="C201" s="174" t="s">
        <v>1335</v>
      </c>
      <c r="D201" s="174" t="s">
        <v>152</v>
      </c>
      <c r="E201" s="175" t="s">
        <v>3461</v>
      </c>
      <c r="F201" s="176" t="s">
        <v>3344</v>
      </c>
      <c r="G201" s="177" t="s">
        <v>155</v>
      </c>
      <c r="H201" s="178">
        <v>1</v>
      </c>
      <c r="I201" s="179"/>
      <c r="J201" s="180">
        <f t="shared" si="30"/>
        <v>0</v>
      </c>
      <c r="K201" s="176" t="s">
        <v>19</v>
      </c>
      <c r="L201" s="40"/>
      <c r="M201" s="181" t="s">
        <v>19</v>
      </c>
      <c r="N201" s="182" t="s">
        <v>43</v>
      </c>
      <c r="O201" s="65"/>
      <c r="P201" s="183">
        <f t="shared" si="31"/>
        <v>0</v>
      </c>
      <c r="Q201" s="183">
        <v>0</v>
      </c>
      <c r="R201" s="183">
        <f t="shared" si="32"/>
        <v>0</v>
      </c>
      <c r="S201" s="183">
        <v>0</v>
      </c>
      <c r="T201" s="184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157</v>
      </c>
      <c r="AT201" s="185" t="s">
        <v>152</v>
      </c>
      <c r="AU201" s="185" t="s">
        <v>82</v>
      </c>
      <c r="AY201" s="18" t="s">
        <v>149</v>
      </c>
      <c r="BE201" s="186">
        <f t="shared" si="34"/>
        <v>0</v>
      </c>
      <c r="BF201" s="186">
        <f t="shared" si="35"/>
        <v>0</v>
      </c>
      <c r="BG201" s="186">
        <f t="shared" si="36"/>
        <v>0</v>
      </c>
      <c r="BH201" s="186">
        <f t="shared" si="37"/>
        <v>0</v>
      </c>
      <c r="BI201" s="186">
        <f t="shared" si="38"/>
        <v>0</v>
      </c>
      <c r="BJ201" s="18" t="s">
        <v>80</v>
      </c>
      <c r="BK201" s="186">
        <f t="shared" si="39"/>
        <v>0</v>
      </c>
      <c r="BL201" s="18" t="s">
        <v>157</v>
      </c>
      <c r="BM201" s="185" t="s">
        <v>1971</v>
      </c>
    </row>
    <row r="202" spans="2:63" s="12" customFormat="1" ht="22.9" customHeight="1">
      <c r="B202" s="158"/>
      <c r="C202" s="159"/>
      <c r="D202" s="160" t="s">
        <v>71</v>
      </c>
      <c r="E202" s="172" t="s">
        <v>2445</v>
      </c>
      <c r="F202" s="172" t="s">
        <v>3462</v>
      </c>
      <c r="G202" s="159"/>
      <c r="H202" s="159"/>
      <c r="I202" s="162"/>
      <c r="J202" s="173">
        <f>BK202</f>
        <v>0</v>
      </c>
      <c r="K202" s="159"/>
      <c r="L202" s="164"/>
      <c r="M202" s="165"/>
      <c r="N202" s="166"/>
      <c r="O202" s="166"/>
      <c r="P202" s="167">
        <f>SUM(P203:P267)</f>
        <v>0</v>
      </c>
      <c r="Q202" s="166"/>
      <c r="R202" s="167">
        <f>SUM(R203:R267)</f>
        <v>0</v>
      </c>
      <c r="S202" s="166"/>
      <c r="T202" s="168">
        <f>SUM(T203:T267)</f>
        <v>0</v>
      </c>
      <c r="AR202" s="169" t="s">
        <v>80</v>
      </c>
      <c r="AT202" s="170" t="s">
        <v>71</v>
      </c>
      <c r="AU202" s="170" t="s">
        <v>80</v>
      </c>
      <c r="AY202" s="169" t="s">
        <v>149</v>
      </c>
      <c r="BK202" s="171">
        <f>SUM(BK203:BK267)</f>
        <v>0</v>
      </c>
    </row>
    <row r="203" spans="1:65" s="2" customFormat="1" ht="90" customHeight="1">
      <c r="A203" s="35"/>
      <c r="B203" s="36"/>
      <c r="C203" s="174" t="s">
        <v>1341</v>
      </c>
      <c r="D203" s="174" t="s">
        <v>152</v>
      </c>
      <c r="E203" s="175" t="s">
        <v>2447</v>
      </c>
      <c r="F203" s="176" t="s">
        <v>3463</v>
      </c>
      <c r="G203" s="177" t="s">
        <v>2320</v>
      </c>
      <c r="H203" s="178">
        <v>1</v>
      </c>
      <c r="I203" s="179"/>
      <c r="J203" s="180">
        <f aca="true" t="shared" si="40" ref="J203:J234">ROUND(I203*H203,2)</f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 aca="true" t="shared" si="41" ref="P203:P234">O203*H203</f>
        <v>0</v>
      </c>
      <c r="Q203" s="183">
        <v>0</v>
      </c>
      <c r="R203" s="183">
        <f aca="true" t="shared" si="42" ref="R203:R234">Q203*H203</f>
        <v>0</v>
      </c>
      <c r="S203" s="183">
        <v>0</v>
      </c>
      <c r="T203" s="184">
        <f aca="true" t="shared" si="43" ref="T203:T234"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82</v>
      </c>
      <c r="AY203" s="18" t="s">
        <v>149</v>
      </c>
      <c r="BE203" s="186">
        <f aca="true" t="shared" si="44" ref="BE203:BE234">IF(N203="základní",J203,0)</f>
        <v>0</v>
      </c>
      <c r="BF203" s="186">
        <f aca="true" t="shared" si="45" ref="BF203:BF234">IF(N203="snížená",J203,0)</f>
        <v>0</v>
      </c>
      <c r="BG203" s="186">
        <f aca="true" t="shared" si="46" ref="BG203:BG234">IF(N203="zákl. přenesená",J203,0)</f>
        <v>0</v>
      </c>
      <c r="BH203" s="186">
        <f aca="true" t="shared" si="47" ref="BH203:BH234">IF(N203="sníž. přenesená",J203,0)</f>
        <v>0</v>
      </c>
      <c r="BI203" s="186">
        <f aca="true" t="shared" si="48" ref="BI203:BI234">IF(N203="nulová",J203,0)</f>
        <v>0</v>
      </c>
      <c r="BJ203" s="18" t="s">
        <v>80</v>
      </c>
      <c r="BK203" s="186">
        <f aca="true" t="shared" si="49" ref="BK203:BK234">ROUND(I203*H203,2)</f>
        <v>0</v>
      </c>
      <c r="BL203" s="18" t="s">
        <v>157</v>
      </c>
      <c r="BM203" s="185" t="s">
        <v>1988</v>
      </c>
    </row>
    <row r="204" spans="1:65" s="2" customFormat="1" ht="33" customHeight="1">
      <c r="A204" s="35"/>
      <c r="B204" s="36"/>
      <c r="C204" s="174" t="s">
        <v>1346</v>
      </c>
      <c r="D204" s="174" t="s">
        <v>152</v>
      </c>
      <c r="E204" s="175" t="s">
        <v>2450</v>
      </c>
      <c r="F204" s="176" t="s">
        <v>3347</v>
      </c>
      <c r="G204" s="177" t="s">
        <v>155</v>
      </c>
      <c r="H204" s="178">
        <v>60</v>
      </c>
      <c r="I204" s="179"/>
      <c r="J204" s="180">
        <f t="shared" si="40"/>
        <v>0</v>
      </c>
      <c r="K204" s="176" t="s">
        <v>19</v>
      </c>
      <c r="L204" s="40"/>
      <c r="M204" s="181" t="s">
        <v>19</v>
      </c>
      <c r="N204" s="182" t="s">
        <v>43</v>
      </c>
      <c r="O204" s="65"/>
      <c r="P204" s="183">
        <f t="shared" si="41"/>
        <v>0</v>
      </c>
      <c r="Q204" s="183">
        <v>0</v>
      </c>
      <c r="R204" s="183">
        <f t="shared" si="42"/>
        <v>0</v>
      </c>
      <c r="S204" s="183">
        <v>0</v>
      </c>
      <c r="T204" s="184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157</v>
      </c>
      <c r="AT204" s="185" t="s">
        <v>152</v>
      </c>
      <c r="AU204" s="185" t="s">
        <v>82</v>
      </c>
      <c r="AY204" s="18" t="s">
        <v>149</v>
      </c>
      <c r="BE204" s="186">
        <f t="shared" si="44"/>
        <v>0</v>
      </c>
      <c r="BF204" s="186">
        <f t="shared" si="45"/>
        <v>0</v>
      </c>
      <c r="BG204" s="186">
        <f t="shared" si="46"/>
        <v>0</v>
      </c>
      <c r="BH204" s="186">
        <f t="shared" si="47"/>
        <v>0</v>
      </c>
      <c r="BI204" s="186">
        <f t="shared" si="48"/>
        <v>0</v>
      </c>
      <c r="BJ204" s="18" t="s">
        <v>80</v>
      </c>
      <c r="BK204" s="186">
        <f t="shared" si="49"/>
        <v>0</v>
      </c>
      <c r="BL204" s="18" t="s">
        <v>157</v>
      </c>
      <c r="BM204" s="185" t="s">
        <v>1999</v>
      </c>
    </row>
    <row r="205" spans="1:65" s="2" customFormat="1" ht="33" customHeight="1">
      <c r="A205" s="35"/>
      <c r="B205" s="36"/>
      <c r="C205" s="174" t="s">
        <v>1352</v>
      </c>
      <c r="D205" s="174" t="s">
        <v>152</v>
      </c>
      <c r="E205" s="175" t="s">
        <v>2453</v>
      </c>
      <c r="F205" s="176" t="s">
        <v>3326</v>
      </c>
      <c r="G205" s="177" t="s">
        <v>155</v>
      </c>
      <c r="H205" s="178">
        <v>4</v>
      </c>
      <c r="I205" s="179"/>
      <c r="J205" s="180">
        <f t="shared" si="40"/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 t="shared" si="41"/>
        <v>0</v>
      </c>
      <c r="Q205" s="183">
        <v>0</v>
      </c>
      <c r="R205" s="183">
        <f t="shared" si="42"/>
        <v>0</v>
      </c>
      <c r="S205" s="183">
        <v>0</v>
      </c>
      <c r="T205" s="184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82</v>
      </c>
      <c r="AY205" s="18" t="s">
        <v>149</v>
      </c>
      <c r="BE205" s="186">
        <f t="shared" si="44"/>
        <v>0</v>
      </c>
      <c r="BF205" s="186">
        <f t="shared" si="45"/>
        <v>0</v>
      </c>
      <c r="BG205" s="186">
        <f t="shared" si="46"/>
        <v>0</v>
      </c>
      <c r="BH205" s="186">
        <f t="shared" si="47"/>
        <v>0</v>
      </c>
      <c r="BI205" s="186">
        <f t="shared" si="48"/>
        <v>0</v>
      </c>
      <c r="BJ205" s="18" t="s">
        <v>80</v>
      </c>
      <c r="BK205" s="186">
        <f t="shared" si="49"/>
        <v>0</v>
      </c>
      <c r="BL205" s="18" t="s">
        <v>157</v>
      </c>
      <c r="BM205" s="185" t="s">
        <v>2675</v>
      </c>
    </row>
    <row r="206" spans="1:65" s="2" customFormat="1" ht="37.9" customHeight="1">
      <c r="A206" s="35"/>
      <c r="B206" s="36"/>
      <c r="C206" s="174" t="s">
        <v>1357</v>
      </c>
      <c r="D206" s="174" t="s">
        <v>152</v>
      </c>
      <c r="E206" s="175" t="s">
        <v>2456</v>
      </c>
      <c r="F206" s="176" t="s">
        <v>3349</v>
      </c>
      <c r="G206" s="177" t="s">
        <v>247</v>
      </c>
      <c r="H206" s="178">
        <v>60</v>
      </c>
      <c r="I206" s="179"/>
      <c r="J206" s="180">
        <f t="shared" si="40"/>
        <v>0</v>
      </c>
      <c r="K206" s="176" t="s">
        <v>19</v>
      </c>
      <c r="L206" s="40"/>
      <c r="M206" s="181" t="s">
        <v>19</v>
      </c>
      <c r="N206" s="182" t="s">
        <v>43</v>
      </c>
      <c r="O206" s="65"/>
      <c r="P206" s="183">
        <f t="shared" si="41"/>
        <v>0</v>
      </c>
      <c r="Q206" s="183">
        <v>0</v>
      </c>
      <c r="R206" s="183">
        <f t="shared" si="42"/>
        <v>0</v>
      </c>
      <c r="S206" s="183">
        <v>0</v>
      </c>
      <c r="T206" s="184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82</v>
      </c>
      <c r="AY206" s="18" t="s">
        <v>149</v>
      </c>
      <c r="BE206" s="186">
        <f t="shared" si="44"/>
        <v>0</v>
      </c>
      <c r="BF206" s="186">
        <f t="shared" si="45"/>
        <v>0</v>
      </c>
      <c r="BG206" s="186">
        <f t="shared" si="46"/>
        <v>0</v>
      </c>
      <c r="BH206" s="186">
        <f t="shared" si="47"/>
        <v>0</v>
      </c>
      <c r="BI206" s="186">
        <f t="shared" si="48"/>
        <v>0</v>
      </c>
      <c r="BJ206" s="18" t="s">
        <v>80</v>
      </c>
      <c r="BK206" s="186">
        <f t="shared" si="49"/>
        <v>0</v>
      </c>
      <c r="BL206" s="18" t="s">
        <v>157</v>
      </c>
      <c r="BM206" s="185" t="s">
        <v>2679</v>
      </c>
    </row>
    <row r="207" spans="1:65" s="2" customFormat="1" ht="16.5" customHeight="1">
      <c r="A207" s="35"/>
      <c r="B207" s="36"/>
      <c r="C207" s="229" t="s">
        <v>1363</v>
      </c>
      <c r="D207" s="229" t="s">
        <v>1089</v>
      </c>
      <c r="E207" s="230" t="s">
        <v>2459</v>
      </c>
      <c r="F207" s="231" t="s">
        <v>3350</v>
      </c>
      <c r="G207" s="232" t="s">
        <v>247</v>
      </c>
      <c r="H207" s="233">
        <v>60</v>
      </c>
      <c r="I207" s="234"/>
      <c r="J207" s="235">
        <f t="shared" si="40"/>
        <v>0</v>
      </c>
      <c r="K207" s="231" t="s">
        <v>19</v>
      </c>
      <c r="L207" s="236"/>
      <c r="M207" s="237" t="s">
        <v>19</v>
      </c>
      <c r="N207" s="238" t="s">
        <v>43</v>
      </c>
      <c r="O207" s="65"/>
      <c r="P207" s="183">
        <f t="shared" si="41"/>
        <v>0</v>
      </c>
      <c r="Q207" s="183">
        <v>0</v>
      </c>
      <c r="R207" s="183">
        <f t="shared" si="42"/>
        <v>0</v>
      </c>
      <c r="S207" s="183">
        <v>0</v>
      </c>
      <c r="T207" s="184">
        <f t="shared" si="4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204</v>
      </c>
      <c r="AT207" s="185" t="s">
        <v>1089</v>
      </c>
      <c r="AU207" s="185" t="s">
        <v>82</v>
      </c>
      <c r="AY207" s="18" t="s">
        <v>149</v>
      </c>
      <c r="BE207" s="186">
        <f t="shared" si="44"/>
        <v>0</v>
      </c>
      <c r="BF207" s="186">
        <f t="shared" si="45"/>
        <v>0</v>
      </c>
      <c r="BG207" s="186">
        <f t="shared" si="46"/>
        <v>0</v>
      </c>
      <c r="BH207" s="186">
        <f t="shared" si="47"/>
        <v>0</v>
      </c>
      <c r="BI207" s="186">
        <f t="shared" si="48"/>
        <v>0</v>
      </c>
      <c r="BJ207" s="18" t="s">
        <v>80</v>
      </c>
      <c r="BK207" s="186">
        <f t="shared" si="49"/>
        <v>0</v>
      </c>
      <c r="BL207" s="18" t="s">
        <v>157</v>
      </c>
      <c r="BM207" s="185" t="s">
        <v>2681</v>
      </c>
    </row>
    <row r="208" spans="1:65" s="2" customFormat="1" ht="16.5" customHeight="1">
      <c r="A208" s="35"/>
      <c r="B208" s="36"/>
      <c r="C208" s="174" t="s">
        <v>1368</v>
      </c>
      <c r="D208" s="174" t="s">
        <v>152</v>
      </c>
      <c r="E208" s="175" t="s">
        <v>2462</v>
      </c>
      <c r="F208" s="176" t="s">
        <v>3351</v>
      </c>
      <c r="G208" s="177" t="s">
        <v>247</v>
      </c>
      <c r="H208" s="178">
        <v>90</v>
      </c>
      <c r="I208" s="179"/>
      <c r="J208" s="180">
        <f t="shared" si="40"/>
        <v>0</v>
      </c>
      <c r="K208" s="176" t="s">
        <v>19</v>
      </c>
      <c r="L208" s="40"/>
      <c r="M208" s="181" t="s">
        <v>19</v>
      </c>
      <c r="N208" s="182" t="s">
        <v>43</v>
      </c>
      <c r="O208" s="65"/>
      <c r="P208" s="183">
        <f t="shared" si="41"/>
        <v>0</v>
      </c>
      <c r="Q208" s="183">
        <v>0</v>
      </c>
      <c r="R208" s="183">
        <f t="shared" si="42"/>
        <v>0</v>
      </c>
      <c r="S208" s="183">
        <v>0</v>
      </c>
      <c r="T208" s="184">
        <f t="shared" si="4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157</v>
      </c>
      <c r="AT208" s="185" t="s">
        <v>152</v>
      </c>
      <c r="AU208" s="185" t="s">
        <v>82</v>
      </c>
      <c r="AY208" s="18" t="s">
        <v>149</v>
      </c>
      <c r="BE208" s="186">
        <f t="shared" si="44"/>
        <v>0</v>
      </c>
      <c r="BF208" s="186">
        <f t="shared" si="45"/>
        <v>0</v>
      </c>
      <c r="BG208" s="186">
        <f t="shared" si="46"/>
        <v>0</v>
      </c>
      <c r="BH208" s="186">
        <f t="shared" si="47"/>
        <v>0</v>
      </c>
      <c r="BI208" s="186">
        <f t="shared" si="48"/>
        <v>0</v>
      </c>
      <c r="BJ208" s="18" t="s">
        <v>80</v>
      </c>
      <c r="BK208" s="186">
        <f t="shared" si="49"/>
        <v>0</v>
      </c>
      <c r="BL208" s="18" t="s">
        <v>157</v>
      </c>
      <c r="BM208" s="185" t="s">
        <v>2683</v>
      </c>
    </row>
    <row r="209" spans="1:65" s="2" customFormat="1" ht="24.2" customHeight="1">
      <c r="A209" s="35"/>
      <c r="B209" s="36"/>
      <c r="C209" s="229" t="s">
        <v>1376</v>
      </c>
      <c r="D209" s="229" t="s">
        <v>1089</v>
      </c>
      <c r="E209" s="230" t="s">
        <v>3464</v>
      </c>
      <c r="F209" s="231" t="s">
        <v>3352</v>
      </c>
      <c r="G209" s="232" t="s">
        <v>247</v>
      </c>
      <c r="H209" s="233">
        <v>90</v>
      </c>
      <c r="I209" s="234"/>
      <c r="J209" s="235">
        <f t="shared" si="40"/>
        <v>0</v>
      </c>
      <c r="K209" s="231" t="s">
        <v>19</v>
      </c>
      <c r="L209" s="236"/>
      <c r="M209" s="237" t="s">
        <v>19</v>
      </c>
      <c r="N209" s="238" t="s">
        <v>43</v>
      </c>
      <c r="O209" s="65"/>
      <c r="P209" s="183">
        <f t="shared" si="41"/>
        <v>0</v>
      </c>
      <c r="Q209" s="183">
        <v>0</v>
      </c>
      <c r="R209" s="183">
        <f t="shared" si="42"/>
        <v>0</v>
      </c>
      <c r="S209" s="183">
        <v>0</v>
      </c>
      <c r="T209" s="184">
        <f t="shared" si="4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204</v>
      </c>
      <c r="AT209" s="185" t="s">
        <v>1089</v>
      </c>
      <c r="AU209" s="185" t="s">
        <v>82</v>
      </c>
      <c r="AY209" s="18" t="s">
        <v>149</v>
      </c>
      <c r="BE209" s="186">
        <f t="shared" si="44"/>
        <v>0</v>
      </c>
      <c r="BF209" s="186">
        <f t="shared" si="45"/>
        <v>0</v>
      </c>
      <c r="BG209" s="186">
        <f t="shared" si="46"/>
        <v>0</v>
      </c>
      <c r="BH209" s="186">
        <f t="shared" si="47"/>
        <v>0</v>
      </c>
      <c r="BI209" s="186">
        <f t="shared" si="48"/>
        <v>0</v>
      </c>
      <c r="BJ209" s="18" t="s">
        <v>80</v>
      </c>
      <c r="BK209" s="186">
        <f t="shared" si="49"/>
        <v>0</v>
      </c>
      <c r="BL209" s="18" t="s">
        <v>157</v>
      </c>
      <c r="BM209" s="185" t="s">
        <v>2685</v>
      </c>
    </row>
    <row r="210" spans="1:65" s="2" customFormat="1" ht="55.5" customHeight="1">
      <c r="A210" s="35"/>
      <c r="B210" s="36"/>
      <c r="C210" s="174" t="s">
        <v>1380</v>
      </c>
      <c r="D210" s="174" t="s">
        <v>152</v>
      </c>
      <c r="E210" s="175" t="s">
        <v>3465</v>
      </c>
      <c r="F210" s="176" t="s">
        <v>3466</v>
      </c>
      <c r="G210" s="177" t="s">
        <v>155</v>
      </c>
      <c r="H210" s="178">
        <v>10</v>
      </c>
      <c r="I210" s="179"/>
      <c r="J210" s="180">
        <f t="shared" si="40"/>
        <v>0</v>
      </c>
      <c r="K210" s="176" t="s">
        <v>19</v>
      </c>
      <c r="L210" s="40"/>
      <c r="M210" s="181" t="s">
        <v>19</v>
      </c>
      <c r="N210" s="182" t="s">
        <v>43</v>
      </c>
      <c r="O210" s="65"/>
      <c r="P210" s="183">
        <f t="shared" si="41"/>
        <v>0</v>
      </c>
      <c r="Q210" s="183">
        <v>0</v>
      </c>
      <c r="R210" s="183">
        <f t="shared" si="42"/>
        <v>0</v>
      </c>
      <c r="S210" s="183">
        <v>0</v>
      </c>
      <c r="T210" s="184">
        <f t="shared" si="4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157</v>
      </c>
      <c r="AT210" s="185" t="s">
        <v>152</v>
      </c>
      <c r="AU210" s="185" t="s">
        <v>82</v>
      </c>
      <c r="AY210" s="18" t="s">
        <v>149</v>
      </c>
      <c r="BE210" s="186">
        <f t="shared" si="44"/>
        <v>0</v>
      </c>
      <c r="BF210" s="186">
        <f t="shared" si="45"/>
        <v>0</v>
      </c>
      <c r="BG210" s="186">
        <f t="shared" si="46"/>
        <v>0</v>
      </c>
      <c r="BH210" s="186">
        <f t="shared" si="47"/>
        <v>0</v>
      </c>
      <c r="BI210" s="186">
        <f t="shared" si="48"/>
        <v>0</v>
      </c>
      <c r="BJ210" s="18" t="s">
        <v>80</v>
      </c>
      <c r="BK210" s="186">
        <f t="shared" si="49"/>
        <v>0</v>
      </c>
      <c r="BL210" s="18" t="s">
        <v>157</v>
      </c>
      <c r="BM210" s="185" t="s">
        <v>2687</v>
      </c>
    </row>
    <row r="211" spans="1:65" s="2" customFormat="1" ht="37.9" customHeight="1">
      <c r="A211" s="35"/>
      <c r="B211" s="36"/>
      <c r="C211" s="229" t="s">
        <v>1387</v>
      </c>
      <c r="D211" s="229" t="s">
        <v>1089</v>
      </c>
      <c r="E211" s="230" t="s">
        <v>3467</v>
      </c>
      <c r="F211" s="231" t="s">
        <v>3468</v>
      </c>
      <c r="G211" s="232" t="s">
        <v>155</v>
      </c>
      <c r="H211" s="233">
        <v>7</v>
      </c>
      <c r="I211" s="234"/>
      <c r="J211" s="235">
        <f t="shared" si="40"/>
        <v>0</v>
      </c>
      <c r="K211" s="231" t="s">
        <v>19</v>
      </c>
      <c r="L211" s="236"/>
      <c r="M211" s="237" t="s">
        <v>19</v>
      </c>
      <c r="N211" s="238" t="s">
        <v>43</v>
      </c>
      <c r="O211" s="65"/>
      <c r="P211" s="183">
        <f t="shared" si="41"/>
        <v>0</v>
      </c>
      <c r="Q211" s="183">
        <v>0</v>
      </c>
      <c r="R211" s="183">
        <f t="shared" si="42"/>
        <v>0</v>
      </c>
      <c r="S211" s="183">
        <v>0</v>
      </c>
      <c r="T211" s="184">
        <f t="shared" si="4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204</v>
      </c>
      <c r="AT211" s="185" t="s">
        <v>1089</v>
      </c>
      <c r="AU211" s="185" t="s">
        <v>82</v>
      </c>
      <c r="AY211" s="18" t="s">
        <v>149</v>
      </c>
      <c r="BE211" s="186">
        <f t="shared" si="44"/>
        <v>0</v>
      </c>
      <c r="BF211" s="186">
        <f t="shared" si="45"/>
        <v>0</v>
      </c>
      <c r="BG211" s="186">
        <f t="shared" si="46"/>
        <v>0</v>
      </c>
      <c r="BH211" s="186">
        <f t="shared" si="47"/>
        <v>0</v>
      </c>
      <c r="BI211" s="186">
        <f t="shared" si="48"/>
        <v>0</v>
      </c>
      <c r="BJ211" s="18" t="s">
        <v>80</v>
      </c>
      <c r="BK211" s="186">
        <f t="shared" si="49"/>
        <v>0</v>
      </c>
      <c r="BL211" s="18" t="s">
        <v>157</v>
      </c>
      <c r="BM211" s="185" t="s">
        <v>2690</v>
      </c>
    </row>
    <row r="212" spans="1:65" s="2" customFormat="1" ht="44.25" customHeight="1">
      <c r="A212" s="35"/>
      <c r="B212" s="36"/>
      <c r="C212" s="229" t="s">
        <v>1393</v>
      </c>
      <c r="D212" s="229" t="s">
        <v>1089</v>
      </c>
      <c r="E212" s="230" t="s">
        <v>3469</v>
      </c>
      <c r="F212" s="231" t="s">
        <v>3470</v>
      </c>
      <c r="G212" s="232" t="s">
        <v>155</v>
      </c>
      <c r="H212" s="233">
        <v>3</v>
      </c>
      <c r="I212" s="234"/>
      <c r="J212" s="235">
        <f t="shared" si="40"/>
        <v>0</v>
      </c>
      <c r="K212" s="231" t="s">
        <v>19</v>
      </c>
      <c r="L212" s="236"/>
      <c r="M212" s="237" t="s">
        <v>19</v>
      </c>
      <c r="N212" s="238" t="s">
        <v>43</v>
      </c>
      <c r="O212" s="65"/>
      <c r="P212" s="183">
        <f t="shared" si="41"/>
        <v>0</v>
      </c>
      <c r="Q212" s="183">
        <v>0</v>
      </c>
      <c r="R212" s="183">
        <f t="shared" si="42"/>
        <v>0</v>
      </c>
      <c r="S212" s="183">
        <v>0</v>
      </c>
      <c r="T212" s="184">
        <f t="shared" si="4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204</v>
      </c>
      <c r="AT212" s="185" t="s">
        <v>1089</v>
      </c>
      <c r="AU212" s="185" t="s">
        <v>82</v>
      </c>
      <c r="AY212" s="18" t="s">
        <v>149</v>
      </c>
      <c r="BE212" s="186">
        <f t="shared" si="44"/>
        <v>0</v>
      </c>
      <c r="BF212" s="186">
        <f t="shared" si="45"/>
        <v>0</v>
      </c>
      <c r="BG212" s="186">
        <f t="shared" si="46"/>
        <v>0</v>
      </c>
      <c r="BH212" s="186">
        <f t="shared" si="47"/>
        <v>0</v>
      </c>
      <c r="BI212" s="186">
        <f t="shared" si="48"/>
        <v>0</v>
      </c>
      <c r="BJ212" s="18" t="s">
        <v>80</v>
      </c>
      <c r="BK212" s="186">
        <f t="shared" si="49"/>
        <v>0</v>
      </c>
      <c r="BL212" s="18" t="s">
        <v>157</v>
      </c>
      <c r="BM212" s="185" t="s">
        <v>2693</v>
      </c>
    </row>
    <row r="213" spans="1:65" s="2" customFormat="1" ht="49.15" customHeight="1">
      <c r="A213" s="35"/>
      <c r="B213" s="36"/>
      <c r="C213" s="174" t="s">
        <v>1398</v>
      </c>
      <c r="D213" s="174" t="s">
        <v>152</v>
      </c>
      <c r="E213" s="175" t="s">
        <v>3471</v>
      </c>
      <c r="F213" s="176" t="s">
        <v>3353</v>
      </c>
      <c r="G213" s="177" t="s">
        <v>155</v>
      </c>
      <c r="H213" s="178">
        <v>13</v>
      </c>
      <c r="I213" s="179"/>
      <c r="J213" s="180">
        <f t="shared" si="40"/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 t="shared" si="41"/>
        <v>0</v>
      </c>
      <c r="Q213" s="183">
        <v>0</v>
      </c>
      <c r="R213" s="183">
        <f t="shared" si="42"/>
        <v>0</v>
      </c>
      <c r="S213" s="183">
        <v>0</v>
      </c>
      <c r="T213" s="184">
        <f t="shared" si="4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82</v>
      </c>
      <c r="AY213" s="18" t="s">
        <v>149</v>
      </c>
      <c r="BE213" s="186">
        <f t="shared" si="44"/>
        <v>0</v>
      </c>
      <c r="BF213" s="186">
        <f t="shared" si="45"/>
        <v>0</v>
      </c>
      <c r="BG213" s="186">
        <f t="shared" si="46"/>
        <v>0</v>
      </c>
      <c r="BH213" s="186">
        <f t="shared" si="47"/>
        <v>0</v>
      </c>
      <c r="BI213" s="186">
        <f t="shared" si="48"/>
        <v>0</v>
      </c>
      <c r="BJ213" s="18" t="s">
        <v>80</v>
      </c>
      <c r="BK213" s="186">
        <f t="shared" si="49"/>
        <v>0</v>
      </c>
      <c r="BL213" s="18" t="s">
        <v>157</v>
      </c>
      <c r="BM213" s="185" t="s">
        <v>2696</v>
      </c>
    </row>
    <row r="214" spans="1:65" s="2" customFormat="1" ht="24.2" customHeight="1">
      <c r="A214" s="35"/>
      <c r="B214" s="36"/>
      <c r="C214" s="229" t="s">
        <v>1403</v>
      </c>
      <c r="D214" s="229" t="s">
        <v>1089</v>
      </c>
      <c r="E214" s="230" t="s">
        <v>3472</v>
      </c>
      <c r="F214" s="231" t="s">
        <v>3354</v>
      </c>
      <c r="G214" s="232" t="s">
        <v>155</v>
      </c>
      <c r="H214" s="233">
        <v>13</v>
      </c>
      <c r="I214" s="234"/>
      <c r="J214" s="235">
        <f t="shared" si="40"/>
        <v>0</v>
      </c>
      <c r="K214" s="231" t="s">
        <v>19</v>
      </c>
      <c r="L214" s="236"/>
      <c r="M214" s="237" t="s">
        <v>19</v>
      </c>
      <c r="N214" s="238" t="s">
        <v>43</v>
      </c>
      <c r="O214" s="65"/>
      <c r="P214" s="183">
        <f t="shared" si="41"/>
        <v>0</v>
      </c>
      <c r="Q214" s="183">
        <v>0</v>
      </c>
      <c r="R214" s="183">
        <f t="shared" si="42"/>
        <v>0</v>
      </c>
      <c r="S214" s="183">
        <v>0</v>
      </c>
      <c r="T214" s="184">
        <f t="shared" si="4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204</v>
      </c>
      <c r="AT214" s="185" t="s">
        <v>1089</v>
      </c>
      <c r="AU214" s="185" t="s">
        <v>82</v>
      </c>
      <c r="AY214" s="18" t="s">
        <v>149</v>
      </c>
      <c r="BE214" s="186">
        <f t="shared" si="44"/>
        <v>0</v>
      </c>
      <c r="BF214" s="186">
        <f t="shared" si="45"/>
        <v>0</v>
      </c>
      <c r="BG214" s="186">
        <f t="shared" si="46"/>
        <v>0</v>
      </c>
      <c r="BH214" s="186">
        <f t="shared" si="47"/>
        <v>0</v>
      </c>
      <c r="BI214" s="186">
        <f t="shared" si="48"/>
        <v>0</v>
      </c>
      <c r="BJ214" s="18" t="s">
        <v>80</v>
      </c>
      <c r="BK214" s="186">
        <f t="shared" si="49"/>
        <v>0</v>
      </c>
      <c r="BL214" s="18" t="s">
        <v>157</v>
      </c>
      <c r="BM214" s="185" t="s">
        <v>2699</v>
      </c>
    </row>
    <row r="215" spans="1:65" s="2" customFormat="1" ht="24.2" customHeight="1">
      <c r="A215" s="35"/>
      <c r="B215" s="36"/>
      <c r="C215" s="174" t="s">
        <v>1409</v>
      </c>
      <c r="D215" s="174" t="s">
        <v>152</v>
      </c>
      <c r="E215" s="175" t="s">
        <v>3473</v>
      </c>
      <c r="F215" s="176" t="s">
        <v>3474</v>
      </c>
      <c r="G215" s="177" t="s">
        <v>247</v>
      </c>
      <c r="H215" s="178">
        <v>12</v>
      </c>
      <c r="I215" s="179"/>
      <c r="J215" s="180">
        <f t="shared" si="40"/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 t="shared" si="41"/>
        <v>0</v>
      </c>
      <c r="Q215" s="183">
        <v>0</v>
      </c>
      <c r="R215" s="183">
        <f t="shared" si="42"/>
        <v>0</v>
      </c>
      <c r="S215" s="183">
        <v>0</v>
      </c>
      <c r="T215" s="184">
        <f t="shared" si="4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82</v>
      </c>
      <c r="AY215" s="18" t="s">
        <v>149</v>
      </c>
      <c r="BE215" s="186">
        <f t="shared" si="44"/>
        <v>0</v>
      </c>
      <c r="BF215" s="186">
        <f t="shared" si="45"/>
        <v>0</v>
      </c>
      <c r="BG215" s="186">
        <f t="shared" si="46"/>
        <v>0</v>
      </c>
      <c r="BH215" s="186">
        <f t="shared" si="47"/>
        <v>0</v>
      </c>
      <c r="BI215" s="186">
        <f t="shared" si="48"/>
        <v>0</v>
      </c>
      <c r="BJ215" s="18" t="s">
        <v>80</v>
      </c>
      <c r="BK215" s="186">
        <f t="shared" si="49"/>
        <v>0</v>
      </c>
      <c r="BL215" s="18" t="s">
        <v>157</v>
      </c>
      <c r="BM215" s="185" t="s">
        <v>2702</v>
      </c>
    </row>
    <row r="216" spans="1:65" s="2" customFormat="1" ht="37.9" customHeight="1">
      <c r="A216" s="35"/>
      <c r="B216" s="36"/>
      <c r="C216" s="229" t="s">
        <v>1415</v>
      </c>
      <c r="D216" s="229" t="s">
        <v>1089</v>
      </c>
      <c r="E216" s="230" t="s">
        <v>3475</v>
      </c>
      <c r="F216" s="231" t="s">
        <v>3476</v>
      </c>
      <c r="G216" s="232" t="s">
        <v>247</v>
      </c>
      <c r="H216" s="233">
        <v>12</v>
      </c>
      <c r="I216" s="234"/>
      <c r="J216" s="235">
        <f t="shared" si="40"/>
        <v>0</v>
      </c>
      <c r="K216" s="231" t="s">
        <v>19</v>
      </c>
      <c r="L216" s="236"/>
      <c r="M216" s="237" t="s">
        <v>19</v>
      </c>
      <c r="N216" s="238" t="s">
        <v>43</v>
      </c>
      <c r="O216" s="65"/>
      <c r="P216" s="183">
        <f t="shared" si="41"/>
        <v>0</v>
      </c>
      <c r="Q216" s="183">
        <v>0</v>
      </c>
      <c r="R216" s="183">
        <f t="shared" si="42"/>
        <v>0</v>
      </c>
      <c r="S216" s="183">
        <v>0</v>
      </c>
      <c r="T216" s="184">
        <f t="shared" si="4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204</v>
      </c>
      <c r="AT216" s="185" t="s">
        <v>1089</v>
      </c>
      <c r="AU216" s="185" t="s">
        <v>82</v>
      </c>
      <c r="AY216" s="18" t="s">
        <v>149</v>
      </c>
      <c r="BE216" s="186">
        <f t="shared" si="44"/>
        <v>0</v>
      </c>
      <c r="BF216" s="186">
        <f t="shared" si="45"/>
        <v>0</v>
      </c>
      <c r="BG216" s="186">
        <f t="shared" si="46"/>
        <v>0</v>
      </c>
      <c r="BH216" s="186">
        <f t="shared" si="47"/>
        <v>0</v>
      </c>
      <c r="BI216" s="186">
        <f t="shared" si="48"/>
        <v>0</v>
      </c>
      <c r="BJ216" s="18" t="s">
        <v>80</v>
      </c>
      <c r="BK216" s="186">
        <f t="shared" si="49"/>
        <v>0</v>
      </c>
      <c r="BL216" s="18" t="s">
        <v>157</v>
      </c>
      <c r="BM216" s="185" t="s">
        <v>2705</v>
      </c>
    </row>
    <row r="217" spans="1:65" s="2" customFormat="1" ht="16.5" customHeight="1">
      <c r="A217" s="35"/>
      <c r="B217" s="36"/>
      <c r="C217" s="174" t="s">
        <v>1421</v>
      </c>
      <c r="D217" s="174" t="s">
        <v>152</v>
      </c>
      <c r="E217" s="175" t="s">
        <v>3477</v>
      </c>
      <c r="F217" s="176" t="s">
        <v>3328</v>
      </c>
      <c r="G217" s="177" t="s">
        <v>247</v>
      </c>
      <c r="H217" s="178">
        <v>80</v>
      </c>
      <c r="I217" s="179"/>
      <c r="J217" s="180">
        <f t="shared" si="40"/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 t="shared" si="41"/>
        <v>0</v>
      </c>
      <c r="Q217" s="183">
        <v>0</v>
      </c>
      <c r="R217" s="183">
        <f t="shared" si="42"/>
        <v>0</v>
      </c>
      <c r="S217" s="183">
        <v>0</v>
      </c>
      <c r="T217" s="184">
        <f t="shared" si="4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82</v>
      </c>
      <c r="AY217" s="18" t="s">
        <v>149</v>
      </c>
      <c r="BE217" s="186">
        <f t="shared" si="44"/>
        <v>0</v>
      </c>
      <c r="BF217" s="186">
        <f t="shared" si="45"/>
        <v>0</v>
      </c>
      <c r="BG217" s="186">
        <f t="shared" si="46"/>
        <v>0</v>
      </c>
      <c r="BH217" s="186">
        <f t="shared" si="47"/>
        <v>0</v>
      </c>
      <c r="BI217" s="186">
        <f t="shared" si="48"/>
        <v>0</v>
      </c>
      <c r="BJ217" s="18" t="s">
        <v>80</v>
      </c>
      <c r="BK217" s="186">
        <f t="shared" si="49"/>
        <v>0</v>
      </c>
      <c r="BL217" s="18" t="s">
        <v>157</v>
      </c>
      <c r="BM217" s="185" t="s">
        <v>2708</v>
      </c>
    </row>
    <row r="218" spans="1:65" s="2" customFormat="1" ht="37.9" customHeight="1">
      <c r="A218" s="35"/>
      <c r="B218" s="36"/>
      <c r="C218" s="229" t="s">
        <v>1426</v>
      </c>
      <c r="D218" s="229" t="s">
        <v>1089</v>
      </c>
      <c r="E218" s="230" t="s">
        <v>3478</v>
      </c>
      <c r="F218" s="231" t="s">
        <v>3355</v>
      </c>
      <c r="G218" s="232" t="s">
        <v>247</v>
      </c>
      <c r="H218" s="233">
        <v>10</v>
      </c>
      <c r="I218" s="234"/>
      <c r="J218" s="235">
        <f t="shared" si="40"/>
        <v>0</v>
      </c>
      <c r="K218" s="231" t="s">
        <v>19</v>
      </c>
      <c r="L218" s="236"/>
      <c r="M218" s="237" t="s">
        <v>19</v>
      </c>
      <c r="N218" s="238" t="s">
        <v>43</v>
      </c>
      <c r="O218" s="65"/>
      <c r="P218" s="183">
        <f t="shared" si="41"/>
        <v>0</v>
      </c>
      <c r="Q218" s="183">
        <v>0</v>
      </c>
      <c r="R218" s="183">
        <f t="shared" si="42"/>
        <v>0</v>
      </c>
      <c r="S218" s="183">
        <v>0</v>
      </c>
      <c r="T218" s="184">
        <f t="shared" si="4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204</v>
      </c>
      <c r="AT218" s="185" t="s">
        <v>1089</v>
      </c>
      <c r="AU218" s="185" t="s">
        <v>82</v>
      </c>
      <c r="AY218" s="18" t="s">
        <v>149</v>
      </c>
      <c r="BE218" s="186">
        <f t="shared" si="44"/>
        <v>0</v>
      </c>
      <c r="BF218" s="186">
        <f t="shared" si="45"/>
        <v>0</v>
      </c>
      <c r="BG218" s="186">
        <f t="shared" si="46"/>
        <v>0</v>
      </c>
      <c r="BH218" s="186">
        <f t="shared" si="47"/>
        <v>0</v>
      </c>
      <c r="BI218" s="186">
        <f t="shared" si="48"/>
        <v>0</v>
      </c>
      <c r="BJ218" s="18" t="s">
        <v>80</v>
      </c>
      <c r="BK218" s="186">
        <f t="shared" si="49"/>
        <v>0</v>
      </c>
      <c r="BL218" s="18" t="s">
        <v>157</v>
      </c>
      <c r="BM218" s="185" t="s">
        <v>2711</v>
      </c>
    </row>
    <row r="219" spans="1:65" s="2" customFormat="1" ht="37.9" customHeight="1">
      <c r="A219" s="35"/>
      <c r="B219" s="36"/>
      <c r="C219" s="229" t="s">
        <v>1431</v>
      </c>
      <c r="D219" s="229" t="s">
        <v>1089</v>
      </c>
      <c r="E219" s="230" t="s">
        <v>3479</v>
      </c>
      <c r="F219" s="231" t="s">
        <v>3480</v>
      </c>
      <c r="G219" s="232" t="s">
        <v>247</v>
      </c>
      <c r="H219" s="233">
        <v>50</v>
      </c>
      <c r="I219" s="234"/>
      <c r="J219" s="235">
        <f t="shared" si="40"/>
        <v>0</v>
      </c>
      <c r="K219" s="231" t="s">
        <v>19</v>
      </c>
      <c r="L219" s="236"/>
      <c r="M219" s="237" t="s">
        <v>19</v>
      </c>
      <c r="N219" s="238" t="s">
        <v>43</v>
      </c>
      <c r="O219" s="65"/>
      <c r="P219" s="183">
        <f t="shared" si="41"/>
        <v>0</v>
      </c>
      <c r="Q219" s="183">
        <v>0</v>
      </c>
      <c r="R219" s="183">
        <f t="shared" si="42"/>
        <v>0</v>
      </c>
      <c r="S219" s="183">
        <v>0</v>
      </c>
      <c r="T219" s="184">
        <f t="shared" si="4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204</v>
      </c>
      <c r="AT219" s="185" t="s">
        <v>1089</v>
      </c>
      <c r="AU219" s="185" t="s">
        <v>82</v>
      </c>
      <c r="AY219" s="18" t="s">
        <v>149</v>
      </c>
      <c r="BE219" s="186">
        <f t="shared" si="44"/>
        <v>0</v>
      </c>
      <c r="BF219" s="186">
        <f t="shared" si="45"/>
        <v>0</v>
      </c>
      <c r="BG219" s="186">
        <f t="shared" si="46"/>
        <v>0</v>
      </c>
      <c r="BH219" s="186">
        <f t="shared" si="47"/>
        <v>0</v>
      </c>
      <c r="BI219" s="186">
        <f t="shared" si="48"/>
        <v>0</v>
      </c>
      <c r="BJ219" s="18" t="s">
        <v>80</v>
      </c>
      <c r="BK219" s="186">
        <f t="shared" si="49"/>
        <v>0</v>
      </c>
      <c r="BL219" s="18" t="s">
        <v>157</v>
      </c>
      <c r="BM219" s="185" t="s">
        <v>2714</v>
      </c>
    </row>
    <row r="220" spans="1:65" s="2" customFormat="1" ht="37.9" customHeight="1">
      <c r="A220" s="35"/>
      <c r="B220" s="36"/>
      <c r="C220" s="229" t="s">
        <v>1435</v>
      </c>
      <c r="D220" s="229" t="s">
        <v>1089</v>
      </c>
      <c r="E220" s="230" t="s">
        <v>3481</v>
      </c>
      <c r="F220" s="231" t="s">
        <v>3356</v>
      </c>
      <c r="G220" s="232" t="s">
        <v>247</v>
      </c>
      <c r="H220" s="233">
        <v>10</v>
      </c>
      <c r="I220" s="234"/>
      <c r="J220" s="235">
        <f t="shared" si="40"/>
        <v>0</v>
      </c>
      <c r="K220" s="231" t="s">
        <v>19</v>
      </c>
      <c r="L220" s="236"/>
      <c r="M220" s="237" t="s">
        <v>19</v>
      </c>
      <c r="N220" s="238" t="s">
        <v>43</v>
      </c>
      <c r="O220" s="65"/>
      <c r="P220" s="183">
        <f t="shared" si="41"/>
        <v>0</v>
      </c>
      <c r="Q220" s="183">
        <v>0</v>
      </c>
      <c r="R220" s="183">
        <f t="shared" si="42"/>
        <v>0</v>
      </c>
      <c r="S220" s="183">
        <v>0</v>
      </c>
      <c r="T220" s="184">
        <f t="shared" si="4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204</v>
      </c>
      <c r="AT220" s="185" t="s">
        <v>1089</v>
      </c>
      <c r="AU220" s="185" t="s">
        <v>82</v>
      </c>
      <c r="AY220" s="18" t="s">
        <v>149</v>
      </c>
      <c r="BE220" s="186">
        <f t="shared" si="44"/>
        <v>0</v>
      </c>
      <c r="BF220" s="186">
        <f t="shared" si="45"/>
        <v>0</v>
      </c>
      <c r="BG220" s="186">
        <f t="shared" si="46"/>
        <v>0</v>
      </c>
      <c r="BH220" s="186">
        <f t="shared" si="47"/>
        <v>0</v>
      </c>
      <c r="BI220" s="186">
        <f t="shared" si="48"/>
        <v>0</v>
      </c>
      <c r="BJ220" s="18" t="s">
        <v>80</v>
      </c>
      <c r="BK220" s="186">
        <f t="shared" si="49"/>
        <v>0</v>
      </c>
      <c r="BL220" s="18" t="s">
        <v>157</v>
      </c>
      <c r="BM220" s="185" t="s">
        <v>2716</v>
      </c>
    </row>
    <row r="221" spans="1:65" s="2" customFormat="1" ht="37.9" customHeight="1">
      <c r="A221" s="35"/>
      <c r="B221" s="36"/>
      <c r="C221" s="229" t="s">
        <v>1441</v>
      </c>
      <c r="D221" s="229" t="s">
        <v>1089</v>
      </c>
      <c r="E221" s="230" t="s">
        <v>3482</v>
      </c>
      <c r="F221" s="231" t="s">
        <v>3358</v>
      </c>
      <c r="G221" s="232" t="s">
        <v>247</v>
      </c>
      <c r="H221" s="233">
        <v>10</v>
      </c>
      <c r="I221" s="234"/>
      <c r="J221" s="235">
        <f t="shared" si="40"/>
        <v>0</v>
      </c>
      <c r="K221" s="231" t="s">
        <v>19</v>
      </c>
      <c r="L221" s="236"/>
      <c r="M221" s="237" t="s">
        <v>19</v>
      </c>
      <c r="N221" s="238" t="s">
        <v>43</v>
      </c>
      <c r="O221" s="65"/>
      <c r="P221" s="183">
        <f t="shared" si="41"/>
        <v>0</v>
      </c>
      <c r="Q221" s="183">
        <v>0</v>
      </c>
      <c r="R221" s="183">
        <f t="shared" si="42"/>
        <v>0</v>
      </c>
      <c r="S221" s="183">
        <v>0</v>
      </c>
      <c r="T221" s="184">
        <f t="shared" si="4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204</v>
      </c>
      <c r="AT221" s="185" t="s">
        <v>1089</v>
      </c>
      <c r="AU221" s="185" t="s">
        <v>82</v>
      </c>
      <c r="AY221" s="18" t="s">
        <v>149</v>
      </c>
      <c r="BE221" s="186">
        <f t="shared" si="44"/>
        <v>0</v>
      </c>
      <c r="BF221" s="186">
        <f t="shared" si="45"/>
        <v>0</v>
      </c>
      <c r="BG221" s="186">
        <f t="shared" si="46"/>
        <v>0</v>
      </c>
      <c r="BH221" s="186">
        <f t="shared" si="47"/>
        <v>0</v>
      </c>
      <c r="BI221" s="186">
        <f t="shared" si="48"/>
        <v>0</v>
      </c>
      <c r="BJ221" s="18" t="s">
        <v>80</v>
      </c>
      <c r="BK221" s="186">
        <f t="shared" si="49"/>
        <v>0</v>
      </c>
      <c r="BL221" s="18" t="s">
        <v>157</v>
      </c>
      <c r="BM221" s="185" t="s">
        <v>2718</v>
      </c>
    </row>
    <row r="222" spans="1:65" s="2" customFormat="1" ht="24.2" customHeight="1">
      <c r="A222" s="35"/>
      <c r="B222" s="36"/>
      <c r="C222" s="174" t="s">
        <v>1448</v>
      </c>
      <c r="D222" s="174" t="s">
        <v>152</v>
      </c>
      <c r="E222" s="175" t="s">
        <v>3483</v>
      </c>
      <c r="F222" s="176" t="s">
        <v>3484</v>
      </c>
      <c r="G222" s="177" t="s">
        <v>155</v>
      </c>
      <c r="H222" s="178">
        <v>4</v>
      </c>
      <c r="I222" s="179"/>
      <c r="J222" s="180">
        <f t="shared" si="40"/>
        <v>0</v>
      </c>
      <c r="K222" s="176" t="s">
        <v>19</v>
      </c>
      <c r="L222" s="40"/>
      <c r="M222" s="181" t="s">
        <v>19</v>
      </c>
      <c r="N222" s="182" t="s">
        <v>43</v>
      </c>
      <c r="O222" s="65"/>
      <c r="P222" s="183">
        <f t="shared" si="41"/>
        <v>0</v>
      </c>
      <c r="Q222" s="183">
        <v>0</v>
      </c>
      <c r="R222" s="183">
        <f t="shared" si="42"/>
        <v>0</v>
      </c>
      <c r="S222" s="183">
        <v>0</v>
      </c>
      <c r="T222" s="184">
        <f t="shared" si="4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157</v>
      </c>
      <c r="AT222" s="185" t="s">
        <v>152</v>
      </c>
      <c r="AU222" s="185" t="s">
        <v>82</v>
      </c>
      <c r="AY222" s="18" t="s">
        <v>149</v>
      </c>
      <c r="BE222" s="186">
        <f t="shared" si="44"/>
        <v>0</v>
      </c>
      <c r="BF222" s="186">
        <f t="shared" si="45"/>
        <v>0</v>
      </c>
      <c r="BG222" s="186">
        <f t="shared" si="46"/>
        <v>0</v>
      </c>
      <c r="BH222" s="186">
        <f t="shared" si="47"/>
        <v>0</v>
      </c>
      <c r="BI222" s="186">
        <f t="shared" si="48"/>
        <v>0</v>
      </c>
      <c r="BJ222" s="18" t="s">
        <v>80</v>
      </c>
      <c r="BK222" s="186">
        <f t="shared" si="49"/>
        <v>0</v>
      </c>
      <c r="BL222" s="18" t="s">
        <v>157</v>
      </c>
      <c r="BM222" s="185" t="s">
        <v>2720</v>
      </c>
    </row>
    <row r="223" spans="1:65" s="2" customFormat="1" ht="49.15" customHeight="1">
      <c r="A223" s="35"/>
      <c r="B223" s="36"/>
      <c r="C223" s="174" t="s">
        <v>1454</v>
      </c>
      <c r="D223" s="174" t="s">
        <v>152</v>
      </c>
      <c r="E223" s="175" t="s">
        <v>3485</v>
      </c>
      <c r="F223" s="176" t="s">
        <v>3360</v>
      </c>
      <c r="G223" s="177" t="s">
        <v>155</v>
      </c>
      <c r="H223" s="178">
        <v>10</v>
      </c>
      <c r="I223" s="179"/>
      <c r="J223" s="180">
        <f t="shared" si="40"/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 t="shared" si="41"/>
        <v>0</v>
      </c>
      <c r="Q223" s="183">
        <v>0</v>
      </c>
      <c r="R223" s="183">
        <f t="shared" si="42"/>
        <v>0</v>
      </c>
      <c r="S223" s="183">
        <v>0</v>
      </c>
      <c r="T223" s="184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82</v>
      </c>
      <c r="AY223" s="18" t="s">
        <v>149</v>
      </c>
      <c r="BE223" s="186">
        <f t="shared" si="44"/>
        <v>0</v>
      </c>
      <c r="BF223" s="186">
        <f t="shared" si="45"/>
        <v>0</v>
      </c>
      <c r="BG223" s="186">
        <f t="shared" si="46"/>
        <v>0</v>
      </c>
      <c r="BH223" s="186">
        <f t="shared" si="47"/>
        <v>0</v>
      </c>
      <c r="BI223" s="186">
        <f t="shared" si="48"/>
        <v>0</v>
      </c>
      <c r="BJ223" s="18" t="s">
        <v>80</v>
      </c>
      <c r="BK223" s="186">
        <f t="shared" si="49"/>
        <v>0</v>
      </c>
      <c r="BL223" s="18" t="s">
        <v>157</v>
      </c>
      <c r="BM223" s="185" t="s">
        <v>2722</v>
      </c>
    </row>
    <row r="224" spans="1:65" s="2" customFormat="1" ht="24.2" customHeight="1">
      <c r="A224" s="35"/>
      <c r="B224" s="36"/>
      <c r="C224" s="229" t="s">
        <v>1460</v>
      </c>
      <c r="D224" s="229" t="s">
        <v>1089</v>
      </c>
      <c r="E224" s="230" t="s">
        <v>3486</v>
      </c>
      <c r="F224" s="231" t="s">
        <v>3487</v>
      </c>
      <c r="G224" s="232" t="s">
        <v>155</v>
      </c>
      <c r="H224" s="233">
        <v>7</v>
      </c>
      <c r="I224" s="234"/>
      <c r="J224" s="235">
        <f t="shared" si="40"/>
        <v>0</v>
      </c>
      <c r="K224" s="231" t="s">
        <v>19</v>
      </c>
      <c r="L224" s="236"/>
      <c r="M224" s="237" t="s">
        <v>19</v>
      </c>
      <c r="N224" s="238" t="s">
        <v>43</v>
      </c>
      <c r="O224" s="65"/>
      <c r="P224" s="183">
        <f t="shared" si="41"/>
        <v>0</v>
      </c>
      <c r="Q224" s="183">
        <v>0</v>
      </c>
      <c r="R224" s="183">
        <f t="shared" si="42"/>
        <v>0</v>
      </c>
      <c r="S224" s="183">
        <v>0</v>
      </c>
      <c r="T224" s="184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204</v>
      </c>
      <c r="AT224" s="185" t="s">
        <v>1089</v>
      </c>
      <c r="AU224" s="185" t="s">
        <v>82</v>
      </c>
      <c r="AY224" s="18" t="s">
        <v>149</v>
      </c>
      <c r="BE224" s="186">
        <f t="shared" si="44"/>
        <v>0</v>
      </c>
      <c r="BF224" s="186">
        <f t="shared" si="45"/>
        <v>0</v>
      </c>
      <c r="BG224" s="186">
        <f t="shared" si="46"/>
        <v>0</v>
      </c>
      <c r="BH224" s="186">
        <f t="shared" si="47"/>
        <v>0</v>
      </c>
      <c r="BI224" s="186">
        <f t="shared" si="48"/>
        <v>0</v>
      </c>
      <c r="BJ224" s="18" t="s">
        <v>80</v>
      </c>
      <c r="BK224" s="186">
        <f t="shared" si="49"/>
        <v>0</v>
      </c>
      <c r="BL224" s="18" t="s">
        <v>157</v>
      </c>
      <c r="BM224" s="185" t="s">
        <v>2724</v>
      </c>
    </row>
    <row r="225" spans="1:65" s="2" customFormat="1" ht="24.2" customHeight="1">
      <c r="A225" s="35"/>
      <c r="B225" s="36"/>
      <c r="C225" s="229" t="s">
        <v>1466</v>
      </c>
      <c r="D225" s="229" t="s">
        <v>1089</v>
      </c>
      <c r="E225" s="230" t="s">
        <v>3488</v>
      </c>
      <c r="F225" s="231" t="s">
        <v>3361</v>
      </c>
      <c r="G225" s="232" t="s">
        <v>155</v>
      </c>
      <c r="H225" s="233">
        <v>3</v>
      </c>
      <c r="I225" s="234"/>
      <c r="J225" s="235">
        <f t="shared" si="40"/>
        <v>0</v>
      </c>
      <c r="K225" s="231" t="s">
        <v>19</v>
      </c>
      <c r="L225" s="236"/>
      <c r="M225" s="237" t="s">
        <v>19</v>
      </c>
      <c r="N225" s="238" t="s">
        <v>43</v>
      </c>
      <c r="O225" s="65"/>
      <c r="P225" s="183">
        <f t="shared" si="41"/>
        <v>0</v>
      </c>
      <c r="Q225" s="183">
        <v>0</v>
      </c>
      <c r="R225" s="183">
        <f t="shared" si="42"/>
        <v>0</v>
      </c>
      <c r="S225" s="183">
        <v>0</v>
      </c>
      <c r="T225" s="184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204</v>
      </c>
      <c r="AT225" s="185" t="s">
        <v>1089</v>
      </c>
      <c r="AU225" s="185" t="s">
        <v>82</v>
      </c>
      <c r="AY225" s="18" t="s">
        <v>149</v>
      </c>
      <c r="BE225" s="186">
        <f t="shared" si="44"/>
        <v>0</v>
      </c>
      <c r="BF225" s="186">
        <f t="shared" si="45"/>
        <v>0</v>
      </c>
      <c r="BG225" s="186">
        <f t="shared" si="46"/>
        <v>0</v>
      </c>
      <c r="BH225" s="186">
        <f t="shared" si="47"/>
        <v>0</v>
      </c>
      <c r="BI225" s="186">
        <f t="shared" si="48"/>
        <v>0</v>
      </c>
      <c r="BJ225" s="18" t="s">
        <v>80</v>
      </c>
      <c r="BK225" s="186">
        <f t="shared" si="49"/>
        <v>0</v>
      </c>
      <c r="BL225" s="18" t="s">
        <v>157</v>
      </c>
      <c r="BM225" s="185" t="s">
        <v>2726</v>
      </c>
    </row>
    <row r="226" spans="1:65" s="2" customFormat="1" ht="49.15" customHeight="1">
      <c r="A226" s="35"/>
      <c r="B226" s="36"/>
      <c r="C226" s="174" t="s">
        <v>1471</v>
      </c>
      <c r="D226" s="174" t="s">
        <v>152</v>
      </c>
      <c r="E226" s="175" t="s">
        <v>3489</v>
      </c>
      <c r="F226" s="176" t="s">
        <v>3362</v>
      </c>
      <c r="G226" s="177" t="s">
        <v>155</v>
      </c>
      <c r="H226" s="178">
        <v>10</v>
      </c>
      <c r="I226" s="179"/>
      <c r="J226" s="180">
        <f t="shared" si="40"/>
        <v>0</v>
      </c>
      <c r="K226" s="176" t="s">
        <v>19</v>
      </c>
      <c r="L226" s="40"/>
      <c r="M226" s="181" t="s">
        <v>19</v>
      </c>
      <c r="N226" s="182" t="s">
        <v>43</v>
      </c>
      <c r="O226" s="65"/>
      <c r="P226" s="183">
        <f t="shared" si="41"/>
        <v>0</v>
      </c>
      <c r="Q226" s="183">
        <v>0</v>
      </c>
      <c r="R226" s="183">
        <f t="shared" si="42"/>
        <v>0</v>
      </c>
      <c r="S226" s="183">
        <v>0</v>
      </c>
      <c r="T226" s="184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157</v>
      </c>
      <c r="AT226" s="185" t="s">
        <v>152</v>
      </c>
      <c r="AU226" s="185" t="s">
        <v>82</v>
      </c>
      <c r="AY226" s="18" t="s">
        <v>149</v>
      </c>
      <c r="BE226" s="186">
        <f t="shared" si="44"/>
        <v>0</v>
      </c>
      <c r="BF226" s="186">
        <f t="shared" si="45"/>
        <v>0</v>
      </c>
      <c r="BG226" s="186">
        <f t="shared" si="46"/>
        <v>0</v>
      </c>
      <c r="BH226" s="186">
        <f t="shared" si="47"/>
        <v>0</v>
      </c>
      <c r="BI226" s="186">
        <f t="shared" si="48"/>
        <v>0</v>
      </c>
      <c r="BJ226" s="18" t="s">
        <v>80</v>
      </c>
      <c r="BK226" s="186">
        <f t="shared" si="49"/>
        <v>0</v>
      </c>
      <c r="BL226" s="18" t="s">
        <v>157</v>
      </c>
      <c r="BM226" s="185" t="s">
        <v>2731</v>
      </c>
    </row>
    <row r="227" spans="1:65" s="2" customFormat="1" ht="24.2" customHeight="1">
      <c r="A227" s="35"/>
      <c r="B227" s="36"/>
      <c r="C227" s="229" t="s">
        <v>1479</v>
      </c>
      <c r="D227" s="229" t="s">
        <v>1089</v>
      </c>
      <c r="E227" s="230" t="s">
        <v>3490</v>
      </c>
      <c r="F227" s="231" t="s">
        <v>3363</v>
      </c>
      <c r="G227" s="232" t="s">
        <v>155</v>
      </c>
      <c r="H227" s="233">
        <v>10</v>
      </c>
      <c r="I227" s="234"/>
      <c r="J227" s="235">
        <f t="shared" si="40"/>
        <v>0</v>
      </c>
      <c r="K227" s="231" t="s">
        <v>19</v>
      </c>
      <c r="L227" s="236"/>
      <c r="M227" s="237" t="s">
        <v>19</v>
      </c>
      <c r="N227" s="238" t="s">
        <v>43</v>
      </c>
      <c r="O227" s="65"/>
      <c r="P227" s="183">
        <f t="shared" si="41"/>
        <v>0</v>
      </c>
      <c r="Q227" s="183">
        <v>0</v>
      </c>
      <c r="R227" s="183">
        <f t="shared" si="42"/>
        <v>0</v>
      </c>
      <c r="S227" s="183">
        <v>0</v>
      </c>
      <c r="T227" s="184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204</v>
      </c>
      <c r="AT227" s="185" t="s">
        <v>1089</v>
      </c>
      <c r="AU227" s="185" t="s">
        <v>82</v>
      </c>
      <c r="AY227" s="18" t="s">
        <v>149</v>
      </c>
      <c r="BE227" s="186">
        <f t="shared" si="44"/>
        <v>0</v>
      </c>
      <c r="BF227" s="186">
        <f t="shared" si="45"/>
        <v>0</v>
      </c>
      <c r="BG227" s="186">
        <f t="shared" si="46"/>
        <v>0</v>
      </c>
      <c r="BH227" s="186">
        <f t="shared" si="47"/>
        <v>0</v>
      </c>
      <c r="BI227" s="186">
        <f t="shared" si="48"/>
        <v>0</v>
      </c>
      <c r="BJ227" s="18" t="s">
        <v>80</v>
      </c>
      <c r="BK227" s="186">
        <f t="shared" si="49"/>
        <v>0</v>
      </c>
      <c r="BL227" s="18" t="s">
        <v>157</v>
      </c>
      <c r="BM227" s="185" t="s">
        <v>2733</v>
      </c>
    </row>
    <row r="228" spans="1:65" s="2" customFormat="1" ht="49.15" customHeight="1">
      <c r="A228" s="35"/>
      <c r="B228" s="36"/>
      <c r="C228" s="174" t="s">
        <v>1484</v>
      </c>
      <c r="D228" s="174" t="s">
        <v>152</v>
      </c>
      <c r="E228" s="175" t="s">
        <v>3491</v>
      </c>
      <c r="F228" s="176" t="s">
        <v>3364</v>
      </c>
      <c r="G228" s="177" t="s">
        <v>155</v>
      </c>
      <c r="H228" s="178">
        <v>1</v>
      </c>
      <c r="I228" s="179"/>
      <c r="J228" s="180">
        <f t="shared" si="40"/>
        <v>0</v>
      </c>
      <c r="K228" s="176" t="s">
        <v>19</v>
      </c>
      <c r="L228" s="40"/>
      <c r="M228" s="181" t="s">
        <v>19</v>
      </c>
      <c r="N228" s="182" t="s">
        <v>43</v>
      </c>
      <c r="O228" s="65"/>
      <c r="P228" s="183">
        <f t="shared" si="41"/>
        <v>0</v>
      </c>
      <c r="Q228" s="183">
        <v>0</v>
      </c>
      <c r="R228" s="183">
        <f t="shared" si="42"/>
        <v>0</v>
      </c>
      <c r="S228" s="183">
        <v>0</v>
      </c>
      <c r="T228" s="184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82</v>
      </c>
      <c r="AY228" s="18" t="s">
        <v>149</v>
      </c>
      <c r="BE228" s="186">
        <f t="shared" si="44"/>
        <v>0</v>
      </c>
      <c r="BF228" s="186">
        <f t="shared" si="45"/>
        <v>0</v>
      </c>
      <c r="BG228" s="186">
        <f t="shared" si="46"/>
        <v>0</v>
      </c>
      <c r="BH228" s="186">
        <f t="shared" si="47"/>
        <v>0</v>
      </c>
      <c r="BI228" s="186">
        <f t="shared" si="48"/>
        <v>0</v>
      </c>
      <c r="BJ228" s="18" t="s">
        <v>80</v>
      </c>
      <c r="BK228" s="186">
        <f t="shared" si="49"/>
        <v>0</v>
      </c>
      <c r="BL228" s="18" t="s">
        <v>157</v>
      </c>
      <c r="BM228" s="185" t="s">
        <v>2736</v>
      </c>
    </row>
    <row r="229" spans="1:65" s="2" customFormat="1" ht="21.75" customHeight="1">
      <c r="A229" s="35"/>
      <c r="B229" s="36"/>
      <c r="C229" s="229" t="s">
        <v>1488</v>
      </c>
      <c r="D229" s="229" t="s">
        <v>1089</v>
      </c>
      <c r="E229" s="230" t="s">
        <v>3492</v>
      </c>
      <c r="F229" s="231" t="s">
        <v>3365</v>
      </c>
      <c r="G229" s="232" t="s">
        <v>155</v>
      </c>
      <c r="H229" s="233">
        <v>1</v>
      </c>
      <c r="I229" s="234"/>
      <c r="J229" s="235">
        <f t="shared" si="40"/>
        <v>0</v>
      </c>
      <c r="K229" s="231" t="s">
        <v>19</v>
      </c>
      <c r="L229" s="236"/>
      <c r="M229" s="237" t="s">
        <v>19</v>
      </c>
      <c r="N229" s="238" t="s">
        <v>43</v>
      </c>
      <c r="O229" s="65"/>
      <c r="P229" s="183">
        <f t="shared" si="41"/>
        <v>0</v>
      </c>
      <c r="Q229" s="183">
        <v>0</v>
      </c>
      <c r="R229" s="183">
        <f t="shared" si="42"/>
        <v>0</v>
      </c>
      <c r="S229" s="183">
        <v>0</v>
      </c>
      <c r="T229" s="184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204</v>
      </c>
      <c r="AT229" s="185" t="s">
        <v>1089</v>
      </c>
      <c r="AU229" s="185" t="s">
        <v>82</v>
      </c>
      <c r="AY229" s="18" t="s">
        <v>149</v>
      </c>
      <c r="BE229" s="186">
        <f t="shared" si="44"/>
        <v>0</v>
      </c>
      <c r="BF229" s="186">
        <f t="shared" si="45"/>
        <v>0</v>
      </c>
      <c r="BG229" s="186">
        <f t="shared" si="46"/>
        <v>0</v>
      </c>
      <c r="BH229" s="186">
        <f t="shared" si="47"/>
        <v>0</v>
      </c>
      <c r="BI229" s="186">
        <f t="shared" si="48"/>
        <v>0</v>
      </c>
      <c r="BJ229" s="18" t="s">
        <v>80</v>
      </c>
      <c r="BK229" s="186">
        <f t="shared" si="49"/>
        <v>0</v>
      </c>
      <c r="BL229" s="18" t="s">
        <v>157</v>
      </c>
      <c r="BM229" s="185" t="s">
        <v>2738</v>
      </c>
    </row>
    <row r="230" spans="1:65" s="2" customFormat="1" ht="16.5" customHeight="1">
      <c r="A230" s="35"/>
      <c r="B230" s="36"/>
      <c r="C230" s="229" t="s">
        <v>1495</v>
      </c>
      <c r="D230" s="229" t="s">
        <v>1089</v>
      </c>
      <c r="E230" s="230" t="s">
        <v>3493</v>
      </c>
      <c r="F230" s="231" t="s">
        <v>3366</v>
      </c>
      <c r="G230" s="232" t="s">
        <v>155</v>
      </c>
      <c r="H230" s="233">
        <v>7</v>
      </c>
      <c r="I230" s="234"/>
      <c r="J230" s="235">
        <f t="shared" si="40"/>
        <v>0</v>
      </c>
      <c r="K230" s="231" t="s">
        <v>19</v>
      </c>
      <c r="L230" s="236"/>
      <c r="M230" s="237" t="s">
        <v>19</v>
      </c>
      <c r="N230" s="238" t="s">
        <v>43</v>
      </c>
      <c r="O230" s="65"/>
      <c r="P230" s="183">
        <f t="shared" si="41"/>
        <v>0</v>
      </c>
      <c r="Q230" s="183">
        <v>0</v>
      </c>
      <c r="R230" s="183">
        <f t="shared" si="42"/>
        <v>0</v>
      </c>
      <c r="S230" s="183">
        <v>0</v>
      </c>
      <c r="T230" s="184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204</v>
      </c>
      <c r="AT230" s="185" t="s">
        <v>1089</v>
      </c>
      <c r="AU230" s="185" t="s">
        <v>82</v>
      </c>
      <c r="AY230" s="18" t="s">
        <v>149</v>
      </c>
      <c r="BE230" s="186">
        <f t="shared" si="44"/>
        <v>0</v>
      </c>
      <c r="BF230" s="186">
        <f t="shared" si="45"/>
        <v>0</v>
      </c>
      <c r="BG230" s="186">
        <f t="shared" si="46"/>
        <v>0</v>
      </c>
      <c r="BH230" s="186">
        <f t="shared" si="47"/>
        <v>0</v>
      </c>
      <c r="BI230" s="186">
        <f t="shared" si="48"/>
        <v>0</v>
      </c>
      <c r="BJ230" s="18" t="s">
        <v>80</v>
      </c>
      <c r="BK230" s="186">
        <f t="shared" si="49"/>
        <v>0</v>
      </c>
      <c r="BL230" s="18" t="s">
        <v>157</v>
      </c>
      <c r="BM230" s="185" t="s">
        <v>2741</v>
      </c>
    </row>
    <row r="231" spans="1:65" s="2" customFormat="1" ht="16.5" customHeight="1">
      <c r="A231" s="35"/>
      <c r="B231" s="36"/>
      <c r="C231" s="174" t="s">
        <v>1501</v>
      </c>
      <c r="D231" s="174" t="s">
        <v>152</v>
      </c>
      <c r="E231" s="175" t="s">
        <v>3494</v>
      </c>
      <c r="F231" s="176" t="s">
        <v>3367</v>
      </c>
      <c r="G231" s="177" t="s">
        <v>155</v>
      </c>
      <c r="H231" s="178">
        <v>2</v>
      </c>
      <c r="I231" s="179"/>
      <c r="J231" s="180">
        <f t="shared" si="40"/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 t="shared" si="41"/>
        <v>0</v>
      </c>
      <c r="Q231" s="183">
        <v>0</v>
      </c>
      <c r="R231" s="183">
        <f t="shared" si="42"/>
        <v>0</v>
      </c>
      <c r="S231" s="183">
        <v>0</v>
      </c>
      <c r="T231" s="184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 t="shared" si="44"/>
        <v>0</v>
      </c>
      <c r="BF231" s="186">
        <f t="shared" si="45"/>
        <v>0</v>
      </c>
      <c r="BG231" s="186">
        <f t="shared" si="46"/>
        <v>0</v>
      </c>
      <c r="BH231" s="186">
        <f t="shared" si="47"/>
        <v>0</v>
      </c>
      <c r="BI231" s="186">
        <f t="shared" si="48"/>
        <v>0</v>
      </c>
      <c r="BJ231" s="18" t="s">
        <v>80</v>
      </c>
      <c r="BK231" s="186">
        <f t="shared" si="49"/>
        <v>0</v>
      </c>
      <c r="BL231" s="18" t="s">
        <v>157</v>
      </c>
      <c r="BM231" s="185" t="s">
        <v>2743</v>
      </c>
    </row>
    <row r="232" spans="1:65" s="2" customFormat="1" ht="16.5" customHeight="1">
      <c r="A232" s="35"/>
      <c r="B232" s="36"/>
      <c r="C232" s="229" t="s">
        <v>1506</v>
      </c>
      <c r="D232" s="229" t="s">
        <v>1089</v>
      </c>
      <c r="E232" s="230" t="s">
        <v>3495</v>
      </c>
      <c r="F232" s="231" t="s">
        <v>3368</v>
      </c>
      <c r="G232" s="232" t="s">
        <v>155</v>
      </c>
      <c r="H232" s="233">
        <v>2</v>
      </c>
      <c r="I232" s="234"/>
      <c r="J232" s="235">
        <f t="shared" si="40"/>
        <v>0</v>
      </c>
      <c r="K232" s="231" t="s">
        <v>19</v>
      </c>
      <c r="L232" s="236"/>
      <c r="M232" s="237" t="s">
        <v>19</v>
      </c>
      <c r="N232" s="238" t="s">
        <v>43</v>
      </c>
      <c r="O232" s="65"/>
      <c r="P232" s="183">
        <f t="shared" si="41"/>
        <v>0</v>
      </c>
      <c r="Q232" s="183">
        <v>0</v>
      </c>
      <c r="R232" s="183">
        <f t="shared" si="42"/>
        <v>0</v>
      </c>
      <c r="S232" s="183">
        <v>0</v>
      </c>
      <c r="T232" s="184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204</v>
      </c>
      <c r="AT232" s="185" t="s">
        <v>1089</v>
      </c>
      <c r="AU232" s="185" t="s">
        <v>82</v>
      </c>
      <c r="AY232" s="18" t="s">
        <v>149</v>
      </c>
      <c r="BE232" s="186">
        <f t="shared" si="44"/>
        <v>0</v>
      </c>
      <c r="BF232" s="186">
        <f t="shared" si="45"/>
        <v>0</v>
      </c>
      <c r="BG232" s="186">
        <f t="shared" si="46"/>
        <v>0</v>
      </c>
      <c r="BH232" s="186">
        <f t="shared" si="47"/>
        <v>0</v>
      </c>
      <c r="BI232" s="186">
        <f t="shared" si="48"/>
        <v>0</v>
      </c>
      <c r="BJ232" s="18" t="s">
        <v>80</v>
      </c>
      <c r="BK232" s="186">
        <f t="shared" si="49"/>
        <v>0</v>
      </c>
      <c r="BL232" s="18" t="s">
        <v>157</v>
      </c>
      <c r="BM232" s="185" t="s">
        <v>2745</v>
      </c>
    </row>
    <row r="233" spans="1:65" s="2" customFormat="1" ht="49.15" customHeight="1">
      <c r="A233" s="35"/>
      <c r="B233" s="36"/>
      <c r="C233" s="174" t="s">
        <v>1510</v>
      </c>
      <c r="D233" s="174" t="s">
        <v>152</v>
      </c>
      <c r="E233" s="175" t="s">
        <v>3496</v>
      </c>
      <c r="F233" s="176" t="s">
        <v>3497</v>
      </c>
      <c r="G233" s="177" t="s">
        <v>155</v>
      </c>
      <c r="H233" s="178">
        <v>9</v>
      </c>
      <c r="I233" s="179"/>
      <c r="J233" s="180">
        <f t="shared" si="40"/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 t="shared" si="41"/>
        <v>0</v>
      </c>
      <c r="Q233" s="183">
        <v>0</v>
      </c>
      <c r="R233" s="183">
        <f t="shared" si="42"/>
        <v>0</v>
      </c>
      <c r="S233" s="183">
        <v>0</v>
      </c>
      <c r="T233" s="184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82</v>
      </c>
      <c r="AY233" s="18" t="s">
        <v>149</v>
      </c>
      <c r="BE233" s="186">
        <f t="shared" si="44"/>
        <v>0</v>
      </c>
      <c r="BF233" s="186">
        <f t="shared" si="45"/>
        <v>0</v>
      </c>
      <c r="BG233" s="186">
        <f t="shared" si="46"/>
        <v>0</v>
      </c>
      <c r="BH233" s="186">
        <f t="shared" si="47"/>
        <v>0</v>
      </c>
      <c r="BI233" s="186">
        <f t="shared" si="48"/>
        <v>0</v>
      </c>
      <c r="BJ233" s="18" t="s">
        <v>80</v>
      </c>
      <c r="BK233" s="186">
        <f t="shared" si="49"/>
        <v>0</v>
      </c>
      <c r="BL233" s="18" t="s">
        <v>157</v>
      </c>
      <c r="BM233" s="185" t="s">
        <v>2747</v>
      </c>
    </row>
    <row r="234" spans="1:65" s="2" customFormat="1" ht="24.2" customHeight="1">
      <c r="A234" s="35"/>
      <c r="B234" s="36"/>
      <c r="C234" s="229" t="s">
        <v>1515</v>
      </c>
      <c r="D234" s="229" t="s">
        <v>1089</v>
      </c>
      <c r="E234" s="230" t="s">
        <v>3498</v>
      </c>
      <c r="F234" s="231" t="s">
        <v>3499</v>
      </c>
      <c r="G234" s="232" t="s">
        <v>155</v>
      </c>
      <c r="H234" s="233">
        <v>9</v>
      </c>
      <c r="I234" s="234"/>
      <c r="J234" s="235">
        <f t="shared" si="40"/>
        <v>0</v>
      </c>
      <c r="K234" s="231" t="s">
        <v>19</v>
      </c>
      <c r="L234" s="236"/>
      <c r="M234" s="237" t="s">
        <v>19</v>
      </c>
      <c r="N234" s="238" t="s">
        <v>43</v>
      </c>
      <c r="O234" s="65"/>
      <c r="P234" s="183">
        <f t="shared" si="41"/>
        <v>0</v>
      </c>
      <c r="Q234" s="183">
        <v>0</v>
      </c>
      <c r="R234" s="183">
        <f t="shared" si="42"/>
        <v>0</v>
      </c>
      <c r="S234" s="183">
        <v>0</v>
      </c>
      <c r="T234" s="184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204</v>
      </c>
      <c r="AT234" s="185" t="s">
        <v>1089</v>
      </c>
      <c r="AU234" s="185" t="s">
        <v>82</v>
      </c>
      <c r="AY234" s="18" t="s">
        <v>149</v>
      </c>
      <c r="BE234" s="186">
        <f t="shared" si="44"/>
        <v>0</v>
      </c>
      <c r="BF234" s="186">
        <f t="shared" si="45"/>
        <v>0</v>
      </c>
      <c r="BG234" s="186">
        <f t="shared" si="46"/>
        <v>0</v>
      </c>
      <c r="BH234" s="186">
        <f t="shared" si="47"/>
        <v>0</v>
      </c>
      <c r="BI234" s="186">
        <f t="shared" si="48"/>
        <v>0</v>
      </c>
      <c r="BJ234" s="18" t="s">
        <v>80</v>
      </c>
      <c r="BK234" s="186">
        <f t="shared" si="49"/>
        <v>0</v>
      </c>
      <c r="BL234" s="18" t="s">
        <v>157</v>
      </c>
      <c r="BM234" s="185" t="s">
        <v>2750</v>
      </c>
    </row>
    <row r="235" spans="1:65" s="2" customFormat="1" ht="55.5" customHeight="1">
      <c r="A235" s="35"/>
      <c r="B235" s="36"/>
      <c r="C235" s="174" t="s">
        <v>1519</v>
      </c>
      <c r="D235" s="174" t="s">
        <v>152</v>
      </c>
      <c r="E235" s="175" t="s">
        <v>3500</v>
      </c>
      <c r="F235" s="176" t="s">
        <v>3370</v>
      </c>
      <c r="G235" s="177" t="s">
        <v>155</v>
      </c>
      <c r="H235" s="178">
        <v>3</v>
      </c>
      <c r="I235" s="179"/>
      <c r="J235" s="180">
        <f aca="true" t="shared" si="50" ref="J235:J266">ROUND(I235*H235,2)</f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 aca="true" t="shared" si="51" ref="P235:P266">O235*H235</f>
        <v>0</v>
      </c>
      <c r="Q235" s="183">
        <v>0</v>
      </c>
      <c r="R235" s="183">
        <f aca="true" t="shared" si="52" ref="R235:R266">Q235*H235</f>
        <v>0</v>
      </c>
      <c r="S235" s="183">
        <v>0</v>
      </c>
      <c r="T235" s="184">
        <f aca="true" t="shared" si="53" ref="T235:T266"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82</v>
      </c>
      <c r="AY235" s="18" t="s">
        <v>149</v>
      </c>
      <c r="BE235" s="186">
        <f aca="true" t="shared" si="54" ref="BE235:BE267">IF(N235="základní",J235,0)</f>
        <v>0</v>
      </c>
      <c r="BF235" s="186">
        <f aca="true" t="shared" si="55" ref="BF235:BF267">IF(N235="snížená",J235,0)</f>
        <v>0</v>
      </c>
      <c r="BG235" s="186">
        <f aca="true" t="shared" si="56" ref="BG235:BG267">IF(N235="zákl. přenesená",J235,0)</f>
        <v>0</v>
      </c>
      <c r="BH235" s="186">
        <f aca="true" t="shared" si="57" ref="BH235:BH267">IF(N235="sníž. přenesená",J235,0)</f>
        <v>0</v>
      </c>
      <c r="BI235" s="186">
        <f aca="true" t="shared" si="58" ref="BI235:BI267">IF(N235="nulová",J235,0)</f>
        <v>0</v>
      </c>
      <c r="BJ235" s="18" t="s">
        <v>80</v>
      </c>
      <c r="BK235" s="186">
        <f aca="true" t="shared" si="59" ref="BK235:BK267">ROUND(I235*H235,2)</f>
        <v>0</v>
      </c>
      <c r="BL235" s="18" t="s">
        <v>157</v>
      </c>
      <c r="BM235" s="185" t="s">
        <v>2752</v>
      </c>
    </row>
    <row r="236" spans="1:65" s="2" customFormat="1" ht="24.2" customHeight="1">
      <c r="A236" s="35"/>
      <c r="B236" s="36"/>
      <c r="C236" s="229" t="s">
        <v>1525</v>
      </c>
      <c r="D236" s="229" t="s">
        <v>1089</v>
      </c>
      <c r="E236" s="230" t="s">
        <v>3501</v>
      </c>
      <c r="F236" s="231" t="s">
        <v>3372</v>
      </c>
      <c r="G236" s="232" t="s">
        <v>155</v>
      </c>
      <c r="H236" s="233">
        <v>3</v>
      </c>
      <c r="I236" s="234"/>
      <c r="J236" s="235">
        <f t="shared" si="50"/>
        <v>0</v>
      </c>
      <c r="K236" s="231" t="s">
        <v>19</v>
      </c>
      <c r="L236" s="236"/>
      <c r="M236" s="237" t="s">
        <v>19</v>
      </c>
      <c r="N236" s="238" t="s">
        <v>43</v>
      </c>
      <c r="O236" s="65"/>
      <c r="P236" s="183">
        <f t="shared" si="51"/>
        <v>0</v>
      </c>
      <c r="Q236" s="183">
        <v>0</v>
      </c>
      <c r="R236" s="183">
        <f t="shared" si="52"/>
        <v>0</v>
      </c>
      <c r="S236" s="183">
        <v>0</v>
      </c>
      <c r="T236" s="184">
        <f t="shared" si="5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204</v>
      </c>
      <c r="AT236" s="185" t="s">
        <v>1089</v>
      </c>
      <c r="AU236" s="185" t="s">
        <v>82</v>
      </c>
      <c r="AY236" s="18" t="s">
        <v>149</v>
      </c>
      <c r="BE236" s="186">
        <f t="shared" si="54"/>
        <v>0</v>
      </c>
      <c r="BF236" s="186">
        <f t="shared" si="55"/>
        <v>0</v>
      </c>
      <c r="BG236" s="186">
        <f t="shared" si="56"/>
        <v>0</v>
      </c>
      <c r="BH236" s="186">
        <f t="shared" si="57"/>
        <v>0</v>
      </c>
      <c r="BI236" s="186">
        <f t="shared" si="58"/>
        <v>0</v>
      </c>
      <c r="BJ236" s="18" t="s">
        <v>80</v>
      </c>
      <c r="BK236" s="186">
        <f t="shared" si="59"/>
        <v>0</v>
      </c>
      <c r="BL236" s="18" t="s">
        <v>157</v>
      </c>
      <c r="BM236" s="185" t="s">
        <v>2754</v>
      </c>
    </row>
    <row r="237" spans="1:65" s="2" customFormat="1" ht="24.2" customHeight="1">
      <c r="A237" s="35"/>
      <c r="B237" s="36"/>
      <c r="C237" s="174" t="s">
        <v>1530</v>
      </c>
      <c r="D237" s="174" t="s">
        <v>152</v>
      </c>
      <c r="E237" s="175" t="s">
        <v>3502</v>
      </c>
      <c r="F237" s="176" t="s">
        <v>3376</v>
      </c>
      <c r="G237" s="177" t="s">
        <v>155</v>
      </c>
      <c r="H237" s="178">
        <v>6</v>
      </c>
      <c r="I237" s="179"/>
      <c r="J237" s="180">
        <f t="shared" si="50"/>
        <v>0</v>
      </c>
      <c r="K237" s="176" t="s">
        <v>19</v>
      </c>
      <c r="L237" s="40"/>
      <c r="M237" s="181" t="s">
        <v>19</v>
      </c>
      <c r="N237" s="182" t="s">
        <v>43</v>
      </c>
      <c r="O237" s="65"/>
      <c r="P237" s="183">
        <f t="shared" si="51"/>
        <v>0</v>
      </c>
      <c r="Q237" s="183">
        <v>0</v>
      </c>
      <c r="R237" s="183">
        <f t="shared" si="52"/>
        <v>0</v>
      </c>
      <c r="S237" s="183">
        <v>0</v>
      </c>
      <c r="T237" s="184">
        <f t="shared" si="5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82</v>
      </c>
      <c r="AY237" s="18" t="s">
        <v>149</v>
      </c>
      <c r="BE237" s="186">
        <f t="shared" si="54"/>
        <v>0</v>
      </c>
      <c r="BF237" s="186">
        <f t="shared" si="55"/>
        <v>0</v>
      </c>
      <c r="BG237" s="186">
        <f t="shared" si="56"/>
        <v>0</v>
      </c>
      <c r="BH237" s="186">
        <f t="shared" si="57"/>
        <v>0</v>
      </c>
      <c r="BI237" s="186">
        <f t="shared" si="58"/>
        <v>0</v>
      </c>
      <c r="BJ237" s="18" t="s">
        <v>80</v>
      </c>
      <c r="BK237" s="186">
        <f t="shared" si="59"/>
        <v>0</v>
      </c>
      <c r="BL237" s="18" t="s">
        <v>157</v>
      </c>
      <c r="BM237" s="185" t="s">
        <v>2756</v>
      </c>
    </row>
    <row r="238" spans="1:65" s="2" customFormat="1" ht="16.5" customHeight="1">
      <c r="A238" s="35"/>
      <c r="B238" s="36"/>
      <c r="C238" s="229" t="s">
        <v>1535</v>
      </c>
      <c r="D238" s="229" t="s">
        <v>1089</v>
      </c>
      <c r="E238" s="230" t="s">
        <v>3503</v>
      </c>
      <c r="F238" s="231" t="s">
        <v>3378</v>
      </c>
      <c r="G238" s="232" t="s">
        <v>155</v>
      </c>
      <c r="H238" s="233">
        <v>6</v>
      </c>
      <c r="I238" s="234"/>
      <c r="J238" s="235">
        <f t="shared" si="50"/>
        <v>0</v>
      </c>
      <c r="K238" s="231" t="s">
        <v>19</v>
      </c>
      <c r="L238" s="236"/>
      <c r="M238" s="237" t="s">
        <v>19</v>
      </c>
      <c r="N238" s="238" t="s">
        <v>43</v>
      </c>
      <c r="O238" s="65"/>
      <c r="P238" s="183">
        <f t="shared" si="51"/>
        <v>0</v>
      </c>
      <c r="Q238" s="183">
        <v>0</v>
      </c>
      <c r="R238" s="183">
        <f t="shared" si="52"/>
        <v>0</v>
      </c>
      <c r="S238" s="183">
        <v>0</v>
      </c>
      <c r="T238" s="184">
        <f t="shared" si="5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204</v>
      </c>
      <c r="AT238" s="185" t="s">
        <v>1089</v>
      </c>
      <c r="AU238" s="185" t="s">
        <v>82</v>
      </c>
      <c r="AY238" s="18" t="s">
        <v>149</v>
      </c>
      <c r="BE238" s="186">
        <f t="shared" si="54"/>
        <v>0</v>
      </c>
      <c r="BF238" s="186">
        <f t="shared" si="55"/>
        <v>0</v>
      </c>
      <c r="BG238" s="186">
        <f t="shared" si="56"/>
        <v>0</v>
      </c>
      <c r="BH238" s="186">
        <f t="shared" si="57"/>
        <v>0</v>
      </c>
      <c r="BI238" s="186">
        <f t="shared" si="58"/>
        <v>0</v>
      </c>
      <c r="BJ238" s="18" t="s">
        <v>80</v>
      </c>
      <c r="BK238" s="186">
        <f t="shared" si="59"/>
        <v>0</v>
      </c>
      <c r="BL238" s="18" t="s">
        <v>157</v>
      </c>
      <c r="BM238" s="185" t="s">
        <v>2758</v>
      </c>
    </row>
    <row r="239" spans="1:65" s="2" customFormat="1" ht="16.5" customHeight="1">
      <c r="A239" s="35"/>
      <c r="B239" s="36"/>
      <c r="C239" s="174" t="s">
        <v>1540</v>
      </c>
      <c r="D239" s="174" t="s">
        <v>152</v>
      </c>
      <c r="E239" s="175" t="s">
        <v>3504</v>
      </c>
      <c r="F239" s="176" t="s">
        <v>3392</v>
      </c>
      <c r="G239" s="177" t="s">
        <v>155</v>
      </c>
      <c r="H239" s="178">
        <v>126</v>
      </c>
      <c r="I239" s="179"/>
      <c r="J239" s="180">
        <f t="shared" si="50"/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 t="shared" si="51"/>
        <v>0</v>
      </c>
      <c r="Q239" s="183">
        <v>0</v>
      </c>
      <c r="R239" s="183">
        <f t="shared" si="52"/>
        <v>0</v>
      </c>
      <c r="S239" s="183">
        <v>0</v>
      </c>
      <c r="T239" s="184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82</v>
      </c>
      <c r="AY239" s="18" t="s">
        <v>149</v>
      </c>
      <c r="BE239" s="186">
        <f t="shared" si="54"/>
        <v>0</v>
      </c>
      <c r="BF239" s="186">
        <f t="shared" si="55"/>
        <v>0</v>
      </c>
      <c r="BG239" s="186">
        <f t="shared" si="56"/>
        <v>0</v>
      </c>
      <c r="BH239" s="186">
        <f t="shared" si="57"/>
        <v>0</v>
      </c>
      <c r="BI239" s="186">
        <f t="shared" si="58"/>
        <v>0</v>
      </c>
      <c r="BJ239" s="18" t="s">
        <v>80</v>
      </c>
      <c r="BK239" s="186">
        <f t="shared" si="59"/>
        <v>0</v>
      </c>
      <c r="BL239" s="18" t="s">
        <v>157</v>
      </c>
      <c r="BM239" s="185" t="s">
        <v>2761</v>
      </c>
    </row>
    <row r="240" spans="1:65" s="2" customFormat="1" ht="33" customHeight="1">
      <c r="A240" s="35"/>
      <c r="B240" s="36"/>
      <c r="C240" s="229" t="s">
        <v>1545</v>
      </c>
      <c r="D240" s="229" t="s">
        <v>1089</v>
      </c>
      <c r="E240" s="230" t="s">
        <v>3505</v>
      </c>
      <c r="F240" s="231" t="s">
        <v>3394</v>
      </c>
      <c r="G240" s="232" t="s">
        <v>155</v>
      </c>
      <c r="H240" s="233">
        <v>74</v>
      </c>
      <c r="I240" s="234"/>
      <c r="J240" s="235">
        <f t="shared" si="50"/>
        <v>0</v>
      </c>
      <c r="K240" s="231" t="s">
        <v>19</v>
      </c>
      <c r="L240" s="236"/>
      <c r="M240" s="237" t="s">
        <v>19</v>
      </c>
      <c r="N240" s="238" t="s">
        <v>43</v>
      </c>
      <c r="O240" s="65"/>
      <c r="P240" s="183">
        <f t="shared" si="51"/>
        <v>0</v>
      </c>
      <c r="Q240" s="183">
        <v>0</v>
      </c>
      <c r="R240" s="183">
        <f t="shared" si="52"/>
        <v>0</v>
      </c>
      <c r="S240" s="183">
        <v>0</v>
      </c>
      <c r="T240" s="184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204</v>
      </c>
      <c r="AT240" s="185" t="s">
        <v>1089</v>
      </c>
      <c r="AU240" s="185" t="s">
        <v>82</v>
      </c>
      <c r="AY240" s="18" t="s">
        <v>149</v>
      </c>
      <c r="BE240" s="186">
        <f t="shared" si="54"/>
        <v>0</v>
      </c>
      <c r="BF240" s="186">
        <f t="shared" si="55"/>
        <v>0</v>
      </c>
      <c r="BG240" s="186">
        <f t="shared" si="56"/>
        <v>0</v>
      </c>
      <c r="BH240" s="186">
        <f t="shared" si="57"/>
        <v>0</v>
      </c>
      <c r="BI240" s="186">
        <f t="shared" si="58"/>
        <v>0</v>
      </c>
      <c r="BJ240" s="18" t="s">
        <v>80</v>
      </c>
      <c r="BK240" s="186">
        <f t="shared" si="59"/>
        <v>0</v>
      </c>
      <c r="BL240" s="18" t="s">
        <v>157</v>
      </c>
      <c r="BM240" s="185" t="s">
        <v>2763</v>
      </c>
    </row>
    <row r="241" spans="1:65" s="2" customFormat="1" ht="33" customHeight="1">
      <c r="A241" s="35"/>
      <c r="B241" s="36"/>
      <c r="C241" s="229" t="s">
        <v>1550</v>
      </c>
      <c r="D241" s="229" t="s">
        <v>1089</v>
      </c>
      <c r="E241" s="230" t="s">
        <v>3506</v>
      </c>
      <c r="F241" s="231" t="s">
        <v>3507</v>
      </c>
      <c r="G241" s="232" t="s">
        <v>155</v>
      </c>
      <c r="H241" s="233">
        <v>1</v>
      </c>
      <c r="I241" s="234"/>
      <c r="J241" s="235">
        <f t="shared" si="50"/>
        <v>0</v>
      </c>
      <c r="K241" s="231" t="s">
        <v>19</v>
      </c>
      <c r="L241" s="236"/>
      <c r="M241" s="237" t="s">
        <v>19</v>
      </c>
      <c r="N241" s="238" t="s">
        <v>43</v>
      </c>
      <c r="O241" s="65"/>
      <c r="P241" s="183">
        <f t="shared" si="51"/>
        <v>0</v>
      </c>
      <c r="Q241" s="183">
        <v>0</v>
      </c>
      <c r="R241" s="183">
        <f t="shared" si="52"/>
        <v>0</v>
      </c>
      <c r="S241" s="183">
        <v>0</v>
      </c>
      <c r="T241" s="184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204</v>
      </c>
      <c r="AT241" s="185" t="s">
        <v>1089</v>
      </c>
      <c r="AU241" s="185" t="s">
        <v>82</v>
      </c>
      <c r="AY241" s="18" t="s">
        <v>149</v>
      </c>
      <c r="BE241" s="186">
        <f t="shared" si="54"/>
        <v>0</v>
      </c>
      <c r="BF241" s="186">
        <f t="shared" si="55"/>
        <v>0</v>
      </c>
      <c r="BG241" s="186">
        <f t="shared" si="56"/>
        <v>0</v>
      </c>
      <c r="BH241" s="186">
        <f t="shared" si="57"/>
        <v>0</v>
      </c>
      <c r="BI241" s="186">
        <f t="shared" si="58"/>
        <v>0</v>
      </c>
      <c r="BJ241" s="18" t="s">
        <v>80</v>
      </c>
      <c r="BK241" s="186">
        <f t="shared" si="59"/>
        <v>0</v>
      </c>
      <c r="BL241" s="18" t="s">
        <v>157</v>
      </c>
      <c r="BM241" s="185" t="s">
        <v>2765</v>
      </c>
    </row>
    <row r="242" spans="1:65" s="2" customFormat="1" ht="16.5" customHeight="1">
      <c r="A242" s="35"/>
      <c r="B242" s="36"/>
      <c r="C242" s="229" t="s">
        <v>1555</v>
      </c>
      <c r="D242" s="229" t="s">
        <v>1089</v>
      </c>
      <c r="E242" s="230" t="s">
        <v>3508</v>
      </c>
      <c r="F242" s="231" t="s">
        <v>3509</v>
      </c>
      <c r="G242" s="232" t="s">
        <v>155</v>
      </c>
      <c r="H242" s="233">
        <v>9</v>
      </c>
      <c r="I242" s="234"/>
      <c r="J242" s="235">
        <f t="shared" si="50"/>
        <v>0</v>
      </c>
      <c r="K242" s="231" t="s">
        <v>19</v>
      </c>
      <c r="L242" s="236"/>
      <c r="M242" s="237" t="s">
        <v>19</v>
      </c>
      <c r="N242" s="238" t="s">
        <v>43</v>
      </c>
      <c r="O242" s="65"/>
      <c r="P242" s="183">
        <f t="shared" si="51"/>
        <v>0</v>
      </c>
      <c r="Q242" s="183">
        <v>0</v>
      </c>
      <c r="R242" s="183">
        <f t="shared" si="52"/>
        <v>0</v>
      </c>
      <c r="S242" s="183">
        <v>0</v>
      </c>
      <c r="T242" s="184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204</v>
      </c>
      <c r="AT242" s="185" t="s">
        <v>1089</v>
      </c>
      <c r="AU242" s="185" t="s">
        <v>82</v>
      </c>
      <c r="AY242" s="18" t="s">
        <v>149</v>
      </c>
      <c r="BE242" s="186">
        <f t="shared" si="54"/>
        <v>0</v>
      </c>
      <c r="BF242" s="186">
        <f t="shared" si="55"/>
        <v>0</v>
      </c>
      <c r="BG242" s="186">
        <f t="shared" si="56"/>
        <v>0</v>
      </c>
      <c r="BH242" s="186">
        <f t="shared" si="57"/>
        <v>0</v>
      </c>
      <c r="BI242" s="186">
        <f t="shared" si="58"/>
        <v>0</v>
      </c>
      <c r="BJ242" s="18" t="s">
        <v>80</v>
      </c>
      <c r="BK242" s="186">
        <f t="shared" si="59"/>
        <v>0</v>
      </c>
      <c r="BL242" s="18" t="s">
        <v>157</v>
      </c>
      <c r="BM242" s="185" t="s">
        <v>2767</v>
      </c>
    </row>
    <row r="243" spans="1:65" s="2" customFormat="1" ht="16.5" customHeight="1">
      <c r="A243" s="35"/>
      <c r="B243" s="36"/>
      <c r="C243" s="229" t="s">
        <v>1560</v>
      </c>
      <c r="D243" s="229" t="s">
        <v>1089</v>
      </c>
      <c r="E243" s="230" t="s">
        <v>3510</v>
      </c>
      <c r="F243" s="231" t="s">
        <v>3511</v>
      </c>
      <c r="G243" s="232" t="s">
        <v>155</v>
      </c>
      <c r="H243" s="233">
        <v>6</v>
      </c>
      <c r="I243" s="234"/>
      <c r="J243" s="235">
        <f t="shared" si="50"/>
        <v>0</v>
      </c>
      <c r="K243" s="231" t="s">
        <v>19</v>
      </c>
      <c r="L243" s="236"/>
      <c r="M243" s="237" t="s">
        <v>19</v>
      </c>
      <c r="N243" s="238" t="s">
        <v>43</v>
      </c>
      <c r="O243" s="65"/>
      <c r="P243" s="183">
        <f t="shared" si="51"/>
        <v>0</v>
      </c>
      <c r="Q243" s="183">
        <v>0</v>
      </c>
      <c r="R243" s="183">
        <f t="shared" si="52"/>
        <v>0</v>
      </c>
      <c r="S243" s="183">
        <v>0</v>
      </c>
      <c r="T243" s="184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204</v>
      </c>
      <c r="AT243" s="185" t="s">
        <v>1089</v>
      </c>
      <c r="AU243" s="185" t="s">
        <v>82</v>
      </c>
      <c r="AY243" s="18" t="s">
        <v>149</v>
      </c>
      <c r="BE243" s="186">
        <f t="shared" si="54"/>
        <v>0</v>
      </c>
      <c r="BF243" s="186">
        <f t="shared" si="55"/>
        <v>0</v>
      </c>
      <c r="BG243" s="186">
        <f t="shared" si="56"/>
        <v>0</v>
      </c>
      <c r="BH243" s="186">
        <f t="shared" si="57"/>
        <v>0</v>
      </c>
      <c r="BI243" s="186">
        <f t="shared" si="58"/>
        <v>0</v>
      </c>
      <c r="BJ243" s="18" t="s">
        <v>80</v>
      </c>
      <c r="BK243" s="186">
        <f t="shared" si="59"/>
        <v>0</v>
      </c>
      <c r="BL243" s="18" t="s">
        <v>157</v>
      </c>
      <c r="BM243" s="185" t="s">
        <v>2769</v>
      </c>
    </row>
    <row r="244" spans="1:65" s="2" customFormat="1" ht="16.5" customHeight="1">
      <c r="A244" s="35"/>
      <c r="B244" s="36"/>
      <c r="C244" s="229" t="s">
        <v>1565</v>
      </c>
      <c r="D244" s="229" t="s">
        <v>1089</v>
      </c>
      <c r="E244" s="230" t="s">
        <v>3512</v>
      </c>
      <c r="F244" s="231" t="s">
        <v>3513</v>
      </c>
      <c r="G244" s="232" t="s">
        <v>155</v>
      </c>
      <c r="H244" s="233">
        <v>6</v>
      </c>
      <c r="I244" s="234"/>
      <c r="J244" s="235">
        <f t="shared" si="50"/>
        <v>0</v>
      </c>
      <c r="K244" s="231" t="s">
        <v>19</v>
      </c>
      <c r="L244" s="236"/>
      <c r="M244" s="237" t="s">
        <v>19</v>
      </c>
      <c r="N244" s="238" t="s">
        <v>43</v>
      </c>
      <c r="O244" s="65"/>
      <c r="P244" s="183">
        <f t="shared" si="51"/>
        <v>0</v>
      </c>
      <c r="Q244" s="183">
        <v>0</v>
      </c>
      <c r="R244" s="183">
        <f t="shared" si="52"/>
        <v>0</v>
      </c>
      <c r="S244" s="183">
        <v>0</v>
      </c>
      <c r="T244" s="184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204</v>
      </c>
      <c r="AT244" s="185" t="s">
        <v>1089</v>
      </c>
      <c r="AU244" s="185" t="s">
        <v>82</v>
      </c>
      <c r="AY244" s="18" t="s">
        <v>149</v>
      </c>
      <c r="BE244" s="186">
        <f t="shared" si="54"/>
        <v>0</v>
      </c>
      <c r="BF244" s="186">
        <f t="shared" si="55"/>
        <v>0</v>
      </c>
      <c r="BG244" s="186">
        <f t="shared" si="56"/>
        <v>0</v>
      </c>
      <c r="BH244" s="186">
        <f t="shared" si="57"/>
        <v>0</v>
      </c>
      <c r="BI244" s="186">
        <f t="shared" si="58"/>
        <v>0</v>
      </c>
      <c r="BJ244" s="18" t="s">
        <v>80</v>
      </c>
      <c r="BK244" s="186">
        <f t="shared" si="59"/>
        <v>0</v>
      </c>
      <c r="BL244" s="18" t="s">
        <v>157</v>
      </c>
      <c r="BM244" s="185" t="s">
        <v>2771</v>
      </c>
    </row>
    <row r="245" spans="1:65" s="2" customFormat="1" ht="16.5" customHeight="1">
      <c r="A245" s="35"/>
      <c r="B245" s="36"/>
      <c r="C245" s="229" t="s">
        <v>1570</v>
      </c>
      <c r="D245" s="229" t="s">
        <v>1089</v>
      </c>
      <c r="E245" s="230" t="s">
        <v>3514</v>
      </c>
      <c r="F245" s="231" t="s">
        <v>3396</v>
      </c>
      <c r="G245" s="232" t="s">
        <v>155</v>
      </c>
      <c r="H245" s="233">
        <v>6</v>
      </c>
      <c r="I245" s="234"/>
      <c r="J245" s="235">
        <f t="shared" si="50"/>
        <v>0</v>
      </c>
      <c r="K245" s="231" t="s">
        <v>19</v>
      </c>
      <c r="L245" s="236"/>
      <c r="M245" s="237" t="s">
        <v>19</v>
      </c>
      <c r="N245" s="238" t="s">
        <v>43</v>
      </c>
      <c r="O245" s="65"/>
      <c r="P245" s="183">
        <f t="shared" si="51"/>
        <v>0</v>
      </c>
      <c r="Q245" s="183">
        <v>0</v>
      </c>
      <c r="R245" s="183">
        <f t="shared" si="52"/>
        <v>0</v>
      </c>
      <c r="S245" s="183">
        <v>0</v>
      </c>
      <c r="T245" s="184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204</v>
      </c>
      <c r="AT245" s="185" t="s">
        <v>1089</v>
      </c>
      <c r="AU245" s="185" t="s">
        <v>82</v>
      </c>
      <c r="AY245" s="18" t="s">
        <v>149</v>
      </c>
      <c r="BE245" s="186">
        <f t="shared" si="54"/>
        <v>0</v>
      </c>
      <c r="BF245" s="186">
        <f t="shared" si="55"/>
        <v>0</v>
      </c>
      <c r="BG245" s="186">
        <f t="shared" si="56"/>
        <v>0</v>
      </c>
      <c r="BH245" s="186">
        <f t="shared" si="57"/>
        <v>0</v>
      </c>
      <c r="BI245" s="186">
        <f t="shared" si="58"/>
        <v>0</v>
      </c>
      <c r="BJ245" s="18" t="s">
        <v>80</v>
      </c>
      <c r="BK245" s="186">
        <f t="shared" si="59"/>
        <v>0</v>
      </c>
      <c r="BL245" s="18" t="s">
        <v>157</v>
      </c>
      <c r="BM245" s="185" t="s">
        <v>2773</v>
      </c>
    </row>
    <row r="246" spans="1:65" s="2" customFormat="1" ht="24.2" customHeight="1">
      <c r="A246" s="35"/>
      <c r="B246" s="36"/>
      <c r="C246" s="229" t="s">
        <v>1578</v>
      </c>
      <c r="D246" s="229" t="s">
        <v>1089</v>
      </c>
      <c r="E246" s="230" t="s">
        <v>3515</v>
      </c>
      <c r="F246" s="231" t="s">
        <v>3398</v>
      </c>
      <c r="G246" s="232" t="s">
        <v>155</v>
      </c>
      <c r="H246" s="233">
        <v>17</v>
      </c>
      <c r="I246" s="234"/>
      <c r="J246" s="235">
        <f t="shared" si="50"/>
        <v>0</v>
      </c>
      <c r="K246" s="231" t="s">
        <v>19</v>
      </c>
      <c r="L246" s="236"/>
      <c r="M246" s="237" t="s">
        <v>19</v>
      </c>
      <c r="N246" s="238" t="s">
        <v>43</v>
      </c>
      <c r="O246" s="65"/>
      <c r="P246" s="183">
        <f t="shared" si="51"/>
        <v>0</v>
      </c>
      <c r="Q246" s="183">
        <v>0</v>
      </c>
      <c r="R246" s="183">
        <f t="shared" si="52"/>
        <v>0</v>
      </c>
      <c r="S246" s="183">
        <v>0</v>
      </c>
      <c r="T246" s="184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204</v>
      </c>
      <c r="AT246" s="185" t="s">
        <v>1089</v>
      </c>
      <c r="AU246" s="185" t="s">
        <v>82</v>
      </c>
      <c r="AY246" s="18" t="s">
        <v>149</v>
      </c>
      <c r="BE246" s="186">
        <f t="shared" si="54"/>
        <v>0</v>
      </c>
      <c r="BF246" s="186">
        <f t="shared" si="55"/>
        <v>0</v>
      </c>
      <c r="BG246" s="186">
        <f t="shared" si="56"/>
        <v>0</v>
      </c>
      <c r="BH246" s="186">
        <f t="shared" si="57"/>
        <v>0</v>
      </c>
      <c r="BI246" s="186">
        <f t="shared" si="58"/>
        <v>0</v>
      </c>
      <c r="BJ246" s="18" t="s">
        <v>80</v>
      </c>
      <c r="BK246" s="186">
        <f t="shared" si="59"/>
        <v>0</v>
      </c>
      <c r="BL246" s="18" t="s">
        <v>157</v>
      </c>
      <c r="BM246" s="185" t="s">
        <v>2777</v>
      </c>
    </row>
    <row r="247" spans="1:65" s="2" customFormat="1" ht="16.5" customHeight="1">
      <c r="A247" s="35"/>
      <c r="B247" s="36"/>
      <c r="C247" s="229" t="s">
        <v>1585</v>
      </c>
      <c r="D247" s="229" t="s">
        <v>1089</v>
      </c>
      <c r="E247" s="230" t="s">
        <v>3516</v>
      </c>
      <c r="F247" s="231" t="s">
        <v>3517</v>
      </c>
      <c r="G247" s="232" t="s">
        <v>155</v>
      </c>
      <c r="H247" s="233">
        <v>2</v>
      </c>
      <c r="I247" s="234"/>
      <c r="J247" s="235">
        <f t="shared" si="50"/>
        <v>0</v>
      </c>
      <c r="K247" s="231" t="s">
        <v>19</v>
      </c>
      <c r="L247" s="236"/>
      <c r="M247" s="237" t="s">
        <v>19</v>
      </c>
      <c r="N247" s="238" t="s">
        <v>43</v>
      </c>
      <c r="O247" s="65"/>
      <c r="P247" s="183">
        <f t="shared" si="51"/>
        <v>0</v>
      </c>
      <c r="Q247" s="183">
        <v>0</v>
      </c>
      <c r="R247" s="183">
        <f t="shared" si="52"/>
        <v>0</v>
      </c>
      <c r="S247" s="183">
        <v>0</v>
      </c>
      <c r="T247" s="184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204</v>
      </c>
      <c r="AT247" s="185" t="s">
        <v>1089</v>
      </c>
      <c r="AU247" s="185" t="s">
        <v>82</v>
      </c>
      <c r="AY247" s="18" t="s">
        <v>149</v>
      </c>
      <c r="BE247" s="186">
        <f t="shared" si="54"/>
        <v>0</v>
      </c>
      <c r="BF247" s="186">
        <f t="shared" si="55"/>
        <v>0</v>
      </c>
      <c r="BG247" s="186">
        <f t="shared" si="56"/>
        <v>0</v>
      </c>
      <c r="BH247" s="186">
        <f t="shared" si="57"/>
        <v>0</v>
      </c>
      <c r="BI247" s="186">
        <f t="shared" si="58"/>
        <v>0</v>
      </c>
      <c r="BJ247" s="18" t="s">
        <v>80</v>
      </c>
      <c r="BK247" s="186">
        <f t="shared" si="59"/>
        <v>0</v>
      </c>
      <c r="BL247" s="18" t="s">
        <v>157</v>
      </c>
      <c r="BM247" s="185" t="s">
        <v>2779</v>
      </c>
    </row>
    <row r="248" spans="1:65" s="2" customFormat="1" ht="16.5" customHeight="1">
      <c r="A248" s="35"/>
      <c r="B248" s="36"/>
      <c r="C248" s="229" t="s">
        <v>1592</v>
      </c>
      <c r="D248" s="229" t="s">
        <v>1089</v>
      </c>
      <c r="E248" s="230" t="s">
        <v>3518</v>
      </c>
      <c r="F248" s="231" t="s">
        <v>3400</v>
      </c>
      <c r="G248" s="232" t="s">
        <v>155</v>
      </c>
      <c r="H248" s="233">
        <v>5</v>
      </c>
      <c r="I248" s="234"/>
      <c r="J248" s="235">
        <f t="shared" si="50"/>
        <v>0</v>
      </c>
      <c r="K248" s="231" t="s">
        <v>19</v>
      </c>
      <c r="L248" s="236"/>
      <c r="M248" s="237" t="s">
        <v>19</v>
      </c>
      <c r="N248" s="238" t="s">
        <v>43</v>
      </c>
      <c r="O248" s="65"/>
      <c r="P248" s="183">
        <f t="shared" si="51"/>
        <v>0</v>
      </c>
      <c r="Q248" s="183">
        <v>0</v>
      </c>
      <c r="R248" s="183">
        <f t="shared" si="52"/>
        <v>0</v>
      </c>
      <c r="S248" s="183">
        <v>0</v>
      </c>
      <c r="T248" s="184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204</v>
      </c>
      <c r="AT248" s="185" t="s">
        <v>1089</v>
      </c>
      <c r="AU248" s="185" t="s">
        <v>82</v>
      </c>
      <c r="AY248" s="18" t="s">
        <v>149</v>
      </c>
      <c r="BE248" s="186">
        <f t="shared" si="54"/>
        <v>0</v>
      </c>
      <c r="BF248" s="186">
        <f t="shared" si="55"/>
        <v>0</v>
      </c>
      <c r="BG248" s="186">
        <f t="shared" si="56"/>
        <v>0</v>
      </c>
      <c r="BH248" s="186">
        <f t="shared" si="57"/>
        <v>0</v>
      </c>
      <c r="BI248" s="186">
        <f t="shared" si="58"/>
        <v>0</v>
      </c>
      <c r="BJ248" s="18" t="s">
        <v>80</v>
      </c>
      <c r="BK248" s="186">
        <f t="shared" si="59"/>
        <v>0</v>
      </c>
      <c r="BL248" s="18" t="s">
        <v>157</v>
      </c>
      <c r="BM248" s="185" t="s">
        <v>2781</v>
      </c>
    </row>
    <row r="249" spans="1:65" s="2" customFormat="1" ht="16.5" customHeight="1">
      <c r="A249" s="35"/>
      <c r="B249" s="36"/>
      <c r="C249" s="229" t="s">
        <v>1597</v>
      </c>
      <c r="D249" s="229" t="s">
        <v>1089</v>
      </c>
      <c r="E249" s="230" t="s">
        <v>3519</v>
      </c>
      <c r="F249" s="231" t="s">
        <v>3402</v>
      </c>
      <c r="G249" s="232" t="s">
        <v>155</v>
      </c>
      <c r="H249" s="233">
        <v>5</v>
      </c>
      <c r="I249" s="234"/>
      <c r="J249" s="235">
        <f t="shared" si="50"/>
        <v>0</v>
      </c>
      <c r="K249" s="231" t="s">
        <v>19</v>
      </c>
      <c r="L249" s="236"/>
      <c r="M249" s="237" t="s">
        <v>19</v>
      </c>
      <c r="N249" s="238" t="s">
        <v>43</v>
      </c>
      <c r="O249" s="65"/>
      <c r="P249" s="183">
        <f t="shared" si="51"/>
        <v>0</v>
      </c>
      <c r="Q249" s="183">
        <v>0</v>
      </c>
      <c r="R249" s="183">
        <f t="shared" si="52"/>
        <v>0</v>
      </c>
      <c r="S249" s="183">
        <v>0</v>
      </c>
      <c r="T249" s="184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204</v>
      </c>
      <c r="AT249" s="185" t="s">
        <v>1089</v>
      </c>
      <c r="AU249" s="185" t="s">
        <v>82</v>
      </c>
      <c r="AY249" s="18" t="s">
        <v>149</v>
      </c>
      <c r="BE249" s="186">
        <f t="shared" si="54"/>
        <v>0</v>
      </c>
      <c r="BF249" s="186">
        <f t="shared" si="55"/>
        <v>0</v>
      </c>
      <c r="BG249" s="186">
        <f t="shared" si="56"/>
        <v>0</v>
      </c>
      <c r="BH249" s="186">
        <f t="shared" si="57"/>
        <v>0</v>
      </c>
      <c r="BI249" s="186">
        <f t="shared" si="58"/>
        <v>0</v>
      </c>
      <c r="BJ249" s="18" t="s">
        <v>80</v>
      </c>
      <c r="BK249" s="186">
        <f t="shared" si="59"/>
        <v>0</v>
      </c>
      <c r="BL249" s="18" t="s">
        <v>157</v>
      </c>
      <c r="BM249" s="185" t="s">
        <v>2783</v>
      </c>
    </row>
    <row r="250" spans="1:65" s="2" customFormat="1" ht="16.5" customHeight="1">
      <c r="A250" s="35"/>
      <c r="B250" s="36"/>
      <c r="C250" s="229" t="s">
        <v>1602</v>
      </c>
      <c r="D250" s="229" t="s">
        <v>1089</v>
      </c>
      <c r="E250" s="230" t="s">
        <v>3520</v>
      </c>
      <c r="F250" s="231" t="s">
        <v>3404</v>
      </c>
      <c r="G250" s="232" t="s">
        <v>155</v>
      </c>
      <c r="H250" s="233">
        <v>126</v>
      </c>
      <c r="I250" s="234"/>
      <c r="J250" s="235">
        <f t="shared" si="50"/>
        <v>0</v>
      </c>
      <c r="K250" s="231" t="s">
        <v>19</v>
      </c>
      <c r="L250" s="236"/>
      <c r="M250" s="237" t="s">
        <v>19</v>
      </c>
      <c r="N250" s="238" t="s">
        <v>43</v>
      </c>
      <c r="O250" s="65"/>
      <c r="P250" s="183">
        <f t="shared" si="51"/>
        <v>0</v>
      </c>
      <c r="Q250" s="183">
        <v>0</v>
      </c>
      <c r="R250" s="183">
        <f t="shared" si="52"/>
        <v>0</v>
      </c>
      <c r="S250" s="183">
        <v>0</v>
      </c>
      <c r="T250" s="184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204</v>
      </c>
      <c r="AT250" s="185" t="s">
        <v>1089</v>
      </c>
      <c r="AU250" s="185" t="s">
        <v>82</v>
      </c>
      <c r="AY250" s="18" t="s">
        <v>149</v>
      </c>
      <c r="BE250" s="186">
        <f t="shared" si="54"/>
        <v>0</v>
      </c>
      <c r="BF250" s="186">
        <f t="shared" si="55"/>
        <v>0</v>
      </c>
      <c r="BG250" s="186">
        <f t="shared" si="56"/>
        <v>0</v>
      </c>
      <c r="BH250" s="186">
        <f t="shared" si="57"/>
        <v>0</v>
      </c>
      <c r="BI250" s="186">
        <f t="shared" si="58"/>
        <v>0</v>
      </c>
      <c r="BJ250" s="18" t="s">
        <v>80</v>
      </c>
      <c r="BK250" s="186">
        <f t="shared" si="59"/>
        <v>0</v>
      </c>
      <c r="BL250" s="18" t="s">
        <v>157</v>
      </c>
      <c r="BM250" s="185" t="s">
        <v>2785</v>
      </c>
    </row>
    <row r="251" spans="1:65" s="2" customFormat="1" ht="33" customHeight="1">
      <c r="A251" s="35"/>
      <c r="B251" s="36"/>
      <c r="C251" s="174" t="s">
        <v>1606</v>
      </c>
      <c r="D251" s="174" t="s">
        <v>152</v>
      </c>
      <c r="E251" s="175" t="s">
        <v>3521</v>
      </c>
      <c r="F251" s="176" t="s">
        <v>3406</v>
      </c>
      <c r="G251" s="177" t="s">
        <v>155</v>
      </c>
      <c r="H251" s="178">
        <v>1</v>
      </c>
      <c r="I251" s="179"/>
      <c r="J251" s="180">
        <f t="shared" si="50"/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 t="shared" si="51"/>
        <v>0</v>
      </c>
      <c r="Q251" s="183">
        <v>0</v>
      </c>
      <c r="R251" s="183">
        <f t="shared" si="52"/>
        <v>0</v>
      </c>
      <c r="S251" s="183">
        <v>0</v>
      </c>
      <c r="T251" s="184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82</v>
      </c>
      <c r="AY251" s="18" t="s">
        <v>149</v>
      </c>
      <c r="BE251" s="186">
        <f t="shared" si="54"/>
        <v>0</v>
      </c>
      <c r="BF251" s="186">
        <f t="shared" si="55"/>
        <v>0</v>
      </c>
      <c r="BG251" s="186">
        <f t="shared" si="56"/>
        <v>0</v>
      </c>
      <c r="BH251" s="186">
        <f t="shared" si="57"/>
        <v>0</v>
      </c>
      <c r="BI251" s="186">
        <f t="shared" si="58"/>
        <v>0</v>
      </c>
      <c r="BJ251" s="18" t="s">
        <v>80</v>
      </c>
      <c r="BK251" s="186">
        <f t="shared" si="59"/>
        <v>0</v>
      </c>
      <c r="BL251" s="18" t="s">
        <v>157</v>
      </c>
      <c r="BM251" s="185" t="s">
        <v>2788</v>
      </c>
    </row>
    <row r="252" spans="1:65" s="2" customFormat="1" ht="16.5" customHeight="1">
      <c r="A252" s="35"/>
      <c r="B252" s="36"/>
      <c r="C252" s="229" t="s">
        <v>1611</v>
      </c>
      <c r="D252" s="229" t="s">
        <v>1089</v>
      </c>
      <c r="E252" s="230" t="s">
        <v>3522</v>
      </c>
      <c r="F252" s="231" t="s">
        <v>3523</v>
      </c>
      <c r="G252" s="232" t="s">
        <v>155</v>
      </c>
      <c r="H252" s="233">
        <v>1</v>
      </c>
      <c r="I252" s="234"/>
      <c r="J252" s="235">
        <f t="shared" si="50"/>
        <v>0</v>
      </c>
      <c r="K252" s="231" t="s">
        <v>19</v>
      </c>
      <c r="L252" s="236"/>
      <c r="M252" s="237" t="s">
        <v>19</v>
      </c>
      <c r="N252" s="238" t="s">
        <v>43</v>
      </c>
      <c r="O252" s="65"/>
      <c r="P252" s="183">
        <f t="shared" si="51"/>
        <v>0</v>
      </c>
      <c r="Q252" s="183">
        <v>0</v>
      </c>
      <c r="R252" s="183">
        <f t="shared" si="52"/>
        <v>0</v>
      </c>
      <c r="S252" s="183">
        <v>0</v>
      </c>
      <c r="T252" s="184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204</v>
      </c>
      <c r="AT252" s="185" t="s">
        <v>1089</v>
      </c>
      <c r="AU252" s="185" t="s">
        <v>82</v>
      </c>
      <c r="AY252" s="18" t="s">
        <v>149</v>
      </c>
      <c r="BE252" s="186">
        <f t="shared" si="54"/>
        <v>0</v>
      </c>
      <c r="BF252" s="186">
        <f t="shared" si="55"/>
        <v>0</v>
      </c>
      <c r="BG252" s="186">
        <f t="shared" si="56"/>
        <v>0</v>
      </c>
      <c r="BH252" s="186">
        <f t="shared" si="57"/>
        <v>0</v>
      </c>
      <c r="BI252" s="186">
        <f t="shared" si="58"/>
        <v>0</v>
      </c>
      <c r="BJ252" s="18" t="s">
        <v>80</v>
      </c>
      <c r="BK252" s="186">
        <f t="shared" si="59"/>
        <v>0</v>
      </c>
      <c r="BL252" s="18" t="s">
        <v>157</v>
      </c>
      <c r="BM252" s="185" t="s">
        <v>2791</v>
      </c>
    </row>
    <row r="253" spans="1:65" s="2" customFormat="1" ht="33" customHeight="1">
      <c r="A253" s="35"/>
      <c r="B253" s="36"/>
      <c r="C253" s="174" t="s">
        <v>1617</v>
      </c>
      <c r="D253" s="174" t="s">
        <v>152</v>
      </c>
      <c r="E253" s="175" t="s">
        <v>3524</v>
      </c>
      <c r="F253" s="176" t="s">
        <v>3327</v>
      </c>
      <c r="G253" s="177" t="s">
        <v>155</v>
      </c>
      <c r="H253" s="178">
        <v>1</v>
      </c>
      <c r="I253" s="179"/>
      <c r="J253" s="180">
        <f t="shared" si="50"/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 t="shared" si="51"/>
        <v>0</v>
      </c>
      <c r="Q253" s="183">
        <v>0</v>
      </c>
      <c r="R253" s="183">
        <f t="shared" si="52"/>
        <v>0</v>
      </c>
      <c r="S253" s="183">
        <v>0</v>
      </c>
      <c r="T253" s="184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82</v>
      </c>
      <c r="AY253" s="18" t="s">
        <v>149</v>
      </c>
      <c r="BE253" s="186">
        <f t="shared" si="54"/>
        <v>0</v>
      </c>
      <c r="BF253" s="186">
        <f t="shared" si="55"/>
        <v>0</v>
      </c>
      <c r="BG253" s="186">
        <f t="shared" si="56"/>
        <v>0</v>
      </c>
      <c r="BH253" s="186">
        <f t="shared" si="57"/>
        <v>0</v>
      </c>
      <c r="BI253" s="186">
        <f t="shared" si="58"/>
        <v>0</v>
      </c>
      <c r="BJ253" s="18" t="s">
        <v>80</v>
      </c>
      <c r="BK253" s="186">
        <f t="shared" si="59"/>
        <v>0</v>
      </c>
      <c r="BL253" s="18" t="s">
        <v>157</v>
      </c>
      <c r="BM253" s="185" t="s">
        <v>2794</v>
      </c>
    </row>
    <row r="254" spans="1:65" s="2" customFormat="1" ht="44.25" customHeight="1">
      <c r="A254" s="35"/>
      <c r="B254" s="36"/>
      <c r="C254" s="174" t="s">
        <v>1624</v>
      </c>
      <c r="D254" s="174" t="s">
        <v>152</v>
      </c>
      <c r="E254" s="175" t="s">
        <v>3525</v>
      </c>
      <c r="F254" s="176" t="s">
        <v>3411</v>
      </c>
      <c r="G254" s="177" t="s">
        <v>247</v>
      </c>
      <c r="H254" s="178">
        <v>2980</v>
      </c>
      <c r="I254" s="179"/>
      <c r="J254" s="180">
        <f t="shared" si="50"/>
        <v>0</v>
      </c>
      <c r="K254" s="176" t="s">
        <v>19</v>
      </c>
      <c r="L254" s="40"/>
      <c r="M254" s="181" t="s">
        <v>19</v>
      </c>
      <c r="N254" s="182" t="s">
        <v>43</v>
      </c>
      <c r="O254" s="65"/>
      <c r="P254" s="183">
        <f t="shared" si="51"/>
        <v>0</v>
      </c>
      <c r="Q254" s="183">
        <v>0</v>
      </c>
      <c r="R254" s="183">
        <f t="shared" si="52"/>
        <v>0</v>
      </c>
      <c r="S254" s="183">
        <v>0</v>
      </c>
      <c r="T254" s="184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157</v>
      </c>
      <c r="AT254" s="185" t="s">
        <v>152</v>
      </c>
      <c r="AU254" s="185" t="s">
        <v>82</v>
      </c>
      <c r="AY254" s="18" t="s">
        <v>149</v>
      </c>
      <c r="BE254" s="186">
        <f t="shared" si="54"/>
        <v>0</v>
      </c>
      <c r="BF254" s="186">
        <f t="shared" si="55"/>
        <v>0</v>
      </c>
      <c r="BG254" s="186">
        <f t="shared" si="56"/>
        <v>0</v>
      </c>
      <c r="BH254" s="186">
        <f t="shared" si="57"/>
        <v>0</v>
      </c>
      <c r="BI254" s="186">
        <f t="shared" si="58"/>
        <v>0</v>
      </c>
      <c r="BJ254" s="18" t="s">
        <v>80</v>
      </c>
      <c r="BK254" s="186">
        <f t="shared" si="59"/>
        <v>0</v>
      </c>
      <c r="BL254" s="18" t="s">
        <v>157</v>
      </c>
      <c r="BM254" s="185" t="s">
        <v>2796</v>
      </c>
    </row>
    <row r="255" spans="1:65" s="2" customFormat="1" ht="33" customHeight="1">
      <c r="A255" s="35"/>
      <c r="B255" s="36"/>
      <c r="C255" s="229" t="s">
        <v>1629</v>
      </c>
      <c r="D255" s="229" t="s">
        <v>1089</v>
      </c>
      <c r="E255" s="230" t="s">
        <v>3526</v>
      </c>
      <c r="F255" s="231" t="s">
        <v>3413</v>
      </c>
      <c r="G255" s="232" t="s">
        <v>247</v>
      </c>
      <c r="H255" s="233">
        <v>100</v>
      </c>
      <c r="I255" s="234"/>
      <c r="J255" s="235">
        <f t="shared" si="50"/>
        <v>0</v>
      </c>
      <c r="K255" s="231" t="s">
        <v>19</v>
      </c>
      <c r="L255" s="236"/>
      <c r="M255" s="237" t="s">
        <v>19</v>
      </c>
      <c r="N255" s="238" t="s">
        <v>43</v>
      </c>
      <c r="O255" s="65"/>
      <c r="P255" s="183">
        <f t="shared" si="51"/>
        <v>0</v>
      </c>
      <c r="Q255" s="183">
        <v>0</v>
      </c>
      <c r="R255" s="183">
        <f t="shared" si="52"/>
        <v>0</v>
      </c>
      <c r="S255" s="183">
        <v>0</v>
      </c>
      <c r="T255" s="184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204</v>
      </c>
      <c r="AT255" s="185" t="s">
        <v>1089</v>
      </c>
      <c r="AU255" s="185" t="s">
        <v>82</v>
      </c>
      <c r="AY255" s="18" t="s">
        <v>149</v>
      </c>
      <c r="BE255" s="186">
        <f t="shared" si="54"/>
        <v>0</v>
      </c>
      <c r="BF255" s="186">
        <f t="shared" si="55"/>
        <v>0</v>
      </c>
      <c r="BG255" s="186">
        <f t="shared" si="56"/>
        <v>0</v>
      </c>
      <c r="BH255" s="186">
        <f t="shared" si="57"/>
        <v>0</v>
      </c>
      <c r="BI255" s="186">
        <f t="shared" si="58"/>
        <v>0</v>
      </c>
      <c r="BJ255" s="18" t="s">
        <v>80</v>
      </c>
      <c r="BK255" s="186">
        <f t="shared" si="59"/>
        <v>0</v>
      </c>
      <c r="BL255" s="18" t="s">
        <v>157</v>
      </c>
      <c r="BM255" s="185" t="s">
        <v>2798</v>
      </c>
    </row>
    <row r="256" spans="1:65" s="2" customFormat="1" ht="33" customHeight="1">
      <c r="A256" s="35"/>
      <c r="B256" s="36"/>
      <c r="C256" s="229" t="s">
        <v>1636</v>
      </c>
      <c r="D256" s="229" t="s">
        <v>1089</v>
      </c>
      <c r="E256" s="230" t="s">
        <v>3527</v>
      </c>
      <c r="F256" s="231" t="s">
        <v>3415</v>
      </c>
      <c r="G256" s="232" t="s">
        <v>247</v>
      </c>
      <c r="H256" s="233">
        <v>1560</v>
      </c>
      <c r="I256" s="234"/>
      <c r="J256" s="235">
        <f t="shared" si="50"/>
        <v>0</v>
      </c>
      <c r="K256" s="231" t="s">
        <v>19</v>
      </c>
      <c r="L256" s="236"/>
      <c r="M256" s="237" t="s">
        <v>19</v>
      </c>
      <c r="N256" s="238" t="s">
        <v>43</v>
      </c>
      <c r="O256" s="65"/>
      <c r="P256" s="183">
        <f t="shared" si="51"/>
        <v>0</v>
      </c>
      <c r="Q256" s="183">
        <v>0</v>
      </c>
      <c r="R256" s="183">
        <f t="shared" si="52"/>
        <v>0</v>
      </c>
      <c r="S256" s="183">
        <v>0</v>
      </c>
      <c r="T256" s="184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204</v>
      </c>
      <c r="AT256" s="185" t="s">
        <v>1089</v>
      </c>
      <c r="AU256" s="185" t="s">
        <v>82</v>
      </c>
      <c r="AY256" s="18" t="s">
        <v>149</v>
      </c>
      <c r="BE256" s="186">
        <f t="shared" si="54"/>
        <v>0</v>
      </c>
      <c r="BF256" s="186">
        <f t="shared" si="55"/>
        <v>0</v>
      </c>
      <c r="BG256" s="186">
        <f t="shared" si="56"/>
        <v>0</v>
      </c>
      <c r="BH256" s="186">
        <f t="shared" si="57"/>
        <v>0</v>
      </c>
      <c r="BI256" s="186">
        <f t="shared" si="58"/>
        <v>0</v>
      </c>
      <c r="BJ256" s="18" t="s">
        <v>80</v>
      </c>
      <c r="BK256" s="186">
        <f t="shared" si="59"/>
        <v>0</v>
      </c>
      <c r="BL256" s="18" t="s">
        <v>157</v>
      </c>
      <c r="BM256" s="185" t="s">
        <v>2800</v>
      </c>
    </row>
    <row r="257" spans="1:65" s="2" customFormat="1" ht="33" customHeight="1">
      <c r="A257" s="35"/>
      <c r="B257" s="36"/>
      <c r="C257" s="229" t="s">
        <v>1642</v>
      </c>
      <c r="D257" s="229" t="s">
        <v>1089</v>
      </c>
      <c r="E257" s="230" t="s">
        <v>3528</v>
      </c>
      <c r="F257" s="231" t="s">
        <v>3417</v>
      </c>
      <c r="G257" s="232" t="s">
        <v>247</v>
      </c>
      <c r="H257" s="233">
        <v>1200</v>
      </c>
      <c r="I257" s="234"/>
      <c r="J257" s="235">
        <f t="shared" si="50"/>
        <v>0</v>
      </c>
      <c r="K257" s="231" t="s">
        <v>19</v>
      </c>
      <c r="L257" s="236"/>
      <c r="M257" s="237" t="s">
        <v>19</v>
      </c>
      <c r="N257" s="238" t="s">
        <v>43</v>
      </c>
      <c r="O257" s="65"/>
      <c r="P257" s="183">
        <f t="shared" si="51"/>
        <v>0</v>
      </c>
      <c r="Q257" s="183">
        <v>0</v>
      </c>
      <c r="R257" s="183">
        <f t="shared" si="52"/>
        <v>0</v>
      </c>
      <c r="S257" s="183">
        <v>0</v>
      </c>
      <c r="T257" s="184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204</v>
      </c>
      <c r="AT257" s="185" t="s">
        <v>1089</v>
      </c>
      <c r="AU257" s="185" t="s">
        <v>82</v>
      </c>
      <c r="AY257" s="18" t="s">
        <v>149</v>
      </c>
      <c r="BE257" s="186">
        <f t="shared" si="54"/>
        <v>0</v>
      </c>
      <c r="BF257" s="186">
        <f t="shared" si="55"/>
        <v>0</v>
      </c>
      <c r="BG257" s="186">
        <f t="shared" si="56"/>
        <v>0</v>
      </c>
      <c r="BH257" s="186">
        <f t="shared" si="57"/>
        <v>0</v>
      </c>
      <c r="BI257" s="186">
        <f t="shared" si="58"/>
        <v>0</v>
      </c>
      <c r="BJ257" s="18" t="s">
        <v>80</v>
      </c>
      <c r="BK257" s="186">
        <f t="shared" si="59"/>
        <v>0</v>
      </c>
      <c r="BL257" s="18" t="s">
        <v>157</v>
      </c>
      <c r="BM257" s="185" t="s">
        <v>2802</v>
      </c>
    </row>
    <row r="258" spans="1:65" s="2" customFormat="1" ht="33" customHeight="1">
      <c r="A258" s="35"/>
      <c r="B258" s="36"/>
      <c r="C258" s="229" t="s">
        <v>1647</v>
      </c>
      <c r="D258" s="229" t="s">
        <v>1089</v>
      </c>
      <c r="E258" s="230" t="s">
        <v>3529</v>
      </c>
      <c r="F258" s="231" t="s">
        <v>3419</v>
      </c>
      <c r="G258" s="232" t="s">
        <v>247</v>
      </c>
      <c r="H258" s="233">
        <v>120</v>
      </c>
      <c r="I258" s="234"/>
      <c r="J258" s="235">
        <f t="shared" si="50"/>
        <v>0</v>
      </c>
      <c r="K258" s="231" t="s">
        <v>19</v>
      </c>
      <c r="L258" s="236"/>
      <c r="M258" s="237" t="s">
        <v>19</v>
      </c>
      <c r="N258" s="238" t="s">
        <v>43</v>
      </c>
      <c r="O258" s="65"/>
      <c r="P258" s="183">
        <f t="shared" si="51"/>
        <v>0</v>
      </c>
      <c r="Q258" s="183">
        <v>0</v>
      </c>
      <c r="R258" s="183">
        <f t="shared" si="52"/>
        <v>0</v>
      </c>
      <c r="S258" s="183">
        <v>0</v>
      </c>
      <c r="T258" s="184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204</v>
      </c>
      <c r="AT258" s="185" t="s">
        <v>1089</v>
      </c>
      <c r="AU258" s="185" t="s">
        <v>82</v>
      </c>
      <c r="AY258" s="18" t="s">
        <v>149</v>
      </c>
      <c r="BE258" s="186">
        <f t="shared" si="54"/>
        <v>0</v>
      </c>
      <c r="BF258" s="186">
        <f t="shared" si="55"/>
        <v>0</v>
      </c>
      <c r="BG258" s="186">
        <f t="shared" si="56"/>
        <v>0</v>
      </c>
      <c r="BH258" s="186">
        <f t="shared" si="57"/>
        <v>0</v>
      </c>
      <c r="BI258" s="186">
        <f t="shared" si="58"/>
        <v>0</v>
      </c>
      <c r="BJ258" s="18" t="s">
        <v>80</v>
      </c>
      <c r="BK258" s="186">
        <f t="shared" si="59"/>
        <v>0</v>
      </c>
      <c r="BL258" s="18" t="s">
        <v>157</v>
      </c>
      <c r="BM258" s="185" t="s">
        <v>2804</v>
      </c>
    </row>
    <row r="259" spans="1:65" s="2" customFormat="1" ht="24.2" customHeight="1">
      <c r="A259" s="35"/>
      <c r="B259" s="36"/>
      <c r="C259" s="174" t="s">
        <v>1653</v>
      </c>
      <c r="D259" s="174" t="s">
        <v>152</v>
      </c>
      <c r="E259" s="175" t="s">
        <v>3530</v>
      </c>
      <c r="F259" s="176" t="s">
        <v>3339</v>
      </c>
      <c r="G259" s="177" t="s">
        <v>170</v>
      </c>
      <c r="H259" s="178">
        <v>1</v>
      </c>
      <c r="I259" s="179"/>
      <c r="J259" s="180">
        <f t="shared" si="50"/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 t="shared" si="51"/>
        <v>0</v>
      </c>
      <c r="Q259" s="183">
        <v>0</v>
      </c>
      <c r="R259" s="183">
        <f t="shared" si="52"/>
        <v>0</v>
      </c>
      <c r="S259" s="183">
        <v>0</v>
      </c>
      <c r="T259" s="184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82</v>
      </c>
      <c r="AY259" s="18" t="s">
        <v>149</v>
      </c>
      <c r="BE259" s="186">
        <f t="shared" si="54"/>
        <v>0</v>
      </c>
      <c r="BF259" s="186">
        <f t="shared" si="55"/>
        <v>0</v>
      </c>
      <c r="BG259" s="186">
        <f t="shared" si="56"/>
        <v>0</v>
      </c>
      <c r="BH259" s="186">
        <f t="shared" si="57"/>
        <v>0</v>
      </c>
      <c r="BI259" s="186">
        <f t="shared" si="58"/>
        <v>0</v>
      </c>
      <c r="BJ259" s="18" t="s">
        <v>80</v>
      </c>
      <c r="BK259" s="186">
        <f t="shared" si="59"/>
        <v>0</v>
      </c>
      <c r="BL259" s="18" t="s">
        <v>157</v>
      </c>
      <c r="BM259" s="185" t="s">
        <v>2808</v>
      </c>
    </row>
    <row r="260" spans="1:65" s="2" customFormat="1" ht="49.15" customHeight="1">
      <c r="A260" s="35"/>
      <c r="B260" s="36"/>
      <c r="C260" s="229" t="s">
        <v>1659</v>
      </c>
      <c r="D260" s="229" t="s">
        <v>1089</v>
      </c>
      <c r="E260" s="230" t="s">
        <v>3531</v>
      </c>
      <c r="F260" s="231" t="s">
        <v>3340</v>
      </c>
      <c r="G260" s="232" t="s">
        <v>170</v>
      </c>
      <c r="H260" s="233">
        <v>1</v>
      </c>
      <c r="I260" s="234"/>
      <c r="J260" s="235">
        <f t="shared" si="50"/>
        <v>0</v>
      </c>
      <c r="K260" s="231" t="s">
        <v>19</v>
      </c>
      <c r="L260" s="236"/>
      <c r="M260" s="237" t="s">
        <v>19</v>
      </c>
      <c r="N260" s="238" t="s">
        <v>43</v>
      </c>
      <c r="O260" s="65"/>
      <c r="P260" s="183">
        <f t="shared" si="51"/>
        <v>0</v>
      </c>
      <c r="Q260" s="183">
        <v>0</v>
      </c>
      <c r="R260" s="183">
        <f t="shared" si="52"/>
        <v>0</v>
      </c>
      <c r="S260" s="183">
        <v>0</v>
      </c>
      <c r="T260" s="184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204</v>
      </c>
      <c r="AT260" s="185" t="s">
        <v>1089</v>
      </c>
      <c r="AU260" s="185" t="s">
        <v>82</v>
      </c>
      <c r="AY260" s="18" t="s">
        <v>149</v>
      </c>
      <c r="BE260" s="186">
        <f t="shared" si="54"/>
        <v>0</v>
      </c>
      <c r="BF260" s="186">
        <f t="shared" si="55"/>
        <v>0</v>
      </c>
      <c r="BG260" s="186">
        <f t="shared" si="56"/>
        <v>0</v>
      </c>
      <c r="BH260" s="186">
        <f t="shared" si="57"/>
        <v>0</v>
      </c>
      <c r="BI260" s="186">
        <f t="shared" si="58"/>
        <v>0</v>
      </c>
      <c r="BJ260" s="18" t="s">
        <v>80</v>
      </c>
      <c r="BK260" s="186">
        <f t="shared" si="59"/>
        <v>0</v>
      </c>
      <c r="BL260" s="18" t="s">
        <v>157</v>
      </c>
      <c r="BM260" s="185" t="s">
        <v>2810</v>
      </c>
    </row>
    <row r="261" spans="1:65" s="2" customFormat="1" ht="24.2" customHeight="1">
      <c r="A261" s="35"/>
      <c r="B261" s="36"/>
      <c r="C261" s="229" t="s">
        <v>1664</v>
      </c>
      <c r="D261" s="229" t="s">
        <v>1089</v>
      </c>
      <c r="E261" s="230" t="s">
        <v>3532</v>
      </c>
      <c r="F261" s="231" t="s">
        <v>3341</v>
      </c>
      <c r="G261" s="232" t="s">
        <v>2320</v>
      </c>
      <c r="H261" s="233">
        <v>30</v>
      </c>
      <c r="I261" s="234"/>
      <c r="J261" s="235">
        <f t="shared" si="50"/>
        <v>0</v>
      </c>
      <c r="K261" s="231" t="s">
        <v>19</v>
      </c>
      <c r="L261" s="236"/>
      <c r="M261" s="237" t="s">
        <v>19</v>
      </c>
      <c r="N261" s="238" t="s">
        <v>43</v>
      </c>
      <c r="O261" s="65"/>
      <c r="P261" s="183">
        <f t="shared" si="51"/>
        <v>0</v>
      </c>
      <c r="Q261" s="183">
        <v>0</v>
      </c>
      <c r="R261" s="183">
        <f t="shared" si="52"/>
        <v>0</v>
      </c>
      <c r="S261" s="183">
        <v>0</v>
      </c>
      <c r="T261" s="184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204</v>
      </c>
      <c r="AT261" s="185" t="s">
        <v>1089</v>
      </c>
      <c r="AU261" s="185" t="s">
        <v>82</v>
      </c>
      <c r="AY261" s="18" t="s">
        <v>149</v>
      </c>
      <c r="BE261" s="186">
        <f t="shared" si="54"/>
        <v>0</v>
      </c>
      <c r="BF261" s="186">
        <f t="shared" si="55"/>
        <v>0</v>
      </c>
      <c r="BG261" s="186">
        <f t="shared" si="56"/>
        <v>0</v>
      </c>
      <c r="BH261" s="186">
        <f t="shared" si="57"/>
        <v>0</v>
      </c>
      <c r="BI261" s="186">
        <f t="shared" si="58"/>
        <v>0</v>
      </c>
      <c r="BJ261" s="18" t="s">
        <v>80</v>
      </c>
      <c r="BK261" s="186">
        <f t="shared" si="59"/>
        <v>0</v>
      </c>
      <c r="BL261" s="18" t="s">
        <v>157</v>
      </c>
      <c r="BM261" s="185" t="s">
        <v>2812</v>
      </c>
    </row>
    <row r="262" spans="1:65" s="2" customFormat="1" ht="24.2" customHeight="1">
      <c r="A262" s="35"/>
      <c r="B262" s="36"/>
      <c r="C262" s="229" t="s">
        <v>1669</v>
      </c>
      <c r="D262" s="229" t="s">
        <v>1089</v>
      </c>
      <c r="E262" s="230" t="s">
        <v>3533</v>
      </c>
      <c r="F262" s="231" t="s">
        <v>3342</v>
      </c>
      <c r="G262" s="232" t="s">
        <v>2320</v>
      </c>
      <c r="H262" s="233">
        <v>1</v>
      </c>
      <c r="I262" s="234"/>
      <c r="J262" s="235">
        <f t="shared" si="50"/>
        <v>0</v>
      </c>
      <c r="K262" s="231" t="s">
        <v>19</v>
      </c>
      <c r="L262" s="236"/>
      <c r="M262" s="237" t="s">
        <v>19</v>
      </c>
      <c r="N262" s="238" t="s">
        <v>43</v>
      </c>
      <c r="O262" s="65"/>
      <c r="P262" s="183">
        <f t="shared" si="51"/>
        <v>0</v>
      </c>
      <c r="Q262" s="183">
        <v>0</v>
      </c>
      <c r="R262" s="183">
        <f t="shared" si="52"/>
        <v>0</v>
      </c>
      <c r="S262" s="183">
        <v>0</v>
      </c>
      <c r="T262" s="184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204</v>
      </c>
      <c r="AT262" s="185" t="s">
        <v>1089</v>
      </c>
      <c r="AU262" s="185" t="s">
        <v>82</v>
      </c>
      <c r="AY262" s="18" t="s">
        <v>149</v>
      </c>
      <c r="BE262" s="186">
        <f t="shared" si="54"/>
        <v>0</v>
      </c>
      <c r="BF262" s="186">
        <f t="shared" si="55"/>
        <v>0</v>
      </c>
      <c r="BG262" s="186">
        <f t="shared" si="56"/>
        <v>0</v>
      </c>
      <c r="BH262" s="186">
        <f t="shared" si="57"/>
        <v>0</v>
      </c>
      <c r="BI262" s="186">
        <f t="shared" si="58"/>
        <v>0</v>
      </c>
      <c r="BJ262" s="18" t="s">
        <v>80</v>
      </c>
      <c r="BK262" s="186">
        <f t="shared" si="59"/>
        <v>0</v>
      </c>
      <c r="BL262" s="18" t="s">
        <v>157</v>
      </c>
      <c r="BM262" s="185" t="s">
        <v>2814</v>
      </c>
    </row>
    <row r="263" spans="1:65" s="2" customFormat="1" ht="21.75" customHeight="1">
      <c r="A263" s="35"/>
      <c r="B263" s="36"/>
      <c r="C263" s="174" t="s">
        <v>1675</v>
      </c>
      <c r="D263" s="174" t="s">
        <v>152</v>
      </c>
      <c r="E263" s="175" t="s">
        <v>3534</v>
      </c>
      <c r="F263" s="176" t="s">
        <v>3433</v>
      </c>
      <c r="G263" s="177" t="s">
        <v>2320</v>
      </c>
      <c r="H263" s="178">
        <v>10</v>
      </c>
      <c r="I263" s="179"/>
      <c r="J263" s="180">
        <f t="shared" si="50"/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 t="shared" si="51"/>
        <v>0</v>
      </c>
      <c r="Q263" s="183">
        <v>0</v>
      </c>
      <c r="R263" s="183">
        <f t="shared" si="52"/>
        <v>0</v>
      </c>
      <c r="S263" s="183">
        <v>0</v>
      </c>
      <c r="T263" s="184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 t="shared" si="54"/>
        <v>0</v>
      </c>
      <c r="BF263" s="186">
        <f t="shared" si="55"/>
        <v>0</v>
      </c>
      <c r="BG263" s="186">
        <f t="shared" si="56"/>
        <v>0</v>
      </c>
      <c r="BH263" s="186">
        <f t="shared" si="57"/>
        <v>0</v>
      </c>
      <c r="BI263" s="186">
        <f t="shared" si="58"/>
        <v>0</v>
      </c>
      <c r="BJ263" s="18" t="s">
        <v>80</v>
      </c>
      <c r="BK263" s="186">
        <f t="shared" si="59"/>
        <v>0</v>
      </c>
      <c r="BL263" s="18" t="s">
        <v>157</v>
      </c>
      <c r="BM263" s="185" t="s">
        <v>2816</v>
      </c>
    </row>
    <row r="264" spans="1:65" s="2" customFormat="1" ht="37.9" customHeight="1">
      <c r="A264" s="35"/>
      <c r="B264" s="36"/>
      <c r="C264" s="174" t="s">
        <v>1682</v>
      </c>
      <c r="D264" s="174" t="s">
        <v>152</v>
      </c>
      <c r="E264" s="175" t="s">
        <v>3535</v>
      </c>
      <c r="F264" s="176" t="s">
        <v>3435</v>
      </c>
      <c r="G264" s="177" t="s">
        <v>247</v>
      </c>
      <c r="H264" s="178">
        <v>30</v>
      </c>
      <c r="I264" s="179"/>
      <c r="J264" s="180">
        <f t="shared" si="50"/>
        <v>0</v>
      </c>
      <c r="K264" s="176" t="s">
        <v>19</v>
      </c>
      <c r="L264" s="40"/>
      <c r="M264" s="181" t="s">
        <v>19</v>
      </c>
      <c r="N264" s="182" t="s">
        <v>43</v>
      </c>
      <c r="O264" s="65"/>
      <c r="P264" s="183">
        <f t="shared" si="51"/>
        <v>0</v>
      </c>
      <c r="Q264" s="183">
        <v>0</v>
      </c>
      <c r="R264" s="183">
        <f t="shared" si="52"/>
        <v>0</v>
      </c>
      <c r="S264" s="183">
        <v>0</v>
      </c>
      <c r="T264" s="184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157</v>
      </c>
      <c r="AT264" s="185" t="s">
        <v>152</v>
      </c>
      <c r="AU264" s="185" t="s">
        <v>82</v>
      </c>
      <c r="AY264" s="18" t="s">
        <v>149</v>
      </c>
      <c r="BE264" s="186">
        <f t="shared" si="54"/>
        <v>0</v>
      </c>
      <c r="BF264" s="186">
        <f t="shared" si="55"/>
        <v>0</v>
      </c>
      <c r="BG264" s="186">
        <f t="shared" si="56"/>
        <v>0</v>
      </c>
      <c r="BH264" s="186">
        <f t="shared" si="57"/>
        <v>0</v>
      </c>
      <c r="BI264" s="186">
        <f t="shared" si="58"/>
        <v>0</v>
      </c>
      <c r="BJ264" s="18" t="s">
        <v>80</v>
      </c>
      <c r="BK264" s="186">
        <f t="shared" si="59"/>
        <v>0</v>
      </c>
      <c r="BL264" s="18" t="s">
        <v>157</v>
      </c>
      <c r="BM264" s="185" t="s">
        <v>2819</v>
      </c>
    </row>
    <row r="265" spans="1:65" s="2" customFormat="1" ht="16.5" customHeight="1">
      <c r="A265" s="35"/>
      <c r="B265" s="36"/>
      <c r="C265" s="174" t="s">
        <v>1690</v>
      </c>
      <c r="D265" s="174" t="s">
        <v>152</v>
      </c>
      <c r="E265" s="175" t="s">
        <v>3536</v>
      </c>
      <c r="F265" s="176" t="s">
        <v>3437</v>
      </c>
      <c r="G265" s="177" t="s">
        <v>247</v>
      </c>
      <c r="H265" s="178">
        <v>30</v>
      </c>
      <c r="I265" s="179"/>
      <c r="J265" s="180">
        <f t="shared" si="50"/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 t="shared" si="51"/>
        <v>0</v>
      </c>
      <c r="Q265" s="183">
        <v>0</v>
      </c>
      <c r="R265" s="183">
        <f t="shared" si="52"/>
        <v>0</v>
      </c>
      <c r="S265" s="183">
        <v>0</v>
      </c>
      <c r="T265" s="184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82</v>
      </c>
      <c r="AY265" s="18" t="s">
        <v>149</v>
      </c>
      <c r="BE265" s="186">
        <f t="shared" si="54"/>
        <v>0</v>
      </c>
      <c r="BF265" s="186">
        <f t="shared" si="55"/>
        <v>0</v>
      </c>
      <c r="BG265" s="186">
        <f t="shared" si="56"/>
        <v>0</v>
      </c>
      <c r="BH265" s="186">
        <f t="shared" si="57"/>
        <v>0</v>
      </c>
      <c r="BI265" s="186">
        <f t="shared" si="58"/>
        <v>0</v>
      </c>
      <c r="BJ265" s="18" t="s">
        <v>80</v>
      </c>
      <c r="BK265" s="186">
        <f t="shared" si="59"/>
        <v>0</v>
      </c>
      <c r="BL265" s="18" t="s">
        <v>157</v>
      </c>
      <c r="BM265" s="185" t="s">
        <v>2822</v>
      </c>
    </row>
    <row r="266" spans="1:65" s="2" customFormat="1" ht="16.5" customHeight="1">
      <c r="A266" s="35"/>
      <c r="B266" s="36"/>
      <c r="C266" s="174" t="s">
        <v>1695</v>
      </c>
      <c r="D266" s="174" t="s">
        <v>152</v>
      </c>
      <c r="E266" s="175" t="s">
        <v>3537</v>
      </c>
      <c r="F266" s="176" t="s">
        <v>3439</v>
      </c>
      <c r="G266" s="177" t="s">
        <v>2320</v>
      </c>
      <c r="H266" s="178">
        <v>1</v>
      </c>
      <c r="I266" s="179"/>
      <c r="J266" s="180">
        <f t="shared" si="50"/>
        <v>0</v>
      </c>
      <c r="K266" s="176" t="s">
        <v>19</v>
      </c>
      <c r="L266" s="40"/>
      <c r="M266" s="181" t="s">
        <v>19</v>
      </c>
      <c r="N266" s="182" t="s">
        <v>43</v>
      </c>
      <c r="O266" s="65"/>
      <c r="P266" s="183">
        <f t="shared" si="51"/>
        <v>0</v>
      </c>
      <c r="Q266" s="183">
        <v>0</v>
      </c>
      <c r="R266" s="183">
        <f t="shared" si="52"/>
        <v>0</v>
      </c>
      <c r="S266" s="183">
        <v>0</v>
      </c>
      <c r="T266" s="184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157</v>
      </c>
      <c r="AT266" s="185" t="s">
        <v>152</v>
      </c>
      <c r="AU266" s="185" t="s">
        <v>82</v>
      </c>
      <c r="AY266" s="18" t="s">
        <v>149</v>
      </c>
      <c r="BE266" s="186">
        <f t="shared" si="54"/>
        <v>0</v>
      </c>
      <c r="BF266" s="186">
        <f t="shared" si="55"/>
        <v>0</v>
      </c>
      <c r="BG266" s="186">
        <f t="shared" si="56"/>
        <v>0</v>
      </c>
      <c r="BH266" s="186">
        <f t="shared" si="57"/>
        <v>0</v>
      </c>
      <c r="BI266" s="186">
        <f t="shared" si="58"/>
        <v>0</v>
      </c>
      <c r="BJ266" s="18" t="s">
        <v>80</v>
      </c>
      <c r="BK266" s="186">
        <f t="shared" si="59"/>
        <v>0</v>
      </c>
      <c r="BL266" s="18" t="s">
        <v>157</v>
      </c>
      <c r="BM266" s="185" t="s">
        <v>2825</v>
      </c>
    </row>
    <row r="267" spans="1:65" s="2" customFormat="1" ht="49.15" customHeight="1">
      <c r="A267" s="35"/>
      <c r="B267" s="36"/>
      <c r="C267" s="174" t="s">
        <v>1700</v>
      </c>
      <c r="D267" s="174" t="s">
        <v>152</v>
      </c>
      <c r="E267" s="175" t="s">
        <v>3538</v>
      </c>
      <c r="F267" s="176" t="s">
        <v>3539</v>
      </c>
      <c r="G267" s="177" t="s">
        <v>155</v>
      </c>
      <c r="H267" s="178">
        <v>1</v>
      </c>
      <c r="I267" s="179"/>
      <c r="J267" s="180">
        <f aca="true" t="shared" si="60" ref="J267:J298">ROUND(I267*H267,2)</f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 aca="true" t="shared" si="61" ref="P267:P298">O267*H267</f>
        <v>0</v>
      </c>
      <c r="Q267" s="183">
        <v>0</v>
      </c>
      <c r="R267" s="183">
        <f aca="true" t="shared" si="62" ref="R267:R298">Q267*H267</f>
        <v>0</v>
      </c>
      <c r="S267" s="183">
        <v>0</v>
      </c>
      <c r="T267" s="184">
        <f aca="true" t="shared" si="63" ref="T267:T298"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82</v>
      </c>
      <c r="AY267" s="18" t="s">
        <v>149</v>
      </c>
      <c r="BE267" s="186">
        <f t="shared" si="54"/>
        <v>0</v>
      </c>
      <c r="BF267" s="186">
        <f t="shared" si="55"/>
        <v>0</v>
      </c>
      <c r="BG267" s="186">
        <f t="shared" si="56"/>
        <v>0</v>
      </c>
      <c r="BH267" s="186">
        <f t="shared" si="57"/>
        <v>0</v>
      </c>
      <c r="BI267" s="186">
        <f t="shared" si="58"/>
        <v>0</v>
      </c>
      <c r="BJ267" s="18" t="s">
        <v>80</v>
      </c>
      <c r="BK267" s="186">
        <f t="shared" si="59"/>
        <v>0</v>
      </c>
      <c r="BL267" s="18" t="s">
        <v>157</v>
      </c>
      <c r="BM267" s="185" t="s">
        <v>2827</v>
      </c>
    </row>
    <row r="268" spans="2:63" s="12" customFormat="1" ht="22.9" customHeight="1">
      <c r="B268" s="158"/>
      <c r="C268" s="159"/>
      <c r="D268" s="160" t="s">
        <v>71</v>
      </c>
      <c r="E268" s="172" t="s">
        <v>3540</v>
      </c>
      <c r="F268" s="172" t="s">
        <v>3541</v>
      </c>
      <c r="G268" s="159"/>
      <c r="H268" s="159"/>
      <c r="I268" s="162"/>
      <c r="J268" s="173">
        <f>BK268</f>
        <v>0</v>
      </c>
      <c r="K268" s="159"/>
      <c r="L268" s="164"/>
      <c r="M268" s="165"/>
      <c r="N268" s="166"/>
      <c r="O268" s="166"/>
      <c r="P268" s="167">
        <f>SUM(P269:P345)</f>
        <v>0</v>
      </c>
      <c r="Q268" s="166"/>
      <c r="R268" s="167">
        <f>SUM(R269:R345)</f>
        <v>0</v>
      </c>
      <c r="S268" s="166"/>
      <c r="T268" s="168">
        <f>SUM(T269:T345)</f>
        <v>0</v>
      </c>
      <c r="AR268" s="169" t="s">
        <v>80</v>
      </c>
      <c r="AT268" s="170" t="s">
        <v>71</v>
      </c>
      <c r="AU268" s="170" t="s">
        <v>80</v>
      </c>
      <c r="AY268" s="169" t="s">
        <v>149</v>
      </c>
      <c r="BK268" s="171">
        <f>SUM(BK269:BK345)</f>
        <v>0</v>
      </c>
    </row>
    <row r="269" spans="1:65" s="2" customFormat="1" ht="78" customHeight="1">
      <c r="A269" s="35"/>
      <c r="B269" s="36"/>
      <c r="C269" s="174" t="s">
        <v>1709</v>
      </c>
      <c r="D269" s="174" t="s">
        <v>152</v>
      </c>
      <c r="E269" s="175" t="s">
        <v>3542</v>
      </c>
      <c r="F269" s="176" t="s">
        <v>3543</v>
      </c>
      <c r="G269" s="177" t="s">
        <v>2320</v>
      </c>
      <c r="H269" s="178">
        <v>1</v>
      </c>
      <c r="I269" s="179"/>
      <c r="J269" s="180">
        <f aca="true" t="shared" si="64" ref="J269:J300">ROUND(I269*H269,2)</f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 aca="true" t="shared" si="65" ref="P269:P300">O269*H269</f>
        <v>0</v>
      </c>
      <c r="Q269" s="183">
        <v>0</v>
      </c>
      <c r="R269" s="183">
        <f aca="true" t="shared" si="66" ref="R269:R300">Q269*H269</f>
        <v>0</v>
      </c>
      <c r="S269" s="183">
        <v>0</v>
      </c>
      <c r="T269" s="184">
        <f aca="true" t="shared" si="67" ref="T269:T300"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82</v>
      </c>
      <c r="AY269" s="18" t="s">
        <v>149</v>
      </c>
      <c r="BE269" s="186">
        <f aca="true" t="shared" si="68" ref="BE269:BE300">IF(N269="základní",J269,0)</f>
        <v>0</v>
      </c>
      <c r="BF269" s="186">
        <f aca="true" t="shared" si="69" ref="BF269:BF300">IF(N269="snížená",J269,0)</f>
        <v>0</v>
      </c>
      <c r="BG269" s="186">
        <f aca="true" t="shared" si="70" ref="BG269:BG300">IF(N269="zákl. přenesená",J269,0)</f>
        <v>0</v>
      </c>
      <c r="BH269" s="186">
        <f aca="true" t="shared" si="71" ref="BH269:BH300">IF(N269="sníž. přenesená",J269,0)</f>
        <v>0</v>
      </c>
      <c r="BI269" s="186">
        <f aca="true" t="shared" si="72" ref="BI269:BI300">IF(N269="nulová",J269,0)</f>
        <v>0</v>
      </c>
      <c r="BJ269" s="18" t="s">
        <v>80</v>
      </c>
      <c r="BK269" s="186">
        <f aca="true" t="shared" si="73" ref="BK269:BK300">ROUND(I269*H269,2)</f>
        <v>0</v>
      </c>
      <c r="BL269" s="18" t="s">
        <v>157</v>
      </c>
      <c r="BM269" s="185" t="s">
        <v>2829</v>
      </c>
    </row>
    <row r="270" spans="1:65" s="2" customFormat="1" ht="33" customHeight="1">
      <c r="A270" s="35"/>
      <c r="B270" s="36"/>
      <c r="C270" s="174" t="s">
        <v>1717</v>
      </c>
      <c r="D270" s="174" t="s">
        <v>152</v>
      </c>
      <c r="E270" s="175" t="s">
        <v>3544</v>
      </c>
      <c r="F270" s="176" t="s">
        <v>3347</v>
      </c>
      <c r="G270" s="177" t="s">
        <v>155</v>
      </c>
      <c r="H270" s="178">
        <v>200</v>
      </c>
      <c r="I270" s="179"/>
      <c r="J270" s="180">
        <f t="shared" si="64"/>
        <v>0</v>
      </c>
      <c r="K270" s="176" t="s">
        <v>19</v>
      </c>
      <c r="L270" s="40"/>
      <c r="M270" s="181" t="s">
        <v>19</v>
      </c>
      <c r="N270" s="182" t="s">
        <v>43</v>
      </c>
      <c r="O270" s="65"/>
      <c r="P270" s="183">
        <f t="shared" si="65"/>
        <v>0</v>
      </c>
      <c r="Q270" s="183">
        <v>0</v>
      </c>
      <c r="R270" s="183">
        <f t="shared" si="66"/>
        <v>0</v>
      </c>
      <c r="S270" s="183">
        <v>0</v>
      </c>
      <c r="T270" s="184">
        <f t="shared" si="67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157</v>
      </c>
      <c r="AT270" s="185" t="s">
        <v>152</v>
      </c>
      <c r="AU270" s="185" t="s">
        <v>82</v>
      </c>
      <c r="AY270" s="18" t="s">
        <v>149</v>
      </c>
      <c r="BE270" s="186">
        <f t="shared" si="68"/>
        <v>0</v>
      </c>
      <c r="BF270" s="186">
        <f t="shared" si="69"/>
        <v>0</v>
      </c>
      <c r="BG270" s="186">
        <f t="shared" si="70"/>
        <v>0</v>
      </c>
      <c r="BH270" s="186">
        <f t="shared" si="71"/>
        <v>0</v>
      </c>
      <c r="BI270" s="186">
        <f t="shared" si="72"/>
        <v>0</v>
      </c>
      <c r="BJ270" s="18" t="s">
        <v>80</v>
      </c>
      <c r="BK270" s="186">
        <f t="shared" si="73"/>
        <v>0</v>
      </c>
      <c r="BL270" s="18" t="s">
        <v>157</v>
      </c>
      <c r="BM270" s="185" t="s">
        <v>2831</v>
      </c>
    </row>
    <row r="271" spans="1:65" s="2" customFormat="1" ht="33" customHeight="1">
      <c r="A271" s="35"/>
      <c r="B271" s="36"/>
      <c r="C271" s="174" t="s">
        <v>1726</v>
      </c>
      <c r="D271" s="174" t="s">
        <v>152</v>
      </c>
      <c r="E271" s="175" t="s">
        <v>3545</v>
      </c>
      <c r="F271" s="176" t="s">
        <v>3348</v>
      </c>
      <c r="G271" s="177" t="s">
        <v>155</v>
      </c>
      <c r="H271" s="178">
        <v>30</v>
      </c>
      <c r="I271" s="179"/>
      <c r="J271" s="180">
        <f t="shared" si="64"/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 t="shared" si="65"/>
        <v>0</v>
      </c>
      <c r="Q271" s="183">
        <v>0</v>
      </c>
      <c r="R271" s="183">
        <f t="shared" si="66"/>
        <v>0</v>
      </c>
      <c r="S271" s="183">
        <v>0</v>
      </c>
      <c r="T271" s="184">
        <f t="shared" si="67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82</v>
      </c>
      <c r="AY271" s="18" t="s">
        <v>149</v>
      </c>
      <c r="BE271" s="186">
        <f t="shared" si="68"/>
        <v>0</v>
      </c>
      <c r="BF271" s="186">
        <f t="shared" si="69"/>
        <v>0</v>
      </c>
      <c r="BG271" s="186">
        <f t="shared" si="70"/>
        <v>0</v>
      </c>
      <c r="BH271" s="186">
        <f t="shared" si="71"/>
        <v>0</v>
      </c>
      <c r="BI271" s="186">
        <f t="shared" si="72"/>
        <v>0</v>
      </c>
      <c r="BJ271" s="18" t="s">
        <v>80</v>
      </c>
      <c r="BK271" s="186">
        <f t="shared" si="73"/>
        <v>0</v>
      </c>
      <c r="BL271" s="18" t="s">
        <v>157</v>
      </c>
      <c r="BM271" s="185" t="s">
        <v>2833</v>
      </c>
    </row>
    <row r="272" spans="1:65" s="2" customFormat="1" ht="33" customHeight="1">
      <c r="A272" s="35"/>
      <c r="B272" s="36"/>
      <c r="C272" s="174" t="s">
        <v>1731</v>
      </c>
      <c r="D272" s="174" t="s">
        <v>152</v>
      </c>
      <c r="E272" s="175" t="s">
        <v>3546</v>
      </c>
      <c r="F272" s="176" t="s">
        <v>3326</v>
      </c>
      <c r="G272" s="177" t="s">
        <v>155</v>
      </c>
      <c r="H272" s="178">
        <v>16</v>
      </c>
      <c r="I272" s="179"/>
      <c r="J272" s="180">
        <f t="shared" si="64"/>
        <v>0</v>
      </c>
      <c r="K272" s="176" t="s">
        <v>19</v>
      </c>
      <c r="L272" s="40"/>
      <c r="M272" s="181" t="s">
        <v>19</v>
      </c>
      <c r="N272" s="182" t="s">
        <v>43</v>
      </c>
      <c r="O272" s="65"/>
      <c r="P272" s="183">
        <f t="shared" si="65"/>
        <v>0</v>
      </c>
      <c r="Q272" s="183">
        <v>0</v>
      </c>
      <c r="R272" s="183">
        <f t="shared" si="66"/>
        <v>0</v>
      </c>
      <c r="S272" s="183">
        <v>0</v>
      </c>
      <c r="T272" s="184">
        <f t="shared" si="67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157</v>
      </c>
      <c r="AT272" s="185" t="s">
        <v>152</v>
      </c>
      <c r="AU272" s="185" t="s">
        <v>82</v>
      </c>
      <c r="AY272" s="18" t="s">
        <v>149</v>
      </c>
      <c r="BE272" s="186">
        <f t="shared" si="68"/>
        <v>0</v>
      </c>
      <c r="BF272" s="186">
        <f t="shared" si="69"/>
        <v>0</v>
      </c>
      <c r="BG272" s="186">
        <f t="shared" si="70"/>
        <v>0</v>
      </c>
      <c r="BH272" s="186">
        <f t="shared" si="71"/>
        <v>0</v>
      </c>
      <c r="BI272" s="186">
        <f t="shared" si="72"/>
        <v>0</v>
      </c>
      <c r="BJ272" s="18" t="s">
        <v>80</v>
      </c>
      <c r="BK272" s="186">
        <f t="shared" si="73"/>
        <v>0</v>
      </c>
      <c r="BL272" s="18" t="s">
        <v>157</v>
      </c>
      <c r="BM272" s="185" t="s">
        <v>2835</v>
      </c>
    </row>
    <row r="273" spans="1:65" s="2" customFormat="1" ht="37.9" customHeight="1">
      <c r="A273" s="35"/>
      <c r="B273" s="36"/>
      <c r="C273" s="174" t="s">
        <v>1739</v>
      </c>
      <c r="D273" s="174" t="s">
        <v>152</v>
      </c>
      <c r="E273" s="175" t="s">
        <v>3547</v>
      </c>
      <c r="F273" s="176" t="s">
        <v>3349</v>
      </c>
      <c r="G273" s="177" t="s">
        <v>247</v>
      </c>
      <c r="H273" s="178">
        <v>90</v>
      </c>
      <c r="I273" s="179"/>
      <c r="J273" s="180">
        <f t="shared" si="64"/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 t="shared" si="65"/>
        <v>0</v>
      </c>
      <c r="Q273" s="183">
        <v>0</v>
      </c>
      <c r="R273" s="183">
        <f t="shared" si="66"/>
        <v>0</v>
      </c>
      <c r="S273" s="183">
        <v>0</v>
      </c>
      <c r="T273" s="184">
        <f t="shared" si="67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82</v>
      </c>
      <c r="AY273" s="18" t="s">
        <v>149</v>
      </c>
      <c r="BE273" s="186">
        <f t="shared" si="68"/>
        <v>0</v>
      </c>
      <c r="BF273" s="186">
        <f t="shared" si="69"/>
        <v>0</v>
      </c>
      <c r="BG273" s="186">
        <f t="shared" si="70"/>
        <v>0</v>
      </c>
      <c r="BH273" s="186">
        <f t="shared" si="71"/>
        <v>0</v>
      </c>
      <c r="BI273" s="186">
        <f t="shared" si="72"/>
        <v>0</v>
      </c>
      <c r="BJ273" s="18" t="s">
        <v>80</v>
      </c>
      <c r="BK273" s="186">
        <f t="shared" si="73"/>
        <v>0</v>
      </c>
      <c r="BL273" s="18" t="s">
        <v>157</v>
      </c>
      <c r="BM273" s="185" t="s">
        <v>2837</v>
      </c>
    </row>
    <row r="274" spans="1:65" s="2" customFormat="1" ht="16.5" customHeight="1">
      <c r="A274" s="35"/>
      <c r="B274" s="36"/>
      <c r="C274" s="229" t="s">
        <v>1744</v>
      </c>
      <c r="D274" s="229" t="s">
        <v>1089</v>
      </c>
      <c r="E274" s="230" t="s">
        <v>3548</v>
      </c>
      <c r="F274" s="231" t="s">
        <v>3350</v>
      </c>
      <c r="G274" s="232" t="s">
        <v>247</v>
      </c>
      <c r="H274" s="233">
        <v>90</v>
      </c>
      <c r="I274" s="234"/>
      <c r="J274" s="235">
        <f t="shared" si="64"/>
        <v>0</v>
      </c>
      <c r="K274" s="231" t="s">
        <v>19</v>
      </c>
      <c r="L274" s="236"/>
      <c r="M274" s="237" t="s">
        <v>19</v>
      </c>
      <c r="N274" s="238" t="s">
        <v>43</v>
      </c>
      <c r="O274" s="65"/>
      <c r="P274" s="183">
        <f t="shared" si="65"/>
        <v>0</v>
      </c>
      <c r="Q274" s="183">
        <v>0</v>
      </c>
      <c r="R274" s="183">
        <f t="shared" si="66"/>
        <v>0</v>
      </c>
      <c r="S274" s="183">
        <v>0</v>
      </c>
      <c r="T274" s="184">
        <f t="shared" si="67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204</v>
      </c>
      <c r="AT274" s="185" t="s">
        <v>1089</v>
      </c>
      <c r="AU274" s="185" t="s">
        <v>82</v>
      </c>
      <c r="AY274" s="18" t="s">
        <v>149</v>
      </c>
      <c r="BE274" s="186">
        <f t="shared" si="68"/>
        <v>0</v>
      </c>
      <c r="BF274" s="186">
        <f t="shared" si="69"/>
        <v>0</v>
      </c>
      <c r="BG274" s="186">
        <f t="shared" si="70"/>
        <v>0</v>
      </c>
      <c r="BH274" s="186">
        <f t="shared" si="71"/>
        <v>0</v>
      </c>
      <c r="BI274" s="186">
        <f t="shared" si="72"/>
        <v>0</v>
      </c>
      <c r="BJ274" s="18" t="s">
        <v>80</v>
      </c>
      <c r="BK274" s="186">
        <f t="shared" si="73"/>
        <v>0</v>
      </c>
      <c r="BL274" s="18" t="s">
        <v>157</v>
      </c>
      <c r="BM274" s="185" t="s">
        <v>2842</v>
      </c>
    </row>
    <row r="275" spans="1:65" s="2" customFormat="1" ht="16.5" customHeight="1">
      <c r="A275" s="35"/>
      <c r="B275" s="36"/>
      <c r="C275" s="174" t="s">
        <v>1750</v>
      </c>
      <c r="D275" s="174" t="s">
        <v>152</v>
      </c>
      <c r="E275" s="175" t="s">
        <v>3549</v>
      </c>
      <c r="F275" s="176" t="s">
        <v>3351</v>
      </c>
      <c r="G275" s="177" t="s">
        <v>247</v>
      </c>
      <c r="H275" s="178">
        <v>120</v>
      </c>
      <c r="I275" s="179"/>
      <c r="J275" s="180">
        <f t="shared" si="64"/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 t="shared" si="65"/>
        <v>0</v>
      </c>
      <c r="Q275" s="183">
        <v>0</v>
      </c>
      <c r="R275" s="183">
        <f t="shared" si="66"/>
        <v>0</v>
      </c>
      <c r="S275" s="183">
        <v>0</v>
      </c>
      <c r="T275" s="184">
        <f t="shared" si="67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82</v>
      </c>
      <c r="AY275" s="18" t="s">
        <v>149</v>
      </c>
      <c r="BE275" s="186">
        <f t="shared" si="68"/>
        <v>0</v>
      </c>
      <c r="BF275" s="186">
        <f t="shared" si="69"/>
        <v>0</v>
      </c>
      <c r="BG275" s="186">
        <f t="shared" si="70"/>
        <v>0</v>
      </c>
      <c r="BH275" s="186">
        <f t="shared" si="71"/>
        <v>0</v>
      </c>
      <c r="BI275" s="186">
        <f t="shared" si="72"/>
        <v>0</v>
      </c>
      <c r="BJ275" s="18" t="s">
        <v>80</v>
      </c>
      <c r="BK275" s="186">
        <f t="shared" si="73"/>
        <v>0</v>
      </c>
      <c r="BL275" s="18" t="s">
        <v>157</v>
      </c>
      <c r="BM275" s="185" t="s">
        <v>2844</v>
      </c>
    </row>
    <row r="276" spans="1:65" s="2" customFormat="1" ht="24.2" customHeight="1">
      <c r="A276" s="35"/>
      <c r="B276" s="36"/>
      <c r="C276" s="229" t="s">
        <v>1756</v>
      </c>
      <c r="D276" s="229" t="s">
        <v>1089</v>
      </c>
      <c r="E276" s="230" t="s">
        <v>3550</v>
      </c>
      <c r="F276" s="231" t="s">
        <v>3352</v>
      </c>
      <c r="G276" s="232" t="s">
        <v>247</v>
      </c>
      <c r="H276" s="233">
        <v>120</v>
      </c>
      <c r="I276" s="234"/>
      <c r="J276" s="235">
        <f t="shared" si="64"/>
        <v>0</v>
      </c>
      <c r="K276" s="231" t="s">
        <v>19</v>
      </c>
      <c r="L276" s="236"/>
      <c r="M276" s="237" t="s">
        <v>19</v>
      </c>
      <c r="N276" s="238" t="s">
        <v>43</v>
      </c>
      <c r="O276" s="65"/>
      <c r="P276" s="183">
        <f t="shared" si="65"/>
        <v>0</v>
      </c>
      <c r="Q276" s="183">
        <v>0</v>
      </c>
      <c r="R276" s="183">
        <f t="shared" si="66"/>
        <v>0</v>
      </c>
      <c r="S276" s="183">
        <v>0</v>
      </c>
      <c r="T276" s="184">
        <f t="shared" si="67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204</v>
      </c>
      <c r="AT276" s="185" t="s">
        <v>1089</v>
      </c>
      <c r="AU276" s="185" t="s">
        <v>82</v>
      </c>
      <c r="AY276" s="18" t="s">
        <v>149</v>
      </c>
      <c r="BE276" s="186">
        <f t="shared" si="68"/>
        <v>0</v>
      </c>
      <c r="BF276" s="186">
        <f t="shared" si="69"/>
        <v>0</v>
      </c>
      <c r="BG276" s="186">
        <f t="shared" si="70"/>
        <v>0</v>
      </c>
      <c r="BH276" s="186">
        <f t="shared" si="71"/>
        <v>0</v>
      </c>
      <c r="BI276" s="186">
        <f t="shared" si="72"/>
        <v>0</v>
      </c>
      <c r="BJ276" s="18" t="s">
        <v>80</v>
      </c>
      <c r="BK276" s="186">
        <f t="shared" si="73"/>
        <v>0</v>
      </c>
      <c r="BL276" s="18" t="s">
        <v>157</v>
      </c>
      <c r="BM276" s="185" t="s">
        <v>2847</v>
      </c>
    </row>
    <row r="277" spans="1:65" s="2" customFormat="1" ht="55.5" customHeight="1">
      <c r="A277" s="35"/>
      <c r="B277" s="36"/>
      <c r="C277" s="174" t="s">
        <v>1761</v>
      </c>
      <c r="D277" s="174" t="s">
        <v>152</v>
      </c>
      <c r="E277" s="175" t="s">
        <v>3551</v>
      </c>
      <c r="F277" s="176" t="s">
        <v>3466</v>
      </c>
      <c r="G277" s="177" t="s">
        <v>155</v>
      </c>
      <c r="H277" s="178">
        <v>46</v>
      </c>
      <c r="I277" s="179"/>
      <c r="J277" s="180">
        <f t="shared" si="64"/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 t="shared" si="65"/>
        <v>0</v>
      </c>
      <c r="Q277" s="183">
        <v>0</v>
      </c>
      <c r="R277" s="183">
        <f t="shared" si="66"/>
        <v>0</v>
      </c>
      <c r="S277" s="183">
        <v>0</v>
      </c>
      <c r="T277" s="184">
        <f t="shared" si="67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82</v>
      </c>
      <c r="AY277" s="18" t="s">
        <v>149</v>
      </c>
      <c r="BE277" s="186">
        <f t="shared" si="68"/>
        <v>0</v>
      </c>
      <c r="BF277" s="186">
        <f t="shared" si="69"/>
        <v>0</v>
      </c>
      <c r="BG277" s="186">
        <f t="shared" si="70"/>
        <v>0</v>
      </c>
      <c r="BH277" s="186">
        <f t="shared" si="71"/>
        <v>0</v>
      </c>
      <c r="BI277" s="186">
        <f t="shared" si="72"/>
        <v>0</v>
      </c>
      <c r="BJ277" s="18" t="s">
        <v>80</v>
      </c>
      <c r="BK277" s="186">
        <f t="shared" si="73"/>
        <v>0</v>
      </c>
      <c r="BL277" s="18" t="s">
        <v>157</v>
      </c>
      <c r="BM277" s="185" t="s">
        <v>2850</v>
      </c>
    </row>
    <row r="278" spans="1:65" s="2" customFormat="1" ht="37.9" customHeight="1">
      <c r="A278" s="35"/>
      <c r="B278" s="36"/>
      <c r="C278" s="229" t="s">
        <v>1767</v>
      </c>
      <c r="D278" s="229" t="s">
        <v>1089</v>
      </c>
      <c r="E278" s="230" t="s">
        <v>3552</v>
      </c>
      <c r="F278" s="231" t="s">
        <v>3468</v>
      </c>
      <c r="G278" s="232" t="s">
        <v>155</v>
      </c>
      <c r="H278" s="233">
        <v>31</v>
      </c>
      <c r="I278" s="234"/>
      <c r="J278" s="235">
        <f t="shared" si="64"/>
        <v>0</v>
      </c>
      <c r="K278" s="231" t="s">
        <v>19</v>
      </c>
      <c r="L278" s="236"/>
      <c r="M278" s="237" t="s">
        <v>19</v>
      </c>
      <c r="N278" s="238" t="s">
        <v>43</v>
      </c>
      <c r="O278" s="65"/>
      <c r="P278" s="183">
        <f t="shared" si="65"/>
        <v>0</v>
      </c>
      <c r="Q278" s="183">
        <v>0</v>
      </c>
      <c r="R278" s="183">
        <f t="shared" si="66"/>
        <v>0</v>
      </c>
      <c r="S278" s="183">
        <v>0</v>
      </c>
      <c r="T278" s="184">
        <f t="shared" si="67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204</v>
      </c>
      <c r="AT278" s="185" t="s">
        <v>1089</v>
      </c>
      <c r="AU278" s="185" t="s">
        <v>82</v>
      </c>
      <c r="AY278" s="18" t="s">
        <v>149</v>
      </c>
      <c r="BE278" s="186">
        <f t="shared" si="68"/>
        <v>0</v>
      </c>
      <c r="BF278" s="186">
        <f t="shared" si="69"/>
        <v>0</v>
      </c>
      <c r="BG278" s="186">
        <f t="shared" si="70"/>
        <v>0</v>
      </c>
      <c r="BH278" s="186">
        <f t="shared" si="71"/>
        <v>0</v>
      </c>
      <c r="BI278" s="186">
        <f t="shared" si="72"/>
        <v>0</v>
      </c>
      <c r="BJ278" s="18" t="s">
        <v>80</v>
      </c>
      <c r="BK278" s="186">
        <f t="shared" si="73"/>
        <v>0</v>
      </c>
      <c r="BL278" s="18" t="s">
        <v>157</v>
      </c>
      <c r="BM278" s="185" t="s">
        <v>2853</v>
      </c>
    </row>
    <row r="279" spans="1:65" s="2" customFormat="1" ht="44.25" customHeight="1">
      <c r="A279" s="35"/>
      <c r="B279" s="36"/>
      <c r="C279" s="229" t="s">
        <v>1773</v>
      </c>
      <c r="D279" s="229" t="s">
        <v>1089</v>
      </c>
      <c r="E279" s="230" t="s">
        <v>3553</v>
      </c>
      <c r="F279" s="231" t="s">
        <v>3470</v>
      </c>
      <c r="G279" s="232" t="s">
        <v>155</v>
      </c>
      <c r="H279" s="233">
        <v>15</v>
      </c>
      <c r="I279" s="234"/>
      <c r="J279" s="235">
        <f t="shared" si="64"/>
        <v>0</v>
      </c>
      <c r="K279" s="231" t="s">
        <v>19</v>
      </c>
      <c r="L279" s="236"/>
      <c r="M279" s="237" t="s">
        <v>19</v>
      </c>
      <c r="N279" s="238" t="s">
        <v>43</v>
      </c>
      <c r="O279" s="65"/>
      <c r="P279" s="183">
        <f t="shared" si="65"/>
        <v>0</v>
      </c>
      <c r="Q279" s="183">
        <v>0</v>
      </c>
      <c r="R279" s="183">
        <f t="shared" si="66"/>
        <v>0</v>
      </c>
      <c r="S279" s="183">
        <v>0</v>
      </c>
      <c r="T279" s="184">
        <f t="shared" si="67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204</v>
      </c>
      <c r="AT279" s="185" t="s">
        <v>1089</v>
      </c>
      <c r="AU279" s="185" t="s">
        <v>82</v>
      </c>
      <c r="AY279" s="18" t="s">
        <v>149</v>
      </c>
      <c r="BE279" s="186">
        <f t="shared" si="68"/>
        <v>0</v>
      </c>
      <c r="BF279" s="186">
        <f t="shared" si="69"/>
        <v>0</v>
      </c>
      <c r="BG279" s="186">
        <f t="shared" si="70"/>
        <v>0</v>
      </c>
      <c r="BH279" s="186">
        <f t="shared" si="71"/>
        <v>0</v>
      </c>
      <c r="BI279" s="186">
        <f t="shared" si="72"/>
        <v>0</v>
      </c>
      <c r="BJ279" s="18" t="s">
        <v>80</v>
      </c>
      <c r="BK279" s="186">
        <f t="shared" si="73"/>
        <v>0</v>
      </c>
      <c r="BL279" s="18" t="s">
        <v>157</v>
      </c>
      <c r="BM279" s="185" t="s">
        <v>2856</v>
      </c>
    </row>
    <row r="280" spans="1:65" s="2" customFormat="1" ht="49.15" customHeight="1">
      <c r="A280" s="35"/>
      <c r="B280" s="36"/>
      <c r="C280" s="174" t="s">
        <v>1779</v>
      </c>
      <c r="D280" s="174" t="s">
        <v>152</v>
      </c>
      <c r="E280" s="175" t="s">
        <v>3554</v>
      </c>
      <c r="F280" s="176" t="s">
        <v>3353</v>
      </c>
      <c r="G280" s="177" t="s">
        <v>155</v>
      </c>
      <c r="H280" s="178">
        <v>20</v>
      </c>
      <c r="I280" s="179"/>
      <c r="J280" s="180">
        <f t="shared" si="64"/>
        <v>0</v>
      </c>
      <c r="K280" s="176" t="s">
        <v>19</v>
      </c>
      <c r="L280" s="40"/>
      <c r="M280" s="181" t="s">
        <v>19</v>
      </c>
      <c r="N280" s="182" t="s">
        <v>43</v>
      </c>
      <c r="O280" s="65"/>
      <c r="P280" s="183">
        <f t="shared" si="65"/>
        <v>0</v>
      </c>
      <c r="Q280" s="183">
        <v>0</v>
      </c>
      <c r="R280" s="183">
        <f t="shared" si="66"/>
        <v>0</v>
      </c>
      <c r="S280" s="183">
        <v>0</v>
      </c>
      <c r="T280" s="184">
        <f t="shared" si="67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157</v>
      </c>
      <c r="AT280" s="185" t="s">
        <v>152</v>
      </c>
      <c r="AU280" s="185" t="s">
        <v>82</v>
      </c>
      <c r="AY280" s="18" t="s">
        <v>149</v>
      </c>
      <c r="BE280" s="186">
        <f t="shared" si="68"/>
        <v>0</v>
      </c>
      <c r="BF280" s="186">
        <f t="shared" si="69"/>
        <v>0</v>
      </c>
      <c r="BG280" s="186">
        <f t="shared" si="70"/>
        <v>0</v>
      </c>
      <c r="BH280" s="186">
        <f t="shared" si="71"/>
        <v>0</v>
      </c>
      <c r="BI280" s="186">
        <f t="shared" si="72"/>
        <v>0</v>
      </c>
      <c r="BJ280" s="18" t="s">
        <v>80</v>
      </c>
      <c r="BK280" s="186">
        <f t="shared" si="73"/>
        <v>0</v>
      </c>
      <c r="BL280" s="18" t="s">
        <v>157</v>
      </c>
      <c r="BM280" s="185" t="s">
        <v>2858</v>
      </c>
    </row>
    <row r="281" spans="1:65" s="2" customFormat="1" ht="24.2" customHeight="1">
      <c r="A281" s="35"/>
      <c r="B281" s="36"/>
      <c r="C281" s="229" t="s">
        <v>1785</v>
      </c>
      <c r="D281" s="229" t="s">
        <v>1089</v>
      </c>
      <c r="E281" s="230" t="s">
        <v>3555</v>
      </c>
      <c r="F281" s="231" t="s">
        <v>3354</v>
      </c>
      <c r="G281" s="232" t="s">
        <v>155</v>
      </c>
      <c r="H281" s="233">
        <v>20</v>
      </c>
      <c r="I281" s="234"/>
      <c r="J281" s="235">
        <f t="shared" si="64"/>
        <v>0</v>
      </c>
      <c r="K281" s="231" t="s">
        <v>19</v>
      </c>
      <c r="L281" s="236"/>
      <c r="M281" s="237" t="s">
        <v>19</v>
      </c>
      <c r="N281" s="238" t="s">
        <v>43</v>
      </c>
      <c r="O281" s="65"/>
      <c r="P281" s="183">
        <f t="shared" si="65"/>
        <v>0</v>
      </c>
      <c r="Q281" s="183">
        <v>0</v>
      </c>
      <c r="R281" s="183">
        <f t="shared" si="66"/>
        <v>0</v>
      </c>
      <c r="S281" s="183">
        <v>0</v>
      </c>
      <c r="T281" s="184">
        <f t="shared" si="67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204</v>
      </c>
      <c r="AT281" s="185" t="s">
        <v>1089</v>
      </c>
      <c r="AU281" s="185" t="s">
        <v>82</v>
      </c>
      <c r="AY281" s="18" t="s">
        <v>149</v>
      </c>
      <c r="BE281" s="186">
        <f t="shared" si="68"/>
        <v>0</v>
      </c>
      <c r="BF281" s="186">
        <f t="shared" si="69"/>
        <v>0</v>
      </c>
      <c r="BG281" s="186">
        <f t="shared" si="70"/>
        <v>0</v>
      </c>
      <c r="BH281" s="186">
        <f t="shared" si="71"/>
        <v>0</v>
      </c>
      <c r="BI281" s="186">
        <f t="shared" si="72"/>
        <v>0</v>
      </c>
      <c r="BJ281" s="18" t="s">
        <v>80</v>
      </c>
      <c r="BK281" s="186">
        <f t="shared" si="73"/>
        <v>0</v>
      </c>
      <c r="BL281" s="18" t="s">
        <v>157</v>
      </c>
      <c r="BM281" s="185" t="s">
        <v>2860</v>
      </c>
    </row>
    <row r="282" spans="1:65" s="2" customFormat="1" ht="24.2" customHeight="1">
      <c r="A282" s="35"/>
      <c r="B282" s="36"/>
      <c r="C282" s="174" t="s">
        <v>1790</v>
      </c>
      <c r="D282" s="174" t="s">
        <v>152</v>
      </c>
      <c r="E282" s="175" t="s">
        <v>3556</v>
      </c>
      <c r="F282" s="176" t="s">
        <v>3474</v>
      </c>
      <c r="G282" s="177" t="s">
        <v>247</v>
      </c>
      <c r="H282" s="178">
        <v>70</v>
      </c>
      <c r="I282" s="179"/>
      <c r="J282" s="180">
        <f t="shared" si="64"/>
        <v>0</v>
      </c>
      <c r="K282" s="176" t="s">
        <v>19</v>
      </c>
      <c r="L282" s="40"/>
      <c r="M282" s="181" t="s">
        <v>19</v>
      </c>
      <c r="N282" s="182" t="s">
        <v>43</v>
      </c>
      <c r="O282" s="65"/>
      <c r="P282" s="183">
        <f t="shared" si="65"/>
        <v>0</v>
      </c>
      <c r="Q282" s="183">
        <v>0</v>
      </c>
      <c r="R282" s="183">
        <f t="shared" si="66"/>
        <v>0</v>
      </c>
      <c r="S282" s="183">
        <v>0</v>
      </c>
      <c r="T282" s="184">
        <f t="shared" si="67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157</v>
      </c>
      <c r="AT282" s="185" t="s">
        <v>152</v>
      </c>
      <c r="AU282" s="185" t="s">
        <v>82</v>
      </c>
      <c r="AY282" s="18" t="s">
        <v>149</v>
      </c>
      <c r="BE282" s="186">
        <f t="shared" si="68"/>
        <v>0</v>
      </c>
      <c r="BF282" s="186">
        <f t="shared" si="69"/>
        <v>0</v>
      </c>
      <c r="BG282" s="186">
        <f t="shared" si="70"/>
        <v>0</v>
      </c>
      <c r="BH282" s="186">
        <f t="shared" si="71"/>
        <v>0</v>
      </c>
      <c r="BI282" s="186">
        <f t="shared" si="72"/>
        <v>0</v>
      </c>
      <c r="BJ282" s="18" t="s">
        <v>80</v>
      </c>
      <c r="BK282" s="186">
        <f t="shared" si="73"/>
        <v>0</v>
      </c>
      <c r="BL282" s="18" t="s">
        <v>157</v>
      </c>
      <c r="BM282" s="185" t="s">
        <v>2863</v>
      </c>
    </row>
    <row r="283" spans="1:65" s="2" customFormat="1" ht="37.9" customHeight="1">
      <c r="A283" s="35"/>
      <c r="B283" s="36"/>
      <c r="C283" s="229" t="s">
        <v>1797</v>
      </c>
      <c r="D283" s="229" t="s">
        <v>1089</v>
      </c>
      <c r="E283" s="230" t="s">
        <v>3557</v>
      </c>
      <c r="F283" s="231" t="s">
        <v>3476</v>
      </c>
      <c r="G283" s="232" t="s">
        <v>247</v>
      </c>
      <c r="H283" s="233">
        <v>70</v>
      </c>
      <c r="I283" s="234"/>
      <c r="J283" s="235">
        <f t="shared" si="64"/>
        <v>0</v>
      </c>
      <c r="K283" s="231" t="s">
        <v>19</v>
      </c>
      <c r="L283" s="236"/>
      <c r="M283" s="237" t="s">
        <v>19</v>
      </c>
      <c r="N283" s="238" t="s">
        <v>43</v>
      </c>
      <c r="O283" s="65"/>
      <c r="P283" s="183">
        <f t="shared" si="65"/>
        <v>0</v>
      </c>
      <c r="Q283" s="183">
        <v>0</v>
      </c>
      <c r="R283" s="183">
        <f t="shared" si="66"/>
        <v>0</v>
      </c>
      <c r="S283" s="183">
        <v>0</v>
      </c>
      <c r="T283" s="184">
        <f t="shared" si="67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204</v>
      </c>
      <c r="AT283" s="185" t="s">
        <v>1089</v>
      </c>
      <c r="AU283" s="185" t="s">
        <v>82</v>
      </c>
      <c r="AY283" s="18" t="s">
        <v>149</v>
      </c>
      <c r="BE283" s="186">
        <f t="shared" si="68"/>
        <v>0</v>
      </c>
      <c r="BF283" s="186">
        <f t="shared" si="69"/>
        <v>0</v>
      </c>
      <c r="BG283" s="186">
        <f t="shared" si="70"/>
        <v>0</v>
      </c>
      <c r="BH283" s="186">
        <f t="shared" si="71"/>
        <v>0</v>
      </c>
      <c r="BI283" s="186">
        <f t="shared" si="72"/>
        <v>0</v>
      </c>
      <c r="BJ283" s="18" t="s">
        <v>80</v>
      </c>
      <c r="BK283" s="186">
        <f t="shared" si="73"/>
        <v>0</v>
      </c>
      <c r="BL283" s="18" t="s">
        <v>157</v>
      </c>
      <c r="BM283" s="185" t="s">
        <v>2866</v>
      </c>
    </row>
    <row r="284" spans="1:65" s="2" customFormat="1" ht="16.5" customHeight="1">
      <c r="A284" s="35"/>
      <c r="B284" s="36"/>
      <c r="C284" s="174" t="s">
        <v>1803</v>
      </c>
      <c r="D284" s="174" t="s">
        <v>152</v>
      </c>
      <c r="E284" s="175" t="s">
        <v>3558</v>
      </c>
      <c r="F284" s="176" t="s">
        <v>3328</v>
      </c>
      <c r="G284" s="177" t="s">
        <v>247</v>
      </c>
      <c r="H284" s="178">
        <v>256</v>
      </c>
      <c r="I284" s="179"/>
      <c r="J284" s="180">
        <f t="shared" si="64"/>
        <v>0</v>
      </c>
      <c r="K284" s="176" t="s">
        <v>19</v>
      </c>
      <c r="L284" s="40"/>
      <c r="M284" s="181" t="s">
        <v>19</v>
      </c>
      <c r="N284" s="182" t="s">
        <v>43</v>
      </c>
      <c r="O284" s="65"/>
      <c r="P284" s="183">
        <f t="shared" si="65"/>
        <v>0</v>
      </c>
      <c r="Q284" s="183">
        <v>0</v>
      </c>
      <c r="R284" s="183">
        <f t="shared" si="66"/>
        <v>0</v>
      </c>
      <c r="S284" s="183">
        <v>0</v>
      </c>
      <c r="T284" s="184">
        <f t="shared" si="67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82</v>
      </c>
      <c r="AY284" s="18" t="s">
        <v>149</v>
      </c>
      <c r="BE284" s="186">
        <f t="shared" si="68"/>
        <v>0</v>
      </c>
      <c r="BF284" s="186">
        <f t="shared" si="69"/>
        <v>0</v>
      </c>
      <c r="BG284" s="186">
        <f t="shared" si="70"/>
        <v>0</v>
      </c>
      <c r="BH284" s="186">
        <f t="shared" si="71"/>
        <v>0</v>
      </c>
      <c r="BI284" s="186">
        <f t="shared" si="72"/>
        <v>0</v>
      </c>
      <c r="BJ284" s="18" t="s">
        <v>80</v>
      </c>
      <c r="BK284" s="186">
        <f t="shared" si="73"/>
        <v>0</v>
      </c>
      <c r="BL284" s="18" t="s">
        <v>157</v>
      </c>
      <c r="BM284" s="185" t="s">
        <v>2869</v>
      </c>
    </row>
    <row r="285" spans="1:65" s="2" customFormat="1" ht="37.9" customHeight="1">
      <c r="A285" s="35"/>
      <c r="B285" s="36"/>
      <c r="C285" s="229" t="s">
        <v>1809</v>
      </c>
      <c r="D285" s="229" t="s">
        <v>1089</v>
      </c>
      <c r="E285" s="230" t="s">
        <v>3559</v>
      </c>
      <c r="F285" s="231" t="s">
        <v>3355</v>
      </c>
      <c r="G285" s="232" t="s">
        <v>247</v>
      </c>
      <c r="H285" s="233">
        <v>10</v>
      </c>
      <c r="I285" s="234"/>
      <c r="J285" s="235">
        <f t="shared" si="64"/>
        <v>0</v>
      </c>
      <c r="K285" s="231" t="s">
        <v>19</v>
      </c>
      <c r="L285" s="236"/>
      <c r="M285" s="237" t="s">
        <v>19</v>
      </c>
      <c r="N285" s="238" t="s">
        <v>43</v>
      </c>
      <c r="O285" s="65"/>
      <c r="P285" s="183">
        <f t="shared" si="65"/>
        <v>0</v>
      </c>
      <c r="Q285" s="183">
        <v>0</v>
      </c>
      <c r="R285" s="183">
        <f t="shared" si="66"/>
        <v>0</v>
      </c>
      <c r="S285" s="183">
        <v>0</v>
      </c>
      <c r="T285" s="184">
        <f t="shared" si="67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204</v>
      </c>
      <c r="AT285" s="185" t="s">
        <v>1089</v>
      </c>
      <c r="AU285" s="185" t="s">
        <v>82</v>
      </c>
      <c r="AY285" s="18" t="s">
        <v>149</v>
      </c>
      <c r="BE285" s="186">
        <f t="shared" si="68"/>
        <v>0</v>
      </c>
      <c r="BF285" s="186">
        <f t="shared" si="69"/>
        <v>0</v>
      </c>
      <c r="BG285" s="186">
        <f t="shared" si="70"/>
        <v>0</v>
      </c>
      <c r="BH285" s="186">
        <f t="shared" si="71"/>
        <v>0</v>
      </c>
      <c r="BI285" s="186">
        <f t="shared" si="72"/>
        <v>0</v>
      </c>
      <c r="BJ285" s="18" t="s">
        <v>80</v>
      </c>
      <c r="BK285" s="186">
        <f t="shared" si="73"/>
        <v>0</v>
      </c>
      <c r="BL285" s="18" t="s">
        <v>157</v>
      </c>
      <c r="BM285" s="185" t="s">
        <v>2872</v>
      </c>
    </row>
    <row r="286" spans="1:65" s="2" customFormat="1" ht="37.9" customHeight="1">
      <c r="A286" s="35"/>
      <c r="B286" s="36"/>
      <c r="C286" s="229" t="s">
        <v>1812</v>
      </c>
      <c r="D286" s="229" t="s">
        <v>1089</v>
      </c>
      <c r="E286" s="230" t="s">
        <v>3560</v>
      </c>
      <c r="F286" s="231" t="s">
        <v>3561</v>
      </c>
      <c r="G286" s="232" t="s">
        <v>247</v>
      </c>
      <c r="H286" s="233">
        <v>30</v>
      </c>
      <c r="I286" s="234"/>
      <c r="J286" s="235">
        <f t="shared" si="64"/>
        <v>0</v>
      </c>
      <c r="K286" s="231" t="s">
        <v>19</v>
      </c>
      <c r="L286" s="236"/>
      <c r="M286" s="237" t="s">
        <v>19</v>
      </c>
      <c r="N286" s="238" t="s">
        <v>43</v>
      </c>
      <c r="O286" s="65"/>
      <c r="P286" s="183">
        <f t="shared" si="65"/>
        <v>0</v>
      </c>
      <c r="Q286" s="183">
        <v>0</v>
      </c>
      <c r="R286" s="183">
        <f t="shared" si="66"/>
        <v>0</v>
      </c>
      <c r="S286" s="183">
        <v>0</v>
      </c>
      <c r="T286" s="184">
        <f t="shared" si="67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204</v>
      </c>
      <c r="AT286" s="185" t="s">
        <v>1089</v>
      </c>
      <c r="AU286" s="185" t="s">
        <v>82</v>
      </c>
      <c r="AY286" s="18" t="s">
        <v>149</v>
      </c>
      <c r="BE286" s="186">
        <f t="shared" si="68"/>
        <v>0</v>
      </c>
      <c r="BF286" s="186">
        <f t="shared" si="69"/>
        <v>0</v>
      </c>
      <c r="BG286" s="186">
        <f t="shared" si="70"/>
        <v>0</v>
      </c>
      <c r="BH286" s="186">
        <f t="shared" si="71"/>
        <v>0</v>
      </c>
      <c r="BI286" s="186">
        <f t="shared" si="72"/>
        <v>0</v>
      </c>
      <c r="BJ286" s="18" t="s">
        <v>80</v>
      </c>
      <c r="BK286" s="186">
        <f t="shared" si="73"/>
        <v>0</v>
      </c>
      <c r="BL286" s="18" t="s">
        <v>157</v>
      </c>
      <c r="BM286" s="185" t="s">
        <v>2875</v>
      </c>
    </row>
    <row r="287" spans="1:65" s="2" customFormat="1" ht="37.9" customHeight="1">
      <c r="A287" s="35"/>
      <c r="B287" s="36"/>
      <c r="C287" s="229" t="s">
        <v>1818</v>
      </c>
      <c r="D287" s="229" t="s">
        <v>1089</v>
      </c>
      <c r="E287" s="230" t="s">
        <v>3562</v>
      </c>
      <c r="F287" s="231" t="s">
        <v>3563</v>
      </c>
      <c r="G287" s="232" t="s">
        <v>247</v>
      </c>
      <c r="H287" s="233">
        <v>40</v>
      </c>
      <c r="I287" s="234"/>
      <c r="J287" s="235">
        <f t="shared" si="64"/>
        <v>0</v>
      </c>
      <c r="K287" s="231" t="s">
        <v>19</v>
      </c>
      <c r="L287" s="236"/>
      <c r="M287" s="237" t="s">
        <v>19</v>
      </c>
      <c r="N287" s="238" t="s">
        <v>43</v>
      </c>
      <c r="O287" s="65"/>
      <c r="P287" s="183">
        <f t="shared" si="65"/>
        <v>0</v>
      </c>
      <c r="Q287" s="183">
        <v>0</v>
      </c>
      <c r="R287" s="183">
        <f t="shared" si="66"/>
        <v>0</v>
      </c>
      <c r="S287" s="183">
        <v>0</v>
      </c>
      <c r="T287" s="184">
        <f t="shared" si="67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204</v>
      </c>
      <c r="AT287" s="185" t="s">
        <v>1089</v>
      </c>
      <c r="AU287" s="185" t="s">
        <v>82</v>
      </c>
      <c r="AY287" s="18" t="s">
        <v>149</v>
      </c>
      <c r="BE287" s="186">
        <f t="shared" si="68"/>
        <v>0</v>
      </c>
      <c r="BF287" s="186">
        <f t="shared" si="69"/>
        <v>0</v>
      </c>
      <c r="BG287" s="186">
        <f t="shared" si="70"/>
        <v>0</v>
      </c>
      <c r="BH287" s="186">
        <f t="shared" si="71"/>
        <v>0</v>
      </c>
      <c r="BI287" s="186">
        <f t="shared" si="72"/>
        <v>0</v>
      </c>
      <c r="BJ287" s="18" t="s">
        <v>80</v>
      </c>
      <c r="BK287" s="186">
        <f t="shared" si="73"/>
        <v>0</v>
      </c>
      <c r="BL287" s="18" t="s">
        <v>157</v>
      </c>
      <c r="BM287" s="185" t="s">
        <v>2878</v>
      </c>
    </row>
    <row r="288" spans="1:65" s="2" customFormat="1" ht="37.9" customHeight="1">
      <c r="A288" s="35"/>
      <c r="B288" s="36"/>
      <c r="C288" s="229" t="s">
        <v>1821</v>
      </c>
      <c r="D288" s="229" t="s">
        <v>1089</v>
      </c>
      <c r="E288" s="230" t="s">
        <v>3564</v>
      </c>
      <c r="F288" s="231" t="s">
        <v>3356</v>
      </c>
      <c r="G288" s="232" t="s">
        <v>247</v>
      </c>
      <c r="H288" s="233">
        <v>60</v>
      </c>
      <c r="I288" s="234"/>
      <c r="J288" s="235">
        <f t="shared" si="64"/>
        <v>0</v>
      </c>
      <c r="K288" s="231" t="s">
        <v>19</v>
      </c>
      <c r="L288" s="236"/>
      <c r="M288" s="237" t="s">
        <v>19</v>
      </c>
      <c r="N288" s="238" t="s">
        <v>43</v>
      </c>
      <c r="O288" s="65"/>
      <c r="P288" s="183">
        <f t="shared" si="65"/>
        <v>0</v>
      </c>
      <c r="Q288" s="183">
        <v>0</v>
      </c>
      <c r="R288" s="183">
        <f t="shared" si="66"/>
        <v>0</v>
      </c>
      <c r="S288" s="183">
        <v>0</v>
      </c>
      <c r="T288" s="184">
        <f t="shared" si="67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204</v>
      </c>
      <c r="AT288" s="185" t="s">
        <v>1089</v>
      </c>
      <c r="AU288" s="185" t="s">
        <v>82</v>
      </c>
      <c r="AY288" s="18" t="s">
        <v>149</v>
      </c>
      <c r="BE288" s="186">
        <f t="shared" si="68"/>
        <v>0</v>
      </c>
      <c r="BF288" s="186">
        <f t="shared" si="69"/>
        <v>0</v>
      </c>
      <c r="BG288" s="186">
        <f t="shared" si="70"/>
        <v>0</v>
      </c>
      <c r="BH288" s="186">
        <f t="shared" si="71"/>
        <v>0</v>
      </c>
      <c r="BI288" s="186">
        <f t="shared" si="72"/>
        <v>0</v>
      </c>
      <c r="BJ288" s="18" t="s">
        <v>80</v>
      </c>
      <c r="BK288" s="186">
        <f t="shared" si="73"/>
        <v>0</v>
      </c>
      <c r="BL288" s="18" t="s">
        <v>157</v>
      </c>
      <c r="BM288" s="185" t="s">
        <v>2881</v>
      </c>
    </row>
    <row r="289" spans="1:65" s="2" customFormat="1" ht="37.9" customHeight="1">
      <c r="A289" s="35"/>
      <c r="B289" s="36"/>
      <c r="C289" s="229" t="s">
        <v>1826</v>
      </c>
      <c r="D289" s="229" t="s">
        <v>1089</v>
      </c>
      <c r="E289" s="230" t="s">
        <v>3565</v>
      </c>
      <c r="F289" s="231" t="s">
        <v>3566</v>
      </c>
      <c r="G289" s="232" t="s">
        <v>247</v>
      </c>
      <c r="H289" s="233">
        <v>30</v>
      </c>
      <c r="I289" s="234"/>
      <c r="J289" s="235">
        <f t="shared" si="64"/>
        <v>0</v>
      </c>
      <c r="K289" s="231" t="s">
        <v>19</v>
      </c>
      <c r="L289" s="236"/>
      <c r="M289" s="237" t="s">
        <v>19</v>
      </c>
      <c r="N289" s="238" t="s">
        <v>43</v>
      </c>
      <c r="O289" s="65"/>
      <c r="P289" s="183">
        <f t="shared" si="65"/>
        <v>0</v>
      </c>
      <c r="Q289" s="183">
        <v>0</v>
      </c>
      <c r="R289" s="183">
        <f t="shared" si="66"/>
        <v>0</v>
      </c>
      <c r="S289" s="183">
        <v>0</v>
      </c>
      <c r="T289" s="184">
        <f t="shared" si="67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204</v>
      </c>
      <c r="AT289" s="185" t="s">
        <v>1089</v>
      </c>
      <c r="AU289" s="185" t="s">
        <v>82</v>
      </c>
      <c r="AY289" s="18" t="s">
        <v>149</v>
      </c>
      <c r="BE289" s="186">
        <f t="shared" si="68"/>
        <v>0</v>
      </c>
      <c r="BF289" s="186">
        <f t="shared" si="69"/>
        <v>0</v>
      </c>
      <c r="BG289" s="186">
        <f t="shared" si="70"/>
        <v>0</v>
      </c>
      <c r="BH289" s="186">
        <f t="shared" si="71"/>
        <v>0</v>
      </c>
      <c r="BI289" s="186">
        <f t="shared" si="72"/>
        <v>0</v>
      </c>
      <c r="BJ289" s="18" t="s">
        <v>80</v>
      </c>
      <c r="BK289" s="186">
        <f t="shared" si="73"/>
        <v>0</v>
      </c>
      <c r="BL289" s="18" t="s">
        <v>157</v>
      </c>
      <c r="BM289" s="185" t="s">
        <v>2883</v>
      </c>
    </row>
    <row r="290" spans="1:65" s="2" customFormat="1" ht="37.9" customHeight="1">
      <c r="A290" s="35"/>
      <c r="B290" s="36"/>
      <c r="C290" s="229" t="s">
        <v>1832</v>
      </c>
      <c r="D290" s="229" t="s">
        <v>1089</v>
      </c>
      <c r="E290" s="230" t="s">
        <v>3567</v>
      </c>
      <c r="F290" s="231" t="s">
        <v>3568</v>
      </c>
      <c r="G290" s="232" t="s">
        <v>247</v>
      </c>
      <c r="H290" s="233">
        <v>20</v>
      </c>
      <c r="I290" s="234"/>
      <c r="J290" s="235">
        <f t="shared" si="64"/>
        <v>0</v>
      </c>
      <c r="K290" s="231" t="s">
        <v>19</v>
      </c>
      <c r="L290" s="236"/>
      <c r="M290" s="237" t="s">
        <v>19</v>
      </c>
      <c r="N290" s="238" t="s">
        <v>43</v>
      </c>
      <c r="O290" s="65"/>
      <c r="P290" s="183">
        <f t="shared" si="65"/>
        <v>0</v>
      </c>
      <c r="Q290" s="183">
        <v>0</v>
      </c>
      <c r="R290" s="183">
        <f t="shared" si="66"/>
        <v>0</v>
      </c>
      <c r="S290" s="183">
        <v>0</v>
      </c>
      <c r="T290" s="184">
        <f t="shared" si="67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204</v>
      </c>
      <c r="AT290" s="185" t="s">
        <v>1089</v>
      </c>
      <c r="AU290" s="185" t="s">
        <v>82</v>
      </c>
      <c r="AY290" s="18" t="s">
        <v>149</v>
      </c>
      <c r="BE290" s="186">
        <f t="shared" si="68"/>
        <v>0</v>
      </c>
      <c r="BF290" s="186">
        <f t="shared" si="69"/>
        <v>0</v>
      </c>
      <c r="BG290" s="186">
        <f t="shared" si="70"/>
        <v>0</v>
      </c>
      <c r="BH290" s="186">
        <f t="shared" si="71"/>
        <v>0</v>
      </c>
      <c r="BI290" s="186">
        <f t="shared" si="72"/>
        <v>0</v>
      </c>
      <c r="BJ290" s="18" t="s">
        <v>80</v>
      </c>
      <c r="BK290" s="186">
        <f t="shared" si="73"/>
        <v>0</v>
      </c>
      <c r="BL290" s="18" t="s">
        <v>157</v>
      </c>
      <c r="BM290" s="185" t="s">
        <v>2885</v>
      </c>
    </row>
    <row r="291" spans="1:65" s="2" customFormat="1" ht="37.9" customHeight="1">
      <c r="A291" s="35"/>
      <c r="B291" s="36"/>
      <c r="C291" s="229" t="s">
        <v>1837</v>
      </c>
      <c r="D291" s="229" t="s">
        <v>1089</v>
      </c>
      <c r="E291" s="230" t="s">
        <v>3569</v>
      </c>
      <c r="F291" s="231" t="s">
        <v>3358</v>
      </c>
      <c r="G291" s="232" t="s">
        <v>247</v>
      </c>
      <c r="H291" s="233">
        <v>40</v>
      </c>
      <c r="I291" s="234"/>
      <c r="J291" s="235">
        <f t="shared" si="64"/>
        <v>0</v>
      </c>
      <c r="K291" s="231" t="s">
        <v>19</v>
      </c>
      <c r="L291" s="236"/>
      <c r="M291" s="237" t="s">
        <v>19</v>
      </c>
      <c r="N291" s="238" t="s">
        <v>43</v>
      </c>
      <c r="O291" s="65"/>
      <c r="P291" s="183">
        <f t="shared" si="65"/>
        <v>0</v>
      </c>
      <c r="Q291" s="183">
        <v>0</v>
      </c>
      <c r="R291" s="183">
        <f t="shared" si="66"/>
        <v>0</v>
      </c>
      <c r="S291" s="183">
        <v>0</v>
      </c>
      <c r="T291" s="184">
        <f t="shared" si="67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204</v>
      </c>
      <c r="AT291" s="185" t="s">
        <v>1089</v>
      </c>
      <c r="AU291" s="185" t="s">
        <v>82</v>
      </c>
      <c r="AY291" s="18" t="s">
        <v>149</v>
      </c>
      <c r="BE291" s="186">
        <f t="shared" si="68"/>
        <v>0</v>
      </c>
      <c r="BF291" s="186">
        <f t="shared" si="69"/>
        <v>0</v>
      </c>
      <c r="BG291" s="186">
        <f t="shared" si="70"/>
        <v>0</v>
      </c>
      <c r="BH291" s="186">
        <f t="shared" si="71"/>
        <v>0</v>
      </c>
      <c r="BI291" s="186">
        <f t="shared" si="72"/>
        <v>0</v>
      </c>
      <c r="BJ291" s="18" t="s">
        <v>80</v>
      </c>
      <c r="BK291" s="186">
        <f t="shared" si="73"/>
        <v>0</v>
      </c>
      <c r="BL291" s="18" t="s">
        <v>157</v>
      </c>
      <c r="BM291" s="185" t="s">
        <v>2887</v>
      </c>
    </row>
    <row r="292" spans="1:65" s="2" customFormat="1" ht="44.25" customHeight="1">
      <c r="A292" s="35"/>
      <c r="B292" s="36"/>
      <c r="C292" s="229" t="s">
        <v>1843</v>
      </c>
      <c r="D292" s="229" t="s">
        <v>1089</v>
      </c>
      <c r="E292" s="230" t="s">
        <v>3570</v>
      </c>
      <c r="F292" s="231" t="s">
        <v>3571</v>
      </c>
      <c r="G292" s="232" t="s">
        <v>247</v>
      </c>
      <c r="H292" s="233">
        <v>26</v>
      </c>
      <c r="I292" s="234"/>
      <c r="J292" s="235">
        <f t="shared" si="64"/>
        <v>0</v>
      </c>
      <c r="K292" s="231" t="s">
        <v>19</v>
      </c>
      <c r="L292" s="236"/>
      <c r="M292" s="237" t="s">
        <v>19</v>
      </c>
      <c r="N292" s="238" t="s">
        <v>43</v>
      </c>
      <c r="O292" s="65"/>
      <c r="P292" s="183">
        <f t="shared" si="65"/>
        <v>0</v>
      </c>
      <c r="Q292" s="183">
        <v>0</v>
      </c>
      <c r="R292" s="183">
        <f t="shared" si="66"/>
        <v>0</v>
      </c>
      <c r="S292" s="183">
        <v>0</v>
      </c>
      <c r="T292" s="184">
        <f t="shared" si="67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204</v>
      </c>
      <c r="AT292" s="185" t="s">
        <v>1089</v>
      </c>
      <c r="AU292" s="185" t="s">
        <v>82</v>
      </c>
      <c r="AY292" s="18" t="s">
        <v>149</v>
      </c>
      <c r="BE292" s="186">
        <f t="shared" si="68"/>
        <v>0</v>
      </c>
      <c r="BF292" s="186">
        <f t="shared" si="69"/>
        <v>0</v>
      </c>
      <c r="BG292" s="186">
        <f t="shared" si="70"/>
        <v>0</v>
      </c>
      <c r="BH292" s="186">
        <f t="shared" si="71"/>
        <v>0</v>
      </c>
      <c r="BI292" s="186">
        <f t="shared" si="72"/>
        <v>0</v>
      </c>
      <c r="BJ292" s="18" t="s">
        <v>80</v>
      </c>
      <c r="BK292" s="186">
        <f t="shared" si="73"/>
        <v>0</v>
      </c>
      <c r="BL292" s="18" t="s">
        <v>157</v>
      </c>
      <c r="BM292" s="185" t="s">
        <v>2889</v>
      </c>
    </row>
    <row r="293" spans="1:65" s="2" customFormat="1" ht="16.5" customHeight="1">
      <c r="A293" s="35"/>
      <c r="B293" s="36"/>
      <c r="C293" s="174" t="s">
        <v>1848</v>
      </c>
      <c r="D293" s="174" t="s">
        <v>152</v>
      </c>
      <c r="E293" s="175" t="s">
        <v>3572</v>
      </c>
      <c r="F293" s="176" t="s">
        <v>3573</v>
      </c>
      <c r="G293" s="177" t="s">
        <v>247</v>
      </c>
      <c r="H293" s="178">
        <v>140</v>
      </c>
      <c r="I293" s="179"/>
      <c r="J293" s="180">
        <f t="shared" si="64"/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 t="shared" si="65"/>
        <v>0</v>
      </c>
      <c r="Q293" s="183">
        <v>0</v>
      </c>
      <c r="R293" s="183">
        <f t="shared" si="66"/>
        <v>0</v>
      </c>
      <c r="S293" s="183">
        <v>0</v>
      </c>
      <c r="T293" s="184">
        <f t="shared" si="67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82</v>
      </c>
      <c r="AY293" s="18" t="s">
        <v>149</v>
      </c>
      <c r="BE293" s="186">
        <f t="shared" si="68"/>
        <v>0</v>
      </c>
      <c r="BF293" s="186">
        <f t="shared" si="69"/>
        <v>0</v>
      </c>
      <c r="BG293" s="186">
        <f t="shared" si="70"/>
        <v>0</v>
      </c>
      <c r="BH293" s="186">
        <f t="shared" si="71"/>
        <v>0</v>
      </c>
      <c r="BI293" s="186">
        <f t="shared" si="72"/>
        <v>0</v>
      </c>
      <c r="BJ293" s="18" t="s">
        <v>80</v>
      </c>
      <c r="BK293" s="186">
        <f t="shared" si="73"/>
        <v>0</v>
      </c>
      <c r="BL293" s="18" t="s">
        <v>157</v>
      </c>
      <c r="BM293" s="185" t="s">
        <v>2891</v>
      </c>
    </row>
    <row r="294" spans="1:65" s="2" customFormat="1" ht="37.9" customHeight="1">
      <c r="A294" s="35"/>
      <c r="B294" s="36"/>
      <c r="C294" s="229" t="s">
        <v>1853</v>
      </c>
      <c r="D294" s="229" t="s">
        <v>1089</v>
      </c>
      <c r="E294" s="230" t="s">
        <v>3574</v>
      </c>
      <c r="F294" s="231" t="s">
        <v>3575</v>
      </c>
      <c r="G294" s="232" t="s">
        <v>247</v>
      </c>
      <c r="H294" s="233">
        <v>140</v>
      </c>
      <c r="I294" s="234"/>
      <c r="J294" s="235">
        <f t="shared" si="64"/>
        <v>0</v>
      </c>
      <c r="K294" s="231" t="s">
        <v>19</v>
      </c>
      <c r="L294" s="236"/>
      <c r="M294" s="237" t="s">
        <v>19</v>
      </c>
      <c r="N294" s="238" t="s">
        <v>43</v>
      </c>
      <c r="O294" s="65"/>
      <c r="P294" s="183">
        <f t="shared" si="65"/>
        <v>0</v>
      </c>
      <c r="Q294" s="183">
        <v>0</v>
      </c>
      <c r="R294" s="183">
        <f t="shared" si="66"/>
        <v>0</v>
      </c>
      <c r="S294" s="183">
        <v>0</v>
      </c>
      <c r="T294" s="184">
        <f t="shared" si="67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204</v>
      </c>
      <c r="AT294" s="185" t="s">
        <v>1089</v>
      </c>
      <c r="AU294" s="185" t="s">
        <v>82</v>
      </c>
      <c r="AY294" s="18" t="s">
        <v>149</v>
      </c>
      <c r="BE294" s="186">
        <f t="shared" si="68"/>
        <v>0</v>
      </c>
      <c r="BF294" s="186">
        <f t="shared" si="69"/>
        <v>0</v>
      </c>
      <c r="BG294" s="186">
        <f t="shared" si="70"/>
        <v>0</v>
      </c>
      <c r="BH294" s="186">
        <f t="shared" si="71"/>
        <v>0</v>
      </c>
      <c r="BI294" s="186">
        <f t="shared" si="72"/>
        <v>0</v>
      </c>
      <c r="BJ294" s="18" t="s">
        <v>80</v>
      </c>
      <c r="BK294" s="186">
        <f t="shared" si="73"/>
        <v>0</v>
      </c>
      <c r="BL294" s="18" t="s">
        <v>157</v>
      </c>
      <c r="BM294" s="185" t="s">
        <v>2896</v>
      </c>
    </row>
    <row r="295" spans="1:65" s="2" customFormat="1" ht="24.2" customHeight="1">
      <c r="A295" s="35"/>
      <c r="B295" s="36"/>
      <c r="C295" s="174" t="s">
        <v>1858</v>
      </c>
      <c r="D295" s="174" t="s">
        <v>152</v>
      </c>
      <c r="E295" s="175" t="s">
        <v>3576</v>
      </c>
      <c r="F295" s="176" t="s">
        <v>3484</v>
      </c>
      <c r="G295" s="177" t="s">
        <v>155</v>
      </c>
      <c r="H295" s="178">
        <v>2</v>
      </c>
      <c r="I295" s="179"/>
      <c r="J295" s="180">
        <f t="shared" si="64"/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 t="shared" si="65"/>
        <v>0</v>
      </c>
      <c r="Q295" s="183">
        <v>0</v>
      </c>
      <c r="R295" s="183">
        <f t="shared" si="66"/>
        <v>0</v>
      </c>
      <c r="S295" s="183">
        <v>0</v>
      </c>
      <c r="T295" s="184">
        <f t="shared" si="67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82</v>
      </c>
      <c r="AY295" s="18" t="s">
        <v>149</v>
      </c>
      <c r="BE295" s="186">
        <f t="shared" si="68"/>
        <v>0</v>
      </c>
      <c r="BF295" s="186">
        <f t="shared" si="69"/>
        <v>0</v>
      </c>
      <c r="BG295" s="186">
        <f t="shared" si="70"/>
        <v>0</v>
      </c>
      <c r="BH295" s="186">
        <f t="shared" si="71"/>
        <v>0</v>
      </c>
      <c r="BI295" s="186">
        <f t="shared" si="72"/>
        <v>0</v>
      </c>
      <c r="BJ295" s="18" t="s">
        <v>80</v>
      </c>
      <c r="BK295" s="186">
        <f t="shared" si="73"/>
        <v>0</v>
      </c>
      <c r="BL295" s="18" t="s">
        <v>157</v>
      </c>
      <c r="BM295" s="185" t="s">
        <v>2898</v>
      </c>
    </row>
    <row r="296" spans="1:65" s="2" customFormat="1" ht="24.2" customHeight="1">
      <c r="A296" s="35"/>
      <c r="B296" s="36"/>
      <c r="C296" s="174" t="s">
        <v>1863</v>
      </c>
      <c r="D296" s="174" t="s">
        <v>152</v>
      </c>
      <c r="E296" s="175" t="s">
        <v>3577</v>
      </c>
      <c r="F296" s="176" t="s">
        <v>3359</v>
      </c>
      <c r="G296" s="177" t="s">
        <v>155</v>
      </c>
      <c r="H296" s="178">
        <v>5</v>
      </c>
      <c r="I296" s="179"/>
      <c r="J296" s="180">
        <f t="shared" si="64"/>
        <v>0</v>
      </c>
      <c r="K296" s="176" t="s">
        <v>19</v>
      </c>
      <c r="L296" s="40"/>
      <c r="M296" s="181" t="s">
        <v>19</v>
      </c>
      <c r="N296" s="182" t="s">
        <v>43</v>
      </c>
      <c r="O296" s="65"/>
      <c r="P296" s="183">
        <f t="shared" si="65"/>
        <v>0</v>
      </c>
      <c r="Q296" s="183">
        <v>0</v>
      </c>
      <c r="R296" s="183">
        <f t="shared" si="66"/>
        <v>0</v>
      </c>
      <c r="S296" s="183">
        <v>0</v>
      </c>
      <c r="T296" s="184">
        <f t="shared" si="67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157</v>
      </c>
      <c r="AT296" s="185" t="s">
        <v>152</v>
      </c>
      <c r="AU296" s="185" t="s">
        <v>82</v>
      </c>
      <c r="AY296" s="18" t="s">
        <v>149</v>
      </c>
      <c r="BE296" s="186">
        <f t="shared" si="68"/>
        <v>0</v>
      </c>
      <c r="BF296" s="186">
        <f t="shared" si="69"/>
        <v>0</v>
      </c>
      <c r="BG296" s="186">
        <f t="shared" si="70"/>
        <v>0</v>
      </c>
      <c r="BH296" s="186">
        <f t="shared" si="71"/>
        <v>0</v>
      </c>
      <c r="BI296" s="186">
        <f t="shared" si="72"/>
        <v>0</v>
      </c>
      <c r="BJ296" s="18" t="s">
        <v>80</v>
      </c>
      <c r="BK296" s="186">
        <f t="shared" si="73"/>
        <v>0</v>
      </c>
      <c r="BL296" s="18" t="s">
        <v>157</v>
      </c>
      <c r="BM296" s="185" t="s">
        <v>2901</v>
      </c>
    </row>
    <row r="297" spans="1:65" s="2" customFormat="1" ht="49.15" customHeight="1">
      <c r="A297" s="35"/>
      <c r="B297" s="36"/>
      <c r="C297" s="174" t="s">
        <v>1868</v>
      </c>
      <c r="D297" s="174" t="s">
        <v>152</v>
      </c>
      <c r="E297" s="175" t="s">
        <v>3578</v>
      </c>
      <c r="F297" s="176" t="s">
        <v>3360</v>
      </c>
      <c r="G297" s="177" t="s">
        <v>155</v>
      </c>
      <c r="H297" s="178">
        <v>12</v>
      </c>
      <c r="I297" s="179"/>
      <c r="J297" s="180">
        <f t="shared" si="64"/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 t="shared" si="65"/>
        <v>0</v>
      </c>
      <c r="Q297" s="183">
        <v>0</v>
      </c>
      <c r="R297" s="183">
        <f t="shared" si="66"/>
        <v>0</v>
      </c>
      <c r="S297" s="183">
        <v>0</v>
      </c>
      <c r="T297" s="184">
        <f t="shared" si="67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82</v>
      </c>
      <c r="AY297" s="18" t="s">
        <v>149</v>
      </c>
      <c r="BE297" s="186">
        <f t="shared" si="68"/>
        <v>0</v>
      </c>
      <c r="BF297" s="186">
        <f t="shared" si="69"/>
        <v>0</v>
      </c>
      <c r="BG297" s="186">
        <f t="shared" si="70"/>
        <v>0</v>
      </c>
      <c r="BH297" s="186">
        <f t="shared" si="71"/>
        <v>0</v>
      </c>
      <c r="BI297" s="186">
        <f t="shared" si="72"/>
        <v>0</v>
      </c>
      <c r="BJ297" s="18" t="s">
        <v>80</v>
      </c>
      <c r="BK297" s="186">
        <f t="shared" si="73"/>
        <v>0</v>
      </c>
      <c r="BL297" s="18" t="s">
        <v>157</v>
      </c>
      <c r="BM297" s="185" t="s">
        <v>2903</v>
      </c>
    </row>
    <row r="298" spans="1:65" s="2" customFormat="1" ht="24.2" customHeight="1">
      <c r="A298" s="35"/>
      <c r="B298" s="36"/>
      <c r="C298" s="229" t="s">
        <v>1909</v>
      </c>
      <c r="D298" s="229" t="s">
        <v>1089</v>
      </c>
      <c r="E298" s="230" t="s">
        <v>3579</v>
      </c>
      <c r="F298" s="231" t="s">
        <v>3487</v>
      </c>
      <c r="G298" s="232" t="s">
        <v>155</v>
      </c>
      <c r="H298" s="233">
        <v>8</v>
      </c>
      <c r="I298" s="234"/>
      <c r="J298" s="235">
        <f t="shared" si="64"/>
        <v>0</v>
      </c>
      <c r="K298" s="231" t="s">
        <v>19</v>
      </c>
      <c r="L298" s="236"/>
      <c r="M298" s="237" t="s">
        <v>19</v>
      </c>
      <c r="N298" s="238" t="s">
        <v>43</v>
      </c>
      <c r="O298" s="65"/>
      <c r="P298" s="183">
        <f t="shared" si="65"/>
        <v>0</v>
      </c>
      <c r="Q298" s="183">
        <v>0</v>
      </c>
      <c r="R298" s="183">
        <f t="shared" si="66"/>
        <v>0</v>
      </c>
      <c r="S298" s="183">
        <v>0</v>
      </c>
      <c r="T298" s="184">
        <f t="shared" si="67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204</v>
      </c>
      <c r="AT298" s="185" t="s">
        <v>1089</v>
      </c>
      <c r="AU298" s="185" t="s">
        <v>82</v>
      </c>
      <c r="AY298" s="18" t="s">
        <v>149</v>
      </c>
      <c r="BE298" s="186">
        <f t="shared" si="68"/>
        <v>0</v>
      </c>
      <c r="BF298" s="186">
        <f t="shared" si="69"/>
        <v>0</v>
      </c>
      <c r="BG298" s="186">
        <f t="shared" si="70"/>
        <v>0</v>
      </c>
      <c r="BH298" s="186">
        <f t="shared" si="71"/>
        <v>0</v>
      </c>
      <c r="BI298" s="186">
        <f t="shared" si="72"/>
        <v>0</v>
      </c>
      <c r="BJ298" s="18" t="s">
        <v>80</v>
      </c>
      <c r="BK298" s="186">
        <f t="shared" si="73"/>
        <v>0</v>
      </c>
      <c r="BL298" s="18" t="s">
        <v>157</v>
      </c>
      <c r="BM298" s="185" t="s">
        <v>2906</v>
      </c>
    </row>
    <row r="299" spans="1:65" s="2" customFormat="1" ht="24.2" customHeight="1">
      <c r="A299" s="35"/>
      <c r="B299" s="36"/>
      <c r="C299" s="229" t="s">
        <v>1917</v>
      </c>
      <c r="D299" s="229" t="s">
        <v>1089</v>
      </c>
      <c r="E299" s="230" t="s">
        <v>3580</v>
      </c>
      <c r="F299" s="231" t="s">
        <v>3361</v>
      </c>
      <c r="G299" s="232" t="s">
        <v>155</v>
      </c>
      <c r="H299" s="233">
        <v>4</v>
      </c>
      <c r="I299" s="234"/>
      <c r="J299" s="235">
        <f t="shared" si="64"/>
        <v>0</v>
      </c>
      <c r="K299" s="231" t="s">
        <v>19</v>
      </c>
      <c r="L299" s="236"/>
      <c r="M299" s="237" t="s">
        <v>19</v>
      </c>
      <c r="N299" s="238" t="s">
        <v>43</v>
      </c>
      <c r="O299" s="65"/>
      <c r="P299" s="183">
        <f t="shared" si="65"/>
        <v>0</v>
      </c>
      <c r="Q299" s="183">
        <v>0</v>
      </c>
      <c r="R299" s="183">
        <f t="shared" si="66"/>
        <v>0</v>
      </c>
      <c r="S299" s="183">
        <v>0</v>
      </c>
      <c r="T299" s="184">
        <f t="shared" si="67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204</v>
      </c>
      <c r="AT299" s="185" t="s">
        <v>1089</v>
      </c>
      <c r="AU299" s="185" t="s">
        <v>82</v>
      </c>
      <c r="AY299" s="18" t="s">
        <v>149</v>
      </c>
      <c r="BE299" s="186">
        <f t="shared" si="68"/>
        <v>0</v>
      </c>
      <c r="BF299" s="186">
        <f t="shared" si="69"/>
        <v>0</v>
      </c>
      <c r="BG299" s="186">
        <f t="shared" si="70"/>
        <v>0</v>
      </c>
      <c r="BH299" s="186">
        <f t="shared" si="71"/>
        <v>0</v>
      </c>
      <c r="BI299" s="186">
        <f t="shared" si="72"/>
        <v>0</v>
      </c>
      <c r="BJ299" s="18" t="s">
        <v>80</v>
      </c>
      <c r="BK299" s="186">
        <f t="shared" si="73"/>
        <v>0</v>
      </c>
      <c r="BL299" s="18" t="s">
        <v>157</v>
      </c>
      <c r="BM299" s="185" t="s">
        <v>2909</v>
      </c>
    </row>
    <row r="300" spans="1:65" s="2" customFormat="1" ht="49.15" customHeight="1">
      <c r="A300" s="35"/>
      <c r="B300" s="36"/>
      <c r="C300" s="174" t="s">
        <v>1922</v>
      </c>
      <c r="D300" s="174" t="s">
        <v>152</v>
      </c>
      <c r="E300" s="175" t="s">
        <v>3581</v>
      </c>
      <c r="F300" s="176" t="s">
        <v>3362</v>
      </c>
      <c r="G300" s="177" t="s">
        <v>155</v>
      </c>
      <c r="H300" s="178">
        <v>2</v>
      </c>
      <c r="I300" s="179"/>
      <c r="J300" s="180">
        <f t="shared" si="64"/>
        <v>0</v>
      </c>
      <c r="K300" s="176" t="s">
        <v>19</v>
      </c>
      <c r="L300" s="40"/>
      <c r="M300" s="181" t="s">
        <v>19</v>
      </c>
      <c r="N300" s="182" t="s">
        <v>43</v>
      </c>
      <c r="O300" s="65"/>
      <c r="P300" s="183">
        <f t="shared" si="65"/>
        <v>0</v>
      </c>
      <c r="Q300" s="183">
        <v>0</v>
      </c>
      <c r="R300" s="183">
        <f t="shared" si="66"/>
        <v>0</v>
      </c>
      <c r="S300" s="183">
        <v>0</v>
      </c>
      <c r="T300" s="184">
        <f t="shared" si="67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157</v>
      </c>
      <c r="AT300" s="185" t="s">
        <v>152</v>
      </c>
      <c r="AU300" s="185" t="s">
        <v>82</v>
      </c>
      <c r="AY300" s="18" t="s">
        <v>149</v>
      </c>
      <c r="BE300" s="186">
        <f t="shared" si="68"/>
        <v>0</v>
      </c>
      <c r="BF300" s="186">
        <f t="shared" si="69"/>
        <v>0</v>
      </c>
      <c r="BG300" s="186">
        <f t="shared" si="70"/>
        <v>0</v>
      </c>
      <c r="BH300" s="186">
        <f t="shared" si="71"/>
        <v>0</v>
      </c>
      <c r="BI300" s="186">
        <f t="shared" si="72"/>
        <v>0</v>
      </c>
      <c r="BJ300" s="18" t="s">
        <v>80</v>
      </c>
      <c r="BK300" s="186">
        <f t="shared" si="73"/>
        <v>0</v>
      </c>
      <c r="BL300" s="18" t="s">
        <v>157</v>
      </c>
      <c r="BM300" s="185" t="s">
        <v>2911</v>
      </c>
    </row>
    <row r="301" spans="1:65" s="2" customFormat="1" ht="24.2" customHeight="1">
      <c r="A301" s="35"/>
      <c r="B301" s="36"/>
      <c r="C301" s="229" t="s">
        <v>1927</v>
      </c>
      <c r="D301" s="229" t="s">
        <v>1089</v>
      </c>
      <c r="E301" s="230" t="s">
        <v>3582</v>
      </c>
      <c r="F301" s="231" t="s">
        <v>3363</v>
      </c>
      <c r="G301" s="232" t="s">
        <v>155</v>
      </c>
      <c r="H301" s="233">
        <v>2</v>
      </c>
      <c r="I301" s="234"/>
      <c r="J301" s="235">
        <f aca="true" t="shared" si="74" ref="J301:J332">ROUND(I301*H301,2)</f>
        <v>0</v>
      </c>
      <c r="K301" s="231" t="s">
        <v>19</v>
      </c>
      <c r="L301" s="236"/>
      <c r="M301" s="237" t="s">
        <v>19</v>
      </c>
      <c r="N301" s="238" t="s">
        <v>43</v>
      </c>
      <c r="O301" s="65"/>
      <c r="P301" s="183">
        <f aca="true" t="shared" si="75" ref="P301:P332">O301*H301</f>
        <v>0</v>
      </c>
      <c r="Q301" s="183">
        <v>0</v>
      </c>
      <c r="R301" s="183">
        <f aca="true" t="shared" si="76" ref="R301:R332">Q301*H301</f>
        <v>0</v>
      </c>
      <c r="S301" s="183">
        <v>0</v>
      </c>
      <c r="T301" s="184">
        <f aca="true" t="shared" si="77" ref="T301:T332"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204</v>
      </c>
      <c r="AT301" s="185" t="s">
        <v>1089</v>
      </c>
      <c r="AU301" s="185" t="s">
        <v>82</v>
      </c>
      <c r="AY301" s="18" t="s">
        <v>149</v>
      </c>
      <c r="BE301" s="186">
        <f aca="true" t="shared" si="78" ref="BE301:BE332">IF(N301="základní",J301,0)</f>
        <v>0</v>
      </c>
      <c r="BF301" s="186">
        <f aca="true" t="shared" si="79" ref="BF301:BF332">IF(N301="snížená",J301,0)</f>
        <v>0</v>
      </c>
      <c r="BG301" s="186">
        <f aca="true" t="shared" si="80" ref="BG301:BG332">IF(N301="zákl. přenesená",J301,0)</f>
        <v>0</v>
      </c>
      <c r="BH301" s="186">
        <f aca="true" t="shared" si="81" ref="BH301:BH332">IF(N301="sníž. přenesená",J301,0)</f>
        <v>0</v>
      </c>
      <c r="BI301" s="186">
        <f aca="true" t="shared" si="82" ref="BI301:BI332">IF(N301="nulová",J301,0)</f>
        <v>0</v>
      </c>
      <c r="BJ301" s="18" t="s">
        <v>80</v>
      </c>
      <c r="BK301" s="186">
        <f aca="true" t="shared" si="83" ref="BK301:BK332">ROUND(I301*H301,2)</f>
        <v>0</v>
      </c>
      <c r="BL301" s="18" t="s">
        <v>157</v>
      </c>
      <c r="BM301" s="185" t="s">
        <v>2913</v>
      </c>
    </row>
    <row r="302" spans="1:65" s="2" customFormat="1" ht="49.15" customHeight="1">
      <c r="A302" s="35"/>
      <c r="B302" s="36"/>
      <c r="C302" s="174" t="s">
        <v>1933</v>
      </c>
      <c r="D302" s="174" t="s">
        <v>152</v>
      </c>
      <c r="E302" s="175" t="s">
        <v>3583</v>
      </c>
      <c r="F302" s="176" t="s">
        <v>3584</v>
      </c>
      <c r="G302" s="177" t="s">
        <v>155</v>
      </c>
      <c r="H302" s="178">
        <v>3</v>
      </c>
      <c r="I302" s="179"/>
      <c r="J302" s="180">
        <f t="shared" si="74"/>
        <v>0</v>
      </c>
      <c r="K302" s="176" t="s">
        <v>19</v>
      </c>
      <c r="L302" s="40"/>
      <c r="M302" s="181" t="s">
        <v>19</v>
      </c>
      <c r="N302" s="182" t="s">
        <v>43</v>
      </c>
      <c r="O302" s="65"/>
      <c r="P302" s="183">
        <f t="shared" si="75"/>
        <v>0</v>
      </c>
      <c r="Q302" s="183">
        <v>0</v>
      </c>
      <c r="R302" s="183">
        <f t="shared" si="76"/>
        <v>0</v>
      </c>
      <c r="S302" s="183">
        <v>0</v>
      </c>
      <c r="T302" s="184">
        <f t="shared" si="77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157</v>
      </c>
      <c r="AT302" s="185" t="s">
        <v>152</v>
      </c>
      <c r="AU302" s="185" t="s">
        <v>82</v>
      </c>
      <c r="AY302" s="18" t="s">
        <v>149</v>
      </c>
      <c r="BE302" s="186">
        <f t="shared" si="78"/>
        <v>0</v>
      </c>
      <c r="BF302" s="186">
        <f t="shared" si="79"/>
        <v>0</v>
      </c>
      <c r="BG302" s="186">
        <f t="shared" si="80"/>
        <v>0</v>
      </c>
      <c r="BH302" s="186">
        <f t="shared" si="81"/>
        <v>0</v>
      </c>
      <c r="BI302" s="186">
        <f t="shared" si="82"/>
        <v>0</v>
      </c>
      <c r="BJ302" s="18" t="s">
        <v>80</v>
      </c>
      <c r="BK302" s="186">
        <f t="shared" si="83"/>
        <v>0</v>
      </c>
      <c r="BL302" s="18" t="s">
        <v>157</v>
      </c>
      <c r="BM302" s="185" t="s">
        <v>2915</v>
      </c>
    </row>
    <row r="303" spans="1:65" s="2" customFormat="1" ht="24.2" customHeight="1">
      <c r="A303" s="35"/>
      <c r="B303" s="36"/>
      <c r="C303" s="229" t="s">
        <v>1936</v>
      </c>
      <c r="D303" s="229" t="s">
        <v>1089</v>
      </c>
      <c r="E303" s="230" t="s">
        <v>3585</v>
      </c>
      <c r="F303" s="231" t="s">
        <v>3586</v>
      </c>
      <c r="G303" s="232" t="s">
        <v>155</v>
      </c>
      <c r="H303" s="233">
        <v>1</v>
      </c>
      <c r="I303" s="234"/>
      <c r="J303" s="235">
        <f t="shared" si="74"/>
        <v>0</v>
      </c>
      <c r="K303" s="231" t="s">
        <v>19</v>
      </c>
      <c r="L303" s="236"/>
      <c r="M303" s="237" t="s">
        <v>19</v>
      </c>
      <c r="N303" s="238" t="s">
        <v>43</v>
      </c>
      <c r="O303" s="65"/>
      <c r="P303" s="183">
        <f t="shared" si="75"/>
        <v>0</v>
      </c>
      <c r="Q303" s="183">
        <v>0</v>
      </c>
      <c r="R303" s="183">
        <f t="shared" si="76"/>
        <v>0</v>
      </c>
      <c r="S303" s="183">
        <v>0</v>
      </c>
      <c r="T303" s="184">
        <f t="shared" si="77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204</v>
      </c>
      <c r="AT303" s="185" t="s">
        <v>1089</v>
      </c>
      <c r="AU303" s="185" t="s">
        <v>82</v>
      </c>
      <c r="AY303" s="18" t="s">
        <v>149</v>
      </c>
      <c r="BE303" s="186">
        <f t="shared" si="78"/>
        <v>0</v>
      </c>
      <c r="BF303" s="186">
        <f t="shared" si="79"/>
        <v>0</v>
      </c>
      <c r="BG303" s="186">
        <f t="shared" si="80"/>
        <v>0</v>
      </c>
      <c r="BH303" s="186">
        <f t="shared" si="81"/>
        <v>0</v>
      </c>
      <c r="BI303" s="186">
        <f t="shared" si="82"/>
        <v>0</v>
      </c>
      <c r="BJ303" s="18" t="s">
        <v>80</v>
      </c>
      <c r="BK303" s="186">
        <f t="shared" si="83"/>
        <v>0</v>
      </c>
      <c r="BL303" s="18" t="s">
        <v>157</v>
      </c>
      <c r="BM303" s="185" t="s">
        <v>2917</v>
      </c>
    </row>
    <row r="304" spans="1:65" s="2" customFormat="1" ht="24.2" customHeight="1">
      <c r="A304" s="35"/>
      <c r="B304" s="36"/>
      <c r="C304" s="229" t="s">
        <v>1946</v>
      </c>
      <c r="D304" s="229" t="s">
        <v>1089</v>
      </c>
      <c r="E304" s="230" t="s">
        <v>3587</v>
      </c>
      <c r="F304" s="231" t="s">
        <v>3588</v>
      </c>
      <c r="G304" s="232" t="s">
        <v>155</v>
      </c>
      <c r="H304" s="233">
        <v>2</v>
      </c>
      <c r="I304" s="234"/>
      <c r="J304" s="235">
        <f t="shared" si="74"/>
        <v>0</v>
      </c>
      <c r="K304" s="231" t="s">
        <v>19</v>
      </c>
      <c r="L304" s="236"/>
      <c r="M304" s="237" t="s">
        <v>19</v>
      </c>
      <c r="N304" s="238" t="s">
        <v>43</v>
      </c>
      <c r="O304" s="65"/>
      <c r="P304" s="183">
        <f t="shared" si="75"/>
        <v>0</v>
      </c>
      <c r="Q304" s="183">
        <v>0</v>
      </c>
      <c r="R304" s="183">
        <f t="shared" si="76"/>
        <v>0</v>
      </c>
      <c r="S304" s="183">
        <v>0</v>
      </c>
      <c r="T304" s="184">
        <f t="shared" si="77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204</v>
      </c>
      <c r="AT304" s="185" t="s">
        <v>1089</v>
      </c>
      <c r="AU304" s="185" t="s">
        <v>82</v>
      </c>
      <c r="AY304" s="18" t="s">
        <v>149</v>
      </c>
      <c r="BE304" s="186">
        <f t="shared" si="78"/>
        <v>0</v>
      </c>
      <c r="BF304" s="186">
        <f t="shared" si="79"/>
        <v>0</v>
      </c>
      <c r="BG304" s="186">
        <f t="shared" si="80"/>
        <v>0</v>
      </c>
      <c r="BH304" s="186">
        <f t="shared" si="81"/>
        <v>0</v>
      </c>
      <c r="BI304" s="186">
        <f t="shared" si="82"/>
        <v>0</v>
      </c>
      <c r="BJ304" s="18" t="s">
        <v>80</v>
      </c>
      <c r="BK304" s="186">
        <f t="shared" si="83"/>
        <v>0</v>
      </c>
      <c r="BL304" s="18" t="s">
        <v>157</v>
      </c>
      <c r="BM304" s="185" t="s">
        <v>2919</v>
      </c>
    </row>
    <row r="305" spans="1:65" s="2" customFormat="1" ht="16.5" customHeight="1">
      <c r="A305" s="35"/>
      <c r="B305" s="36"/>
      <c r="C305" s="229" t="s">
        <v>1951</v>
      </c>
      <c r="D305" s="229" t="s">
        <v>1089</v>
      </c>
      <c r="E305" s="230" t="s">
        <v>3589</v>
      </c>
      <c r="F305" s="231" t="s">
        <v>3366</v>
      </c>
      <c r="G305" s="232" t="s">
        <v>155</v>
      </c>
      <c r="H305" s="233">
        <v>7</v>
      </c>
      <c r="I305" s="234"/>
      <c r="J305" s="235">
        <f t="shared" si="74"/>
        <v>0</v>
      </c>
      <c r="K305" s="231" t="s">
        <v>19</v>
      </c>
      <c r="L305" s="236"/>
      <c r="M305" s="237" t="s">
        <v>19</v>
      </c>
      <c r="N305" s="238" t="s">
        <v>43</v>
      </c>
      <c r="O305" s="65"/>
      <c r="P305" s="183">
        <f t="shared" si="75"/>
        <v>0</v>
      </c>
      <c r="Q305" s="183">
        <v>0</v>
      </c>
      <c r="R305" s="183">
        <f t="shared" si="76"/>
        <v>0</v>
      </c>
      <c r="S305" s="183">
        <v>0</v>
      </c>
      <c r="T305" s="184">
        <f t="shared" si="77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204</v>
      </c>
      <c r="AT305" s="185" t="s">
        <v>1089</v>
      </c>
      <c r="AU305" s="185" t="s">
        <v>82</v>
      </c>
      <c r="AY305" s="18" t="s">
        <v>149</v>
      </c>
      <c r="BE305" s="186">
        <f t="shared" si="78"/>
        <v>0</v>
      </c>
      <c r="BF305" s="186">
        <f t="shared" si="79"/>
        <v>0</v>
      </c>
      <c r="BG305" s="186">
        <f t="shared" si="80"/>
        <v>0</v>
      </c>
      <c r="BH305" s="186">
        <f t="shared" si="81"/>
        <v>0</v>
      </c>
      <c r="BI305" s="186">
        <f t="shared" si="82"/>
        <v>0</v>
      </c>
      <c r="BJ305" s="18" t="s">
        <v>80</v>
      </c>
      <c r="BK305" s="186">
        <f t="shared" si="83"/>
        <v>0</v>
      </c>
      <c r="BL305" s="18" t="s">
        <v>157</v>
      </c>
      <c r="BM305" s="185" t="s">
        <v>2921</v>
      </c>
    </row>
    <row r="306" spans="1:65" s="2" customFormat="1" ht="16.5" customHeight="1">
      <c r="A306" s="35"/>
      <c r="B306" s="36"/>
      <c r="C306" s="229" t="s">
        <v>1958</v>
      </c>
      <c r="D306" s="229" t="s">
        <v>1089</v>
      </c>
      <c r="E306" s="230" t="s">
        <v>3590</v>
      </c>
      <c r="F306" s="231" t="s">
        <v>3591</v>
      </c>
      <c r="G306" s="232" t="s">
        <v>155</v>
      </c>
      <c r="H306" s="233">
        <v>1</v>
      </c>
      <c r="I306" s="234"/>
      <c r="J306" s="235">
        <f t="shared" si="74"/>
        <v>0</v>
      </c>
      <c r="K306" s="231" t="s">
        <v>19</v>
      </c>
      <c r="L306" s="236"/>
      <c r="M306" s="237" t="s">
        <v>19</v>
      </c>
      <c r="N306" s="238" t="s">
        <v>43</v>
      </c>
      <c r="O306" s="65"/>
      <c r="P306" s="183">
        <f t="shared" si="75"/>
        <v>0</v>
      </c>
      <c r="Q306" s="183">
        <v>0</v>
      </c>
      <c r="R306" s="183">
        <f t="shared" si="76"/>
        <v>0</v>
      </c>
      <c r="S306" s="183">
        <v>0</v>
      </c>
      <c r="T306" s="184">
        <f t="shared" si="77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204</v>
      </c>
      <c r="AT306" s="185" t="s">
        <v>1089</v>
      </c>
      <c r="AU306" s="185" t="s">
        <v>82</v>
      </c>
      <c r="AY306" s="18" t="s">
        <v>149</v>
      </c>
      <c r="BE306" s="186">
        <f t="shared" si="78"/>
        <v>0</v>
      </c>
      <c r="BF306" s="186">
        <f t="shared" si="79"/>
        <v>0</v>
      </c>
      <c r="BG306" s="186">
        <f t="shared" si="80"/>
        <v>0</v>
      </c>
      <c r="BH306" s="186">
        <f t="shared" si="81"/>
        <v>0</v>
      </c>
      <c r="BI306" s="186">
        <f t="shared" si="82"/>
        <v>0</v>
      </c>
      <c r="BJ306" s="18" t="s">
        <v>80</v>
      </c>
      <c r="BK306" s="186">
        <f t="shared" si="83"/>
        <v>0</v>
      </c>
      <c r="BL306" s="18" t="s">
        <v>157</v>
      </c>
      <c r="BM306" s="185" t="s">
        <v>2923</v>
      </c>
    </row>
    <row r="307" spans="1:65" s="2" customFormat="1" ht="49.15" customHeight="1">
      <c r="A307" s="35"/>
      <c r="B307" s="36"/>
      <c r="C307" s="174" t="s">
        <v>1961</v>
      </c>
      <c r="D307" s="174" t="s">
        <v>152</v>
      </c>
      <c r="E307" s="175" t="s">
        <v>3592</v>
      </c>
      <c r="F307" s="176" t="s">
        <v>3497</v>
      </c>
      <c r="G307" s="177" t="s">
        <v>155</v>
      </c>
      <c r="H307" s="178">
        <v>108</v>
      </c>
      <c r="I307" s="179"/>
      <c r="J307" s="180">
        <f t="shared" si="74"/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 t="shared" si="75"/>
        <v>0</v>
      </c>
      <c r="Q307" s="183">
        <v>0</v>
      </c>
      <c r="R307" s="183">
        <f t="shared" si="76"/>
        <v>0</v>
      </c>
      <c r="S307" s="183">
        <v>0</v>
      </c>
      <c r="T307" s="184">
        <f t="shared" si="77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82</v>
      </c>
      <c r="AY307" s="18" t="s">
        <v>149</v>
      </c>
      <c r="BE307" s="186">
        <f t="shared" si="78"/>
        <v>0</v>
      </c>
      <c r="BF307" s="186">
        <f t="shared" si="79"/>
        <v>0</v>
      </c>
      <c r="BG307" s="186">
        <f t="shared" si="80"/>
        <v>0</v>
      </c>
      <c r="BH307" s="186">
        <f t="shared" si="81"/>
        <v>0</v>
      </c>
      <c r="BI307" s="186">
        <f t="shared" si="82"/>
        <v>0</v>
      </c>
      <c r="BJ307" s="18" t="s">
        <v>80</v>
      </c>
      <c r="BK307" s="186">
        <f t="shared" si="83"/>
        <v>0</v>
      </c>
      <c r="BL307" s="18" t="s">
        <v>157</v>
      </c>
      <c r="BM307" s="185" t="s">
        <v>2925</v>
      </c>
    </row>
    <row r="308" spans="1:65" s="2" customFormat="1" ht="24.2" customHeight="1">
      <c r="A308" s="35"/>
      <c r="B308" s="36"/>
      <c r="C308" s="229" t="s">
        <v>1966</v>
      </c>
      <c r="D308" s="229" t="s">
        <v>1089</v>
      </c>
      <c r="E308" s="230" t="s">
        <v>3593</v>
      </c>
      <c r="F308" s="231" t="s">
        <v>3594</v>
      </c>
      <c r="G308" s="232" t="s">
        <v>155</v>
      </c>
      <c r="H308" s="233">
        <v>22</v>
      </c>
      <c r="I308" s="234"/>
      <c r="J308" s="235">
        <f t="shared" si="74"/>
        <v>0</v>
      </c>
      <c r="K308" s="231" t="s">
        <v>19</v>
      </c>
      <c r="L308" s="236"/>
      <c r="M308" s="237" t="s">
        <v>19</v>
      </c>
      <c r="N308" s="238" t="s">
        <v>43</v>
      </c>
      <c r="O308" s="65"/>
      <c r="P308" s="183">
        <f t="shared" si="75"/>
        <v>0</v>
      </c>
      <c r="Q308" s="183">
        <v>0</v>
      </c>
      <c r="R308" s="183">
        <f t="shared" si="76"/>
        <v>0</v>
      </c>
      <c r="S308" s="183">
        <v>0</v>
      </c>
      <c r="T308" s="184">
        <f t="shared" si="77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204</v>
      </c>
      <c r="AT308" s="185" t="s">
        <v>1089</v>
      </c>
      <c r="AU308" s="185" t="s">
        <v>82</v>
      </c>
      <c r="AY308" s="18" t="s">
        <v>149</v>
      </c>
      <c r="BE308" s="186">
        <f t="shared" si="78"/>
        <v>0</v>
      </c>
      <c r="BF308" s="186">
        <f t="shared" si="79"/>
        <v>0</v>
      </c>
      <c r="BG308" s="186">
        <f t="shared" si="80"/>
        <v>0</v>
      </c>
      <c r="BH308" s="186">
        <f t="shared" si="81"/>
        <v>0</v>
      </c>
      <c r="BI308" s="186">
        <f t="shared" si="82"/>
        <v>0</v>
      </c>
      <c r="BJ308" s="18" t="s">
        <v>80</v>
      </c>
      <c r="BK308" s="186">
        <f t="shared" si="83"/>
        <v>0</v>
      </c>
      <c r="BL308" s="18" t="s">
        <v>157</v>
      </c>
      <c r="BM308" s="185" t="s">
        <v>2927</v>
      </c>
    </row>
    <row r="309" spans="1:65" s="2" customFormat="1" ht="24.2" customHeight="1">
      <c r="A309" s="35"/>
      <c r="B309" s="36"/>
      <c r="C309" s="229" t="s">
        <v>1971</v>
      </c>
      <c r="D309" s="229" t="s">
        <v>1089</v>
      </c>
      <c r="E309" s="230" t="s">
        <v>3595</v>
      </c>
      <c r="F309" s="231" t="s">
        <v>3499</v>
      </c>
      <c r="G309" s="232" t="s">
        <v>155</v>
      </c>
      <c r="H309" s="233">
        <v>85</v>
      </c>
      <c r="I309" s="234"/>
      <c r="J309" s="235">
        <f t="shared" si="74"/>
        <v>0</v>
      </c>
      <c r="K309" s="231" t="s">
        <v>19</v>
      </c>
      <c r="L309" s="236"/>
      <c r="M309" s="237" t="s">
        <v>19</v>
      </c>
      <c r="N309" s="238" t="s">
        <v>43</v>
      </c>
      <c r="O309" s="65"/>
      <c r="P309" s="183">
        <f t="shared" si="75"/>
        <v>0</v>
      </c>
      <c r="Q309" s="183">
        <v>0</v>
      </c>
      <c r="R309" s="183">
        <f t="shared" si="76"/>
        <v>0</v>
      </c>
      <c r="S309" s="183">
        <v>0</v>
      </c>
      <c r="T309" s="184">
        <f t="shared" si="77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204</v>
      </c>
      <c r="AT309" s="185" t="s">
        <v>1089</v>
      </c>
      <c r="AU309" s="185" t="s">
        <v>82</v>
      </c>
      <c r="AY309" s="18" t="s">
        <v>149</v>
      </c>
      <c r="BE309" s="186">
        <f t="shared" si="78"/>
        <v>0</v>
      </c>
      <c r="BF309" s="186">
        <f t="shared" si="79"/>
        <v>0</v>
      </c>
      <c r="BG309" s="186">
        <f t="shared" si="80"/>
        <v>0</v>
      </c>
      <c r="BH309" s="186">
        <f t="shared" si="81"/>
        <v>0</v>
      </c>
      <c r="BI309" s="186">
        <f t="shared" si="82"/>
        <v>0</v>
      </c>
      <c r="BJ309" s="18" t="s">
        <v>80</v>
      </c>
      <c r="BK309" s="186">
        <f t="shared" si="83"/>
        <v>0</v>
      </c>
      <c r="BL309" s="18" t="s">
        <v>157</v>
      </c>
      <c r="BM309" s="185" t="s">
        <v>2932</v>
      </c>
    </row>
    <row r="310" spans="1:65" s="2" customFormat="1" ht="33" customHeight="1">
      <c r="A310" s="35"/>
      <c r="B310" s="36"/>
      <c r="C310" s="229" t="s">
        <v>1979</v>
      </c>
      <c r="D310" s="229" t="s">
        <v>1089</v>
      </c>
      <c r="E310" s="230" t="s">
        <v>3596</v>
      </c>
      <c r="F310" s="231" t="s">
        <v>3597</v>
      </c>
      <c r="G310" s="232" t="s">
        <v>155</v>
      </c>
      <c r="H310" s="233">
        <v>1</v>
      </c>
      <c r="I310" s="234"/>
      <c r="J310" s="235">
        <f t="shared" si="74"/>
        <v>0</v>
      </c>
      <c r="K310" s="231" t="s">
        <v>19</v>
      </c>
      <c r="L310" s="236"/>
      <c r="M310" s="237" t="s">
        <v>19</v>
      </c>
      <c r="N310" s="238" t="s">
        <v>43</v>
      </c>
      <c r="O310" s="65"/>
      <c r="P310" s="183">
        <f t="shared" si="75"/>
        <v>0</v>
      </c>
      <c r="Q310" s="183">
        <v>0</v>
      </c>
      <c r="R310" s="183">
        <f t="shared" si="76"/>
        <v>0</v>
      </c>
      <c r="S310" s="183">
        <v>0</v>
      </c>
      <c r="T310" s="184">
        <f t="shared" si="77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204</v>
      </c>
      <c r="AT310" s="185" t="s">
        <v>1089</v>
      </c>
      <c r="AU310" s="185" t="s">
        <v>82</v>
      </c>
      <c r="AY310" s="18" t="s">
        <v>149</v>
      </c>
      <c r="BE310" s="186">
        <f t="shared" si="78"/>
        <v>0</v>
      </c>
      <c r="BF310" s="186">
        <f t="shared" si="79"/>
        <v>0</v>
      </c>
      <c r="BG310" s="186">
        <f t="shared" si="80"/>
        <v>0</v>
      </c>
      <c r="BH310" s="186">
        <f t="shared" si="81"/>
        <v>0</v>
      </c>
      <c r="BI310" s="186">
        <f t="shared" si="82"/>
        <v>0</v>
      </c>
      <c r="BJ310" s="18" t="s">
        <v>80</v>
      </c>
      <c r="BK310" s="186">
        <f t="shared" si="83"/>
        <v>0</v>
      </c>
      <c r="BL310" s="18" t="s">
        <v>157</v>
      </c>
      <c r="BM310" s="185" t="s">
        <v>2935</v>
      </c>
    </row>
    <row r="311" spans="1:65" s="2" customFormat="1" ht="24.2" customHeight="1">
      <c r="A311" s="35"/>
      <c r="B311" s="36"/>
      <c r="C311" s="174" t="s">
        <v>1988</v>
      </c>
      <c r="D311" s="174" t="s">
        <v>152</v>
      </c>
      <c r="E311" s="175" t="s">
        <v>3598</v>
      </c>
      <c r="F311" s="176" t="s">
        <v>3376</v>
      </c>
      <c r="G311" s="177" t="s">
        <v>155</v>
      </c>
      <c r="H311" s="178">
        <v>3</v>
      </c>
      <c r="I311" s="179"/>
      <c r="J311" s="180">
        <f t="shared" si="74"/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 t="shared" si="75"/>
        <v>0</v>
      </c>
      <c r="Q311" s="183">
        <v>0</v>
      </c>
      <c r="R311" s="183">
        <f t="shared" si="76"/>
        <v>0</v>
      </c>
      <c r="S311" s="183">
        <v>0</v>
      </c>
      <c r="T311" s="184">
        <f t="shared" si="77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82</v>
      </c>
      <c r="AY311" s="18" t="s">
        <v>149</v>
      </c>
      <c r="BE311" s="186">
        <f t="shared" si="78"/>
        <v>0</v>
      </c>
      <c r="BF311" s="186">
        <f t="shared" si="79"/>
        <v>0</v>
      </c>
      <c r="BG311" s="186">
        <f t="shared" si="80"/>
        <v>0</v>
      </c>
      <c r="BH311" s="186">
        <f t="shared" si="81"/>
        <v>0</v>
      </c>
      <c r="BI311" s="186">
        <f t="shared" si="82"/>
        <v>0</v>
      </c>
      <c r="BJ311" s="18" t="s">
        <v>80</v>
      </c>
      <c r="BK311" s="186">
        <f t="shared" si="83"/>
        <v>0</v>
      </c>
      <c r="BL311" s="18" t="s">
        <v>157</v>
      </c>
      <c r="BM311" s="185" t="s">
        <v>2938</v>
      </c>
    </row>
    <row r="312" spans="1:65" s="2" customFormat="1" ht="16.5" customHeight="1">
      <c r="A312" s="35"/>
      <c r="B312" s="36"/>
      <c r="C312" s="229" t="s">
        <v>1994</v>
      </c>
      <c r="D312" s="229" t="s">
        <v>1089</v>
      </c>
      <c r="E312" s="230" t="s">
        <v>3599</v>
      </c>
      <c r="F312" s="231" t="s">
        <v>3378</v>
      </c>
      <c r="G312" s="232" t="s">
        <v>155</v>
      </c>
      <c r="H312" s="233">
        <v>3</v>
      </c>
      <c r="I312" s="234"/>
      <c r="J312" s="235">
        <f t="shared" si="74"/>
        <v>0</v>
      </c>
      <c r="K312" s="231" t="s">
        <v>19</v>
      </c>
      <c r="L312" s="236"/>
      <c r="M312" s="237" t="s">
        <v>19</v>
      </c>
      <c r="N312" s="238" t="s">
        <v>43</v>
      </c>
      <c r="O312" s="65"/>
      <c r="P312" s="183">
        <f t="shared" si="75"/>
        <v>0</v>
      </c>
      <c r="Q312" s="183">
        <v>0</v>
      </c>
      <c r="R312" s="183">
        <f t="shared" si="76"/>
        <v>0</v>
      </c>
      <c r="S312" s="183">
        <v>0</v>
      </c>
      <c r="T312" s="184">
        <f t="shared" si="77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204</v>
      </c>
      <c r="AT312" s="185" t="s">
        <v>1089</v>
      </c>
      <c r="AU312" s="185" t="s">
        <v>82</v>
      </c>
      <c r="AY312" s="18" t="s">
        <v>149</v>
      </c>
      <c r="BE312" s="186">
        <f t="shared" si="78"/>
        <v>0</v>
      </c>
      <c r="BF312" s="186">
        <f t="shared" si="79"/>
        <v>0</v>
      </c>
      <c r="BG312" s="186">
        <f t="shared" si="80"/>
        <v>0</v>
      </c>
      <c r="BH312" s="186">
        <f t="shared" si="81"/>
        <v>0</v>
      </c>
      <c r="BI312" s="186">
        <f t="shared" si="82"/>
        <v>0</v>
      </c>
      <c r="BJ312" s="18" t="s">
        <v>80</v>
      </c>
      <c r="BK312" s="186">
        <f t="shared" si="83"/>
        <v>0</v>
      </c>
      <c r="BL312" s="18" t="s">
        <v>157</v>
      </c>
      <c r="BM312" s="185" t="s">
        <v>2941</v>
      </c>
    </row>
    <row r="313" spans="1:65" s="2" customFormat="1" ht="16.5" customHeight="1">
      <c r="A313" s="35"/>
      <c r="B313" s="36"/>
      <c r="C313" s="174" t="s">
        <v>1999</v>
      </c>
      <c r="D313" s="174" t="s">
        <v>152</v>
      </c>
      <c r="E313" s="175" t="s">
        <v>3600</v>
      </c>
      <c r="F313" s="176" t="s">
        <v>3392</v>
      </c>
      <c r="G313" s="177" t="s">
        <v>155</v>
      </c>
      <c r="H313" s="178">
        <v>109</v>
      </c>
      <c r="I313" s="179"/>
      <c r="J313" s="180">
        <f t="shared" si="74"/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 t="shared" si="75"/>
        <v>0</v>
      </c>
      <c r="Q313" s="183">
        <v>0</v>
      </c>
      <c r="R313" s="183">
        <f t="shared" si="76"/>
        <v>0</v>
      </c>
      <c r="S313" s="183">
        <v>0</v>
      </c>
      <c r="T313" s="184">
        <f t="shared" si="77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82</v>
      </c>
      <c r="AY313" s="18" t="s">
        <v>149</v>
      </c>
      <c r="BE313" s="186">
        <f t="shared" si="78"/>
        <v>0</v>
      </c>
      <c r="BF313" s="186">
        <f t="shared" si="79"/>
        <v>0</v>
      </c>
      <c r="BG313" s="186">
        <f t="shared" si="80"/>
        <v>0</v>
      </c>
      <c r="BH313" s="186">
        <f t="shared" si="81"/>
        <v>0</v>
      </c>
      <c r="BI313" s="186">
        <f t="shared" si="82"/>
        <v>0</v>
      </c>
      <c r="BJ313" s="18" t="s">
        <v>80</v>
      </c>
      <c r="BK313" s="186">
        <f t="shared" si="83"/>
        <v>0</v>
      </c>
      <c r="BL313" s="18" t="s">
        <v>157</v>
      </c>
      <c r="BM313" s="185" t="s">
        <v>2943</v>
      </c>
    </row>
    <row r="314" spans="1:65" s="2" customFormat="1" ht="33" customHeight="1">
      <c r="A314" s="35"/>
      <c r="B314" s="36"/>
      <c r="C314" s="229" t="s">
        <v>2944</v>
      </c>
      <c r="D314" s="229" t="s">
        <v>1089</v>
      </c>
      <c r="E314" s="230" t="s">
        <v>3601</v>
      </c>
      <c r="F314" s="231" t="s">
        <v>3602</v>
      </c>
      <c r="G314" s="232" t="s">
        <v>155</v>
      </c>
      <c r="H314" s="233">
        <v>10</v>
      </c>
      <c r="I314" s="234"/>
      <c r="J314" s="235">
        <f t="shared" si="74"/>
        <v>0</v>
      </c>
      <c r="K314" s="231" t="s">
        <v>19</v>
      </c>
      <c r="L314" s="236"/>
      <c r="M314" s="237" t="s">
        <v>19</v>
      </c>
      <c r="N314" s="238" t="s">
        <v>43</v>
      </c>
      <c r="O314" s="65"/>
      <c r="P314" s="183">
        <f t="shared" si="75"/>
        <v>0</v>
      </c>
      <c r="Q314" s="183">
        <v>0</v>
      </c>
      <c r="R314" s="183">
        <f t="shared" si="76"/>
        <v>0</v>
      </c>
      <c r="S314" s="183">
        <v>0</v>
      </c>
      <c r="T314" s="184">
        <f t="shared" si="77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204</v>
      </c>
      <c r="AT314" s="185" t="s">
        <v>1089</v>
      </c>
      <c r="AU314" s="185" t="s">
        <v>82</v>
      </c>
      <c r="AY314" s="18" t="s">
        <v>149</v>
      </c>
      <c r="BE314" s="186">
        <f t="shared" si="78"/>
        <v>0</v>
      </c>
      <c r="BF314" s="186">
        <f t="shared" si="79"/>
        <v>0</v>
      </c>
      <c r="BG314" s="186">
        <f t="shared" si="80"/>
        <v>0</v>
      </c>
      <c r="BH314" s="186">
        <f t="shared" si="81"/>
        <v>0</v>
      </c>
      <c r="BI314" s="186">
        <f t="shared" si="82"/>
        <v>0</v>
      </c>
      <c r="BJ314" s="18" t="s">
        <v>80</v>
      </c>
      <c r="BK314" s="186">
        <f t="shared" si="83"/>
        <v>0</v>
      </c>
      <c r="BL314" s="18" t="s">
        <v>157</v>
      </c>
      <c r="BM314" s="185" t="s">
        <v>2946</v>
      </c>
    </row>
    <row r="315" spans="1:65" s="2" customFormat="1" ht="33" customHeight="1">
      <c r="A315" s="35"/>
      <c r="B315" s="36"/>
      <c r="C315" s="229" t="s">
        <v>2675</v>
      </c>
      <c r="D315" s="229" t="s">
        <v>1089</v>
      </c>
      <c r="E315" s="230" t="s">
        <v>3603</v>
      </c>
      <c r="F315" s="231" t="s">
        <v>3394</v>
      </c>
      <c r="G315" s="232" t="s">
        <v>155</v>
      </c>
      <c r="H315" s="233">
        <v>54</v>
      </c>
      <c r="I315" s="234"/>
      <c r="J315" s="235">
        <f t="shared" si="74"/>
        <v>0</v>
      </c>
      <c r="K315" s="231" t="s">
        <v>19</v>
      </c>
      <c r="L315" s="236"/>
      <c r="M315" s="237" t="s">
        <v>19</v>
      </c>
      <c r="N315" s="238" t="s">
        <v>43</v>
      </c>
      <c r="O315" s="65"/>
      <c r="P315" s="183">
        <f t="shared" si="75"/>
        <v>0</v>
      </c>
      <c r="Q315" s="183">
        <v>0</v>
      </c>
      <c r="R315" s="183">
        <f t="shared" si="76"/>
        <v>0</v>
      </c>
      <c r="S315" s="183">
        <v>0</v>
      </c>
      <c r="T315" s="184">
        <f t="shared" si="77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204</v>
      </c>
      <c r="AT315" s="185" t="s">
        <v>1089</v>
      </c>
      <c r="AU315" s="185" t="s">
        <v>82</v>
      </c>
      <c r="AY315" s="18" t="s">
        <v>149</v>
      </c>
      <c r="BE315" s="186">
        <f t="shared" si="78"/>
        <v>0</v>
      </c>
      <c r="BF315" s="186">
        <f t="shared" si="79"/>
        <v>0</v>
      </c>
      <c r="BG315" s="186">
        <f t="shared" si="80"/>
        <v>0</v>
      </c>
      <c r="BH315" s="186">
        <f t="shared" si="81"/>
        <v>0</v>
      </c>
      <c r="BI315" s="186">
        <f t="shared" si="82"/>
        <v>0</v>
      </c>
      <c r="BJ315" s="18" t="s">
        <v>80</v>
      </c>
      <c r="BK315" s="186">
        <f t="shared" si="83"/>
        <v>0</v>
      </c>
      <c r="BL315" s="18" t="s">
        <v>157</v>
      </c>
      <c r="BM315" s="185" t="s">
        <v>2948</v>
      </c>
    </row>
    <row r="316" spans="1:65" s="2" customFormat="1" ht="33" customHeight="1">
      <c r="A316" s="35"/>
      <c r="B316" s="36"/>
      <c r="C316" s="229" t="s">
        <v>2951</v>
      </c>
      <c r="D316" s="229" t="s">
        <v>1089</v>
      </c>
      <c r="E316" s="230" t="s">
        <v>3604</v>
      </c>
      <c r="F316" s="231" t="s">
        <v>3605</v>
      </c>
      <c r="G316" s="232" t="s">
        <v>155</v>
      </c>
      <c r="H316" s="233">
        <v>5</v>
      </c>
      <c r="I316" s="234"/>
      <c r="J316" s="235">
        <f t="shared" si="74"/>
        <v>0</v>
      </c>
      <c r="K316" s="231" t="s">
        <v>19</v>
      </c>
      <c r="L316" s="236"/>
      <c r="M316" s="237" t="s">
        <v>19</v>
      </c>
      <c r="N316" s="238" t="s">
        <v>43</v>
      </c>
      <c r="O316" s="65"/>
      <c r="P316" s="183">
        <f t="shared" si="75"/>
        <v>0</v>
      </c>
      <c r="Q316" s="183">
        <v>0</v>
      </c>
      <c r="R316" s="183">
        <f t="shared" si="76"/>
        <v>0</v>
      </c>
      <c r="S316" s="183">
        <v>0</v>
      </c>
      <c r="T316" s="184">
        <f t="shared" si="77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204</v>
      </c>
      <c r="AT316" s="185" t="s">
        <v>1089</v>
      </c>
      <c r="AU316" s="185" t="s">
        <v>82</v>
      </c>
      <c r="AY316" s="18" t="s">
        <v>149</v>
      </c>
      <c r="BE316" s="186">
        <f t="shared" si="78"/>
        <v>0</v>
      </c>
      <c r="BF316" s="186">
        <f t="shared" si="79"/>
        <v>0</v>
      </c>
      <c r="BG316" s="186">
        <f t="shared" si="80"/>
        <v>0</v>
      </c>
      <c r="BH316" s="186">
        <f t="shared" si="81"/>
        <v>0</v>
      </c>
      <c r="BI316" s="186">
        <f t="shared" si="82"/>
        <v>0</v>
      </c>
      <c r="BJ316" s="18" t="s">
        <v>80</v>
      </c>
      <c r="BK316" s="186">
        <f t="shared" si="83"/>
        <v>0</v>
      </c>
      <c r="BL316" s="18" t="s">
        <v>157</v>
      </c>
      <c r="BM316" s="185" t="s">
        <v>2954</v>
      </c>
    </row>
    <row r="317" spans="1:65" s="2" customFormat="1" ht="16.5" customHeight="1">
      <c r="A317" s="35"/>
      <c r="B317" s="36"/>
      <c r="C317" s="229" t="s">
        <v>2679</v>
      </c>
      <c r="D317" s="229" t="s">
        <v>1089</v>
      </c>
      <c r="E317" s="230" t="s">
        <v>3606</v>
      </c>
      <c r="F317" s="231" t="s">
        <v>3509</v>
      </c>
      <c r="G317" s="232" t="s">
        <v>155</v>
      </c>
      <c r="H317" s="233">
        <v>4</v>
      </c>
      <c r="I317" s="234"/>
      <c r="J317" s="235">
        <f t="shared" si="74"/>
        <v>0</v>
      </c>
      <c r="K317" s="231" t="s">
        <v>19</v>
      </c>
      <c r="L317" s="236"/>
      <c r="M317" s="237" t="s">
        <v>19</v>
      </c>
      <c r="N317" s="238" t="s">
        <v>43</v>
      </c>
      <c r="O317" s="65"/>
      <c r="P317" s="183">
        <f t="shared" si="75"/>
        <v>0</v>
      </c>
      <c r="Q317" s="183">
        <v>0</v>
      </c>
      <c r="R317" s="183">
        <f t="shared" si="76"/>
        <v>0</v>
      </c>
      <c r="S317" s="183">
        <v>0</v>
      </c>
      <c r="T317" s="184">
        <f t="shared" si="77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204</v>
      </c>
      <c r="AT317" s="185" t="s">
        <v>1089</v>
      </c>
      <c r="AU317" s="185" t="s">
        <v>82</v>
      </c>
      <c r="AY317" s="18" t="s">
        <v>149</v>
      </c>
      <c r="BE317" s="186">
        <f t="shared" si="78"/>
        <v>0</v>
      </c>
      <c r="BF317" s="186">
        <f t="shared" si="79"/>
        <v>0</v>
      </c>
      <c r="BG317" s="186">
        <f t="shared" si="80"/>
        <v>0</v>
      </c>
      <c r="BH317" s="186">
        <f t="shared" si="81"/>
        <v>0</v>
      </c>
      <c r="BI317" s="186">
        <f t="shared" si="82"/>
        <v>0</v>
      </c>
      <c r="BJ317" s="18" t="s">
        <v>80</v>
      </c>
      <c r="BK317" s="186">
        <f t="shared" si="83"/>
        <v>0</v>
      </c>
      <c r="BL317" s="18" t="s">
        <v>157</v>
      </c>
      <c r="BM317" s="185" t="s">
        <v>2957</v>
      </c>
    </row>
    <row r="318" spans="1:65" s="2" customFormat="1" ht="16.5" customHeight="1">
      <c r="A318" s="35"/>
      <c r="B318" s="36"/>
      <c r="C318" s="229" t="s">
        <v>2958</v>
      </c>
      <c r="D318" s="229" t="s">
        <v>1089</v>
      </c>
      <c r="E318" s="230" t="s">
        <v>3607</v>
      </c>
      <c r="F318" s="231" t="s">
        <v>3608</v>
      </c>
      <c r="G318" s="232" t="s">
        <v>155</v>
      </c>
      <c r="H318" s="233">
        <v>6</v>
      </c>
      <c r="I318" s="234"/>
      <c r="J318" s="235">
        <f t="shared" si="74"/>
        <v>0</v>
      </c>
      <c r="K318" s="231" t="s">
        <v>19</v>
      </c>
      <c r="L318" s="236"/>
      <c r="M318" s="237" t="s">
        <v>19</v>
      </c>
      <c r="N318" s="238" t="s">
        <v>43</v>
      </c>
      <c r="O318" s="65"/>
      <c r="P318" s="183">
        <f t="shared" si="75"/>
        <v>0</v>
      </c>
      <c r="Q318" s="183">
        <v>0</v>
      </c>
      <c r="R318" s="183">
        <f t="shared" si="76"/>
        <v>0</v>
      </c>
      <c r="S318" s="183">
        <v>0</v>
      </c>
      <c r="T318" s="184">
        <f t="shared" si="77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204</v>
      </c>
      <c r="AT318" s="185" t="s">
        <v>1089</v>
      </c>
      <c r="AU318" s="185" t="s">
        <v>82</v>
      </c>
      <c r="AY318" s="18" t="s">
        <v>149</v>
      </c>
      <c r="BE318" s="186">
        <f t="shared" si="78"/>
        <v>0</v>
      </c>
      <c r="BF318" s="186">
        <f t="shared" si="79"/>
        <v>0</v>
      </c>
      <c r="BG318" s="186">
        <f t="shared" si="80"/>
        <v>0</v>
      </c>
      <c r="BH318" s="186">
        <f t="shared" si="81"/>
        <v>0</v>
      </c>
      <c r="BI318" s="186">
        <f t="shared" si="82"/>
        <v>0</v>
      </c>
      <c r="BJ318" s="18" t="s">
        <v>80</v>
      </c>
      <c r="BK318" s="186">
        <f t="shared" si="83"/>
        <v>0</v>
      </c>
      <c r="BL318" s="18" t="s">
        <v>157</v>
      </c>
      <c r="BM318" s="185" t="s">
        <v>2961</v>
      </c>
    </row>
    <row r="319" spans="1:65" s="2" customFormat="1" ht="16.5" customHeight="1">
      <c r="A319" s="35"/>
      <c r="B319" s="36"/>
      <c r="C319" s="229" t="s">
        <v>2681</v>
      </c>
      <c r="D319" s="229" t="s">
        <v>1089</v>
      </c>
      <c r="E319" s="230" t="s">
        <v>3609</v>
      </c>
      <c r="F319" s="231" t="s">
        <v>3610</v>
      </c>
      <c r="G319" s="232" t="s">
        <v>155</v>
      </c>
      <c r="H319" s="233">
        <v>2</v>
      </c>
      <c r="I319" s="234"/>
      <c r="J319" s="235">
        <f t="shared" si="74"/>
        <v>0</v>
      </c>
      <c r="K319" s="231" t="s">
        <v>19</v>
      </c>
      <c r="L319" s="236"/>
      <c r="M319" s="237" t="s">
        <v>19</v>
      </c>
      <c r="N319" s="238" t="s">
        <v>43</v>
      </c>
      <c r="O319" s="65"/>
      <c r="P319" s="183">
        <f t="shared" si="75"/>
        <v>0</v>
      </c>
      <c r="Q319" s="183">
        <v>0</v>
      </c>
      <c r="R319" s="183">
        <f t="shared" si="76"/>
        <v>0</v>
      </c>
      <c r="S319" s="183">
        <v>0</v>
      </c>
      <c r="T319" s="184">
        <f t="shared" si="77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204</v>
      </c>
      <c r="AT319" s="185" t="s">
        <v>1089</v>
      </c>
      <c r="AU319" s="185" t="s">
        <v>82</v>
      </c>
      <c r="AY319" s="18" t="s">
        <v>149</v>
      </c>
      <c r="BE319" s="186">
        <f t="shared" si="78"/>
        <v>0</v>
      </c>
      <c r="BF319" s="186">
        <f t="shared" si="79"/>
        <v>0</v>
      </c>
      <c r="BG319" s="186">
        <f t="shared" si="80"/>
        <v>0</v>
      </c>
      <c r="BH319" s="186">
        <f t="shared" si="81"/>
        <v>0</v>
      </c>
      <c r="BI319" s="186">
        <f t="shared" si="82"/>
        <v>0</v>
      </c>
      <c r="BJ319" s="18" t="s">
        <v>80</v>
      </c>
      <c r="BK319" s="186">
        <f t="shared" si="83"/>
        <v>0</v>
      </c>
      <c r="BL319" s="18" t="s">
        <v>157</v>
      </c>
      <c r="BM319" s="185" t="s">
        <v>2964</v>
      </c>
    </row>
    <row r="320" spans="1:65" s="2" customFormat="1" ht="24.2" customHeight="1">
      <c r="A320" s="35"/>
      <c r="B320" s="36"/>
      <c r="C320" s="229" t="s">
        <v>2965</v>
      </c>
      <c r="D320" s="229" t="s">
        <v>1089</v>
      </c>
      <c r="E320" s="230" t="s">
        <v>3611</v>
      </c>
      <c r="F320" s="231" t="s">
        <v>3398</v>
      </c>
      <c r="G320" s="232" t="s">
        <v>155</v>
      </c>
      <c r="H320" s="233">
        <v>14</v>
      </c>
      <c r="I320" s="234"/>
      <c r="J320" s="235">
        <f t="shared" si="74"/>
        <v>0</v>
      </c>
      <c r="K320" s="231" t="s">
        <v>19</v>
      </c>
      <c r="L320" s="236"/>
      <c r="M320" s="237" t="s">
        <v>19</v>
      </c>
      <c r="N320" s="238" t="s">
        <v>43</v>
      </c>
      <c r="O320" s="65"/>
      <c r="P320" s="183">
        <f t="shared" si="75"/>
        <v>0</v>
      </c>
      <c r="Q320" s="183">
        <v>0</v>
      </c>
      <c r="R320" s="183">
        <f t="shared" si="76"/>
        <v>0</v>
      </c>
      <c r="S320" s="183">
        <v>0</v>
      </c>
      <c r="T320" s="184">
        <f t="shared" si="77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204</v>
      </c>
      <c r="AT320" s="185" t="s">
        <v>1089</v>
      </c>
      <c r="AU320" s="185" t="s">
        <v>82</v>
      </c>
      <c r="AY320" s="18" t="s">
        <v>149</v>
      </c>
      <c r="BE320" s="186">
        <f t="shared" si="78"/>
        <v>0</v>
      </c>
      <c r="BF320" s="186">
        <f t="shared" si="79"/>
        <v>0</v>
      </c>
      <c r="BG320" s="186">
        <f t="shared" si="80"/>
        <v>0</v>
      </c>
      <c r="BH320" s="186">
        <f t="shared" si="81"/>
        <v>0</v>
      </c>
      <c r="BI320" s="186">
        <f t="shared" si="82"/>
        <v>0</v>
      </c>
      <c r="BJ320" s="18" t="s">
        <v>80</v>
      </c>
      <c r="BK320" s="186">
        <f t="shared" si="83"/>
        <v>0</v>
      </c>
      <c r="BL320" s="18" t="s">
        <v>157</v>
      </c>
      <c r="BM320" s="185" t="s">
        <v>2967</v>
      </c>
    </row>
    <row r="321" spans="1:65" s="2" customFormat="1" ht="16.5" customHeight="1">
      <c r="A321" s="35"/>
      <c r="B321" s="36"/>
      <c r="C321" s="229" t="s">
        <v>2683</v>
      </c>
      <c r="D321" s="229" t="s">
        <v>1089</v>
      </c>
      <c r="E321" s="230" t="s">
        <v>3612</v>
      </c>
      <c r="F321" s="231" t="s">
        <v>3517</v>
      </c>
      <c r="G321" s="232" t="s">
        <v>155</v>
      </c>
      <c r="H321" s="233">
        <v>3</v>
      </c>
      <c r="I321" s="234"/>
      <c r="J321" s="235">
        <f t="shared" si="74"/>
        <v>0</v>
      </c>
      <c r="K321" s="231" t="s">
        <v>19</v>
      </c>
      <c r="L321" s="236"/>
      <c r="M321" s="237" t="s">
        <v>19</v>
      </c>
      <c r="N321" s="238" t="s">
        <v>43</v>
      </c>
      <c r="O321" s="65"/>
      <c r="P321" s="183">
        <f t="shared" si="75"/>
        <v>0</v>
      </c>
      <c r="Q321" s="183">
        <v>0</v>
      </c>
      <c r="R321" s="183">
        <f t="shared" si="76"/>
        <v>0</v>
      </c>
      <c r="S321" s="183">
        <v>0</v>
      </c>
      <c r="T321" s="184">
        <f t="shared" si="77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204</v>
      </c>
      <c r="AT321" s="185" t="s">
        <v>1089</v>
      </c>
      <c r="AU321" s="185" t="s">
        <v>82</v>
      </c>
      <c r="AY321" s="18" t="s">
        <v>149</v>
      </c>
      <c r="BE321" s="186">
        <f t="shared" si="78"/>
        <v>0</v>
      </c>
      <c r="BF321" s="186">
        <f t="shared" si="79"/>
        <v>0</v>
      </c>
      <c r="BG321" s="186">
        <f t="shared" si="80"/>
        <v>0</v>
      </c>
      <c r="BH321" s="186">
        <f t="shared" si="81"/>
        <v>0</v>
      </c>
      <c r="BI321" s="186">
        <f t="shared" si="82"/>
        <v>0</v>
      </c>
      <c r="BJ321" s="18" t="s">
        <v>80</v>
      </c>
      <c r="BK321" s="186">
        <f t="shared" si="83"/>
        <v>0</v>
      </c>
      <c r="BL321" s="18" t="s">
        <v>157</v>
      </c>
      <c r="BM321" s="185" t="s">
        <v>2969</v>
      </c>
    </row>
    <row r="322" spans="1:65" s="2" customFormat="1" ht="16.5" customHeight="1">
      <c r="A322" s="35"/>
      <c r="B322" s="36"/>
      <c r="C322" s="229" t="s">
        <v>2970</v>
      </c>
      <c r="D322" s="229" t="s">
        <v>1089</v>
      </c>
      <c r="E322" s="230" t="s">
        <v>3613</v>
      </c>
      <c r="F322" s="231" t="s">
        <v>3400</v>
      </c>
      <c r="G322" s="232" t="s">
        <v>155</v>
      </c>
      <c r="H322" s="233">
        <v>11</v>
      </c>
      <c r="I322" s="234"/>
      <c r="J322" s="235">
        <f t="shared" si="74"/>
        <v>0</v>
      </c>
      <c r="K322" s="231" t="s">
        <v>19</v>
      </c>
      <c r="L322" s="236"/>
      <c r="M322" s="237" t="s">
        <v>19</v>
      </c>
      <c r="N322" s="238" t="s">
        <v>43</v>
      </c>
      <c r="O322" s="65"/>
      <c r="P322" s="183">
        <f t="shared" si="75"/>
        <v>0</v>
      </c>
      <c r="Q322" s="183">
        <v>0</v>
      </c>
      <c r="R322" s="183">
        <f t="shared" si="76"/>
        <v>0</v>
      </c>
      <c r="S322" s="183">
        <v>0</v>
      </c>
      <c r="T322" s="184">
        <f t="shared" si="77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204</v>
      </c>
      <c r="AT322" s="185" t="s">
        <v>1089</v>
      </c>
      <c r="AU322" s="185" t="s">
        <v>82</v>
      </c>
      <c r="AY322" s="18" t="s">
        <v>149</v>
      </c>
      <c r="BE322" s="186">
        <f t="shared" si="78"/>
        <v>0</v>
      </c>
      <c r="BF322" s="186">
        <f t="shared" si="79"/>
        <v>0</v>
      </c>
      <c r="BG322" s="186">
        <f t="shared" si="80"/>
        <v>0</v>
      </c>
      <c r="BH322" s="186">
        <f t="shared" si="81"/>
        <v>0</v>
      </c>
      <c r="BI322" s="186">
        <f t="shared" si="82"/>
        <v>0</v>
      </c>
      <c r="BJ322" s="18" t="s">
        <v>80</v>
      </c>
      <c r="BK322" s="186">
        <f t="shared" si="83"/>
        <v>0</v>
      </c>
      <c r="BL322" s="18" t="s">
        <v>157</v>
      </c>
      <c r="BM322" s="185" t="s">
        <v>2972</v>
      </c>
    </row>
    <row r="323" spans="1:65" s="2" customFormat="1" ht="16.5" customHeight="1">
      <c r="A323" s="35"/>
      <c r="B323" s="36"/>
      <c r="C323" s="229" t="s">
        <v>2685</v>
      </c>
      <c r="D323" s="229" t="s">
        <v>1089</v>
      </c>
      <c r="E323" s="230" t="s">
        <v>3614</v>
      </c>
      <c r="F323" s="231" t="s">
        <v>3402</v>
      </c>
      <c r="G323" s="232" t="s">
        <v>155</v>
      </c>
      <c r="H323" s="233">
        <v>3</v>
      </c>
      <c r="I323" s="234"/>
      <c r="J323" s="235">
        <f t="shared" si="74"/>
        <v>0</v>
      </c>
      <c r="K323" s="231" t="s">
        <v>19</v>
      </c>
      <c r="L323" s="236"/>
      <c r="M323" s="237" t="s">
        <v>19</v>
      </c>
      <c r="N323" s="238" t="s">
        <v>43</v>
      </c>
      <c r="O323" s="65"/>
      <c r="P323" s="183">
        <f t="shared" si="75"/>
        <v>0</v>
      </c>
      <c r="Q323" s="183">
        <v>0</v>
      </c>
      <c r="R323" s="183">
        <f t="shared" si="76"/>
        <v>0</v>
      </c>
      <c r="S323" s="183">
        <v>0</v>
      </c>
      <c r="T323" s="184">
        <f t="shared" si="77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204</v>
      </c>
      <c r="AT323" s="185" t="s">
        <v>1089</v>
      </c>
      <c r="AU323" s="185" t="s">
        <v>82</v>
      </c>
      <c r="AY323" s="18" t="s">
        <v>149</v>
      </c>
      <c r="BE323" s="186">
        <f t="shared" si="78"/>
        <v>0</v>
      </c>
      <c r="BF323" s="186">
        <f t="shared" si="79"/>
        <v>0</v>
      </c>
      <c r="BG323" s="186">
        <f t="shared" si="80"/>
        <v>0</v>
      </c>
      <c r="BH323" s="186">
        <f t="shared" si="81"/>
        <v>0</v>
      </c>
      <c r="BI323" s="186">
        <f t="shared" si="82"/>
        <v>0</v>
      </c>
      <c r="BJ323" s="18" t="s">
        <v>80</v>
      </c>
      <c r="BK323" s="186">
        <f t="shared" si="83"/>
        <v>0</v>
      </c>
      <c r="BL323" s="18" t="s">
        <v>157</v>
      </c>
      <c r="BM323" s="185" t="s">
        <v>2974</v>
      </c>
    </row>
    <row r="324" spans="1:65" s="2" customFormat="1" ht="16.5" customHeight="1">
      <c r="A324" s="35"/>
      <c r="B324" s="36"/>
      <c r="C324" s="229" t="s">
        <v>2975</v>
      </c>
      <c r="D324" s="229" t="s">
        <v>1089</v>
      </c>
      <c r="E324" s="230" t="s">
        <v>3615</v>
      </c>
      <c r="F324" s="231" t="s">
        <v>3404</v>
      </c>
      <c r="G324" s="232" t="s">
        <v>155</v>
      </c>
      <c r="H324" s="233">
        <v>109</v>
      </c>
      <c r="I324" s="234"/>
      <c r="J324" s="235">
        <f t="shared" si="74"/>
        <v>0</v>
      </c>
      <c r="K324" s="231" t="s">
        <v>19</v>
      </c>
      <c r="L324" s="236"/>
      <c r="M324" s="237" t="s">
        <v>19</v>
      </c>
      <c r="N324" s="238" t="s">
        <v>43</v>
      </c>
      <c r="O324" s="65"/>
      <c r="P324" s="183">
        <f t="shared" si="75"/>
        <v>0</v>
      </c>
      <c r="Q324" s="183">
        <v>0</v>
      </c>
      <c r="R324" s="183">
        <f t="shared" si="76"/>
        <v>0</v>
      </c>
      <c r="S324" s="183">
        <v>0</v>
      </c>
      <c r="T324" s="184">
        <f t="shared" si="77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204</v>
      </c>
      <c r="AT324" s="185" t="s">
        <v>1089</v>
      </c>
      <c r="AU324" s="185" t="s">
        <v>82</v>
      </c>
      <c r="AY324" s="18" t="s">
        <v>149</v>
      </c>
      <c r="BE324" s="186">
        <f t="shared" si="78"/>
        <v>0</v>
      </c>
      <c r="BF324" s="186">
        <f t="shared" si="79"/>
        <v>0</v>
      </c>
      <c r="BG324" s="186">
        <f t="shared" si="80"/>
        <v>0</v>
      </c>
      <c r="BH324" s="186">
        <f t="shared" si="81"/>
        <v>0</v>
      </c>
      <c r="BI324" s="186">
        <f t="shared" si="82"/>
        <v>0</v>
      </c>
      <c r="BJ324" s="18" t="s">
        <v>80</v>
      </c>
      <c r="BK324" s="186">
        <f t="shared" si="83"/>
        <v>0</v>
      </c>
      <c r="BL324" s="18" t="s">
        <v>157</v>
      </c>
      <c r="BM324" s="185" t="s">
        <v>2978</v>
      </c>
    </row>
    <row r="325" spans="1:65" s="2" customFormat="1" ht="33" customHeight="1">
      <c r="A325" s="35"/>
      <c r="B325" s="36"/>
      <c r="C325" s="174" t="s">
        <v>2687</v>
      </c>
      <c r="D325" s="174" t="s">
        <v>152</v>
      </c>
      <c r="E325" s="175" t="s">
        <v>3616</v>
      </c>
      <c r="F325" s="176" t="s">
        <v>3406</v>
      </c>
      <c r="G325" s="177" t="s">
        <v>155</v>
      </c>
      <c r="H325" s="178">
        <v>1</v>
      </c>
      <c r="I325" s="179"/>
      <c r="J325" s="180">
        <f t="shared" si="74"/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 t="shared" si="75"/>
        <v>0</v>
      </c>
      <c r="Q325" s="183">
        <v>0</v>
      </c>
      <c r="R325" s="183">
        <f t="shared" si="76"/>
        <v>0</v>
      </c>
      <c r="S325" s="183">
        <v>0</v>
      </c>
      <c r="T325" s="184">
        <f t="shared" si="77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82</v>
      </c>
      <c r="AY325" s="18" t="s">
        <v>149</v>
      </c>
      <c r="BE325" s="186">
        <f t="shared" si="78"/>
        <v>0</v>
      </c>
      <c r="BF325" s="186">
        <f t="shared" si="79"/>
        <v>0</v>
      </c>
      <c r="BG325" s="186">
        <f t="shared" si="80"/>
        <v>0</v>
      </c>
      <c r="BH325" s="186">
        <f t="shared" si="81"/>
        <v>0</v>
      </c>
      <c r="BI325" s="186">
        <f t="shared" si="82"/>
        <v>0</v>
      </c>
      <c r="BJ325" s="18" t="s">
        <v>80</v>
      </c>
      <c r="BK325" s="186">
        <f t="shared" si="83"/>
        <v>0</v>
      </c>
      <c r="BL325" s="18" t="s">
        <v>157</v>
      </c>
      <c r="BM325" s="185" t="s">
        <v>2981</v>
      </c>
    </row>
    <row r="326" spans="1:65" s="2" customFormat="1" ht="16.5" customHeight="1">
      <c r="A326" s="35"/>
      <c r="B326" s="36"/>
      <c r="C326" s="229" t="s">
        <v>2982</v>
      </c>
      <c r="D326" s="229" t="s">
        <v>1089</v>
      </c>
      <c r="E326" s="230" t="s">
        <v>3617</v>
      </c>
      <c r="F326" s="231" t="s">
        <v>3618</v>
      </c>
      <c r="G326" s="232" t="s">
        <v>155</v>
      </c>
      <c r="H326" s="233">
        <v>1</v>
      </c>
      <c r="I326" s="234"/>
      <c r="J326" s="235">
        <f t="shared" si="74"/>
        <v>0</v>
      </c>
      <c r="K326" s="231" t="s">
        <v>19</v>
      </c>
      <c r="L326" s="236"/>
      <c r="M326" s="237" t="s">
        <v>19</v>
      </c>
      <c r="N326" s="238" t="s">
        <v>43</v>
      </c>
      <c r="O326" s="65"/>
      <c r="P326" s="183">
        <f t="shared" si="75"/>
        <v>0</v>
      </c>
      <c r="Q326" s="183">
        <v>0</v>
      </c>
      <c r="R326" s="183">
        <f t="shared" si="76"/>
        <v>0</v>
      </c>
      <c r="S326" s="183">
        <v>0</v>
      </c>
      <c r="T326" s="184">
        <f t="shared" si="77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204</v>
      </c>
      <c r="AT326" s="185" t="s">
        <v>1089</v>
      </c>
      <c r="AU326" s="185" t="s">
        <v>82</v>
      </c>
      <c r="AY326" s="18" t="s">
        <v>149</v>
      </c>
      <c r="BE326" s="186">
        <f t="shared" si="78"/>
        <v>0</v>
      </c>
      <c r="BF326" s="186">
        <f t="shared" si="79"/>
        <v>0</v>
      </c>
      <c r="BG326" s="186">
        <f t="shared" si="80"/>
        <v>0</v>
      </c>
      <c r="BH326" s="186">
        <f t="shared" si="81"/>
        <v>0</v>
      </c>
      <c r="BI326" s="186">
        <f t="shared" si="82"/>
        <v>0</v>
      </c>
      <c r="BJ326" s="18" t="s">
        <v>80</v>
      </c>
      <c r="BK326" s="186">
        <f t="shared" si="83"/>
        <v>0</v>
      </c>
      <c r="BL326" s="18" t="s">
        <v>157</v>
      </c>
      <c r="BM326" s="185" t="s">
        <v>2985</v>
      </c>
    </row>
    <row r="327" spans="1:65" s="2" customFormat="1" ht="33" customHeight="1">
      <c r="A327" s="35"/>
      <c r="B327" s="36"/>
      <c r="C327" s="174" t="s">
        <v>2690</v>
      </c>
      <c r="D327" s="174" t="s">
        <v>152</v>
      </c>
      <c r="E327" s="175" t="s">
        <v>3619</v>
      </c>
      <c r="F327" s="176" t="s">
        <v>3327</v>
      </c>
      <c r="G327" s="177" t="s">
        <v>155</v>
      </c>
      <c r="H327" s="178">
        <v>1</v>
      </c>
      <c r="I327" s="179"/>
      <c r="J327" s="180">
        <f t="shared" si="74"/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 t="shared" si="75"/>
        <v>0</v>
      </c>
      <c r="Q327" s="183">
        <v>0</v>
      </c>
      <c r="R327" s="183">
        <f t="shared" si="76"/>
        <v>0</v>
      </c>
      <c r="S327" s="183">
        <v>0</v>
      </c>
      <c r="T327" s="184">
        <f t="shared" si="77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82</v>
      </c>
      <c r="AY327" s="18" t="s">
        <v>149</v>
      </c>
      <c r="BE327" s="186">
        <f t="shared" si="78"/>
        <v>0</v>
      </c>
      <c r="BF327" s="186">
        <f t="shared" si="79"/>
        <v>0</v>
      </c>
      <c r="BG327" s="186">
        <f t="shared" si="80"/>
        <v>0</v>
      </c>
      <c r="BH327" s="186">
        <f t="shared" si="81"/>
        <v>0</v>
      </c>
      <c r="BI327" s="186">
        <f t="shared" si="82"/>
        <v>0</v>
      </c>
      <c r="BJ327" s="18" t="s">
        <v>80</v>
      </c>
      <c r="BK327" s="186">
        <f t="shared" si="83"/>
        <v>0</v>
      </c>
      <c r="BL327" s="18" t="s">
        <v>157</v>
      </c>
      <c r="BM327" s="185" t="s">
        <v>2988</v>
      </c>
    </row>
    <row r="328" spans="1:65" s="2" customFormat="1" ht="44.25" customHeight="1">
      <c r="A328" s="35"/>
      <c r="B328" s="36"/>
      <c r="C328" s="174" t="s">
        <v>2989</v>
      </c>
      <c r="D328" s="174" t="s">
        <v>152</v>
      </c>
      <c r="E328" s="175" t="s">
        <v>3620</v>
      </c>
      <c r="F328" s="176" t="s">
        <v>3411</v>
      </c>
      <c r="G328" s="177" t="s">
        <v>247</v>
      </c>
      <c r="H328" s="178">
        <v>4090</v>
      </c>
      <c r="I328" s="179"/>
      <c r="J328" s="180">
        <f t="shared" si="74"/>
        <v>0</v>
      </c>
      <c r="K328" s="176" t="s">
        <v>19</v>
      </c>
      <c r="L328" s="40"/>
      <c r="M328" s="181" t="s">
        <v>19</v>
      </c>
      <c r="N328" s="182" t="s">
        <v>43</v>
      </c>
      <c r="O328" s="65"/>
      <c r="P328" s="183">
        <f t="shared" si="75"/>
        <v>0</v>
      </c>
      <c r="Q328" s="183">
        <v>0</v>
      </c>
      <c r="R328" s="183">
        <f t="shared" si="76"/>
        <v>0</v>
      </c>
      <c r="S328" s="183">
        <v>0</v>
      </c>
      <c r="T328" s="184">
        <f t="shared" si="77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82</v>
      </c>
      <c r="AY328" s="18" t="s">
        <v>149</v>
      </c>
      <c r="BE328" s="186">
        <f t="shared" si="78"/>
        <v>0</v>
      </c>
      <c r="BF328" s="186">
        <f t="shared" si="79"/>
        <v>0</v>
      </c>
      <c r="BG328" s="186">
        <f t="shared" si="80"/>
        <v>0</v>
      </c>
      <c r="BH328" s="186">
        <f t="shared" si="81"/>
        <v>0</v>
      </c>
      <c r="BI328" s="186">
        <f t="shared" si="82"/>
        <v>0</v>
      </c>
      <c r="BJ328" s="18" t="s">
        <v>80</v>
      </c>
      <c r="BK328" s="186">
        <f t="shared" si="83"/>
        <v>0</v>
      </c>
      <c r="BL328" s="18" t="s">
        <v>157</v>
      </c>
      <c r="BM328" s="185" t="s">
        <v>2991</v>
      </c>
    </row>
    <row r="329" spans="1:65" s="2" customFormat="1" ht="33" customHeight="1">
      <c r="A329" s="35"/>
      <c r="B329" s="36"/>
      <c r="C329" s="229" t="s">
        <v>2693</v>
      </c>
      <c r="D329" s="229" t="s">
        <v>1089</v>
      </c>
      <c r="E329" s="230" t="s">
        <v>3621</v>
      </c>
      <c r="F329" s="231" t="s">
        <v>3413</v>
      </c>
      <c r="G329" s="232" t="s">
        <v>247</v>
      </c>
      <c r="H329" s="233">
        <v>300</v>
      </c>
      <c r="I329" s="234"/>
      <c r="J329" s="235">
        <f t="shared" si="74"/>
        <v>0</v>
      </c>
      <c r="K329" s="231" t="s">
        <v>19</v>
      </c>
      <c r="L329" s="236"/>
      <c r="M329" s="237" t="s">
        <v>19</v>
      </c>
      <c r="N329" s="238" t="s">
        <v>43</v>
      </c>
      <c r="O329" s="65"/>
      <c r="P329" s="183">
        <f t="shared" si="75"/>
        <v>0</v>
      </c>
      <c r="Q329" s="183">
        <v>0</v>
      </c>
      <c r="R329" s="183">
        <f t="shared" si="76"/>
        <v>0</v>
      </c>
      <c r="S329" s="183">
        <v>0</v>
      </c>
      <c r="T329" s="184">
        <f t="shared" si="77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204</v>
      </c>
      <c r="AT329" s="185" t="s">
        <v>1089</v>
      </c>
      <c r="AU329" s="185" t="s">
        <v>82</v>
      </c>
      <c r="AY329" s="18" t="s">
        <v>149</v>
      </c>
      <c r="BE329" s="186">
        <f t="shared" si="78"/>
        <v>0</v>
      </c>
      <c r="BF329" s="186">
        <f t="shared" si="79"/>
        <v>0</v>
      </c>
      <c r="BG329" s="186">
        <f t="shared" si="80"/>
        <v>0</v>
      </c>
      <c r="BH329" s="186">
        <f t="shared" si="81"/>
        <v>0</v>
      </c>
      <c r="BI329" s="186">
        <f t="shared" si="82"/>
        <v>0</v>
      </c>
      <c r="BJ329" s="18" t="s">
        <v>80</v>
      </c>
      <c r="BK329" s="186">
        <f t="shared" si="83"/>
        <v>0</v>
      </c>
      <c r="BL329" s="18" t="s">
        <v>157</v>
      </c>
      <c r="BM329" s="185" t="s">
        <v>2996</v>
      </c>
    </row>
    <row r="330" spans="1:65" s="2" customFormat="1" ht="33" customHeight="1">
      <c r="A330" s="35"/>
      <c r="B330" s="36"/>
      <c r="C330" s="229" t="s">
        <v>2997</v>
      </c>
      <c r="D330" s="229" t="s">
        <v>1089</v>
      </c>
      <c r="E330" s="230" t="s">
        <v>3622</v>
      </c>
      <c r="F330" s="231" t="s">
        <v>3415</v>
      </c>
      <c r="G330" s="232" t="s">
        <v>247</v>
      </c>
      <c r="H330" s="233">
        <v>1980</v>
      </c>
      <c r="I330" s="234"/>
      <c r="J330" s="235">
        <f t="shared" si="74"/>
        <v>0</v>
      </c>
      <c r="K330" s="231" t="s">
        <v>19</v>
      </c>
      <c r="L330" s="236"/>
      <c r="M330" s="237" t="s">
        <v>19</v>
      </c>
      <c r="N330" s="238" t="s">
        <v>43</v>
      </c>
      <c r="O330" s="65"/>
      <c r="P330" s="183">
        <f t="shared" si="75"/>
        <v>0</v>
      </c>
      <c r="Q330" s="183">
        <v>0</v>
      </c>
      <c r="R330" s="183">
        <f t="shared" si="76"/>
        <v>0</v>
      </c>
      <c r="S330" s="183">
        <v>0</v>
      </c>
      <c r="T330" s="184">
        <f t="shared" si="77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204</v>
      </c>
      <c r="AT330" s="185" t="s">
        <v>1089</v>
      </c>
      <c r="AU330" s="185" t="s">
        <v>82</v>
      </c>
      <c r="AY330" s="18" t="s">
        <v>149</v>
      </c>
      <c r="BE330" s="186">
        <f t="shared" si="78"/>
        <v>0</v>
      </c>
      <c r="BF330" s="186">
        <f t="shared" si="79"/>
        <v>0</v>
      </c>
      <c r="BG330" s="186">
        <f t="shared" si="80"/>
        <v>0</v>
      </c>
      <c r="BH330" s="186">
        <f t="shared" si="81"/>
        <v>0</v>
      </c>
      <c r="BI330" s="186">
        <f t="shared" si="82"/>
        <v>0</v>
      </c>
      <c r="BJ330" s="18" t="s">
        <v>80</v>
      </c>
      <c r="BK330" s="186">
        <f t="shared" si="83"/>
        <v>0</v>
      </c>
      <c r="BL330" s="18" t="s">
        <v>157</v>
      </c>
      <c r="BM330" s="185" t="s">
        <v>2998</v>
      </c>
    </row>
    <row r="331" spans="1:65" s="2" customFormat="1" ht="33" customHeight="1">
      <c r="A331" s="35"/>
      <c r="B331" s="36"/>
      <c r="C331" s="229" t="s">
        <v>2696</v>
      </c>
      <c r="D331" s="229" t="s">
        <v>1089</v>
      </c>
      <c r="E331" s="230" t="s">
        <v>3623</v>
      </c>
      <c r="F331" s="231" t="s">
        <v>3417</v>
      </c>
      <c r="G331" s="232" t="s">
        <v>247</v>
      </c>
      <c r="H331" s="233">
        <v>1600</v>
      </c>
      <c r="I331" s="234"/>
      <c r="J331" s="235">
        <f t="shared" si="74"/>
        <v>0</v>
      </c>
      <c r="K331" s="231" t="s">
        <v>19</v>
      </c>
      <c r="L331" s="236"/>
      <c r="M331" s="237" t="s">
        <v>19</v>
      </c>
      <c r="N331" s="238" t="s">
        <v>43</v>
      </c>
      <c r="O331" s="65"/>
      <c r="P331" s="183">
        <f t="shared" si="75"/>
        <v>0</v>
      </c>
      <c r="Q331" s="183">
        <v>0</v>
      </c>
      <c r="R331" s="183">
        <f t="shared" si="76"/>
        <v>0</v>
      </c>
      <c r="S331" s="183">
        <v>0</v>
      </c>
      <c r="T331" s="184">
        <f t="shared" si="77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204</v>
      </c>
      <c r="AT331" s="185" t="s">
        <v>1089</v>
      </c>
      <c r="AU331" s="185" t="s">
        <v>82</v>
      </c>
      <c r="AY331" s="18" t="s">
        <v>149</v>
      </c>
      <c r="BE331" s="186">
        <f t="shared" si="78"/>
        <v>0</v>
      </c>
      <c r="BF331" s="186">
        <f t="shared" si="79"/>
        <v>0</v>
      </c>
      <c r="BG331" s="186">
        <f t="shared" si="80"/>
        <v>0</v>
      </c>
      <c r="BH331" s="186">
        <f t="shared" si="81"/>
        <v>0</v>
      </c>
      <c r="BI331" s="186">
        <f t="shared" si="82"/>
        <v>0</v>
      </c>
      <c r="BJ331" s="18" t="s">
        <v>80</v>
      </c>
      <c r="BK331" s="186">
        <f t="shared" si="83"/>
        <v>0</v>
      </c>
      <c r="BL331" s="18" t="s">
        <v>157</v>
      </c>
      <c r="BM331" s="185" t="s">
        <v>3003</v>
      </c>
    </row>
    <row r="332" spans="1:65" s="2" customFormat="1" ht="33" customHeight="1">
      <c r="A332" s="35"/>
      <c r="B332" s="36"/>
      <c r="C332" s="229" t="s">
        <v>3004</v>
      </c>
      <c r="D332" s="229" t="s">
        <v>1089</v>
      </c>
      <c r="E332" s="230" t="s">
        <v>3624</v>
      </c>
      <c r="F332" s="231" t="s">
        <v>3419</v>
      </c>
      <c r="G332" s="232" t="s">
        <v>247</v>
      </c>
      <c r="H332" s="233">
        <v>100</v>
      </c>
      <c r="I332" s="234"/>
      <c r="J332" s="235">
        <f t="shared" si="74"/>
        <v>0</v>
      </c>
      <c r="K332" s="231" t="s">
        <v>19</v>
      </c>
      <c r="L332" s="236"/>
      <c r="M332" s="237" t="s">
        <v>19</v>
      </c>
      <c r="N332" s="238" t="s">
        <v>43</v>
      </c>
      <c r="O332" s="65"/>
      <c r="P332" s="183">
        <f t="shared" si="75"/>
        <v>0</v>
      </c>
      <c r="Q332" s="183">
        <v>0</v>
      </c>
      <c r="R332" s="183">
        <f t="shared" si="76"/>
        <v>0</v>
      </c>
      <c r="S332" s="183">
        <v>0</v>
      </c>
      <c r="T332" s="184">
        <f t="shared" si="77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204</v>
      </c>
      <c r="AT332" s="185" t="s">
        <v>1089</v>
      </c>
      <c r="AU332" s="185" t="s">
        <v>82</v>
      </c>
      <c r="AY332" s="18" t="s">
        <v>149</v>
      </c>
      <c r="BE332" s="186">
        <f t="shared" si="78"/>
        <v>0</v>
      </c>
      <c r="BF332" s="186">
        <f t="shared" si="79"/>
        <v>0</v>
      </c>
      <c r="BG332" s="186">
        <f t="shared" si="80"/>
        <v>0</v>
      </c>
      <c r="BH332" s="186">
        <f t="shared" si="81"/>
        <v>0</v>
      </c>
      <c r="BI332" s="186">
        <f t="shared" si="82"/>
        <v>0</v>
      </c>
      <c r="BJ332" s="18" t="s">
        <v>80</v>
      </c>
      <c r="BK332" s="186">
        <f t="shared" si="83"/>
        <v>0</v>
      </c>
      <c r="BL332" s="18" t="s">
        <v>157</v>
      </c>
      <c r="BM332" s="185" t="s">
        <v>3007</v>
      </c>
    </row>
    <row r="333" spans="1:65" s="2" customFormat="1" ht="33" customHeight="1">
      <c r="A333" s="35"/>
      <c r="B333" s="36"/>
      <c r="C333" s="229" t="s">
        <v>2699</v>
      </c>
      <c r="D333" s="229" t="s">
        <v>1089</v>
      </c>
      <c r="E333" s="230" t="s">
        <v>3625</v>
      </c>
      <c r="F333" s="231" t="s">
        <v>3423</v>
      </c>
      <c r="G333" s="232" t="s">
        <v>247</v>
      </c>
      <c r="H333" s="233">
        <v>50</v>
      </c>
      <c r="I333" s="234"/>
      <c r="J333" s="235">
        <f aca="true" t="shared" si="84" ref="J333:J364">ROUND(I333*H333,2)</f>
        <v>0</v>
      </c>
      <c r="K333" s="231" t="s">
        <v>19</v>
      </c>
      <c r="L333" s="236"/>
      <c r="M333" s="237" t="s">
        <v>19</v>
      </c>
      <c r="N333" s="238" t="s">
        <v>43</v>
      </c>
      <c r="O333" s="65"/>
      <c r="P333" s="183">
        <f aca="true" t="shared" si="85" ref="P333:P364">O333*H333</f>
        <v>0</v>
      </c>
      <c r="Q333" s="183">
        <v>0</v>
      </c>
      <c r="R333" s="183">
        <f aca="true" t="shared" si="86" ref="R333:R364">Q333*H333</f>
        <v>0</v>
      </c>
      <c r="S333" s="183">
        <v>0</v>
      </c>
      <c r="T333" s="184">
        <f aca="true" t="shared" si="87" ref="T333:T364"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204</v>
      </c>
      <c r="AT333" s="185" t="s">
        <v>1089</v>
      </c>
      <c r="AU333" s="185" t="s">
        <v>82</v>
      </c>
      <c r="AY333" s="18" t="s">
        <v>149</v>
      </c>
      <c r="BE333" s="186">
        <f aca="true" t="shared" si="88" ref="BE333:BE345">IF(N333="základní",J333,0)</f>
        <v>0</v>
      </c>
      <c r="BF333" s="186">
        <f aca="true" t="shared" si="89" ref="BF333:BF345">IF(N333="snížená",J333,0)</f>
        <v>0</v>
      </c>
      <c r="BG333" s="186">
        <f aca="true" t="shared" si="90" ref="BG333:BG345">IF(N333="zákl. přenesená",J333,0)</f>
        <v>0</v>
      </c>
      <c r="BH333" s="186">
        <f aca="true" t="shared" si="91" ref="BH333:BH345">IF(N333="sníž. přenesená",J333,0)</f>
        <v>0</v>
      </c>
      <c r="BI333" s="186">
        <f aca="true" t="shared" si="92" ref="BI333:BI345">IF(N333="nulová",J333,0)</f>
        <v>0</v>
      </c>
      <c r="BJ333" s="18" t="s">
        <v>80</v>
      </c>
      <c r="BK333" s="186">
        <f aca="true" t="shared" si="93" ref="BK333:BK345">ROUND(I333*H333,2)</f>
        <v>0</v>
      </c>
      <c r="BL333" s="18" t="s">
        <v>157</v>
      </c>
      <c r="BM333" s="185" t="s">
        <v>3010</v>
      </c>
    </row>
    <row r="334" spans="1:65" s="2" customFormat="1" ht="33" customHeight="1">
      <c r="A334" s="35"/>
      <c r="B334" s="36"/>
      <c r="C334" s="229" t="s">
        <v>3011</v>
      </c>
      <c r="D334" s="229" t="s">
        <v>1089</v>
      </c>
      <c r="E334" s="230" t="s">
        <v>3626</v>
      </c>
      <c r="F334" s="231" t="s">
        <v>3425</v>
      </c>
      <c r="G334" s="232" t="s">
        <v>247</v>
      </c>
      <c r="H334" s="233">
        <v>60</v>
      </c>
      <c r="I334" s="234"/>
      <c r="J334" s="235">
        <f t="shared" si="84"/>
        <v>0</v>
      </c>
      <c r="K334" s="231" t="s">
        <v>19</v>
      </c>
      <c r="L334" s="236"/>
      <c r="M334" s="237" t="s">
        <v>19</v>
      </c>
      <c r="N334" s="238" t="s">
        <v>43</v>
      </c>
      <c r="O334" s="65"/>
      <c r="P334" s="183">
        <f t="shared" si="85"/>
        <v>0</v>
      </c>
      <c r="Q334" s="183">
        <v>0</v>
      </c>
      <c r="R334" s="183">
        <f t="shared" si="86"/>
        <v>0</v>
      </c>
      <c r="S334" s="183">
        <v>0</v>
      </c>
      <c r="T334" s="184">
        <f t="shared" si="87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204</v>
      </c>
      <c r="AT334" s="185" t="s">
        <v>1089</v>
      </c>
      <c r="AU334" s="185" t="s">
        <v>82</v>
      </c>
      <c r="AY334" s="18" t="s">
        <v>149</v>
      </c>
      <c r="BE334" s="186">
        <f t="shared" si="88"/>
        <v>0</v>
      </c>
      <c r="BF334" s="186">
        <f t="shared" si="89"/>
        <v>0</v>
      </c>
      <c r="BG334" s="186">
        <f t="shared" si="90"/>
        <v>0</v>
      </c>
      <c r="BH334" s="186">
        <f t="shared" si="91"/>
        <v>0</v>
      </c>
      <c r="BI334" s="186">
        <f t="shared" si="92"/>
        <v>0</v>
      </c>
      <c r="BJ334" s="18" t="s">
        <v>80</v>
      </c>
      <c r="BK334" s="186">
        <f t="shared" si="93"/>
        <v>0</v>
      </c>
      <c r="BL334" s="18" t="s">
        <v>157</v>
      </c>
      <c r="BM334" s="185" t="s">
        <v>3014</v>
      </c>
    </row>
    <row r="335" spans="1:65" s="2" customFormat="1" ht="44.25" customHeight="1">
      <c r="A335" s="35"/>
      <c r="B335" s="36"/>
      <c r="C335" s="174" t="s">
        <v>2702</v>
      </c>
      <c r="D335" s="174" t="s">
        <v>152</v>
      </c>
      <c r="E335" s="175" t="s">
        <v>3627</v>
      </c>
      <c r="F335" s="176" t="s">
        <v>3628</v>
      </c>
      <c r="G335" s="177" t="s">
        <v>247</v>
      </c>
      <c r="H335" s="178">
        <v>50</v>
      </c>
      <c r="I335" s="179"/>
      <c r="J335" s="180">
        <f t="shared" si="84"/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 t="shared" si="85"/>
        <v>0</v>
      </c>
      <c r="Q335" s="183">
        <v>0</v>
      </c>
      <c r="R335" s="183">
        <f t="shared" si="86"/>
        <v>0</v>
      </c>
      <c r="S335" s="183">
        <v>0</v>
      </c>
      <c r="T335" s="184">
        <f t="shared" si="87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82</v>
      </c>
      <c r="AY335" s="18" t="s">
        <v>149</v>
      </c>
      <c r="BE335" s="186">
        <f t="shared" si="88"/>
        <v>0</v>
      </c>
      <c r="BF335" s="186">
        <f t="shared" si="89"/>
        <v>0</v>
      </c>
      <c r="BG335" s="186">
        <f t="shared" si="90"/>
        <v>0</v>
      </c>
      <c r="BH335" s="186">
        <f t="shared" si="91"/>
        <v>0</v>
      </c>
      <c r="BI335" s="186">
        <f t="shared" si="92"/>
        <v>0</v>
      </c>
      <c r="BJ335" s="18" t="s">
        <v>80</v>
      </c>
      <c r="BK335" s="186">
        <f t="shared" si="93"/>
        <v>0</v>
      </c>
      <c r="BL335" s="18" t="s">
        <v>157</v>
      </c>
      <c r="BM335" s="185" t="s">
        <v>3016</v>
      </c>
    </row>
    <row r="336" spans="1:65" s="2" customFormat="1" ht="33" customHeight="1">
      <c r="A336" s="35"/>
      <c r="B336" s="36"/>
      <c r="C336" s="229" t="s">
        <v>3017</v>
      </c>
      <c r="D336" s="229" t="s">
        <v>1089</v>
      </c>
      <c r="E336" s="230" t="s">
        <v>3629</v>
      </c>
      <c r="F336" s="231" t="s">
        <v>3630</v>
      </c>
      <c r="G336" s="232" t="s">
        <v>247</v>
      </c>
      <c r="H336" s="233">
        <v>50</v>
      </c>
      <c r="I336" s="234"/>
      <c r="J336" s="235">
        <f t="shared" si="84"/>
        <v>0</v>
      </c>
      <c r="K336" s="231" t="s">
        <v>19</v>
      </c>
      <c r="L336" s="236"/>
      <c r="M336" s="237" t="s">
        <v>19</v>
      </c>
      <c r="N336" s="238" t="s">
        <v>43</v>
      </c>
      <c r="O336" s="65"/>
      <c r="P336" s="183">
        <f t="shared" si="85"/>
        <v>0</v>
      </c>
      <c r="Q336" s="183">
        <v>0</v>
      </c>
      <c r="R336" s="183">
        <f t="shared" si="86"/>
        <v>0</v>
      </c>
      <c r="S336" s="183">
        <v>0</v>
      </c>
      <c r="T336" s="184">
        <f t="shared" si="87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204</v>
      </c>
      <c r="AT336" s="185" t="s">
        <v>1089</v>
      </c>
      <c r="AU336" s="185" t="s">
        <v>82</v>
      </c>
      <c r="AY336" s="18" t="s">
        <v>149</v>
      </c>
      <c r="BE336" s="186">
        <f t="shared" si="88"/>
        <v>0</v>
      </c>
      <c r="BF336" s="186">
        <f t="shared" si="89"/>
        <v>0</v>
      </c>
      <c r="BG336" s="186">
        <f t="shared" si="90"/>
        <v>0</v>
      </c>
      <c r="BH336" s="186">
        <f t="shared" si="91"/>
        <v>0</v>
      </c>
      <c r="BI336" s="186">
        <f t="shared" si="92"/>
        <v>0</v>
      </c>
      <c r="BJ336" s="18" t="s">
        <v>80</v>
      </c>
      <c r="BK336" s="186">
        <f t="shared" si="93"/>
        <v>0</v>
      </c>
      <c r="BL336" s="18" t="s">
        <v>157</v>
      </c>
      <c r="BM336" s="185" t="s">
        <v>3019</v>
      </c>
    </row>
    <row r="337" spans="1:65" s="2" customFormat="1" ht="24.2" customHeight="1">
      <c r="A337" s="35"/>
      <c r="B337" s="36"/>
      <c r="C337" s="174" t="s">
        <v>2705</v>
      </c>
      <c r="D337" s="174" t="s">
        <v>152</v>
      </c>
      <c r="E337" s="175" t="s">
        <v>3631</v>
      </c>
      <c r="F337" s="176" t="s">
        <v>3339</v>
      </c>
      <c r="G337" s="177" t="s">
        <v>170</v>
      </c>
      <c r="H337" s="178">
        <v>1</v>
      </c>
      <c r="I337" s="179"/>
      <c r="J337" s="180">
        <f t="shared" si="84"/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 t="shared" si="85"/>
        <v>0</v>
      </c>
      <c r="Q337" s="183">
        <v>0</v>
      </c>
      <c r="R337" s="183">
        <f t="shared" si="86"/>
        <v>0</v>
      </c>
      <c r="S337" s="183">
        <v>0</v>
      </c>
      <c r="T337" s="184">
        <f t="shared" si="87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82</v>
      </c>
      <c r="AY337" s="18" t="s">
        <v>149</v>
      </c>
      <c r="BE337" s="186">
        <f t="shared" si="88"/>
        <v>0</v>
      </c>
      <c r="BF337" s="186">
        <f t="shared" si="89"/>
        <v>0</v>
      </c>
      <c r="BG337" s="186">
        <f t="shared" si="90"/>
        <v>0</v>
      </c>
      <c r="BH337" s="186">
        <f t="shared" si="91"/>
        <v>0</v>
      </c>
      <c r="BI337" s="186">
        <f t="shared" si="92"/>
        <v>0</v>
      </c>
      <c r="BJ337" s="18" t="s">
        <v>80</v>
      </c>
      <c r="BK337" s="186">
        <f t="shared" si="93"/>
        <v>0</v>
      </c>
      <c r="BL337" s="18" t="s">
        <v>157</v>
      </c>
      <c r="BM337" s="185" t="s">
        <v>3021</v>
      </c>
    </row>
    <row r="338" spans="1:65" s="2" customFormat="1" ht="49.15" customHeight="1">
      <c r="A338" s="35"/>
      <c r="B338" s="36"/>
      <c r="C338" s="229" t="s">
        <v>3022</v>
      </c>
      <c r="D338" s="229" t="s">
        <v>1089</v>
      </c>
      <c r="E338" s="230" t="s">
        <v>3632</v>
      </c>
      <c r="F338" s="231" t="s">
        <v>3340</v>
      </c>
      <c r="G338" s="232" t="s">
        <v>170</v>
      </c>
      <c r="H338" s="233">
        <v>1</v>
      </c>
      <c r="I338" s="234"/>
      <c r="J338" s="235">
        <f t="shared" si="84"/>
        <v>0</v>
      </c>
      <c r="K338" s="231" t="s">
        <v>19</v>
      </c>
      <c r="L338" s="236"/>
      <c r="M338" s="237" t="s">
        <v>19</v>
      </c>
      <c r="N338" s="238" t="s">
        <v>43</v>
      </c>
      <c r="O338" s="65"/>
      <c r="P338" s="183">
        <f t="shared" si="85"/>
        <v>0</v>
      </c>
      <c r="Q338" s="183">
        <v>0</v>
      </c>
      <c r="R338" s="183">
        <f t="shared" si="86"/>
        <v>0</v>
      </c>
      <c r="S338" s="183">
        <v>0</v>
      </c>
      <c r="T338" s="184">
        <f t="shared" si="87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204</v>
      </c>
      <c r="AT338" s="185" t="s">
        <v>1089</v>
      </c>
      <c r="AU338" s="185" t="s">
        <v>82</v>
      </c>
      <c r="AY338" s="18" t="s">
        <v>149</v>
      </c>
      <c r="BE338" s="186">
        <f t="shared" si="88"/>
        <v>0</v>
      </c>
      <c r="BF338" s="186">
        <f t="shared" si="89"/>
        <v>0</v>
      </c>
      <c r="BG338" s="186">
        <f t="shared" si="90"/>
        <v>0</v>
      </c>
      <c r="BH338" s="186">
        <f t="shared" si="91"/>
        <v>0</v>
      </c>
      <c r="BI338" s="186">
        <f t="shared" si="92"/>
        <v>0</v>
      </c>
      <c r="BJ338" s="18" t="s">
        <v>80</v>
      </c>
      <c r="BK338" s="186">
        <f t="shared" si="93"/>
        <v>0</v>
      </c>
      <c r="BL338" s="18" t="s">
        <v>157</v>
      </c>
      <c r="BM338" s="185" t="s">
        <v>3024</v>
      </c>
    </row>
    <row r="339" spans="1:65" s="2" customFormat="1" ht="24.2" customHeight="1">
      <c r="A339" s="35"/>
      <c r="B339" s="36"/>
      <c r="C339" s="229" t="s">
        <v>2708</v>
      </c>
      <c r="D339" s="229" t="s">
        <v>1089</v>
      </c>
      <c r="E339" s="230" t="s">
        <v>3633</v>
      </c>
      <c r="F339" s="231" t="s">
        <v>3341</v>
      </c>
      <c r="G339" s="232" t="s">
        <v>2320</v>
      </c>
      <c r="H339" s="233">
        <v>64</v>
      </c>
      <c r="I339" s="234"/>
      <c r="J339" s="235">
        <f t="shared" si="84"/>
        <v>0</v>
      </c>
      <c r="K339" s="231" t="s">
        <v>19</v>
      </c>
      <c r="L339" s="236"/>
      <c r="M339" s="237" t="s">
        <v>19</v>
      </c>
      <c r="N339" s="238" t="s">
        <v>43</v>
      </c>
      <c r="O339" s="65"/>
      <c r="P339" s="183">
        <f t="shared" si="85"/>
        <v>0</v>
      </c>
      <c r="Q339" s="183">
        <v>0</v>
      </c>
      <c r="R339" s="183">
        <f t="shared" si="86"/>
        <v>0</v>
      </c>
      <c r="S339" s="183">
        <v>0</v>
      </c>
      <c r="T339" s="184">
        <f t="shared" si="87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204</v>
      </c>
      <c r="AT339" s="185" t="s">
        <v>1089</v>
      </c>
      <c r="AU339" s="185" t="s">
        <v>82</v>
      </c>
      <c r="AY339" s="18" t="s">
        <v>149</v>
      </c>
      <c r="BE339" s="186">
        <f t="shared" si="88"/>
        <v>0</v>
      </c>
      <c r="BF339" s="186">
        <f t="shared" si="89"/>
        <v>0</v>
      </c>
      <c r="BG339" s="186">
        <f t="shared" si="90"/>
        <v>0</v>
      </c>
      <c r="BH339" s="186">
        <f t="shared" si="91"/>
        <v>0</v>
      </c>
      <c r="BI339" s="186">
        <f t="shared" si="92"/>
        <v>0</v>
      </c>
      <c r="BJ339" s="18" t="s">
        <v>80</v>
      </c>
      <c r="BK339" s="186">
        <f t="shared" si="93"/>
        <v>0</v>
      </c>
      <c r="BL339" s="18" t="s">
        <v>157</v>
      </c>
      <c r="BM339" s="185" t="s">
        <v>3028</v>
      </c>
    </row>
    <row r="340" spans="1:65" s="2" customFormat="1" ht="24.2" customHeight="1">
      <c r="A340" s="35"/>
      <c r="B340" s="36"/>
      <c r="C340" s="229" t="s">
        <v>3029</v>
      </c>
      <c r="D340" s="229" t="s">
        <v>1089</v>
      </c>
      <c r="E340" s="230" t="s">
        <v>3634</v>
      </c>
      <c r="F340" s="231" t="s">
        <v>3342</v>
      </c>
      <c r="G340" s="232" t="s">
        <v>2320</v>
      </c>
      <c r="H340" s="233">
        <v>1</v>
      </c>
      <c r="I340" s="234"/>
      <c r="J340" s="235">
        <f t="shared" si="84"/>
        <v>0</v>
      </c>
      <c r="K340" s="231" t="s">
        <v>19</v>
      </c>
      <c r="L340" s="236"/>
      <c r="M340" s="237" t="s">
        <v>19</v>
      </c>
      <c r="N340" s="238" t="s">
        <v>43</v>
      </c>
      <c r="O340" s="65"/>
      <c r="P340" s="183">
        <f t="shared" si="85"/>
        <v>0</v>
      </c>
      <c r="Q340" s="183">
        <v>0</v>
      </c>
      <c r="R340" s="183">
        <f t="shared" si="86"/>
        <v>0</v>
      </c>
      <c r="S340" s="183">
        <v>0</v>
      </c>
      <c r="T340" s="184">
        <f t="shared" si="87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204</v>
      </c>
      <c r="AT340" s="185" t="s">
        <v>1089</v>
      </c>
      <c r="AU340" s="185" t="s">
        <v>82</v>
      </c>
      <c r="AY340" s="18" t="s">
        <v>149</v>
      </c>
      <c r="BE340" s="186">
        <f t="shared" si="88"/>
        <v>0</v>
      </c>
      <c r="BF340" s="186">
        <f t="shared" si="89"/>
        <v>0</v>
      </c>
      <c r="BG340" s="186">
        <f t="shared" si="90"/>
        <v>0</v>
      </c>
      <c r="BH340" s="186">
        <f t="shared" si="91"/>
        <v>0</v>
      </c>
      <c r="BI340" s="186">
        <f t="shared" si="92"/>
        <v>0</v>
      </c>
      <c r="BJ340" s="18" t="s">
        <v>80</v>
      </c>
      <c r="BK340" s="186">
        <f t="shared" si="93"/>
        <v>0</v>
      </c>
      <c r="BL340" s="18" t="s">
        <v>157</v>
      </c>
      <c r="BM340" s="185" t="s">
        <v>3032</v>
      </c>
    </row>
    <row r="341" spans="1:65" s="2" customFormat="1" ht="21.75" customHeight="1">
      <c r="A341" s="35"/>
      <c r="B341" s="36"/>
      <c r="C341" s="174" t="s">
        <v>2711</v>
      </c>
      <c r="D341" s="174" t="s">
        <v>152</v>
      </c>
      <c r="E341" s="175" t="s">
        <v>3635</v>
      </c>
      <c r="F341" s="176" t="s">
        <v>3433</v>
      </c>
      <c r="G341" s="177" t="s">
        <v>2320</v>
      </c>
      <c r="H341" s="178">
        <v>46</v>
      </c>
      <c r="I341" s="179"/>
      <c r="J341" s="180">
        <f t="shared" si="84"/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 t="shared" si="85"/>
        <v>0</v>
      </c>
      <c r="Q341" s="183">
        <v>0</v>
      </c>
      <c r="R341" s="183">
        <f t="shared" si="86"/>
        <v>0</v>
      </c>
      <c r="S341" s="183">
        <v>0</v>
      </c>
      <c r="T341" s="184">
        <f t="shared" si="87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82</v>
      </c>
      <c r="AY341" s="18" t="s">
        <v>149</v>
      </c>
      <c r="BE341" s="186">
        <f t="shared" si="88"/>
        <v>0</v>
      </c>
      <c r="BF341" s="186">
        <f t="shared" si="89"/>
        <v>0</v>
      </c>
      <c r="BG341" s="186">
        <f t="shared" si="90"/>
        <v>0</v>
      </c>
      <c r="BH341" s="186">
        <f t="shared" si="91"/>
        <v>0</v>
      </c>
      <c r="BI341" s="186">
        <f t="shared" si="92"/>
        <v>0</v>
      </c>
      <c r="BJ341" s="18" t="s">
        <v>80</v>
      </c>
      <c r="BK341" s="186">
        <f t="shared" si="93"/>
        <v>0</v>
      </c>
      <c r="BL341" s="18" t="s">
        <v>157</v>
      </c>
      <c r="BM341" s="185" t="s">
        <v>3035</v>
      </c>
    </row>
    <row r="342" spans="1:65" s="2" customFormat="1" ht="37.9" customHeight="1">
      <c r="A342" s="35"/>
      <c r="B342" s="36"/>
      <c r="C342" s="174" t="s">
        <v>3036</v>
      </c>
      <c r="D342" s="174" t="s">
        <v>152</v>
      </c>
      <c r="E342" s="175" t="s">
        <v>3636</v>
      </c>
      <c r="F342" s="176" t="s">
        <v>3435</v>
      </c>
      <c r="G342" s="177" t="s">
        <v>247</v>
      </c>
      <c r="H342" s="178">
        <v>140</v>
      </c>
      <c r="I342" s="179"/>
      <c r="J342" s="180">
        <f t="shared" si="84"/>
        <v>0</v>
      </c>
      <c r="K342" s="176" t="s">
        <v>19</v>
      </c>
      <c r="L342" s="40"/>
      <c r="M342" s="181" t="s">
        <v>19</v>
      </c>
      <c r="N342" s="182" t="s">
        <v>43</v>
      </c>
      <c r="O342" s="65"/>
      <c r="P342" s="183">
        <f t="shared" si="85"/>
        <v>0</v>
      </c>
      <c r="Q342" s="183">
        <v>0</v>
      </c>
      <c r="R342" s="183">
        <f t="shared" si="86"/>
        <v>0</v>
      </c>
      <c r="S342" s="183">
        <v>0</v>
      </c>
      <c r="T342" s="184">
        <f t="shared" si="87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82</v>
      </c>
      <c r="AY342" s="18" t="s">
        <v>149</v>
      </c>
      <c r="BE342" s="186">
        <f t="shared" si="88"/>
        <v>0</v>
      </c>
      <c r="BF342" s="186">
        <f t="shared" si="89"/>
        <v>0</v>
      </c>
      <c r="BG342" s="186">
        <f t="shared" si="90"/>
        <v>0</v>
      </c>
      <c r="BH342" s="186">
        <f t="shared" si="91"/>
        <v>0</v>
      </c>
      <c r="BI342" s="186">
        <f t="shared" si="92"/>
        <v>0</v>
      </c>
      <c r="BJ342" s="18" t="s">
        <v>80</v>
      </c>
      <c r="BK342" s="186">
        <f t="shared" si="93"/>
        <v>0</v>
      </c>
      <c r="BL342" s="18" t="s">
        <v>157</v>
      </c>
      <c r="BM342" s="185" t="s">
        <v>3039</v>
      </c>
    </row>
    <row r="343" spans="1:65" s="2" customFormat="1" ht="16.5" customHeight="1">
      <c r="A343" s="35"/>
      <c r="B343" s="36"/>
      <c r="C343" s="174" t="s">
        <v>2714</v>
      </c>
      <c r="D343" s="174" t="s">
        <v>152</v>
      </c>
      <c r="E343" s="175" t="s">
        <v>3637</v>
      </c>
      <c r="F343" s="176" t="s">
        <v>3437</v>
      </c>
      <c r="G343" s="177" t="s">
        <v>247</v>
      </c>
      <c r="H343" s="178">
        <v>140</v>
      </c>
      <c r="I343" s="179"/>
      <c r="J343" s="180">
        <f t="shared" si="84"/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 t="shared" si="85"/>
        <v>0</v>
      </c>
      <c r="Q343" s="183">
        <v>0</v>
      </c>
      <c r="R343" s="183">
        <f t="shared" si="86"/>
        <v>0</v>
      </c>
      <c r="S343" s="183">
        <v>0</v>
      </c>
      <c r="T343" s="184">
        <f t="shared" si="87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82</v>
      </c>
      <c r="AY343" s="18" t="s">
        <v>149</v>
      </c>
      <c r="BE343" s="186">
        <f t="shared" si="88"/>
        <v>0</v>
      </c>
      <c r="BF343" s="186">
        <f t="shared" si="89"/>
        <v>0</v>
      </c>
      <c r="BG343" s="186">
        <f t="shared" si="90"/>
        <v>0</v>
      </c>
      <c r="BH343" s="186">
        <f t="shared" si="91"/>
        <v>0</v>
      </c>
      <c r="BI343" s="186">
        <f t="shared" si="92"/>
        <v>0</v>
      </c>
      <c r="BJ343" s="18" t="s">
        <v>80</v>
      </c>
      <c r="BK343" s="186">
        <f t="shared" si="93"/>
        <v>0</v>
      </c>
      <c r="BL343" s="18" t="s">
        <v>157</v>
      </c>
      <c r="BM343" s="185" t="s">
        <v>3042</v>
      </c>
    </row>
    <row r="344" spans="1:65" s="2" customFormat="1" ht="16.5" customHeight="1">
      <c r="A344" s="35"/>
      <c r="B344" s="36"/>
      <c r="C344" s="174" t="s">
        <v>3043</v>
      </c>
      <c r="D344" s="174" t="s">
        <v>152</v>
      </c>
      <c r="E344" s="175" t="s">
        <v>3638</v>
      </c>
      <c r="F344" s="176" t="s">
        <v>3439</v>
      </c>
      <c r="G344" s="177" t="s">
        <v>2320</v>
      </c>
      <c r="H344" s="178">
        <v>1</v>
      </c>
      <c r="I344" s="179"/>
      <c r="J344" s="180">
        <f t="shared" si="84"/>
        <v>0</v>
      </c>
      <c r="K344" s="176" t="s">
        <v>19</v>
      </c>
      <c r="L344" s="40"/>
      <c r="M344" s="181" t="s">
        <v>19</v>
      </c>
      <c r="N344" s="182" t="s">
        <v>43</v>
      </c>
      <c r="O344" s="65"/>
      <c r="P344" s="183">
        <f t="shared" si="85"/>
        <v>0</v>
      </c>
      <c r="Q344" s="183">
        <v>0</v>
      </c>
      <c r="R344" s="183">
        <f t="shared" si="86"/>
        <v>0</v>
      </c>
      <c r="S344" s="183">
        <v>0</v>
      </c>
      <c r="T344" s="184">
        <f t="shared" si="87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157</v>
      </c>
      <c r="AT344" s="185" t="s">
        <v>152</v>
      </c>
      <c r="AU344" s="185" t="s">
        <v>82</v>
      </c>
      <c r="AY344" s="18" t="s">
        <v>149</v>
      </c>
      <c r="BE344" s="186">
        <f t="shared" si="88"/>
        <v>0</v>
      </c>
      <c r="BF344" s="186">
        <f t="shared" si="89"/>
        <v>0</v>
      </c>
      <c r="BG344" s="186">
        <f t="shared" si="90"/>
        <v>0</v>
      </c>
      <c r="BH344" s="186">
        <f t="shared" si="91"/>
        <v>0</v>
      </c>
      <c r="BI344" s="186">
        <f t="shared" si="92"/>
        <v>0</v>
      </c>
      <c r="BJ344" s="18" t="s">
        <v>80</v>
      </c>
      <c r="BK344" s="186">
        <f t="shared" si="93"/>
        <v>0</v>
      </c>
      <c r="BL344" s="18" t="s">
        <v>157</v>
      </c>
      <c r="BM344" s="185" t="s">
        <v>3046</v>
      </c>
    </row>
    <row r="345" spans="1:65" s="2" customFormat="1" ht="49.15" customHeight="1">
      <c r="A345" s="35"/>
      <c r="B345" s="36"/>
      <c r="C345" s="174" t="s">
        <v>2716</v>
      </c>
      <c r="D345" s="174" t="s">
        <v>152</v>
      </c>
      <c r="E345" s="175" t="s">
        <v>3639</v>
      </c>
      <c r="F345" s="176" t="s">
        <v>3539</v>
      </c>
      <c r="G345" s="177" t="s">
        <v>155</v>
      </c>
      <c r="H345" s="178">
        <v>1</v>
      </c>
      <c r="I345" s="179"/>
      <c r="J345" s="180">
        <f t="shared" si="84"/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 t="shared" si="85"/>
        <v>0</v>
      </c>
      <c r="Q345" s="183">
        <v>0</v>
      </c>
      <c r="R345" s="183">
        <f t="shared" si="86"/>
        <v>0</v>
      </c>
      <c r="S345" s="183">
        <v>0</v>
      </c>
      <c r="T345" s="184">
        <f t="shared" si="87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82</v>
      </c>
      <c r="AY345" s="18" t="s">
        <v>149</v>
      </c>
      <c r="BE345" s="186">
        <f t="shared" si="88"/>
        <v>0</v>
      </c>
      <c r="BF345" s="186">
        <f t="shared" si="89"/>
        <v>0</v>
      </c>
      <c r="BG345" s="186">
        <f t="shared" si="90"/>
        <v>0</v>
      </c>
      <c r="BH345" s="186">
        <f t="shared" si="91"/>
        <v>0</v>
      </c>
      <c r="BI345" s="186">
        <f t="shared" si="92"/>
        <v>0</v>
      </c>
      <c r="BJ345" s="18" t="s">
        <v>80</v>
      </c>
      <c r="BK345" s="186">
        <f t="shared" si="93"/>
        <v>0</v>
      </c>
      <c r="BL345" s="18" t="s">
        <v>157</v>
      </c>
      <c r="BM345" s="185" t="s">
        <v>3049</v>
      </c>
    </row>
    <row r="346" spans="2:63" s="12" customFormat="1" ht="22.9" customHeight="1">
      <c r="B346" s="158"/>
      <c r="C346" s="159"/>
      <c r="D346" s="160" t="s">
        <v>71</v>
      </c>
      <c r="E346" s="172" t="s">
        <v>3640</v>
      </c>
      <c r="F346" s="172" t="s">
        <v>3641</v>
      </c>
      <c r="G346" s="159"/>
      <c r="H346" s="159"/>
      <c r="I346" s="162"/>
      <c r="J346" s="173">
        <f>BK346</f>
        <v>0</v>
      </c>
      <c r="K346" s="159"/>
      <c r="L346" s="164"/>
      <c r="M346" s="165"/>
      <c r="N346" s="166"/>
      <c r="O346" s="166"/>
      <c r="P346" s="167">
        <f>SUM(P347:P391)</f>
        <v>0</v>
      </c>
      <c r="Q346" s="166"/>
      <c r="R346" s="167">
        <f>SUM(R347:R391)</f>
        <v>0</v>
      </c>
      <c r="S346" s="166"/>
      <c r="T346" s="168">
        <f>SUM(T347:T391)</f>
        <v>0</v>
      </c>
      <c r="AR346" s="169" t="s">
        <v>80</v>
      </c>
      <c r="AT346" s="170" t="s">
        <v>71</v>
      </c>
      <c r="AU346" s="170" t="s">
        <v>80</v>
      </c>
      <c r="AY346" s="169" t="s">
        <v>149</v>
      </c>
      <c r="BK346" s="171">
        <f>SUM(BK347:BK391)</f>
        <v>0</v>
      </c>
    </row>
    <row r="347" spans="1:65" s="2" customFormat="1" ht="44.25" customHeight="1">
      <c r="A347" s="35"/>
      <c r="B347" s="36"/>
      <c r="C347" s="174" t="s">
        <v>3050</v>
      </c>
      <c r="D347" s="174" t="s">
        <v>152</v>
      </c>
      <c r="E347" s="175" t="s">
        <v>3642</v>
      </c>
      <c r="F347" s="176" t="s">
        <v>3643</v>
      </c>
      <c r="G347" s="177" t="s">
        <v>2320</v>
      </c>
      <c r="H347" s="178">
        <v>1</v>
      </c>
      <c r="I347" s="179"/>
      <c r="J347" s="180">
        <f aca="true" t="shared" si="94" ref="J347:J391"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 aca="true" t="shared" si="95" ref="P347:P391">O347*H347</f>
        <v>0</v>
      </c>
      <c r="Q347" s="183">
        <v>0</v>
      </c>
      <c r="R347" s="183">
        <f aca="true" t="shared" si="96" ref="R347:R391">Q347*H347</f>
        <v>0</v>
      </c>
      <c r="S347" s="183">
        <v>0</v>
      </c>
      <c r="T347" s="184">
        <f aca="true" t="shared" si="97" ref="T347:T391"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82</v>
      </c>
      <c r="AY347" s="18" t="s">
        <v>149</v>
      </c>
      <c r="BE347" s="186">
        <f aca="true" t="shared" si="98" ref="BE347:BE391">IF(N347="základní",J347,0)</f>
        <v>0</v>
      </c>
      <c r="BF347" s="186">
        <f aca="true" t="shared" si="99" ref="BF347:BF391">IF(N347="snížená",J347,0)</f>
        <v>0</v>
      </c>
      <c r="BG347" s="186">
        <f aca="true" t="shared" si="100" ref="BG347:BG391">IF(N347="zákl. přenesená",J347,0)</f>
        <v>0</v>
      </c>
      <c r="BH347" s="186">
        <f aca="true" t="shared" si="101" ref="BH347:BH391">IF(N347="sníž. přenesená",J347,0)</f>
        <v>0</v>
      </c>
      <c r="BI347" s="186">
        <f aca="true" t="shared" si="102" ref="BI347:BI391">IF(N347="nulová",J347,0)</f>
        <v>0</v>
      </c>
      <c r="BJ347" s="18" t="s">
        <v>80</v>
      </c>
      <c r="BK347" s="186">
        <f aca="true" t="shared" si="103" ref="BK347:BK391">ROUND(I347*H347,2)</f>
        <v>0</v>
      </c>
      <c r="BL347" s="18" t="s">
        <v>157</v>
      </c>
      <c r="BM347" s="185" t="s">
        <v>3053</v>
      </c>
    </row>
    <row r="348" spans="1:65" s="2" customFormat="1" ht="33" customHeight="1">
      <c r="A348" s="35"/>
      <c r="B348" s="36"/>
      <c r="C348" s="174" t="s">
        <v>2718</v>
      </c>
      <c r="D348" s="174" t="s">
        <v>152</v>
      </c>
      <c r="E348" s="175" t="s">
        <v>3644</v>
      </c>
      <c r="F348" s="176" t="s">
        <v>3347</v>
      </c>
      <c r="G348" s="177" t="s">
        <v>155</v>
      </c>
      <c r="H348" s="178">
        <v>30</v>
      </c>
      <c r="I348" s="179"/>
      <c r="J348" s="180">
        <f t="shared" si="94"/>
        <v>0</v>
      </c>
      <c r="K348" s="176" t="s">
        <v>19</v>
      </c>
      <c r="L348" s="40"/>
      <c r="M348" s="181" t="s">
        <v>19</v>
      </c>
      <c r="N348" s="182" t="s">
        <v>43</v>
      </c>
      <c r="O348" s="65"/>
      <c r="P348" s="183">
        <f t="shared" si="95"/>
        <v>0</v>
      </c>
      <c r="Q348" s="183">
        <v>0</v>
      </c>
      <c r="R348" s="183">
        <f t="shared" si="96"/>
        <v>0</v>
      </c>
      <c r="S348" s="183">
        <v>0</v>
      </c>
      <c r="T348" s="184">
        <f t="shared" si="97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157</v>
      </c>
      <c r="AT348" s="185" t="s">
        <v>152</v>
      </c>
      <c r="AU348" s="185" t="s">
        <v>82</v>
      </c>
      <c r="AY348" s="18" t="s">
        <v>149</v>
      </c>
      <c r="BE348" s="186">
        <f t="shared" si="98"/>
        <v>0</v>
      </c>
      <c r="BF348" s="186">
        <f t="shared" si="99"/>
        <v>0</v>
      </c>
      <c r="BG348" s="186">
        <f t="shared" si="100"/>
        <v>0</v>
      </c>
      <c r="BH348" s="186">
        <f t="shared" si="101"/>
        <v>0</v>
      </c>
      <c r="BI348" s="186">
        <f t="shared" si="102"/>
        <v>0</v>
      </c>
      <c r="BJ348" s="18" t="s">
        <v>80</v>
      </c>
      <c r="BK348" s="186">
        <f t="shared" si="103"/>
        <v>0</v>
      </c>
      <c r="BL348" s="18" t="s">
        <v>157</v>
      </c>
      <c r="BM348" s="185" t="s">
        <v>3056</v>
      </c>
    </row>
    <row r="349" spans="1:65" s="2" customFormat="1" ht="33" customHeight="1">
      <c r="A349" s="35"/>
      <c r="B349" s="36"/>
      <c r="C349" s="174" t="s">
        <v>3057</v>
      </c>
      <c r="D349" s="174" t="s">
        <v>152</v>
      </c>
      <c r="E349" s="175" t="s">
        <v>3645</v>
      </c>
      <c r="F349" s="176" t="s">
        <v>3348</v>
      </c>
      <c r="G349" s="177" t="s">
        <v>155</v>
      </c>
      <c r="H349" s="178">
        <v>12</v>
      </c>
      <c r="I349" s="179"/>
      <c r="J349" s="180">
        <f t="shared" si="94"/>
        <v>0</v>
      </c>
      <c r="K349" s="176" t="s">
        <v>19</v>
      </c>
      <c r="L349" s="40"/>
      <c r="M349" s="181" t="s">
        <v>19</v>
      </c>
      <c r="N349" s="182" t="s">
        <v>43</v>
      </c>
      <c r="O349" s="65"/>
      <c r="P349" s="183">
        <f t="shared" si="95"/>
        <v>0</v>
      </c>
      <c r="Q349" s="183">
        <v>0</v>
      </c>
      <c r="R349" s="183">
        <f t="shared" si="96"/>
        <v>0</v>
      </c>
      <c r="S349" s="183">
        <v>0</v>
      </c>
      <c r="T349" s="184">
        <f t="shared" si="97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82</v>
      </c>
      <c r="AY349" s="18" t="s">
        <v>149</v>
      </c>
      <c r="BE349" s="186">
        <f t="shared" si="98"/>
        <v>0</v>
      </c>
      <c r="BF349" s="186">
        <f t="shared" si="99"/>
        <v>0</v>
      </c>
      <c r="BG349" s="186">
        <f t="shared" si="100"/>
        <v>0</v>
      </c>
      <c r="BH349" s="186">
        <f t="shared" si="101"/>
        <v>0</v>
      </c>
      <c r="BI349" s="186">
        <f t="shared" si="102"/>
        <v>0</v>
      </c>
      <c r="BJ349" s="18" t="s">
        <v>80</v>
      </c>
      <c r="BK349" s="186">
        <f t="shared" si="103"/>
        <v>0</v>
      </c>
      <c r="BL349" s="18" t="s">
        <v>157</v>
      </c>
      <c r="BM349" s="185" t="s">
        <v>3060</v>
      </c>
    </row>
    <row r="350" spans="1:65" s="2" customFormat="1" ht="37.9" customHeight="1">
      <c r="A350" s="35"/>
      <c r="B350" s="36"/>
      <c r="C350" s="174" t="s">
        <v>2720</v>
      </c>
      <c r="D350" s="174" t="s">
        <v>152</v>
      </c>
      <c r="E350" s="175" t="s">
        <v>3646</v>
      </c>
      <c r="F350" s="176" t="s">
        <v>3349</v>
      </c>
      <c r="G350" s="177" t="s">
        <v>247</v>
      </c>
      <c r="H350" s="178">
        <v>30</v>
      </c>
      <c r="I350" s="179"/>
      <c r="J350" s="180">
        <f t="shared" si="94"/>
        <v>0</v>
      </c>
      <c r="K350" s="176" t="s">
        <v>19</v>
      </c>
      <c r="L350" s="40"/>
      <c r="M350" s="181" t="s">
        <v>19</v>
      </c>
      <c r="N350" s="182" t="s">
        <v>43</v>
      </c>
      <c r="O350" s="65"/>
      <c r="P350" s="183">
        <f t="shared" si="95"/>
        <v>0</v>
      </c>
      <c r="Q350" s="183">
        <v>0</v>
      </c>
      <c r="R350" s="183">
        <f t="shared" si="96"/>
        <v>0</v>
      </c>
      <c r="S350" s="183">
        <v>0</v>
      </c>
      <c r="T350" s="184">
        <f t="shared" si="97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157</v>
      </c>
      <c r="AT350" s="185" t="s">
        <v>152</v>
      </c>
      <c r="AU350" s="185" t="s">
        <v>82</v>
      </c>
      <c r="AY350" s="18" t="s">
        <v>149</v>
      </c>
      <c r="BE350" s="186">
        <f t="shared" si="98"/>
        <v>0</v>
      </c>
      <c r="BF350" s="186">
        <f t="shared" si="99"/>
        <v>0</v>
      </c>
      <c r="BG350" s="186">
        <f t="shared" si="100"/>
        <v>0</v>
      </c>
      <c r="BH350" s="186">
        <f t="shared" si="101"/>
        <v>0</v>
      </c>
      <c r="BI350" s="186">
        <f t="shared" si="102"/>
        <v>0</v>
      </c>
      <c r="BJ350" s="18" t="s">
        <v>80</v>
      </c>
      <c r="BK350" s="186">
        <f t="shared" si="103"/>
        <v>0</v>
      </c>
      <c r="BL350" s="18" t="s">
        <v>157</v>
      </c>
      <c r="BM350" s="185" t="s">
        <v>3063</v>
      </c>
    </row>
    <row r="351" spans="1:65" s="2" customFormat="1" ht="16.5" customHeight="1">
      <c r="A351" s="35"/>
      <c r="B351" s="36"/>
      <c r="C351" s="229" t="s">
        <v>3064</v>
      </c>
      <c r="D351" s="229" t="s">
        <v>1089</v>
      </c>
      <c r="E351" s="230" t="s">
        <v>3647</v>
      </c>
      <c r="F351" s="231" t="s">
        <v>3350</v>
      </c>
      <c r="G351" s="232" t="s">
        <v>247</v>
      </c>
      <c r="H351" s="233">
        <v>30</v>
      </c>
      <c r="I351" s="234"/>
      <c r="J351" s="235">
        <f t="shared" si="94"/>
        <v>0</v>
      </c>
      <c r="K351" s="231" t="s">
        <v>19</v>
      </c>
      <c r="L351" s="236"/>
      <c r="M351" s="237" t="s">
        <v>19</v>
      </c>
      <c r="N351" s="238" t="s">
        <v>43</v>
      </c>
      <c r="O351" s="65"/>
      <c r="P351" s="183">
        <f t="shared" si="95"/>
        <v>0</v>
      </c>
      <c r="Q351" s="183">
        <v>0</v>
      </c>
      <c r="R351" s="183">
        <f t="shared" si="96"/>
        <v>0</v>
      </c>
      <c r="S351" s="183">
        <v>0</v>
      </c>
      <c r="T351" s="184">
        <f t="shared" si="97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204</v>
      </c>
      <c r="AT351" s="185" t="s">
        <v>1089</v>
      </c>
      <c r="AU351" s="185" t="s">
        <v>82</v>
      </c>
      <c r="AY351" s="18" t="s">
        <v>149</v>
      </c>
      <c r="BE351" s="186">
        <f t="shared" si="98"/>
        <v>0</v>
      </c>
      <c r="BF351" s="186">
        <f t="shared" si="99"/>
        <v>0</v>
      </c>
      <c r="BG351" s="186">
        <f t="shared" si="100"/>
        <v>0</v>
      </c>
      <c r="BH351" s="186">
        <f t="shared" si="101"/>
        <v>0</v>
      </c>
      <c r="BI351" s="186">
        <f t="shared" si="102"/>
        <v>0</v>
      </c>
      <c r="BJ351" s="18" t="s">
        <v>80</v>
      </c>
      <c r="BK351" s="186">
        <f t="shared" si="103"/>
        <v>0</v>
      </c>
      <c r="BL351" s="18" t="s">
        <v>157</v>
      </c>
      <c r="BM351" s="185" t="s">
        <v>3067</v>
      </c>
    </row>
    <row r="352" spans="1:65" s="2" customFormat="1" ht="16.5" customHeight="1">
      <c r="A352" s="35"/>
      <c r="B352" s="36"/>
      <c r="C352" s="174" t="s">
        <v>2722</v>
      </c>
      <c r="D352" s="174" t="s">
        <v>152</v>
      </c>
      <c r="E352" s="175" t="s">
        <v>3648</v>
      </c>
      <c r="F352" s="176" t="s">
        <v>3351</v>
      </c>
      <c r="G352" s="177" t="s">
        <v>247</v>
      </c>
      <c r="H352" s="178">
        <v>60</v>
      </c>
      <c r="I352" s="179"/>
      <c r="J352" s="180">
        <f t="shared" si="94"/>
        <v>0</v>
      </c>
      <c r="K352" s="176" t="s">
        <v>19</v>
      </c>
      <c r="L352" s="40"/>
      <c r="M352" s="181" t="s">
        <v>19</v>
      </c>
      <c r="N352" s="182" t="s">
        <v>43</v>
      </c>
      <c r="O352" s="65"/>
      <c r="P352" s="183">
        <f t="shared" si="95"/>
        <v>0</v>
      </c>
      <c r="Q352" s="183">
        <v>0</v>
      </c>
      <c r="R352" s="183">
        <f t="shared" si="96"/>
        <v>0</v>
      </c>
      <c r="S352" s="183">
        <v>0</v>
      </c>
      <c r="T352" s="184">
        <f t="shared" si="97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157</v>
      </c>
      <c r="AT352" s="185" t="s">
        <v>152</v>
      </c>
      <c r="AU352" s="185" t="s">
        <v>82</v>
      </c>
      <c r="AY352" s="18" t="s">
        <v>149</v>
      </c>
      <c r="BE352" s="186">
        <f t="shared" si="98"/>
        <v>0</v>
      </c>
      <c r="BF352" s="186">
        <f t="shared" si="99"/>
        <v>0</v>
      </c>
      <c r="BG352" s="186">
        <f t="shared" si="100"/>
        <v>0</v>
      </c>
      <c r="BH352" s="186">
        <f t="shared" si="101"/>
        <v>0</v>
      </c>
      <c r="BI352" s="186">
        <f t="shared" si="102"/>
        <v>0</v>
      </c>
      <c r="BJ352" s="18" t="s">
        <v>80</v>
      </c>
      <c r="BK352" s="186">
        <f t="shared" si="103"/>
        <v>0</v>
      </c>
      <c r="BL352" s="18" t="s">
        <v>157</v>
      </c>
      <c r="BM352" s="185" t="s">
        <v>3070</v>
      </c>
    </row>
    <row r="353" spans="1:65" s="2" customFormat="1" ht="24.2" customHeight="1">
      <c r="A353" s="35"/>
      <c r="B353" s="36"/>
      <c r="C353" s="229" t="s">
        <v>3071</v>
      </c>
      <c r="D353" s="229" t="s">
        <v>1089</v>
      </c>
      <c r="E353" s="230" t="s">
        <v>3649</v>
      </c>
      <c r="F353" s="231" t="s">
        <v>3352</v>
      </c>
      <c r="G353" s="232" t="s">
        <v>247</v>
      </c>
      <c r="H353" s="233">
        <v>60</v>
      </c>
      <c r="I353" s="234"/>
      <c r="J353" s="235">
        <f t="shared" si="94"/>
        <v>0</v>
      </c>
      <c r="K353" s="231" t="s">
        <v>19</v>
      </c>
      <c r="L353" s="236"/>
      <c r="M353" s="237" t="s">
        <v>19</v>
      </c>
      <c r="N353" s="238" t="s">
        <v>43</v>
      </c>
      <c r="O353" s="65"/>
      <c r="P353" s="183">
        <f t="shared" si="95"/>
        <v>0</v>
      </c>
      <c r="Q353" s="183">
        <v>0</v>
      </c>
      <c r="R353" s="183">
        <f t="shared" si="96"/>
        <v>0</v>
      </c>
      <c r="S353" s="183">
        <v>0</v>
      </c>
      <c r="T353" s="184">
        <f t="shared" si="97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204</v>
      </c>
      <c r="AT353" s="185" t="s">
        <v>1089</v>
      </c>
      <c r="AU353" s="185" t="s">
        <v>82</v>
      </c>
      <c r="AY353" s="18" t="s">
        <v>149</v>
      </c>
      <c r="BE353" s="186">
        <f t="shared" si="98"/>
        <v>0</v>
      </c>
      <c r="BF353" s="186">
        <f t="shared" si="99"/>
        <v>0</v>
      </c>
      <c r="BG353" s="186">
        <f t="shared" si="100"/>
        <v>0</v>
      </c>
      <c r="BH353" s="186">
        <f t="shared" si="101"/>
        <v>0</v>
      </c>
      <c r="BI353" s="186">
        <f t="shared" si="102"/>
        <v>0</v>
      </c>
      <c r="BJ353" s="18" t="s">
        <v>80</v>
      </c>
      <c r="BK353" s="186">
        <f t="shared" si="103"/>
        <v>0</v>
      </c>
      <c r="BL353" s="18" t="s">
        <v>157</v>
      </c>
      <c r="BM353" s="185" t="s">
        <v>3074</v>
      </c>
    </row>
    <row r="354" spans="1:65" s="2" customFormat="1" ht="55.5" customHeight="1">
      <c r="A354" s="35"/>
      <c r="B354" s="36"/>
      <c r="C354" s="174" t="s">
        <v>2724</v>
      </c>
      <c r="D354" s="174" t="s">
        <v>152</v>
      </c>
      <c r="E354" s="175" t="s">
        <v>3650</v>
      </c>
      <c r="F354" s="176" t="s">
        <v>3466</v>
      </c>
      <c r="G354" s="177" t="s">
        <v>155</v>
      </c>
      <c r="H354" s="178">
        <v>6</v>
      </c>
      <c r="I354" s="179"/>
      <c r="J354" s="180">
        <f t="shared" si="94"/>
        <v>0</v>
      </c>
      <c r="K354" s="176" t="s">
        <v>19</v>
      </c>
      <c r="L354" s="40"/>
      <c r="M354" s="181" t="s">
        <v>19</v>
      </c>
      <c r="N354" s="182" t="s">
        <v>43</v>
      </c>
      <c r="O354" s="65"/>
      <c r="P354" s="183">
        <f t="shared" si="95"/>
        <v>0</v>
      </c>
      <c r="Q354" s="183">
        <v>0</v>
      </c>
      <c r="R354" s="183">
        <f t="shared" si="96"/>
        <v>0</v>
      </c>
      <c r="S354" s="183">
        <v>0</v>
      </c>
      <c r="T354" s="184">
        <f t="shared" si="97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157</v>
      </c>
      <c r="AT354" s="185" t="s">
        <v>152</v>
      </c>
      <c r="AU354" s="185" t="s">
        <v>82</v>
      </c>
      <c r="AY354" s="18" t="s">
        <v>149</v>
      </c>
      <c r="BE354" s="186">
        <f t="shared" si="98"/>
        <v>0</v>
      </c>
      <c r="BF354" s="186">
        <f t="shared" si="99"/>
        <v>0</v>
      </c>
      <c r="BG354" s="186">
        <f t="shared" si="100"/>
        <v>0</v>
      </c>
      <c r="BH354" s="186">
        <f t="shared" si="101"/>
        <v>0</v>
      </c>
      <c r="BI354" s="186">
        <f t="shared" si="102"/>
        <v>0</v>
      </c>
      <c r="BJ354" s="18" t="s">
        <v>80</v>
      </c>
      <c r="BK354" s="186">
        <f t="shared" si="103"/>
        <v>0</v>
      </c>
      <c r="BL354" s="18" t="s">
        <v>157</v>
      </c>
      <c r="BM354" s="185" t="s">
        <v>3077</v>
      </c>
    </row>
    <row r="355" spans="1:65" s="2" customFormat="1" ht="37.9" customHeight="1">
      <c r="A355" s="35"/>
      <c r="B355" s="36"/>
      <c r="C355" s="229" t="s">
        <v>3078</v>
      </c>
      <c r="D355" s="229" t="s">
        <v>1089</v>
      </c>
      <c r="E355" s="230" t="s">
        <v>3651</v>
      </c>
      <c r="F355" s="231" t="s">
        <v>3468</v>
      </c>
      <c r="G355" s="232" t="s">
        <v>155</v>
      </c>
      <c r="H355" s="233">
        <v>4</v>
      </c>
      <c r="I355" s="234"/>
      <c r="J355" s="235">
        <f t="shared" si="94"/>
        <v>0</v>
      </c>
      <c r="K355" s="231" t="s">
        <v>19</v>
      </c>
      <c r="L355" s="236"/>
      <c r="M355" s="237" t="s">
        <v>19</v>
      </c>
      <c r="N355" s="238" t="s">
        <v>43</v>
      </c>
      <c r="O355" s="65"/>
      <c r="P355" s="183">
        <f t="shared" si="95"/>
        <v>0</v>
      </c>
      <c r="Q355" s="183">
        <v>0</v>
      </c>
      <c r="R355" s="183">
        <f t="shared" si="96"/>
        <v>0</v>
      </c>
      <c r="S355" s="183">
        <v>0</v>
      </c>
      <c r="T355" s="184">
        <f t="shared" si="97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204</v>
      </c>
      <c r="AT355" s="185" t="s">
        <v>1089</v>
      </c>
      <c r="AU355" s="185" t="s">
        <v>82</v>
      </c>
      <c r="AY355" s="18" t="s">
        <v>149</v>
      </c>
      <c r="BE355" s="186">
        <f t="shared" si="98"/>
        <v>0</v>
      </c>
      <c r="BF355" s="186">
        <f t="shared" si="99"/>
        <v>0</v>
      </c>
      <c r="BG355" s="186">
        <f t="shared" si="100"/>
        <v>0</v>
      </c>
      <c r="BH355" s="186">
        <f t="shared" si="101"/>
        <v>0</v>
      </c>
      <c r="BI355" s="186">
        <f t="shared" si="102"/>
        <v>0</v>
      </c>
      <c r="BJ355" s="18" t="s">
        <v>80</v>
      </c>
      <c r="BK355" s="186">
        <f t="shared" si="103"/>
        <v>0</v>
      </c>
      <c r="BL355" s="18" t="s">
        <v>157</v>
      </c>
      <c r="BM355" s="185" t="s">
        <v>3081</v>
      </c>
    </row>
    <row r="356" spans="1:65" s="2" customFormat="1" ht="44.25" customHeight="1">
      <c r="A356" s="35"/>
      <c r="B356" s="36"/>
      <c r="C356" s="229" t="s">
        <v>2726</v>
      </c>
      <c r="D356" s="229" t="s">
        <v>1089</v>
      </c>
      <c r="E356" s="230" t="s">
        <v>3652</v>
      </c>
      <c r="F356" s="231" t="s">
        <v>3470</v>
      </c>
      <c r="G356" s="232" t="s">
        <v>155</v>
      </c>
      <c r="H356" s="233">
        <v>2</v>
      </c>
      <c r="I356" s="234"/>
      <c r="J356" s="235">
        <f t="shared" si="94"/>
        <v>0</v>
      </c>
      <c r="K356" s="231" t="s">
        <v>19</v>
      </c>
      <c r="L356" s="236"/>
      <c r="M356" s="237" t="s">
        <v>19</v>
      </c>
      <c r="N356" s="238" t="s">
        <v>43</v>
      </c>
      <c r="O356" s="65"/>
      <c r="P356" s="183">
        <f t="shared" si="95"/>
        <v>0</v>
      </c>
      <c r="Q356" s="183">
        <v>0</v>
      </c>
      <c r="R356" s="183">
        <f t="shared" si="96"/>
        <v>0</v>
      </c>
      <c r="S356" s="183">
        <v>0</v>
      </c>
      <c r="T356" s="184">
        <f t="shared" si="97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204</v>
      </c>
      <c r="AT356" s="185" t="s">
        <v>1089</v>
      </c>
      <c r="AU356" s="185" t="s">
        <v>82</v>
      </c>
      <c r="AY356" s="18" t="s">
        <v>149</v>
      </c>
      <c r="BE356" s="186">
        <f t="shared" si="98"/>
        <v>0</v>
      </c>
      <c r="BF356" s="186">
        <f t="shared" si="99"/>
        <v>0</v>
      </c>
      <c r="BG356" s="186">
        <f t="shared" si="100"/>
        <v>0</v>
      </c>
      <c r="BH356" s="186">
        <f t="shared" si="101"/>
        <v>0</v>
      </c>
      <c r="BI356" s="186">
        <f t="shared" si="102"/>
        <v>0</v>
      </c>
      <c r="BJ356" s="18" t="s">
        <v>80</v>
      </c>
      <c r="BK356" s="186">
        <f t="shared" si="103"/>
        <v>0</v>
      </c>
      <c r="BL356" s="18" t="s">
        <v>157</v>
      </c>
      <c r="BM356" s="185" t="s">
        <v>3084</v>
      </c>
    </row>
    <row r="357" spans="1:65" s="2" customFormat="1" ht="24.2" customHeight="1">
      <c r="A357" s="35"/>
      <c r="B357" s="36"/>
      <c r="C357" s="174" t="s">
        <v>3085</v>
      </c>
      <c r="D357" s="174" t="s">
        <v>152</v>
      </c>
      <c r="E357" s="175" t="s">
        <v>3653</v>
      </c>
      <c r="F357" s="176" t="s">
        <v>3474</v>
      </c>
      <c r="G357" s="177" t="s">
        <v>247</v>
      </c>
      <c r="H357" s="178">
        <v>20</v>
      </c>
      <c r="I357" s="179"/>
      <c r="J357" s="180">
        <f t="shared" si="94"/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 t="shared" si="95"/>
        <v>0</v>
      </c>
      <c r="Q357" s="183">
        <v>0</v>
      </c>
      <c r="R357" s="183">
        <f t="shared" si="96"/>
        <v>0</v>
      </c>
      <c r="S357" s="183">
        <v>0</v>
      </c>
      <c r="T357" s="184">
        <f t="shared" si="97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82</v>
      </c>
      <c r="AY357" s="18" t="s">
        <v>149</v>
      </c>
      <c r="BE357" s="186">
        <f t="shared" si="98"/>
        <v>0</v>
      </c>
      <c r="BF357" s="186">
        <f t="shared" si="99"/>
        <v>0</v>
      </c>
      <c r="BG357" s="186">
        <f t="shared" si="100"/>
        <v>0</v>
      </c>
      <c r="BH357" s="186">
        <f t="shared" si="101"/>
        <v>0</v>
      </c>
      <c r="BI357" s="186">
        <f t="shared" si="102"/>
        <v>0</v>
      </c>
      <c r="BJ357" s="18" t="s">
        <v>80</v>
      </c>
      <c r="BK357" s="186">
        <f t="shared" si="103"/>
        <v>0</v>
      </c>
      <c r="BL357" s="18" t="s">
        <v>157</v>
      </c>
      <c r="BM357" s="185" t="s">
        <v>3088</v>
      </c>
    </row>
    <row r="358" spans="1:65" s="2" customFormat="1" ht="37.9" customHeight="1">
      <c r="A358" s="35"/>
      <c r="B358" s="36"/>
      <c r="C358" s="229" t="s">
        <v>2731</v>
      </c>
      <c r="D358" s="229" t="s">
        <v>1089</v>
      </c>
      <c r="E358" s="230" t="s">
        <v>3654</v>
      </c>
      <c r="F358" s="231" t="s">
        <v>3476</v>
      </c>
      <c r="G358" s="232" t="s">
        <v>247</v>
      </c>
      <c r="H358" s="233">
        <v>20</v>
      </c>
      <c r="I358" s="234"/>
      <c r="J358" s="235">
        <f t="shared" si="94"/>
        <v>0</v>
      </c>
      <c r="K358" s="231" t="s">
        <v>19</v>
      </c>
      <c r="L358" s="236"/>
      <c r="M358" s="237" t="s">
        <v>19</v>
      </c>
      <c r="N358" s="238" t="s">
        <v>43</v>
      </c>
      <c r="O358" s="65"/>
      <c r="P358" s="183">
        <f t="shared" si="95"/>
        <v>0</v>
      </c>
      <c r="Q358" s="183">
        <v>0</v>
      </c>
      <c r="R358" s="183">
        <f t="shared" si="96"/>
        <v>0</v>
      </c>
      <c r="S358" s="183">
        <v>0</v>
      </c>
      <c r="T358" s="184">
        <f t="shared" si="97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204</v>
      </c>
      <c r="AT358" s="185" t="s">
        <v>1089</v>
      </c>
      <c r="AU358" s="185" t="s">
        <v>82</v>
      </c>
      <c r="AY358" s="18" t="s">
        <v>149</v>
      </c>
      <c r="BE358" s="186">
        <f t="shared" si="98"/>
        <v>0</v>
      </c>
      <c r="BF358" s="186">
        <f t="shared" si="99"/>
        <v>0</v>
      </c>
      <c r="BG358" s="186">
        <f t="shared" si="100"/>
        <v>0</v>
      </c>
      <c r="BH358" s="186">
        <f t="shared" si="101"/>
        <v>0</v>
      </c>
      <c r="BI358" s="186">
        <f t="shared" si="102"/>
        <v>0</v>
      </c>
      <c r="BJ358" s="18" t="s">
        <v>80</v>
      </c>
      <c r="BK358" s="186">
        <f t="shared" si="103"/>
        <v>0</v>
      </c>
      <c r="BL358" s="18" t="s">
        <v>157</v>
      </c>
      <c r="BM358" s="185" t="s">
        <v>3091</v>
      </c>
    </row>
    <row r="359" spans="1:65" s="2" customFormat="1" ht="16.5" customHeight="1">
      <c r="A359" s="35"/>
      <c r="B359" s="36"/>
      <c r="C359" s="174" t="s">
        <v>3092</v>
      </c>
      <c r="D359" s="174" t="s">
        <v>152</v>
      </c>
      <c r="E359" s="175" t="s">
        <v>3655</v>
      </c>
      <c r="F359" s="176" t="s">
        <v>3328</v>
      </c>
      <c r="G359" s="177" t="s">
        <v>247</v>
      </c>
      <c r="H359" s="178">
        <v>50</v>
      </c>
      <c r="I359" s="179"/>
      <c r="J359" s="180">
        <f t="shared" si="94"/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 t="shared" si="95"/>
        <v>0</v>
      </c>
      <c r="Q359" s="183">
        <v>0</v>
      </c>
      <c r="R359" s="183">
        <f t="shared" si="96"/>
        <v>0</v>
      </c>
      <c r="S359" s="183">
        <v>0</v>
      </c>
      <c r="T359" s="184">
        <f t="shared" si="97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82</v>
      </c>
      <c r="AY359" s="18" t="s">
        <v>149</v>
      </c>
      <c r="BE359" s="186">
        <f t="shared" si="98"/>
        <v>0</v>
      </c>
      <c r="BF359" s="186">
        <f t="shared" si="99"/>
        <v>0</v>
      </c>
      <c r="BG359" s="186">
        <f t="shared" si="100"/>
        <v>0</v>
      </c>
      <c r="BH359" s="186">
        <f t="shared" si="101"/>
        <v>0</v>
      </c>
      <c r="BI359" s="186">
        <f t="shared" si="102"/>
        <v>0</v>
      </c>
      <c r="BJ359" s="18" t="s">
        <v>80</v>
      </c>
      <c r="BK359" s="186">
        <f t="shared" si="103"/>
        <v>0</v>
      </c>
      <c r="BL359" s="18" t="s">
        <v>157</v>
      </c>
      <c r="BM359" s="185" t="s">
        <v>3095</v>
      </c>
    </row>
    <row r="360" spans="1:65" s="2" customFormat="1" ht="37.9" customHeight="1">
      <c r="A360" s="35"/>
      <c r="B360" s="36"/>
      <c r="C360" s="229" t="s">
        <v>2733</v>
      </c>
      <c r="D360" s="229" t="s">
        <v>1089</v>
      </c>
      <c r="E360" s="230" t="s">
        <v>3656</v>
      </c>
      <c r="F360" s="231" t="s">
        <v>3355</v>
      </c>
      <c r="G360" s="232" t="s">
        <v>247</v>
      </c>
      <c r="H360" s="233">
        <v>20</v>
      </c>
      <c r="I360" s="234"/>
      <c r="J360" s="235">
        <f t="shared" si="94"/>
        <v>0</v>
      </c>
      <c r="K360" s="231" t="s">
        <v>19</v>
      </c>
      <c r="L360" s="236"/>
      <c r="M360" s="237" t="s">
        <v>19</v>
      </c>
      <c r="N360" s="238" t="s">
        <v>43</v>
      </c>
      <c r="O360" s="65"/>
      <c r="P360" s="183">
        <f t="shared" si="95"/>
        <v>0</v>
      </c>
      <c r="Q360" s="183">
        <v>0</v>
      </c>
      <c r="R360" s="183">
        <f t="shared" si="96"/>
        <v>0</v>
      </c>
      <c r="S360" s="183">
        <v>0</v>
      </c>
      <c r="T360" s="184">
        <f t="shared" si="97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204</v>
      </c>
      <c r="AT360" s="185" t="s">
        <v>1089</v>
      </c>
      <c r="AU360" s="185" t="s">
        <v>82</v>
      </c>
      <c r="AY360" s="18" t="s">
        <v>149</v>
      </c>
      <c r="BE360" s="186">
        <f t="shared" si="98"/>
        <v>0</v>
      </c>
      <c r="BF360" s="186">
        <f t="shared" si="99"/>
        <v>0</v>
      </c>
      <c r="BG360" s="186">
        <f t="shared" si="100"/>
        <v>0</v>
      </c>
      <c r="BH360" s="186">
        <f t="shared" si="101"/>
        <v>0</v>
      </c>
      <c r="BI360" s="186">
        <f t="shared" si="102"/>
        <v>0</v>
      </c>
      <c r="BJ360" s="18" t="s">
        <v>80</v>
      </c>
      <c r="BK360" s="186">
        <f t="shared" si="103"/>
        <v>0</v>
      </c>
      <c r="BL360" s="18" t="s">
        <v>157</v>
      </c>
      <c r="BM360" s="185" t="s">
        <v>3098</v>
      </c>
    </row>
    <row r="361" spans="1:65" s="2" customFormat="1" ht="37.9" customHeight="1">
      <c r="A361" s="35"/>
      <c r="B361" s="36"/>
      <c r="C361" s="229" t="s">
        <v>3099</v>
      </c>
      <c r="D361" s="229" t="s">
        <v>1089</v>
      </c>
      <c r="E361" s="230" t="s">
        <v>3657</v>
      </c>
      <c r="F361" s="231" t="s">
        <v>3561</v>
      </c>
      <c r="G361" s="232" t="s">
        <v>247</v>
      </c>
      <c r="H361" s="233">
        <v>10</v>
      </c>
      <c r="I361" s="234"/>
      <c r="J361" s="235">
        <f t="shared" si="94"/>
        <v>0</v>
      </c>
      <c r="K361" s="231" t="s">
        <v>19</v>
      </c>
      <c r="L361" s="236"/>
      <c r="M361" s="237" t="s">
        <v>19</v>
      </c>
      <c r="N361" s="238" t="s">
        <v>43</v>
      </c>
      <c r="O361" s="65"/>
      <c r="P361" s="183">
        <f t="shared" si="95"/>
        <v>0</v>
      </c>
      <c r="Q361" s="183">
        <v>0</v>
      </c>
      <c r="R361" s="183">
        <f t="shared" si="96"/>
        <v>0</v>
      </c>
      <c r="S361" s="183">
        <v>0</v>
      </c>
      <c r="T361" s="184">
        <f t="shared" si="97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204</v>
      </c>
      <c r="AT361" s="185" t="s">
        <v>1089</v>
      </c>
      <c r="AU361" s="185" t="s">
        <v>82</v>
      </c>
      <c r="AY361" s="18" t="s">
        <v>149</v>
      </c>
      <c r="BE361" s="186">
        <f t="shared" si="98"/>
        <v>0</v>
      </c>
      <c r="BF361" s="186">
        <f t="shared" si="99"/>
        <v>0</v>
      </c>
      <c r="BG361" s="186">
        <f t="shared" si="100"/>
        <v>0</v>
      </c>
      <c r="BH361" s="186">
        <f t="shared" si="101"/>
        <v>0</v>
      </c>
      <c r="BI361" s="186">
        <f t="shared" si="102"/>
        <v>0</v>
      </c>
      <c r="BJ361" s="18" t="s">
        <v>80</v>
      </c>
      <c r="BK361" s="186">
        <f t="shared" si="103"/>
        <v>0</v>
      </c>
      <c r="BL361" s="18" t="s">
        <v>157</v>
      </c>
      <c r="BM361" s="185" t="s">
        <v>3102</v>
      </c>
    </row>
    <row r="362" spans="1:65" s="2" customFormat="1" ht="37.9" customHeight="1">
      <c r="A362" s="35"/>
      <c r="B362" s="36"/>
      <c r="C362" s="229" t="s">
        <v>2736</v>
      </c>
      <c r="D362" s="229" t="s">
        <v>1089</v>
      </c>
      <c r="E362" s="230" t="s">
        <v>3658</v>
      </c>
      <c r="F362" s="231" t="s">
        <v>3659</v>
      </c>
      <c r="G362" s="232" t="s">
        <v>247</v>
      </c>
      <c r="H362" s="233">
        <v>20</v>
      </c>
      <c r="I362" s="234"/>
      <c r="J362" s="235">
        <f t="shared" si="94"/>
        <v>0</v>
      </c>
      <c r="K362" s="231" t="s">
        <v>19</v>
      </c>
      <c r="L362" s="236"/>
      <c r="M362" s="237" t="s">
        <v>19</v>
      </c>
      <c r="N362" s="238" t="s">
        <v>43</v>
      </c>
      <c r="O362" s="65"/>
      <c r="P362" s="183">
        <f t="shared" si="95"/>
        <v>0</v>
      </c>
      <c r="Q362" s="183">
        <v>0</v>
      </c>
      <c r="R362" s="183">
        <f t="shared" si="96"/>
        <v>0</v>
      </c>
      <c r="S362" s="183">
        <v>0</v>
      </c>
      <c r="T362" s="184">
        <f t="shared" si="97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204</v>
      </c>
      <c r="AT362" s="185" t="s">
        <v>1089</v>
      </c>
      <c r="AU362" s="185" t="s">
        <v>82</v>
      </c>
      <c r="AY362" s="18" t="s">
        <v>149</v>
      </c>
      <c r="BE362" s="186">
        <f t="shared" si="98"/>
        <v>0</v>
      </c>
      <c r="BF362" s="186">
        <f t="shared" si="99"/>
        <v>0</v>
      </c>
      <c r="BG362" s="186">
        <f t="shared" si="100"/>
        <v>0</v>
      </c>
      <c r="BH362" s="186">
        <f t="shared" si="101"/>
        <v>0</v>
      </c>
      <c r="BI362" s="186">
        <f t="shared" si="102"/>
        <v>0</v>
      </c>
      <c r="BJ362" s="18" t="s">
        <v>80</v>
      </c>
      <c r="BK362" s="186">
        <f t="shared" si="103"/>
        <v>0</v>
      </c>
      <c r="BL362" s="18" t="s">
        <v>157</v>
      </c>
      <c r="BM362" s="185" t="s">
        <v>3105</v>
      </c>
    </row>
    <row r="363" spans="1:65" s="2" customFormat="1" ht="44.25" customHeight="1">
      <c r="A363" s="35"/>
      <c r="B363" s="36"/>
      <c r="C363" s="174" t="s">
        <v>3106</v>
      </c>
      <c r="D363" s="174" t="s">
        <v>152</v>
      </c>
      <c r="E363" s="175" t="s">
        <v>3660</v>
      </c>
      <c r="F363" s="176" t="s">
        <v>3661</v>
      </c>
      <c r="G363" s="177" t="s">
        <v>155</v>
      </c>
      <c r="H363" s="178">
        <v>4</v>
      </c>
      <c r="I363" s="179"/>
      <c r="J363" s="180">
        <f t="shared" si="94"/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 t="shared" si="95"/>
        <v>0</v>
      </c>
      <c r="Q363" s="183">
        <v>0</v>
      </c>
      <c r="R363" s="183">
        <f t="shared" si="96"/>
        <v>0</v>
      </c>
      <c r="S363" s="183">
        <v>0</v>
      </c>
      <c r="T363" s="184">
        <f t="shared" si="97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82</v>
      </c>
      <c r="AY363" s="18" t="s">
        <v>149</v>
      </c>
      <c r="BE363" s="186">
        <f t="shared" si="98"/>
        <v>0</v>
      </c>
      <c r="BF363" s="186">
        <f t="shared" si="99"/>
        <v>0</v>
      </c>
      <c r="BG363" s="186">
        <f t="shared" si="100"/>
        <v>0</v>
      </c>
      <c r="BH363" s="186">
        <f t="shared" si="101"/>
        <v>0</v>
      </c>
      <c r="BI363" s="186">
        <f t="shared" si="102"/>
        <v>0</v>
      </c>
      <c r="BJ363" s="18" t="s">
        <v>80</v>
      </c>
      <c r="BK363" s="186">
        <f t="shared" si="103"/>
        <v>0</v>
      </c>
      <c r="BL363" s="18" t="s">
        <v>157</v>
      </c>
      <c r="BM363" s="185" t="s">
        <v>3109</v>
      </c>
    </row>
    <row r="364" spans="1:65" s="2" customFormat="1" ht="24.2" customHeight="1">
      <c r="A364" s="35"/>
      <c r="B364" s="36"/>
      <c r="C364" s="229" t="s">
        <v>2738</v>
      </c>
      <c r="D364" s="229" t="s">
        <v>1089</v>
      </c>
      <c r="E364" s="230" t="s">
        <v>3662</v>
      </c>
      <c r="F364" s="231" t="s">
        <v>3663</v>
      </c>
      <c r="G364" s="232" t="s">
        <v>155</v>
      </c>
      <c r="H364" s="233">
        <v>4</v>
      </c>
      <c r="I364" s="234"/>
      <c r="J364" s="235">
        <f t="shared" si="94"/>
        <v>0</v>
      </c>
      <c r="K364" s="231" t="s">
        <v>19</v>
      </c>
      <c r="L364" s="236"/>
      <c r="M364" s="237" t="s">
        <v>19</v>
      </c>
      <c r="N364" s="238" t="s">
        <v>43</v>
      </c>
      <c r="O364" s="65"/>
      <c r="P364" s="183">
        <f t="shared" si="95"/>
        <v>0</v>
      </c>
      <c r="Q364" s="183">
        <v>0</v>
      </c>
      <c r="R364" s="183">
        <f t="shared" si="96"/>
        <v>0</v>
      </c>
      <c r="S364" s="183">
        <v>0</v>
      </c>
      <c r="T364" s="184">
        <f t="shared" si="97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204</v>
      </c>
      <c r="AT364" s="185" t="s">
        <v>1089</v>
      </c>
      <c r="AU364" s="185" t="s">
        <v>82</v>
      </c>
      <c r="AY364" s="18" t="s">
        <v>149</v>
      </c>
      <c r="BE364" s="186">
        <f t="shared" si="98"/>
        <v>0</v>
      </c>
      <c r="BF364" s="186">
        <f t="shared" si="99"/>
        <v>0</v>
      </c>
      <c r="BG364" s="186">
        <f t="shared" si="100"/>
        <v>0</v>
      </c>
      <c r="BH364" s="186">
        <f t="shared" si="101"/>
        <v>0</v>
      </c>
      <c r="BI364" s="186">
        <f t="shared" si="102"/>
        <v>0</v>
      </c>
      <c r="BJ364" s="18" t="s">
        <v>80</v>
      </c>
      <c r="BK364" s="186">
        <f t="shared" si="103"/>
        <v>0</v>
      </c>
      <c r="BL364" s="18" t="s">
        <v>157</v>
      </c>
      <c r="BM364" s="185" t="s">
        <v>3112</v>
      </c>
    </row>
    <row r="365" spans="1:65" s="2" customFormat="1" ht="16.5" customHeight="1">
      <c r="A365" s="35"/>
      <c r="B365" s="36"/>
      <c r="C365" s="229" t="s">
        <v>3113</v>
      </c>
      <c r="D365" s="229" t="s">
        <v>1089</v>
      </c>
      <c r="E365" s="230" t="s">
        <v>3664</v>
      </c>
      <c r="F365" s="231" t="s">
        <v>3591</v>
      </c>
      <c r="G365" s="232" t="s">
        <v>155</v>
      </c>
      <c r="H365" s="233">
        <v>2</v>
      </c>
      <c r="I365" s="234"/>
      <c r="J365" s="235">
        <f t="shared" si="94"/>
        <v>0</v>
      </c>
      <c r="K365" s="231" t="s">
        <v>19</v>
      </c>
      <c r="L365" s="236"/>
      <c r="M365" s="237" t="s">
        <v>19</v>
      </c>
      <c r="N365" s="238" t="s">
        <v>43</v>
      </c>
      <c r="O365" s="65"/>
      <c r="P365" s="183">
        <f t="shared" si="95"/>
        <v>0</v>
      </c>
      <c r="Q365" s="183">
        <v>0</v>
      </c>
      <c r="R365" s="183">
        <f t="shared" si="96"/>
        <v>0</v>
      </c>
      <c r="S365" s="183">
        <v>0</v>
      </c>
      <c r="T365" s="184">
        <f t="shared" si="97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204</v>
      </c>
      <c r="AT365" s="185" t="s">
        <v>1089</v>
      </c>
      <c r="AU365" s="185" t="s">
        <v>82</v>
      </c>
      <c r="AY365" s="18" t="s">
        <v>149</v>
      </c>
      <c r="BE365" s="186">
        <f t="shared" si="98"/>
        <v>0</v>
      </c>
      <c r="BF365" s="186">
        <f t="shared" si="99"/>
        <v>0</v>
      </c>
      <c r="BG365" s="186">
        <f t="shared" si="100"/>
        <v>0</v>
      </c>
      <c r="BH365" s="186">
        <f t="shared" si="101"/>
        <v>0</v>
      </c>
      <c r="BI365" s="186">
        <f t="shared" si="102"/>
        <v>0</v>
      </c>
      <c r="BJ365" s="18" t="s">
        <v>80</v>
      </c>
      <c r="BK365" s="186">
        <f t="shared" si="103"/>
        <v>0</v>
      </c>
      <c r="BL365" s="18" t="s">
        <v>157</v>
      </c>
      <c r="BM365" s="185" t="s">
        <v>3116</v>
      </c>
    </row>
    <row r="366" spans="1:65" s="2" customFormat="1" ht="49.15" customHeight="1">
      <c r="A366" s="35"/>
      <c r="B366" s="36"/>
      <c r="C366" s="174" t="s">
        <v>2741</v>
      </c>
      <c r="D366" s="174" t="s">
        <v>152</v>
      </c>
      <c r="E366" s="175" t="s">
        <v>3665</v>
      </c>
      <c r="F366" s="176" t="s">
        <v>3497</v>
      </c>
      <c r="G366" s="177" t="s">
        <v>155</v>
      </c>
      <c r="H366" s="178">
        <v>18</v>
      </c>
      <c r="I366" s="179"/>
      <c r="J366" s="180">
        <f t="shared" si="94"/>
        <v>0</v>
      </c>
      <c r="K366" s="176" t="s">
        <v>19</v>
      </c>
      <c r="L366" s="40"/>
      <c r="M366" s="181" t="s">
        <v>19</v>
      </c>
      <c r="N366" s="182" t="s">
        <v>43</v>
      </c>
      <c r="O366" s="65"/>
      <c r="P366" s="183">
        <f t="shared" si="95"/>
        <v>0</v>
      </c>
      <c r="Q366" s="183">
        <v>0</v>
      </c>
      <c r="R366" s="183">
        <f t="shared" si="96"/>
        <v>0</v>
      </c>
      <c r="S366" s="183">
        <v>0</v>
      </c>
      <c r="T366" s="184">
        <f t="shared" si="97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157</v>
      </c>
      <c r="AT366" s="185" t="s">
        <v>152</v>
      </c>
      <c r="AU366" s="185" t="s">
        <v>82</v>
      </c>
      <c r="AY366" s="18" t="s">
        <v>149</v>
      </c>
      <c r="BE366" s="186">
        <f t="shared" si="98"/>
        <v>0</v>
      </c>
      <c r="BF366" s="186">
        <f t="shared" si="99"/>
        <v>0</v>
      </c>
      <c r="BG366" s="186">
        <f t="shared" si="100"/>
        <v>0</v>
      </c>
      <c r="BH366" s="186">
        <f t="shared" si="101"/>
        <v>0</v>
      </c>
      <c r="BI366" s="186">
        <f t="shared" si="102"/>
        <v>0</v>
      </c>
      <c r="BJ366" s="18" t="s">
        <v>80</v>
      </c>
      <c r="BK366" s="186">
        <f t="shared" si="103"/>
        <v>0</v>
      </c>
      <c r="BL366" s="18" t="s">
        <v>157</v>
      </c>
      <c r="BM366" s="185" t="s">
        <v>3119</v>
      </c>
    </row>
    <row r="367" spans="1:65" s="2" customFormat="1" ht="24.2" customHeight="1">
      <c r="A367" s="35"/>
      <c r="B367" s="36"/>
      <c r="C367" s="229" t="s">
        <v>3120</v>
      </c>
      <c r="D367" s="229" t="s">
        <v>1089</v>
      </c>
      <c r="E367" s="230" t="s">
        <v>3666</v>
      </c>
      <c r="F367" s="231" t="s">
        <v>3499</v>
      </c>
      <c r="G367" s="232" t="s">
        <v>155</v>
      </c>
      <c r="H367" s="233">
        <v>18</v>
      </c>
      <c r="I367" s="234"/>
      <c r="J367" s="235">
        <f t="shared" si="94"/>
        <v>0</v>
      </c>
      <c r="K367" s="231" t="s">
        <v>19</v>
      </c>
      <c r="L367" s="236"/>
      <c r="M367" s="237" t="s">
        <v>19</v>
      </c>
      <c r="N367" s="238" t="s">
        <v>43</v>
      </c>
      <c r="O367" s="65"/>
      <c r="P367" s="183">
        <f t="shared" si="95"/>
        <v>0</v>
      </c>
      <c r="Q367" s="183">
        <v>0</v>
      </c>
      <c r="R367" s="183">
        <f t="shared" si="96"/>
        <v>0</v>
      </c>
      <c r="S367" s="183">
        <v>0</v>
      </c>
      <c r="T367" s="184">
        <f t="shared" si="97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204</v>
      </c>
      <c r="AT367" s="185" t="s">
        <v>1089</v>
      </c>
      <c r="AU367" s="185" t="s">
        <v>82</v>
      </c>
      <c r="AY367" s="18" t="s">
        <v>149</v>
      </c>
      <c r="BE367" s="186">
        <f t="shared" si="98"/>
        <v>0</v>
      </c>
      <c r="BF367" s="186">
        <f t="shared" si="99"/>
        <v>0</v>
      </c>
      <c r="BG367" s="186">
        <f t="shared" si="100"/>
        <v>0</v>
      </c>
      <c r="BH367" s="186">
        <f t="shared" si="101"/>
        <v>0</v>
      </c>
      <c r="BI367" s="186">
        <f t="shared" si="102"/>
        <v>0</v>
      </c>
      <c r="BJ367" s="18" t="s">
        <v>80</v>
      </c>
      <c r="BK367" s="186">
        <f t="shared" si="103"/>
        <v>0</v>
      </c>
      <c r="BL367" s="18" t="s">
        <v>157</v>
      </c>
      <c r="BM367" s="185" t="s">
        <v>3123</v>
      </c>
    </row>
    <row r="368" spans="1:65" s="2" customFormat="1" ht="24.2" customHeight="1">
      <c r="A368" s="35"/>
      <c r="B368" s="36"/>
      <c r="C368" s="174" t="s">
        <v>2743</v>
      </c>
      <c r="D368" s="174" t="s">
        <v>152</v>
      </c>
      <c r="E368" s="175" t="s">
        <v>3667</v>
      </c>
      <c r="F368" s="176" t="s">
        <v>3376</v>
      </c>
      <c r="G368" s="177" t="s">
        <v>155</v>
      </c>
      <c r="H368" s="178">
        <v>2</v>
      </c>
      <c r="I368" s="179"/>
      <c r="J368" s="180">
        <f t="shared" si="94"/>
        <v>0</v>
      </c>
      <c r="K368" s="176" t="s">
        <v>19</v>
      </c>
      <c r="L368" s="40"/>
      <c r="M368" s="181" t="s">
        <v>19</v>
      </c>
      <c r="N368" s="182" t="s">
        <v>43</v>
      </c>
      <c r="O368" s="65"/>
      <c r="P368" s="183">
        <f t="shared" si="95"/>
        <v>0</v>
      </c>
      <c r="Q368" s="183">
        <v>0</v>
      </c>
      <c r="R368" s="183">
        <f t="shared" si="96"/>
        <v>0</v>
      </c>
      <c r="S368" s="183">
        <v>0</v>
      </c>
      <c r="T368" s="184">
        <f t="shared" si="97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157</v>
      </c>
      <c r="AT368" s="185" t="s">
        <v>152</v>
      </c>
      <c r="AU368" s="185" t="s">
        <v>82</v>
      </c>
      <c r="AY368" s="18" t="s">
        <v>149</v>
      </c>
      <c r="BE368" s="186">
        <f t="shared" si="98"/>
        <v>0</v>
      </c>
      <c r="BF368" s="186">
        <f t="shared" si="99"/>
        <v>0</v>
      </c>
      <c r="BG368" s="186">
        <f t="shared" si="100"/>
        <v>0</v>
      </c>
      <c r="BH368" s="186">
        <f t="shared" si="101"/>
        <v>0</v>
      </c>
      <c r="BI368" s="186">
        <f t="shared" si="102"/>
        <v>0</v>
      </c>
      <c r="BJ368" s="18" t="s">
        <v>80</v>
      </c>
      <c r="BK368" s="186">
        <f t="shared" si="103"/>
        <v>0</v>
      </c>
      <c r="BL368" s="18" t="s">
        <v>157</v>
      </c>
      <c r="BM368" s="185" t="s">
        <v>3126</v>
      </c>
    </row>
    <row r="369" spans="1:65" s="2" customFormat="1" ht="16.5" customHeight="1">
      <c r="A369" s="35"/>
      <c r="B369" s="36"/>
      <c r="C369" s="229" t="s">
        <v>3127</v>
      </c>
      <c r="D369" s="229" t="s">
        <v>1089</v>
      </c>
      <c r="E369" s="230" t="s">
        <v>3668</v>
      </c>
      <c r="F369" s="231" t="s">
        <v>3378</v>
      </c>
      <c r="G369" s="232" t="s">
        <v>155</v>
      </c>
      <c r="H369" s="233">
        <v>2</v>
      </c>
      <c r="I369" s="234"/>
      <c r="J369" s="235">
        <f t="shared" si="94"/>
        <v>0</v>
      </c>
      <c r="K369" s="231" t="s">
        <v>19</v>
      </c>
      <c r="L369" s="236"/>
      <c r="M369" s="237" t="s">
        <v>19</v>
      </c>
      <c r="N369" s="238" t="s">
        <v>43</v>
      </c>
      <c r="O369" s="65"/>
      <c r="P369" s="183">
        <f t="shared" si="95"/>
        <v>0</v>
      </c>
      <c r="Q369" s="183">
        <v>0</v>
      </c>
      <c r="R369" s="183">
        <f t="shared" si="96"/>
        <v>0</v>
      </c>
      <c r="S369" s="183">
        <v>0</v>
      </c>
      <c r="T369" s="184">
        <f t="shared" si="97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204</v>
      </c>
      <c r="AT369" s="185" t="s">
        <v>1089</v>
      </c>
      <c r="AU369" s="185" t="s">
        <v>82</v>
      </c>
      <c r="AY369" s="18" t="s">
        <v>149</v>
      </c>
      <c r="BE369" s="186">
        <f t="shared" si="98"/>
        <v>0</v>
      </c>
      <c r="BF369" s="186">
        <f t="shared" si="99"/>
        <v>0</v>
      </c>
      <c r="BG369" s="186">
        <f t="shared" si="100"/>
        <v>0</v>
      </c>
      <c r="BH369" s="186">
        <f t="shared" si="101"/>
        <v>0</v>
      </c>
      <c r="BI369" s="186">
        <f t="shared" si="102"/>
        <v>0</v>
      </c>
      <c r="BJ369" s="18" t="s">
        <v>80</v>
      </c>
      <c r="BK369" s="186">
        <f t="shared" si="103"/>
        <v>0</v>
      </c>
      <c r="BL369" s="18" t="s">
        <v>157</v>
      </c>
      <c r="BM369" s="185" t="s">
        <v>3130</v>
      </c>
    </row>
    <row r="370" spans="1:65" s="2" customFormat="1" ht="16.5" customHeight="1">
      <c r="A370" s="35"/>
      <c r="B370" s="36"/>
      <c r="C370" s="174" t="s">
        <v>2745</v>
      </c>
      <c r="D370" s="174" t="s">
        <v>152</v>
      </c>
      <c r="E370" s="175" t="s">
        <v>3669</v>
      </c>
      <c r="F370" s="176" t="s">
        <v>3392</v>
      </c>
      <c r="G370" s="177" t="s">
        <v>155</v>
      </c>
      <c r="H370" s="178">
        <v>10</v>
      </c>
      <c r="I370" s="179"/>
      <c r="J370" s="180">
        <f t="shared" si="94"/>
        <v>0</v>
      </c>
      <c r="K370" s="176" t="s">
        <v>19</v>
      </c>
      <c r="L370" s="40"/>
      <c r="M370" s="181" t="s">
        <v>19</v>
      </c>
      <c r="N370" s="182" t="s">
        <v>43</v>
      </c>
      <c r="O370" s="65"/>
      <c r="P370" s="183">
        <f t="shared" si="95"/>
        <v>0</v>
      </c>
      <c r="Q370" s="183">
        <v>0</v>
      </c>
      <c r="R370" s="183">
        <f t="shared" si="96"/>
        <v>0</v>
      </c>
      <c r="S370" s="183">
        <v>0</v>
      </c>
      <c r="T370" s="184">
        <f t="shared" si="97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157</v>
      </c>
      <c r="AT370" s="185" t="s">
        <v>152</v>
      </c>
      <c r="AU370" s="185" t="s">
        <v>82</v>
      </c>
      <c r="AY370" s="18" t="s">
        <v>149</v>
      </c>
      <c r="BE370" s="186">
        <f t="shared" si="98"/>
        <v>0</v>
      </c>
      <c r="BF370" s="186">
        <f t="shared" si="99"/>
        <v>0</v>
      </c>
      <c r="BG370" s="186">
        <f t="shared" si="100"/>
        <v>0</v>
      </c>
      <c r="BH370" s="186">
        <f t="shared" si="101"/>
        <v>0</v>
      </c>
      <c r="BI370" s="186">
        <f t="shared" si="102"/>
        <v>0</v>
      </c>
      <c r="BJ370" s="18" t="s">
        <v>80</v>
      </c>
      <c r="BK370" s="186">
        <f t="shared" si="103"/>
        <v>0</v>
      </c>
      <c r="BL370" s="18" t="s">
        <v>157</v>
      </c>
      <c r="BM370" s="185" t="s">
        <v>3133</v>
      </c>
    </row>
    <row r="371" spans="1:65" s="2" customFormat="1" ht="33" customHeight="1">
      <c r="A371" s="35"/>
      <c r="B371" s="36"/>
      <c r="C371" s="229" t="s">
        <v>3134</v>
      </c>
      <c r="D371" s="229" t="s">
        <v>1089</v>
      </c>
      <c r="E371" s="230" t="s">
        <v>3670</v>
      </c>
      <c r="F371" s="231" t="s">
        <v>3671</v>
      </c>
      <c r="G371" s="232" t="s">
        <v>155</v>
      </c>
      <c r="H371" s="233">
        <v>7</v>
      </c>
      <c r="I371" s="234"/>
      <c r="J371" s="235">
        <f t="shared" si="94"/>
        <v>0</v>
      </c>
      <c r="K371" s="231" t="s">
        <v>19</v>
      </c>
      <c r="L371" s="236"/>
      <c r="M371" s="237" t="s">
        <v>19</v>
      </c>
      <c r="N371" s="238" t="s">
        <v>43</v>
      </c>
      <c r="O371" s="65"/>
      <c r="P371" s="183">
        <f t="shared" si="95"/>
        <v>0</v>
      </c>
      <c r="Q371" s="183">
        <v>0</v>
      </c>
      <c r="R371" s="183">
        <f t="shared" si="96"/>
        <v>0</v>
      </c>
      <c r="S371" s="183">
        <v>0</v>
      </c>
      <c r="T371" s="184">
        <f t="shared" si="97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204</v>
      </c>
      <c r="AT371" s="185" t="s">
        <v>1089</v>
      </c>
      <c r="AU371" s="185" t="s">
        <v>82</v>
      </c>
      <c r="AY371" s="18" t="s">
        <v>149</v>
      </c>
      <c r="BE371" s="186">
        <f t="shared" si="98"/>
        <v>0</v>
      </c>
      <c r="BF371" s="186">
        <f t="shared" si="99"/>
        <v>0</v>
      </c>
      <c r="BG371" s="186">
        <f t="shared" si="100"/>
        <v>0</v>
      </c>
      <c r="BH371" s="186">
        <f t="shared" si="101"/>
        <v>0</v>
      </c>
      <c r="BI371" s="186">
        <f t="shared" si="102"/>
        <v>0</v>
      </c>
      <c r="BJ371" s="18" t="s">
        <v>80</v>
      </c>
      <c r="BK371" s="186">
        <f t="shared" si="103"/>
        <v>0</v>
      </c>
      <c r="BL371" s="18" t="s">
        <v>157</v>
      </c>
      <c r="BM371" s="185" t="s">
        <v>3137</v>
      </c>
    </row>
    <row r="372" spans="1:65" s="2" customFormat="1" ht="24.2" customHeight="1">
      <c r="A372" s="35"/>
      <c r="B372" s="36"/>
      <c r="C372" s="229" t="s">
        <v>2747</v>
      </c>
      <c r="D372" s="229" t="s">
        <v>1089</v>
      </c>
      <c r="E372" s="230" t="s">
        <v>3672</v>
      </c>
      <c r="F372" s="231" t="s">
        <v>3398</v>
      </c>
      <c r="G372" s="232" t="s">
        <v>155</v>
      </c>
      <c r="H372" s="233">
        <v>3</v>
      </c>
      <c r="I372" s="234"/>
      <c r="J372" s="235">
        <f t="shared" si="94"/>
        <v>0</v>
      </c>
      <c r="K372" s="231" t="s">
        <v>19</v>
      </c>
      <c r="L372" s="236"/>
      <c r="M372" s="237" t="s">
        <v>19</v>
      </c>
      <c r="N372" s="238" t="s">
        <v>43</v>
      </c>
      <c r="O372" s="65"/>
      <c r="P372" s="183">
        <f t="shared" si="95"/>
        <v>0</v>
      </c>
      <c r="Q372" s="183">
        <v>0</v>
      </c>
      <c r="R372" s="183">
        <f t="shared" si="96"/>
        <v>0</v>
      </c>
      <c r="S372" s="183">
        <v>0</v>
      </c>
      <c r="T372" s="184">
        <f t="shared" si="97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204</v>
      </c>
      <c r="AT372" s="185" t="s">
        <v>1089</v>
      </c>
      <c r="AU372" s="185" t="s">
        <v>82</v>
      </c>
      <c r="AY372" s="18" t="s">
        <v>149</v>
      </c>
      <c r="BE372" s="186">
        <f t="shared" si="98"/>
        <v>0</v>
      </c>
      <c r="BF372" s="186">
        <f t="shared" si="99"/>
        <v>0</v>
      </c>
      <c r="BG372" s="186">
        <f t="shared" si="100"/>
        <v>0</v>
      </c>
      <c r="BH372" s="186">
        <f t="shared" si="101"/>
        <v>0</v>
      </c>
      <c r="BI372" s="186">
        <f t="shared" si="102"/>
        <v>0</v>
      </c>
      <c r="BJ372" s="18" t="s">
        <v>80</v>
      </c>
      <c r="BK372" s="186">
        <f t="shared" si="103"/>
        <v>0</v>
      </c>
      <c r="BL372" s="18" t="s">
        <v>157</v>
      </c>
      <c r="BM372" s="185" t="s">
        <v>3140</v>
      </c>
    </row>
    <row r="373" spans="1:65" s="2" customFormat="1" ht="16.5" customHeight="1">
      <c r="A373" s="35"/>
      <c r="B373" s="36"/>
      <c r="C373" s="229" t="s">
        <v>3141</v>
      </c>
      <c r="D373" s="229" t="s">
        <v>1089</v>
      </c>
      <c r="E373" s="230" t="s">
        <v>3673</v>
      </c>
      <c r="F373" s="231" t="s">
        <v>3400</v>
      </c>
      <c r="G373" s="232" t="s">
        <v>155</v>
      </c>
      <c r="H373" s="233">
        <v>1</v>
      </c>
      <c r="I373" s="234"/>
      <c r="J373" s="235">
        <f t="shared" si="94"/>
        <v>0</v>
      </c>
      <c r="K373" s="231" t="s">
        <v>19</v>
      </c>
      <c r="L373" s="236"/>
      <c r="M373" s="237" t="s">
        <v>19</v>
      </c>
      <c r="N373" s="238" t="s">
        <v>43</v>
      </c>
      <c r="O373" s="65"/>
      <c r="P373" s="183">
        <f t="shared" si="95"/>
        <v>0</v>
      </c>
      <c r="Q373" s="183">
        <v>0</v>
      </c>
      <c r="R373" s="183">
        <f t="shared" si="96"/>
        <v>0</v>
      </c>
      <c r="S373" s="183">
        <v>0</v>
      </c>
      <c r="T373" s="184">
        <f t="shared" si="97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204</v>
      </c>
      <c r="AT373" s="185" t="s">
        <v>1089</v>
      </c>
      <c r="AU373" s="185" t="s">
        <v>82</v>
      </c>
      <c r="AY373" s="18" t="s">
        <v>149</v>
      </c>
      <c r="BE373" s="186">
        <f t="shared" si="98"/>
        <v>0</v>
      </c>
      <c r="BF373" s="186">
        <f t="shared" si="99"/>
        <v>0</v>
      </c>
      <c r="BG373" s="186">
        <f t="shared" si="100"/>
        <v>0</v>
      </c>
      <c r="BH373" s="186">
        <f t="shared" si="101"/>
        <v>0</v>
      </c>
      <c r="BI373" s="186">
        <f t="shared" si="102"/>
        <v>0</v>
      </c>
      <c r="BJ373" s="18" t="s">
        <v>80</v>
      </c>
      <c r="BK373" s="186">
        <f t="shared" si="103"/>
        <v>0</v>
      </c>
      <c r="BL373" s="18" t="s">
        <v>157</v>
      </c>
      <c r="BM373" s="185" t="s">
        <v>3144</v>
      </c>
    </row>
    <row r="374" spans="1:65" s="2" customFormat="1" ht="16.5" customHeight="1">
      <c r="A374" s="35"/>
      <c r="B374" s="36"/>
      <c r="C374" s="229" t="s">
        <v>2750</v>
      </c>
      <c r="D374" s="229" t="s">
        <v>1089</v>
      </c>
      <c r="E374" s="230" t="s">
        <v>3674</v>
      </c>
      <c r="F374" s="231" t="s">
        <v>3404</v>
      </c>
      <c r="G374" s="232" t="s">
        <v>155</v>
      </c>
      <c r="H374" s="233">
        <v>10</v>
      </c>
      <c r="I374" s="234"/>
      <c r="J374" s="235">
        <f t="shared" si="94"/>
        <v>0</v>
      </c>
      <c r="K374" s="231" t="s">
        <v>19</v>
      </c>
      <c r="L374" s="236"/>
      <c r="M374" s="237" t="s">
        <v>19</v>
      </c>
      <c r="N374" s="238" t="s">
        <v>43</v>
      </c>
      <c r="O374" s="65"/>
      <c r="P374" s="183">
        <f t="shared" si="95"/>
        <v>0</v>
      </c>
      <c r="Q374" s="183">
        <v>0</v>
      </c>
      <c r="R374" s="183">
        <f t="shared" si="96"/>
        <v>0</v>
      </c>
      <c r="S374" s="183">
        <v>0</v>
      </c>
      <c r="T374" s="184">
        <f t="shared" si="97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204</v>
      </c>
      <c r="AT374" s="185" t="s">
        <v>1089</v>
      </c>
      <c r="AU374" s="185" t="s">
        <v>82</v>
      </c>
      <c r="AY374" s="18" t="s">
        <v>149</v>
      </c>
      <c r="BE374" s="186">
        <f t="shared" si="98"/>
        <v>0</v>
      </c>
      <c r="BF374" s="186">
        <f t="shared" si="99"/>
        <v>0</v>
      </c>
      <c r="BG374" s="186">
        <f t="shared" si="100"/>
        <v>0</v>
      </c>
      <c r="BH374" s="186">
        <f t="shared" si="101"/>
        <v>0</v>
      </c>
      <c r="BI374" s="186">
        <f t="shared" si="102"/>
        <v>0</v>
      </c>
      <c r="BJ374" s="18" t="s">
        <v>80</v>
      </c>
      <c r="BK374" s="186">
        <f t="shared" si="103"/>
        <v>0</v>
      </c>
      <c r="BL374" s="18" t="s">
        <v>157</v>
      </c>
      <c r="BM374" s="185" t="s">
        <v>3147</v>
      </c>
    </row>
    <row r="375" spans="1:65" s="2" customFormat="1" ht="33" customHeight="1">
      <c r="A375" s="35"/>
      <c r="B375" s="36"/>
      <c r="C375" s="174" t="s">
        <v>3148</v>
      </c>
      <c r="D375" s="174" t="s">
        <v>152</v>
      </c>
      <c r="E375" s="175" t="s">
        <v>3675</v>
      </c>
      <c r="F375" s="176" t="s">
        <v>3406</v>
      </c>
      <c r="G375" s="177" t="s">
        <v>155</v>
      </c>
      <c r="H375" s="178">
        <v>1</v>
      </c>
      <c r="I375" s="179"/>
      <c r="J375" s="180">
        <f t="shared" si="94"/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 t="shared" si="95"/>
        <v>0</v>
      </c>
      <c r="Q375" s="183">
        <v>0</v>
      </c>
      <c r="R375" s="183">
        <f t="shared" si="96"/>
        <v>0</v>
      </c>
      <c r="S375" s="183">
        <v>0</v>
      </c>
      <c r="T375" s="184">
        <f t="shared" si="97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82</v>
      </c>
      <c r="AY375" s="18" t="s">
        <v>149</v>
      </c>
      <c r="BE375" s="186">
        <f t="shared" si="98"/>
        <v>0</v>
      </c>
      <c r="BF375" s="186">
        <f t="shared" si="99"/>
        <v>0</v>
      </c>
      <c r="BG375" s="186">
        <f t="shared" si="100"/>
        <v>0</v>
      </c>
      <c r="BH375" s="186">
        <f t="shared" si="101"/>
        <v>0</v>
      </c>
      <c r="BI375" s="186">
        <f t="shared" si="102"/>
        <v>0</v>
      </c>
      <c r="BJ375" s="18" t="s">
        <v>80</v>
      </c>
      <c r="BK375" s="186">
        <f t="shared" si="103"/>
        <v>0</v>
      </c>
      <c r="BL375" s="18" t="s">
        <v>157</v>
      </c>
      <c r="BM375" s="185" t="s">
        <v>3151</v>
      </c>
    </row>
    <row r="376" spans="1:65" s="2" customFormat="1" ht="16.5" customHeight="1">
      <c r="A376" s="35"/>
      <c r="B376" s="36"/>
      <c r="C376" s="229" t="s">
        <v>2752</v>
      </c>
      <c r="D376" s="229" t="s">
        <v>1089</v>
      </c>
      <c r="E376" s="230" t="s">
        <v>3676</v>
      </c>
      <c r="F376" s="231" t="s">
        <v>3677</v>
      </c>
      <c r="G376" s="232" t="s">
        <v>155</v>
      </c>
      <c r="H376" s="233">
        <v>1</v>
      </c>
      <c r="I376" s="234"/>
      <c r="J376" s="235">
        <f t="shared" si="94"/>
        <v>0</v>
      </c>
      <c r="K376" s="231" t="s">
        <v>19</v>
      </c>
      <c r="L376" s="236"/>
      <c r="M376" s="237" t="s">
        <v>19</v>
      </c>
      <c r="N376" s="238" t="s">
        <v>43</v>
      </c>
      <c r="O376" s="65"/>
      <c r="P376" s="183">
        <f t="shared" si="95"/>
        <v>0</v>
      </c>
      <c r="Q376" s="183">
        <v>0</v>
      </c>
      <c r="R376" s="183">
        <f t="shared" si="96"/>
        <v>0</v>
      </c>
      <c r="S376" s="183">
        <v>0</v>
      </c>
      <c r="T376" s="184">
        <f t="shared" si="97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204</v>
      </c>
      <c r="AT376" s="185" t="s">
        <v>1089</v>
      </c>
      <c r="AU376" s="185" t="s">
        <v>82</v>
      </c>
      <c r="AY376" s="18" t="s">
        <v>149</v>
      </c>
      <c r="BE376" s="186">
        <f t="shared" si="98"/>
        <v>0</v>
      </c>
      <c r="BF376" s="186">
        <f t="shared" si="99"/>
        <v>0</v>
      </c>
      <c r="BG376" s="186">
        <f t="shared" si="100"/>
        <v>0</v>
      </c>
      <c r="BH376" s="186">
        <f t="shared" si="101"/>
        <v>0</v>
      </c>
      <c r="BI376" s="186">
        <f t="shared" si="102"/>
        <v>0</v>
      </c>
      <c r="BJ376" s="18" t="s">
        <v>80</v>
      </c>
      <c r="BK376" s="186">
        <f t="shared" si="103"/>
        <v>0</v>
      </c>
      <c r="BL376" s="18" t="s">
        <v>157</v>
      </c>
      <c r="BM376" s="185" t="s">
        <v>3154</v>
      </c>
    </row>
    <row r="377" spans="1:65" s="2" customFormat="1" ht="33" customHeight="1">
      <c r="A377" s="35"/>
      <c r="B377" s="36"/>
      <c r="C377" s="174" t="s">
        <v>3155</v>
      </c>
      <c r="D377" s="174" t="s">
        <v>152</v>
      </c>
      <c r="E377" s="175" t="s">
        <v>3678</v>
      </c>
      <c r="F377" s="176" t="s">
        <v>3327</v>
      </c>
      <c r="G377" s="177" t="s">
        <v>155</v>
      </c>
      <c r="H377" s="178">
        <v>1</v>
      </c>
      <c r="I377" s="179"/>
      <c r="J377" s="180">
        <f t="shared" si="94"/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 t="shared" si="95"/>
        <v>0</v>
      </c>
      <c r="Q377" s="183">
        <v>0</v>
      </c>
      <c r="R377" s="183">
        <f t="shared" si="96"/>
        <v>0</v>
      </c>
      <c r="S377" s="183">
        <v>0</v>
      </c>
      <c r="T377" s="184">
        <f t="shared" si="97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82</v>
      </c>
      <c r="AY377" s="18" t="s">
        <v>149</v>
      </c>
      <c r="BE377" s="186">
        <f t="shared" si="98"/>
        <v>0</v>
      </c>
      <c r="BF377" s="186">
        <f t="shared" si="99"/>
        <v>0</v>
      </c>
      <c r="BG377" s="186">
        <f t="shared" si="100"/>
        <v>0</v>
      </c>
      <c r="BH377" s="186">
        <f t="shared" si="101"/>
        <v>0</v>
      </c>
      <c r="BI377" s="186">
        <f t="shared" si="102"/>
        <v>0</v>
      </c>
      <c r="BJ377" s="18" t="s">
        <v>80</v>
      </c>
      <c r="BK377" s="186">
        <f t="shared" si="103"/>
        <v>0</v>
      </c>
      <c r="BL377" s="18" t="s">
        <v>157</v>
      </c>
      <c r="BM377" s="185" t="s">
        <v>3158</v>
      </c>
    </row>
    <row r="378" spans="1:65" s="2" customFormat="1" ht="44.25" customHeight="1">
      <c r="A378" s="35"/>
      <c r="B378" s="36"/>
      <c r="C378" s="174" t="s">
        <v>2754</v>
      </c>
      <c r="D378" s="174" t="s">
        <v>152</v>
      </c>
      <c r="E378" s="175" t="s">
        <v>3679</v>
      </c>
      <c r="F378" s="176" t="s">
        <v>3411</v>
      </c>
      <c r="G378" s="177" t="s">
        <v>247</v>
      </c>
      <c r="H378" s="178">
        <v>570</v>
      </c>
      <c r="I378" s="179"/>
      <c r="J378" s="180">
        <f t="shared" si="94"/>
        <v>0</v>
      </c>
      <c r="K378" s="176" t="s">
        <v>19</v>
      </c>
      <c r="L378" s="40"/>
      <c r="M378" s="181" t="s">
        <v>19</v>
      </c>
      <c r="N378" s="182" t="s">
        <v>43</v>
      </c>
      <c r="O378" s="65"/>
      <c r="P378" s="183">
        <f t="shared" si="95"/>
        <v>0</v>
      </c>
      <c r="Q378" s="183">
        <v>0</v>
      </c>
      <c r="R378" s="183">
        <f t="shared" si="96"/>
        <v>0</v>
      </c>
      <c r="S378" s="183">
        <v>0</v>
      </c>
      <c r="T378" s="184">
        <f t="shared" si="97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157</v>
      </c>
      <c r="AT378" s="185" t="s">
        <v>152</v>
      </c>
      <c r="AU378" s="185" t="s">
        <v>82</v>
      </c>
      <c r="AY378" s="18" t="s">
        <v>149</v>
      </c>
      <c r="BE378" s="186">
        <f t="shared" si="98"/>
        <v>0</v>
      </c>
      <c r="BF378" s="186">
        <f t="shared" si="99"/>
        <v>0</v>
      </c>
      <c r="BG378" s="186">
        <f t="shared" si="100"/>
        <v>0</v>
      </c>
      <c r="BH378" s="186">
        <f t="shared" si="101"/>
        <v>0</v>
      </c>
      <c r="BI378" s="186">
        <f t="shared" si="102"/>
        <v>0</v>
      </c>
      <c r="BJ378" s="18" t="s">
        <v>80</v>
      </c>
      <c r="BK378" s="186">
        <f t="shared" si="103"/>
        <v>0</v>
      </c>
      <c r="BL378" s="18" t="s">
        <v>157</v>
      </c>
      <c r="BM378" s="185" t="s">
        <v>3161</v>
      </c>
    </row>
    <row r="379" spans="1:65" s="2" customFormat="1" ht="33" customHeight="1">
      <c r="A379" s="35"/>
      <c r="B379" s="36"/>
      <c r="C379" s="229" t="s">
        <v>3162</v>
      </c>
      <c r="D379" s="229" t="s">
        <v>1089</v>
      </c>
      <c r="E379" s="230" t="s">
        <v>3680</v>
      </c>
      <c r="F379" s="231" t="s">
        <v>3413</v>
      </c>
      <c r="G379" s="232" t="s">
        <v>247</v>
      </c>
      <c r="H379" s="233">
        <v>60</v>
      </c>
      <c r="I379" s="234"/>
      <c r="J379" s="235">
        <f t="shared" si="94"/>
        <v>0</v>
      </c>
      <c r="K379" s="231" t="s">
        <v>19</v>
      </c>
      <c r="L379" s="236"/>
      <c r="M379" s="237" t="s">
        <v>19</v>
      </c>
      <c r="N379" s="238" t="s">
        <v>43</v>
      </c>
      <c r="O379" s="65"/>
      <c r="P379" s="183">
        <f t="shared" si="95"/>
        <v>0</v>
      </c>
      <c r="Q379" s="183">
        <v>0</v>
      </c>
      <c r="R379" s="183">
        <f t="shared" si="96"/>
        <v>0</v>
      </c>
      <c r="S379" s="183">
        <v>0</v>
      </c>
      <c r="T379" s="184">
        <f t="shared" si="97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204</v>
      </c>
      <c r="AT379" s="185" t="s">
        <v>1089</v>
      </c>
      <c r="AU379" s="185" t="s">
        <v>82</v>
      </c>
      <c r="AY379" s="18" t="s">
        <v>149</v>
      </c>
      <c r="BE379" s="186">
        <f t="shared" si="98"/>
        <v>0</v>
      </c>
      <c r="BF379" s="186">
        <f t="shared" si="99"/>
        <v>0</v>
      </c>
      <c r="BG379" s="186">
        <f t="shared" si="100"/>
        <v>0</v>
      </c>
      <c r="BH379" s="186">
        <f t="shared" si="101"/>
        <v>0</v>
      </c>
      <c r="BI379" s="186">
        <f t="shared" si="102"/>
        <v>0</v>
      </c>
      <c r="BJ379" s="18" t="s">
        <v>80</v>
      </c>
      <c r="BK379" s="186">
        <f t="shared" si="103"/>
        <v>0</v>
      </c>
      <c r="BL379" s="18" t="s">
        <v>157</v>
      </c>
      <c r="BM379" s="185" t="s">
        <v>3165</v>
      </c>
    </row>
    <row r="380" spans="1:65" s="2" customFormat="1" ht="33" customHeight="1">
      <c r="A380" s="35"/>
      <c r="B380" s="36"/>
      <c r="C380" s="229" t="s">
        <v>2756</v>
      </c>
      <c r="D380" s="229" t="s">
        <v>1089</v>
      </c>
      <c r="E380" s="230" t="s">
        <v>3681</v>
      </c>
      <c r="F380" s="231" t="s">
        <v>3415</v>
      </c>
      <c r="G380" s="232" t="s">
        <v>247</v>
      </c>
      <c r="H380" s="233">
        <v>210</v>
      </c>
      <c r="I380" s="234"/>
      <c r="J380" s="235">
        <f t="shared" si="94"/>
        <v>0</v>
      </c>
      <c r="K380" s="231" t="s">
        <v>19</v>
      </c>
      <c r="L380" s="236"/>
      <c r="M380" s="237" t="s">
        <v>19</v>
      </c>
      <c r="N380" s="238" t="s">
        <v>43</v>
      </c>
      <c r="O380" s="65"/>
      <c r="P380" s="183">
        <f t="shared" si="95"/>
        <v>0</v>
      </c>
      <c r="Q380" s="183">
        <v>0</v>
      </c>
      <c r="R380" s="183">
        <f t="shared" si="96"/>
        <v>0</v>
      </c>
      <c r="S380" s="183">
        <v>0</v>
      </c>
      <c r="T380" s="184">
        <f t="shared" si="97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204</v>
      </c>
      <c r="AT380" s="185" t="s">
        <v>1089</v>
      </c>
      <c r="AU380" s="185" t="s">
        <v>82</v>
      </c>
      <c r="AY380" s="18" t="s">
        <v>149</v>
      </c>
      <c r="BE380" s="186">
        <f t="shared" si="98"/>
        <v>0</v>
      </c>
      <c r="BF380" s="186">
        <f t="shared" si="99"/>
        <v>0</v>
      </c>
      <c r="BG380" s="186">
        <f t="shared" si="100"/>
        <v>0</v>
      </c>
      <c r="BH380" s="186">
        <f t="shared" si="101"/>
        <v>0</v>
      </c>
      <c r="BI380" s="186">
        <f t="shared" si="102"/>
        <v>0</v>
      </c>
      <c r="BJ380" s="18" t="s">
        <v>80</v>
      </c>
      <c r="BK380" s="186">
        <f t="shared" si="103"/>
        <v>0</v>
      </c>
      <c r="BL380" s="18" t="s">
        <v>157</v>
      </c>
      <c r="BM380" s="185" t="s">
        <v>3169</v>
      </c>
    </row>
    <row r="381" spans="1:65" s="2" customFormat="1" ht="33" customHeight="1">
      <c r="A381" s="35"/>
      <c r="B381" s="36"/>
      <c r="C381" s="229" t="s">
        <v>3170</v>
      </c>
      <c r="D381" s="229" t="s">
        <v>1089</v>
      </c>
      <c r="E381" s="230" t="s">
        <v>3682</v>
      </c>
      <c r="F381" s="231" t="s">
        <v>3417</v>
      </c>
      <c r="G381" s="232" t="s">
        <v>247</v>
      </c>
      <c r="H381" s="233">
        <v>240</v>
      </c>
      <c r="I381" s="234"/>
      <c r="J381" s="235">
        <f t="shared" si="94"/>
        <v>0</v>
      </c>
      <c r="K381" s="231" t="s">
        <v>19</v>
      </c>
      <c r="L381" s="236"/>
      <c r="M381" s="237" t="s">
        <v>19</v>
      </c>
      <c r="N381" s="238" t="s">
        <v>43</v>
      </c>
      <c r="O381" s="65"/>
      <c r="P381" s="183">
        <f t="shared" si="95"/>
        <v>0</v>
      </c>
      <c r="Q381" s="183">
        <v>0</v>
      </c>
      <c r="R381" s="183">
        <f t="shared" si="96"/>
        <v>0</v>
      </c>
      <c r="S381" s="183">
        <v>0</v>
      </c>
      <c r="T381" s="184">
        <f t="shared" si="97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204</v>
      </c>
      <c r="AT381" s="185" t="s">
        <v>1089</v>
      </c>
      <c r="AU381" s="185" t="s">
        <v>82</v>
      </c>
      <c r="AY381" s="18" t="s">
        <v>149</v>
      </c>
      <c r="BE381" s="186">
        <f t="shared" si="98"/>
        <v>0</v>
      </c>
      <c r="BF381" s="186">
        <f t="shared" si="99"/>
        <v>0</v>
      </c>
      <c r="BG381" s="186">
        <f t="shared" si="100"/>
        <v>0</v>
      </c>
      <c r="BH381" s="186">
        <f t="shared" si="101"/>
        <v>0</v>
      </c>
      <c r="BI381" s="186">
        <f t="shared" si="102"/>
        <v>0</v>
      </c>
      <c r="BJ381" s="18" t="s">
        <v>80</v>
      </c>
      <c r="BK381" s="186">
        <f t="shared" si="103"/>
        <v>0</v>
      </c>
      <c r="BL381" s="18" t="s">
        <v>157</v>
      </c>
      <c r="BM381" s="185" t="s">
        <v>3173</v>
      </c>
    </row>
    <row r="382" spans="1:65" s="2" customFormat="1" ht="33" customHeight="1">
      <c r="A382" s="35"/>
      <c r="B382" s="36"/>
      <c r="C382" s="229" t="s">
        <v>2758</v>
      </c>
      <c r="D382" s="229" t="s">
        <v>1089</v>
      </c>
      <c r="E382" s="230" t="s">
        <v>3683</v>
      </c>
      <c r="F382" s="231" t="s">
        <v>3419</v>
      </c>
      <c r="G382" s="232" t="s">
        <v>247</v>
      </c>
      <c r="H382" s="233">
        <v>60</v>
      </c>
      <c r="I382" s="234"/>
      <c r="J382" s="235">
        <f t="shared" si="94"/>
        <v>0</v>
      </c>
      <c r="K382" s="231" t="s">
        <v>19</v>
      </c>
      <c r="L382" s="236"/>
      <c r="M382" s="237" t="s">
        <v>19</v>
      </c>
      <c r="N382" s="238" t="s">
        <v>43</v>
      </c>
      <c r="O382" s="65"/>
      <c r="P382" s="183">
        <f t="shared" si="95"/>
        <v>0</v>
      </c>
      <c r="Q382" s="183">
        <v>0</v>
      </c>
      <c r="R382" s="183">
        <f t="shared" si="96"/>
        <v>0</v>
      </c>
      <c r="S382" s="183">
        <v>0</v>
      </c>
      <c r="T382" s="184">
        <f t="shared" si="97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204</v>
      </c>
      <c r="AT382" s="185" t="s">
        <v>1089</v>
      </c>
      <c r="AU382" s="185" t="s">
        <v>82</v>
      </c>
      <c r="AY382" s="18" t="s">
        <v>149</v>
      </c>
      <c r="BE382" s="186">
        <f t="shared" si="98"/>
        <v>0</v>
      </c>
      <c r="BF382" s="186">
        <f t="shared" si="99"/>
        <v>0</v>
      </c>
      <c r="BG382" s="186">
        <f t="shared" si="100"/>
        <v>0</v>
      </c>
      <c r="BH382" s="186">
        <f t="shared" si="101"/>
        <v>0</v>
      </c>
      <c r="BI382" s="186">
        <f t="shared" si="102"/>
        <v>0</v>
      </c>
      <c r="BJ382" s="18" t="s">
        <v>80</v>
      </c>
      <c r="BK382" s="186">
        <f t="shared" si="103"/>
        <v>0</v>
      </c>
      <c r="BL382" s="18" t="s">
        <v>157</v>
      </c>
      <c r="BM382" s="185" t="s">
        <v>3176</v>
      </c>
    </row>
    <row r="383" spans="1:65" s="2" customFormat="1" ht="24.2" customHeight="1">
      <c r="A383" s="35"/>
      <c r="B383" s="36"/>
      <c r="C383" s="174" t="s">
        <v>3177</v>
      </c>
      <c r="D383" s="174" t="s">
        <v>152</v>
      </c>
      <c r="E383" s="175" t="s">
        <v>3684</v>
      </c>
      <c r="F383" s="176" t="s">
        <v>3339</v>
      </c>
      <c r="G383" s="177" t="s">
        <v>170</v>
      </c>
      <c r="H383" s="178">
        <v>1</v>
      </c>
      <c r="I383" s="179"/>
      <c r="J383" s="180">
        <f t="shared" si="94"/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 t="shared" si="95"/>
        <v>0</v>
      </c>
      <c r="Q383" s="183">
        <v>0</v>
      </c>
      <c r="R383" s="183">
        <f t="shared" si="96"/>
        <v>0</v>
      </c>
      <c r="S383" s="183">
        <v>0</v>
      </c>
      <c r="T383" s="184">
        <f t="shared" si="97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82</v>
      </c>
      <c r="AY383" s="18" t="s">
        <v>149</v>
      </c>
      <c r="BE383" s="186">
        <f t="shared" si="98"/>
        <v>0</v>
      </c>
      <c r="BF383" s="186">
        <f t="shared" si="99"/>
        <v>0</v>
      </c>
      <c r="BG383" s="186">
        <f t="shared" si="100"/>
        <v>0</v>
      </c>
      <c r="BH383" s="186">
        <f t="shared" si="101"/>
        <v>0</v>
      </c>
      <c r="BI383" s="186">
        <f t="shared" si="102"/>
        <v>0</v>
      </c>
      <c r="BJ383" s="18" t="s">
        <v>80</v>
      </c>
      <c r="BK383" s="186">
        <f t="shared" si="103"/>
        <v>0</v>
      </c>
      <c r="BL383" s="18" t="s">
        <v>157</v>
      </c>
      <c r="BM383" s="185" t="s">
        <v>3180</v>
      </c>
    </row>
    <row r="384" spans="1:65" s="2" customFormat="1" ht="49.15" customHeight="1">
      <c r="A384" s="35"/>
      <c r="B384" s="36"/>
      <c r="C384" s="229" t="s">
        <v>2761</v>
      </c>
      <c r="D384" s="229" t="s">
        <v>1089</v>
      </c>
      <c r="E384" s="230" t="s">
        <v>3685</v>
      </c>
      <c r="F384" s="231" t="s">
        <v>3340</v>
      </c>
      <c r="G384" s="232" t="s">
        <v>170</v>
      </c>
      <c r="H384" s="233">
        <v>1</v>
      </c>
      <c r="I384" s="234"/>
      <c r="J384" s="235">
        <f t="shared" si="94"/>
        <v>0</v>
      </c>
      <c r="K384" s="231" t="s">
        <v>19</v>
      </c>
      <c r="L384" s="236"/>
      <c r="M384" s="237" t="s">
        <v>19</v>
      </c>
      <c r="N384" s="238" t="s">
        <v>43</v>
      </c>
      <c r="O384" s="65"/>
      <c r="P384" s="183">
        <f t="shared" si="95"/>
        <v>0</v>
      </c>
      <c r="Q384" s="183">
        <v>0</v>
      </c>
      <c r="R384" s="183">
        <f t="shared" si="96"/>
        <v>0</v>
      </c>
      <c r="S384" s="183">
        <v>0</v>
      </c>
      <c r="T384" s="184">
        <f t="shared" si="97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204</v>
      </c>
      <c r="AT384" s="185" t="s">
        <v>1089</v>
      </c>
      <c r="AU384" s="185" t="s">
        <v>82</v>
      </c>
      <c r="AY384" s="18" t="s">
        <v>149</v>
      </c>
      <c r="BE384" s="186">
        <f t="shared" si="98"/>
        <v>0</v>
      </c>
      <c r="BF384" s="186">
        <f t="shared" si="99"/>
        <v>0</v>
      </c>
      <c r="BG384" s="186">
        <f t="shared" si="100"/>
        <v>0</v>
      </c>
      <c r="BH384" s="186">
        <f t="shared" si="101"/>
        <v>0</v>
      </c>
      <c r="BI384" s="186">
        <f t="shared" si="102"/>
        <v>0</v>
      </c>
      <c r="BJ384" s="18" t="s">
        <v>80</v>
      </c>
      <c r="BK384" s="186">
        <f t="shared" si="103"/>
        <v>0</v>
      </c>
      <c r="BL384" s="18" t="s">
        <v>157</v>
      </c>
      <c r="BM384" s="185" t="s">
        <v>3183</v>
      </c>
    </row>
    <row r="385" spans="1:65" s="2" customFormat="1" ht="24.2" customHeight="1">
      <c r="A385" s="35"/>
      <c r="B385" s="36"/>
      <c r="C385" s="229" t="s">
        <v>3184</v>
      </c>
      <c r="D385" s="229" t="s">
        <v>1089</v>
      </c>
      <c r="E385" s="230" t="s">
        <v>3686</v>
      </c>
      <c r="F385" s="231" t="s">
        <v>3341</v>
      </c>
      <c r="G385" s="232" t="s">
        <v>2320</v>
      </c>
      <c r="H385" s="233">
        <v>20</v>
      </c>
      <c r="I385" s="234"/>
      <c r="J385" s="235">
        <f t="shared" si="94"/>
        <v>0</v>
      </c>
      <c r="K385" s="231" t="s">
        <v>19</v>
      </c>
      <c r="L385" s="236"/>
      <c r="M385" s="237" t="s">
        <v>19</v>
      </c>
      <c r="N385" s="238" t="s">
        <v>43</v>
      </c>
      <c r="O385" s="65"/>
      <c r="P385" s="183">
        <f t="shared" si="95"/>
        <v>0</v>
      </c>
      <c r="Q385" s="183">
        <v>0</v>
      </c>
      <c r="R385" s="183">
        <f t="shared" si="96"/>
        <v>0</v>
      </c>
      <c r="S385" s="183">
        <v>0</v>
      </c>
      <c r="T385" s="184">
        <f t="shared" si="97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204</v>
      </c>
      <c r="AT385" s="185" t="s">
        <v>1089</v>
      </c>
      <c r="AU385" s="185" t="s">
        <v>82</v>
      </c>
      <c r="AY385" s="18" t="s">
        <v>149</v>
      </c>
      <c r="BE385" s="186">
        <f t="shared" si="98"/>
        <v>0</v>
      </c>
      <c r="BF385" s="186">
        <f t="shared" si="99"/>
        <v>0</v>
      </c>
      <c r="BG385" s="186">
        <f t="shared" si="100"/>
        <v>0</v>
      </c>
      <c r="BH385" s="186">
        <f t="shared" si="101"/>
        <v>0</v>
      </c>
      <c r="BI385" s="186">
        <f t="shared" si="102"/>
        <v>0</v>
      </c>
      <c r="BJ385" s="18" t="s">
        <v>80</v>
      </c>
      <c r="BK385" s="186">
        <f t="shared" si="103"/>
        <v>0</v>
      </c>
      <c r="BL385" s="18" t="s">
        <v>157</v>
      </c>
      <c r="BM385" s="185" t="s">
        <v>3187</v>
      </c>
    </row>
    <row r="386" spans="1:65" s="2" customFormat="1" ht="24.2" customHeight="1">
      <c r="A386" s="35"/>
      <c r="B386" s="36"/>
      <c r="C386" s="229" t="s">
        <v>2763</v>
      </c>
      <c r="D386" s="229" t="s">
        <v>1089</v>
      </c>
      <c r="E386" s="230" t="s">
        <v>3687</v>
      </c>
      <c r="F386" s="231" t="s">
        <v>3342</v>
      </c>
      <c r="G386" s="232" t="s">
        <v>2320</v>
      </c>
      <c r="H386" s="233">
        <v>1</v>
      </c>
      <c r="I386" s="234"/>
      <c r="J386" s="235">
        <f t="shared" si="94"/>
        <v>0</v>
      </c>
      <c r="K386" s="231" t="s">
        <v>19</v>
      </c>
      <c r="L386" s="236"/>
      <c r="M386" s="237" t="s">
        <v>19</v>
      </c>
      <c r="N386" s="238" t="s">
        <v>43</v>
      </c>
      <c r="O386" s="65"/>
      <c r="P386" s="183">
        <f t="shared" si="95"/>
        <v>0</v>
      </c>
      <c r="Q386" s="183">
        <v>0</v>
      </c>
      <c r="R386" s="183">
        <f t="shared" si="96"/>
        <v>0</v>
      </c>
      <c r="S386" s="183">
        <v>0</v>
      </c>
      <c r="T386" s="184">
        <f t="shared" si="97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204</v>
      </c>
      <c r="AT386" s="185" t="s">
        <v>1089</v>
      </c>
      <c r="AU386" s="185" t="s">
        <v>82</v>
      </c>
      <c r="AY386" s="18" t="s">
        <v>149</v>
      </c>
      <c r="BE386" s="186">
        <f t="shared" si="98"/>
        <v>0</v>
      </c>
      <c r="BF386" s="186">
        <f t="shared" si="99"/>
        <v>0</v>
      </c>
      <c r="BG386" s="186">
        <f t="shared" si="100"/>
        <v>0</v>
      </c>
      <c r="BH386" s="186">
        <f t="shared" si="101"/>
        <v>0</v>
      </c>
      <c r="BI386" s="186">
        <f t="shared" si="102"/>
        <v>0</v>
      </c>
      <c r="BJ386" s="18" t="s">
        <v>80</v>
      </c>
      <c r="BK386" s="186">
        <f t="shared" si="103"/>
        <v>0</v>
      </c>
      <c r="BL386" s="18" t="s">
        <v>157</v>
      </c>
      <c r="BM386" s="185" t="s">
        <v>3190</v>
      </c>
    </row>
    <row r="387" spans="1:65" s="2" customFormat="1" ht="21.75" customHeight="1">
      <c r="A387" s="35"/>
      <c r="B387" s="36"/>
      <c r="C387" s="174" t="s">
        <v>3191</v>
      </c>
      <c r="D387" s="174" t="s">
        <v>152</v>
      </c>
      <c r="E387" s="175" t="s">
        <v>3688</v>
      </c>
      <c r="F387" s="176" t="s">
        <v>3433</v>
      </c>
      <c r="G387" s="177" t="s">
        <v>2320</v>
      </c>
      <c r="H387" s="178">
        <v>6</v>
      </c>
      <c r="I387" s="179"/>
      <c r="J387" s="180">
        <f t="shared" si="94"/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 t="shared" si="95"/>
        <v>0</v>
      </c>
      <c r="Q387" s="183">
        <v>0</v>
      </c>
      <c r="R387" s="183">
        <f t="shared" si="96"/>
        <v>0</v>
      </c>
      <c r="S387" s="183">
        <v>0</v>
      </c>
      <c r="T387" s="184">
        <f t="shared" si="97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82</v>
      </c>
      <c r="AY387" s="18" t="s">
        <v>149</v>
      </c>
      <c r="BE387" s="186">
        <f t="shared" si="98"/>
        <v>0</v>
      </c>
      <c r="BF387" s="186">
        <f t="shared" si="99"/>
        <v>0</v>
      </c>
      <c r="BG387" s="186">
        <f t="shared" si="100"/>
        <v>0</v>
      </c>
      <c r="BH387" s="186">
        <f t="shared" si="101"/>
        <v>0</v>
      </c>
      <c r="BI387" s="186">
        <f t="shared" si="102"/>
        <v>0</v>
      </c>
      <c r="BJ387" s="18" t="s">
        <v>80</v>
      </c>
      <c r="BK387" s="186">
        <f t="shared" si="103"/>
        <v>0</v>
      </c>
      <c r="BL387" s="18" t="s">
        <v>157</v>
      </c>
      <c r="BM387" s="185" t="s">
        <v>3194</v>
      </c>
    </row>
    <row r="388" spans="1:65" s="2" customFormat="1" ht="37.9" customHeight="1">
      <c r="A388" s="35"/>
      <c r="B388" s="36"/>
      <c r="C388" s="174" t="s">
        <v>2765</v>
      </c>
      <c r="D388" s="174" t="s">
        <v>152</v>
      </c>
      <c r="E388" s="175" t="s">
        <v>3689</v>
      </c>
      <c r="F388" s="176" t="s">
        <v>3435</v>
      </c>
      <c r="G388" s="177" t="s">
        <v>247</v>
      </c>
      <c r="H388" s="178">
        <v>18</v>
      </c>
      <c r="I388" s="179"/>
      <c r="J388" s="180">
        <f t="shared" si="94"/>
        <v>0</v>
      </c>
      <c r="K388" s="176" t="s">
        <v>19</v>
      </c>
      <c r="L388" s="40"/>
      <c r="M388" s="181" t="s">
        <v>19</v>
      </c>
      <c r="N388" s="182" t="s">
        <v>43</v>
      </c>
      <c r="O388" s="65"/>
      <c r="P388" s="183">
        <f t="shared" si="95"/>
        <v>0</v>
      </c>
      <c r="Q388" s="183">
        <v>0</v>
      </c>
      <c r="R388" s="183">
        <f t="shared" si="96"/>
        <v>0</v>
      </c>
      <c r="S388" s="183">
        <v>0</v>
      </c>
      <c r="T388" s="184">
        <f t="shared" si="97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157</v>
      </c>
      <c r="AT388" s="185" t="s">
        <v>152</v>
      </c>
      <c r="AU388" s="185" t="s">
        <v>82</v>
      </c>
      <c r="AY388" s="18" t="s">
        <v>149</v>
      </c>
      <c r="BE388" s="186">
        <f t="shared" si="98"/>
        <v>0</v>
      </c>
      <c r="BF388" s="186">
        <f t="shared" si="99"/>
        <v>0</v>
      </c>
      <c r="BG388" s="186">
        <f t="shared" si="100"/>
        <v>0</v>
      </c>
      <c r="BH388" s="186">
        <f t="shared" si="101"/>
        <v>0</v>
      </c>
      <c r="BI388" s="186">
        <f t="shared" si="102"/>
        <v>0</v>
      </c>
      <c r="BJ388" s="18" t="s">
        <v>80</v>
      </c>
      <c r="BK388" s="186">
        <f t="shared" si="103"/>
        <v>0</v>
      </c>
      <c r="BL388" s="18" t="s">
        <v>157</v>
      </c>
      <c r="BM388" s="185" t="s">
        <v>3197</v>
      </c>
    </row>
    <row r="389" spans="1:65" s="2" customFormat="1" ht="16.5" customHeight="1">
      <c r="A389" s="35"/>
      <c r="B389" s="36"/>
      <c r="C389" s="174" t="s">
        <v>3198</v>
      </c>
      <c r="D389" s="174" t="s">
        <v>152</v>
      </c>
      <c r="E389" s="175" t="s">
        <v>3690</v>
      </c>
      <c r="F389" s="176" t="s">
        <v>3437</v>
      </c>
      <c r="G389" s="177" t="s">
        <v>247</v>
      </c>
      <c r="H389" s="178">
        <v>18</v>
      </c>
      <c r="I389" s="179"/>
      <c r="J389" s="180">
        <f t="shared" si="94"/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 t="shared" si="95"/>
        <v>0</v>
      </c>
      <c r="Q389" s="183">
        <v>0</v>
      </c>
      <c r="R389" s="183">
        <f t="shared" si="96"/>
        <v>0</v>
      </c>
      <c r="S389" s="183">
        <v>0</v>
      </c>
      <c r="T389" s="184">
        <f t="shared" si="97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82</v>
      </c>
      <c r="AY389" s="18" t="s">
        <v>149</v>
      </c>
      <c r="BE389" s="186">
        <f t="shared" si="98"/>
        <v>0</v>
      </c>
      <c r="BF389" s="186">
        <f t="shared" si="99"/>
        <v>0</v>
      </c>
      <c r="BG389" s="186">
        <f t="shared" si="100"/>
        <v>0</v>
      </c>
      <c r="BH389" s="186">
        <f t="shared" si="101"/>
        <v>0</v>
      </c>
      <c r="BI389" s="186">
        <f t="shared" si="102"/>
        <v>0</v>
      </c>
      <c r="BJ389" s="18" t="s">
        <v>80</v>
      </c>
      <c r="BK389" s="186">
        <f t="shared" si="103"/>
        <v>0</v>
      </c>
      <c r="BL389" s="18" t="s">
        <v>157</v>
      </c>
      <c r="BM389" s="185" t="s">
        <v>3201</v>
      </c>
    </row>
    <row r="390" spans="1:65" s="2" customFormat="1" ht="16.5" customHeight="1">
      <c r="A390" s="35"/>
      <c r="B390" s="36"/>
      <c r="C390" s="174" t="s">
        <v>2767</v>
      </c>
      <c r="D390" s="174" t="s">
        <v>152</v>
      </c>
      <c r="E390" s="175" t="s">
        <v>3691</v>
      </c>
      <c r="F390" s="176" t="s">
        <v>3439</v>
      </c>
      <c r="G390" s="177" t="s">
        <v>2320</v>
      </c>
      <c r="H390" s="178">
        <v>1</v>
      </c>
      <c r="I390" s="179"/>
      <c r="J390" s="180">
        <f t="shared" si="94"/>
        <v>0</v>
      </c>
      <c r="K390" s="176" t="s">
        <v>19</v>
      </c>
      <c r="L390" s="40"/>
      <c r="M390" s="181" t="s">
        <v>19</v>
      </c>
      <c r="N390" s="182" t="s">
        <v>43</v>
      </c>
      <c r="O390" s="65"/>
      <c r="P390" s="183">
        <f t="shared" si="95"/>
        <v>0</v>
      </c>
      <c r="Q390" s="183">
        <v>0</v>
      </c>
      <c r="R390" s="183">
        <f t="shared" si="96"/>
        <v>0</v>
      </c>
      <c r="S390" s="183">
        <v>0</v>
      </c>
      <c r="T390" s="184">
        <f t="shared" si="97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157</v>
      </c>
      <c r="AT390" s="185" t="s">
        <v>152</v>
      </c>
      <c r="AU390" s="185" t="s">
        <v>82</v>
      </c>
      <c r="AY390" s="18" t="s">
        <v>149</v>
      </c>
      <c r="BE390" s="186">
        <f t="shared" si="98"/>
        <v>0</v>
      </c>
      <c r="BF390" s="186">
        <f t="shared" si="99"/>
        <v>0</v>
      </c>
      <c r="BG390" s="186">
        <f t="shared" si="100"/>
        <v>0</v>
      </c>
      <c r="BH390" s="186">
        <f t="shared" si="101"/>
        <v>0</v>
      </c>
      <c r="BI390" s="186">
        <f t="shared" si="102"/>
        <v>0</v>
      </c>
      <c r="BJ390" s="18" t="s">
        <v>80</v>
      </c>
      <c r="BK390" s="186">
        <f t="shared" si="103"/>
        <v>0</v>
      </c>
      <c r="BL390" s="18" t="s">
        <v>157</v>
      </c>
      <c r="BM390" s="185" t="s">
        <v>3204</v>
      </c>
    </row>
    <row r="391" spans="1:65" s="2" customFormat="1" ht="49.15" customHeight="1">
      <c r="A391" s="35"/>
      <c r="B391" s="36"/>
      <c r="C391" s="174" t="s">
        <v>3205</v>
      </c>
      <c r="D391" s="174" t="s">
        <v>152</v>
      </c>
      <c r="E391" s="175" t="s">
        <v>3692</v>
      </c>
      <c r="F391" s="176" t="s">
        <v>3344</v>
      </c>
      <c r="G391" s="177" t="s">
        <v>155</v>
      </c>
      <c r="H391" s="178">
        <v>1</v>
      </c>
      <c r="I391" s="179"/>
      <c r="J391" s="180">
        <f t="shared" si="94"/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 t="shared" si="95"/>
        <v>0</v>
      </c>
      <c r="Q391" s="183">
        <v>0</v>
      </c>
      <c r="R391" s="183">
        <f t="shared" si="96"/>
        <v>0</v>
      </c>
      <c r="S391" s="183">
        <v>0</v>
      </c>
      <c r="T391" s="184">
        <f t="shared" si="97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82</v>
      </c>
      <c r="AY391" s="18" t="s">
        <v>149</v>
      </c>
      <c r="BE391" s="186">
        <f t="shared" si="98"/>
        <v>0</v>
      </c>
      <c r="BF391" s="186">
        <f t="shared" si="99"/>
        <v>0</v>
      </c>
      <c r="BG391" s="186">
        <f t="shared" si="100"/>
        <v>0</v>
      </c>
      <c r="BH391" s="186">
        <f t="shared" si="101"/>
        <v>0</v>
      </c>
      <c r="BI391" s="186">
        <f t="shared" si="102"/>
        <v>0</v>
      </c>
      <c r="BJ391" s="18" t="s">
        <v>80</v>
      </c>
      <c r="BK391" s="186">
        <f t="shared" si="103"/>
        <v>0</v>
      </c>
      <c r="BL391" s="18" t="s">
        <v>157</v>
      </c>
      <c r="BM391" s="185" t="s">
        <v>3208</v>
      </c>
    </row>
    <row r="392" spans="2:63" s="12" customFormat="1" ht="22.9" customHeight="1">
      <c r="B392" s="158"/>
      <c r="C392" s="159"/>
      <c r="D392" s="160" t="s">
        <v>71</v>
      </c>
      <c r="E392" s="172" t="s">
        <v>3693</v>
      </c>
      <c r="F392" s="172" t="s">
        <v>3694</v>
      </c>
      <c r="G392" s="159"/>
      <c r="H392" s="159"/>
      <c r="I392" s="162"/>
      <c r="J392" s="173">
        <f>BK392</f>
        <v>0</v>
      </c>
      <c r="K392" s="159"/>
      <c r="L392" s="164"/>
      <c r="M392" s="165"/>
      <c r="N392" s="166"/>
      <c r="O392" s="166"/>
      <c r="P392" s="167">
        <f>SUM(P393:P438)</f>
        <v>0</v>
      </c>
      <c r="Q392" s="166"/>
      <c r="R392" s="167">
        <f>SUM(R393:R438)</f>
        <v>0</v>
      </c>
      <c r="S392" s="166"/>
      <c r="T392" s="168">
        <f>SUM(T393:T438)</f>
        <v>0</v>
      </c>
      <c r="AR392" s="169" t="s">
        <v>80</v>
      </c>
      <c r="AT392" s="170" t="s">
        <v>71</v>
      </c>
      <c r="AU392" s="170" t="s">
        <v>80</v>
      </c>
      <c r="AY392" s="169" t="s">
        <v>149</v>
      </c>
      <c r="BK392" s="171">
        <f>SUM(BK393:BK438)</f>
        <v>0</v>
      </c>
    </row>
    <row r="393" spans="1:65" s="2" customFormat="1" ht="76.35" customHeight="1">
      <c r="A393" s="35"/>
      <c r="B393" s="36"/>
      <c r="C393" s="174" t="s">
        <v>2769</v>
      </c>
      <c r="D393" s="174" t="s">
        <v>152</v>
      </c>
      <c r="E393" s="175" t="s">
        <v>3695</v>
      </c>
      <c r="F393" s="176" t="s">
        <v>3696</v>
      </c>
      <c r="G393" s="177" t="s">
        <v>2320</v>
      </c>
      <c r="H393" s="178">
        <v>1</v>
      </c>
      <c r="I393" s="179"/>
      <c r="J393" s="180">
        <f aca="true" t="shared" si="104" ref="J393:J438">ROUND(I393*H393,2)</f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 aca="true" t="shared" si="105" ref="P393:P438">O393*H393</f>
        <v>0</v>
      </c>
      <c r="Q393" s="183">
        <v>0</v>
      </c>
      <c r="R393" s="183">
        <f aca="true" t="shared" si="106" ref="R393:R438">Q393*H393</f>
        <v>0</v>
      </c>
      <c r="S393" s="183">
        <v>0</v>
      </c>
      <c r="T393" s="184">
        <f aca="true" t="shared" si="107" ref="T393:T438"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82</v>
      </c>
      <c r="AY393" s="18" t="s">
        <v>149</v>
      </c>
      <c r="BE393" s="186">
        <f aca="true" t="shared" si="108" ref="BE393:BE438">IF(N393="základní",J393,0)</f>
        <v>0</v>
      </c>
      <c r="BF393" s="186">
        <f aca="true" t="shared" si="109" ref="BF393:BF438">IF(N393="snížená",J393,0)</f>
        <v>0</v>
      </c>
      <c r="BG393" s="186">
        <f aca="true" t="shared" si="110" ref="BG393:BG438">IF(N393="zákl. přenesená",J393,0)</f>
        <v>0</v>
      </c>
      <c r="BH393" s="186">
        <f aca="true" t="shared" si="111" ref="BH393:BH438">IF(N393="sníž. přenesená",J393,0)</f>
        <v>0</v>
      </c>
      <c r="BI393" s="186">
        <f aca="true" t="shared" si="112" ref="BI393:BI438">IF(N393="nulová",J393,0)</f>
        <v>0</v>
      </c>
      <c r="BJ393" s="18" t="s">
        <v>80</v>
      </c>
      <c r="BK393" s="186">
        <f aca="true" t="shared" si="113" ref="BK393:BK438">ROUND(I393*H393,2)</f>
        <v>0</v>
      </c>
      <c r="BL393" s="18" t="s">
        <v>157</v>
      </c>
      <c r="BM393" s="185" t="s">
        <v>3211</v>
      </c>
    </row>
    <row r="394" spans="1:65" s="2" customFormat="1" ht="33" customHeight="1">
      <c r="A394" s="35"/>
      <c r="B394" s="36"/>
      <c r="C394" s="174" t="s">
        <v>3212</v>
      </c>
      <c r="D394" s="174" t="s">
        <v>152</v>
      </c>
      <c r="E394" s="175" t="s">
        <v>3697</v>
      </c>
      <c r="F394" s="176" t="s">
        <v>3347</v>
      </c>
      <c r="G394" s="177" t="s">
        <v>155</v>
      </c>
      <c r="H394" s="178">
        <v>60</v>
      </c>
      <c r="I394" s="179"/>
      <c r="J394" s="180">
        <f t="shared" si="104"/>
        <v>0</v>
      </c>
      <c r="K394" s="176" t="s">
        <v>19</v>
      </c>
      <c r="L394" s="40"/>
      <c r="M394" s="181" t="s">
        <v>19</v>
      </c>
      <c r="N394" s="182" t="s">
        <v>43</v>
      </c>
      <c r="O394" s="65"/>
      <c r="P394" s="183">
        <f t="shared" si="105"/>
        <v>0</v>
      </c>
      <c r="Q394" s="183">
        <v>0</v>
      </c>
      <c r="R394" s="183">
        <f t="shared" si="106"/>
        <v>0</v>
      </c>
      <c r="S394" s="183">
        <v>0</v>
      </c>
      <c r="T394" s="184">
        <f t="shared" si="107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157</v>
      </c>
      <c r="AT394" s="185" t="s">
        <v>152</v>
      </c>
      <c r="AU394" s="185" t="s">
        <v>82</v>
      </c>
      <c r="AY394" s="18" t="s">
        <v>149</v>
      </c>
      <c r="BE394" s="186">
        <f t="shared" si="108"/>
        <v>0</v>
      </c>
      <c r="BF394" s="186">
        <f t="shared" si="109"/>
        <v>0</v>
      </c>
      <c r="BG394" s="186">
        <f t="shared" si="110"/>
        <v>0</v>
      </c>
      <c r="BH394" s="186">
        <f t="shared" si="111"/>
        <v>0</v>
      </c>
      <c r="BI394" s="186">
        <f t="shared" si="112"/>
        <v>0</v>
      </c>
      <c r="BJ394" s="18" t="s">
        <v>80</v>
      </c>
      <c r="BK394" s="186">
        <f t="shared" si="113"/>
        <v>0</v>
      </c>
      <c r="BL394" s="18" t="s">
        <v>157</v>
      </c>
      <c r="BM394" s="185" t="s">
        <v>3215</v>
      </c>
    </row>
    <row r="395" spans="1:65" s="2" customFormat="1" ht="33" customHeight="1">
      <c r="A395" s="35"/>
      <c r="B395" s="36"/>
      <c r="C395" s="174" t="s">
        <v>2771</v>
      </c>
      <c r="D395" s="174" t="s">
        <v>152</v>
      </c>
      <c r="E395" s="175" t="s">
        <v>3698</v>
      </c>
      <c r="F395" s="176" t="s">
        <v>3348</v>
      </c>
      <c r="G395" s="177" t="s">
        <v>155</v>
      </c>
      <c r="H395" s="178">
        <v>20</v>
      </c>
      <c r="I395" s="179"/>
      <c r="J395" s="180">
        <f t="shared" si="104"/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 t="shared" si="105"/>
        <v>0</v>
      </c>
      <c r="Q395" s="183">
        <v>0</v>
      </c>
      <c r="R395" s="183">
        <f t="shared" si="106"/>
        <v>0</v>
      </c>
      <c r="S395" s="183">
        <v>0</v>
      </c>
      <c r="T395" s="184">
        <f t="shared" si="107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82</v>
      </c>
      <c r="AY395" s="18" t="s">
        <v>149</v>
      </c>
      <c r="BE395" s="186">
        <f t="shared" si="108"/>
        <v>0</v>
      </c>
      <c r="BF395" s="186">
        <f t="shared" si="109"/>
        <v>0</v>
      </c>
      <c r="BG395" s="186">
        <f t="shared" si="110"/>
        <v>0</v>
      </c>
      <c r="BH395" s="186">
        <f t="shared" si="111"/>
        <v>0</v>
      </c>
      <c r="BI395" s="186">
        <f t="shared" si="112"/>
        <v>0</v>
      </c>
      <c r="BJ395" s="18" t="s">
        <v>80</v>
      </c>
      <c r="BK395" s="186">
        <f t="shared" si="113"/>
        <v>0</v>
      </c>
      <c r="BL395" s="18" t="s">
        <v>157</v>
      </c>
      <c r="BM395" s="185" t="s">
        <v>3218</v>
      </c>
    </row>
    <row r="396" spans="1:65" s="2" customFormat="1" ht="37.9" customHeight="1">
      <c r="A396" s="35"/>
      <c r="B396" s="36"/>
      <c r="C396" s="174" t="s">
        <v>3219</v>
      </c>
      <c r="D396" s="174" t="s">
        <v>152</v>
      </c>
      <c r="E396" s="175" t="s">
        <v>3699</v>
      </c>
      <c r="F396" s="176" t="s">
        <v>3349</v>
      </c>
      <c r="G396" s="177" t="s">
        <v>247</v>
      </c>
      <c r="H396" s="178">
        <v>30</v>
      </c>
      <c r="I396" s="179"/>
      <c r="J396" s="180">
        <f t="shared" si="104"/>
        <v>0</v>
      </c>
      <c r="K396" s="176" t="s">
        <v>19</v>
      </c>
      <c r="L396" s="40"/>
      <c r="M396" s="181" t="s">
        <v>19</v>
      </c>
      <c r="N396" s="182" t="s">
        <v>43</v>
      </c>
      <c r="O396" s="65"/>
      <c r="P396" s="183">
        <f t="shared" si="105"/>
        <v>0</v>
      </c>
      <c r="Q396" s="183">
        <v>0</v>
      </c>
      <c r="R396" s="183">
        <f t="shared" si="106"/>
        <v>0</v>
      </c>
      <c r="S396" s="183">
        <v>0</v>
      </c>
      <c r="T396" s="184">
        <f t="shared" si="107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157</v>
      </c>
      <c r="AT396" s="185" t="s">
        <v>152</v>
      </c>
      <c r="AU396" s="185" t="s">
        <v>82</v>
      </c>
      <c r="AY396" s="18" t="s">
        <v>149</v>
      </c>
      <c r="BE396" s="186">
        <f t="shared" si="108"/>
        <v>0</v>
      </c>
      <c r="BF396" s="186">
        <f t="shared" si="109"/>
        <v>0</v>
      </c>
      <c r="BG396" s="186">
        <f t="shared" si="110"/>
        <v>0</v>
      </c>
      <c r="BH396" s="186">
        <f t="shared" si="111"/>
        <v>0</v>
      </c>
      <c r="BI396" s="186">
        <f t="shared" si="112"/>
        <v>0</v>
      </c>
      <c r="BJ396" s="18" t="s">
        <v>80</v>
      </c>
      <c r="BK396" s="186">
        <f t="shared" si="113"/>
        <v>0</v>
      </c>
      <c r="BL396" s="18" t="s">
        <v>157</v>
      </c>
      <c r="BM396" s="185" t="s">
        <v>3222</v>
      </c>
    </row>
    <row r="397" spans="1:65" s="2" customFormat="1" ht="16.5" customHeight="1">
      <c r="A397" s="35"/>
      <c r="B397" s="36"/>
      <c r="C397" s="229" t="s">
        <v>2773</v>
      </c>
      <c r="D397" s="229" t="s">
        <v>1089</v>
      </c>
      <c r="E397" s="230" t="s">
        <v>3700</v>
      </c>
      <c r="F397" s="231" t="s">
        <v>3350</v>
      </c>
      <c r="G397" s="232" t="s">
        <v>247</v>
      </c>
      <c r="H397" s="233">
        <v>30</v>
      </c>
      <c r="I397" s="234"/>
      <c r="J397" s="235">
        <f t="shared" si="104"/>
        <v>0</v>
      </c>
      <c r="K397" s="231" t="s">
        <v>19</v>
      </c>
      <c r="L397" s="236"/>
      <c r="M397" s="237" t="s">
        <v>19</v>
      </c>
      <c r="N397" s="238" t="s">
        <v>43</v>
      </c>
      <c r="O397" s="65"/>
      <c r="P397" s="183">
        <f t="shared" si="105"/>
        <v>0</v>
      </c>
      <c r="Q397" s="183">
        <v>0</v>
      </c>
      <c r="R397" s="183">
        <f t="shared" si="106"/>
        <v>0</v>
      </c>
      <c r="S397" s="183">
        <v>0</v>
      </c>
      <c r="T397" s="184">
        <f t="shared" si="107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204</v>
      </c>
      <c r="AT397" s="185" t="s">
        <v>1089</v>
      </c>
      <c r="AU397" s="185" t="s">
        <v>82</v>
      </c>
      <c r="AY397" s="18" t="s">
        <v>149</v>
      </c>
      <c r="BE397" s="186">
        <f t="shared" si="108"/>
        <v>0</v>
      </c>
      <c r="BF397" s="186">
        <f t="shared" si="109"/>
        <v>0</v>
      </c>
      <c r="BG397" s="186">
        <f t="shared" si="110"/>
        <v>0</v>
      </c>
      <c r="BH397" s="186">
        <f t="shared" si="111"/>
        <v>0</v>
      </c>
      <c r="BI397" s="186">
        <f t="shared" si="112"/>
        <v>0</v>
      </c>
      <c r="BJ397" s="18" t="s">
        <v>80</v>
      </c>
      <c r="BK397" s="186">
        <f t="shared" si="113"/>
        <v>0</v>
      </c>
      <c r="BL397" s="18" t="s">
        <v>157</v>
      </c>
      <c r="BM397" s="185" t="s">
        <v>3225</v>
      </c>
    </row>
    <row r="398" spans="1:65" s="2" customFormat="1" ht="16.5" customHeight="1">
      <c r="A398" s="35"/>
      <c r="B398" s="36"/>
      <c r="C398" s="174" t="s">
        <v>3226</v>
      </c>
      <c r="D398" s="174" t="s">
        <v>152</v>
      </c>
      <c r="E398" s="175" t="s">
        <v>3701</v>
      </c>
      <c r="F398" s="176" t="s">
        <v>3351</v>
      </c>
      <c r="G398" s="177" t="s">
        <v>247</v>
      </c>
      <c r="H398" s="178">
        <v>60</v>
      </c>
      <c r="I398" s="179"/>
      <c r="J398" s="180">
        <f t="shared" si="104"/>
        <v>0</v>
      </c>
      <c r="K398" s="176" t="s">
        <v>19</v>
      </c>
      <c r="L398" s="40"/>
      <c r="M398" s="181" t="s">
        <v>19</v>
      </c>
      <c r="N398" s="182" t="s">
        <v>43</v>
      </c>
      <c r="O398" s="65"/>
      <c r="P398" s="183">
        <f t="shared" si="105"/>
        <v>0</v>
      </c>
      <c r="Q398" s="183">
        <v>0</v>
      </c>
      <c r="R398" s="183">
        <f t="shared" si="106"/>
        <v>0</v>
      </c>
      <c r="S398" s="183">
        <v>0</v>
      </c>
      <c r="T398" s="184">
        <f t="shared" si="107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157</v>
      </c>
      <c r="AT398" s="185" t="s">
        <v>152</v>
      </c>
      <c r="AU398" s="185" t="s">
        <v>82</v>
      </c>
      <c r="AY398" s="18" t="s">
        <v>149</v>
      </c>
      <c r="BE398" s="186">
        <f t="shared" si="108"/>
        <v>0</v>
      </c>
      <c r="BF398" s="186">
        <f t="shared" si="109"/>
        <v>0</v>
      </c>
      <c r="BG398" s="186">
        <f t="shared" si="110"/>
        <v>0</v>
      </c>
      <c r="BH398" s="186">
        <f t="shared" si="111"/>
        <v>0</v>
      </c>
      <c r="BI398" s="186">
        <f t="shared" si="112"/>
        <v>0</v>
      </c>
      <c r="BJ398" s="18" t="s">
        <v>80</v>
      </c>
      <c r="BK398" s="186">
        <f t="shared" si="113"/>
        <v>0</v>
      </c>
      <c r="BL398" s="18" t="s">
        <v>157</v>
      </c>
      <c r="BM398" s="185" t="s">
        <v>3229</v>
      </c>
    </row>
    <row r="399" spans="1:65" s="2" customFormat="1" ht="24.2" customHeight="1">
      <c r="A399" s="35"/>
      <c r="B399" s="36"/>
      <c r="C399" s="229" t="s">
        <v>2777</v>
      </c>
      <c r="D399" s="229" t="s">
        <v>1089</v>
      </c>
      <c r="E399" s="230" t="s">
        <v>3702</v>
      </c>
      <c r="F399" s="231" t="s">
        <v>3352</v>
      </c>
      <c r="G399" s="232" t="s">
        <v>247</v>
      </c>
      <c r="H399" s="233">
        <v>60</v>
      </c>
      <c r="I399" s="234"/>
      <c r="J399" s="235">
        <f t="shared" si="104"/>
        <v>0</v>
      </c>
      <c r="K399" s="231" t="s">
        <v>19</v>
      </c>
      <c r="L399" s="236"/>
      <c r="M399" s="237" t="s">
        <v>19</v>
      </c>
      <c r="N399" s="238" t="s">
        <v>43</v>
      </c>
      <c r="O399" s="65"/>
      <c r="P399" s="183">
        <f t="shared" si="105"/>
        <v>0</v>
      </c>
      <c r="Q399" s="183">
        <v>0</v>
      </c>
      <c r="R399" s="183">
        <f t="shared" si="106"/>
        <v>0</v>
      </c>
      <c r="S399" s="183">
        <v>0</v>
      </c>
      <c r="T399" s="184">
        <f t="shared" si="107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204</v>
      </c>
      <c r="AT399" s="185" t="s">
        <v>1089</v>
      </c>
      <c r="AU399" s="185" t="s">
        <v>82</v>
      </c>
      <c r="AY399" s="18" t="s">
        <v>149</v>
      </c>
      <c r="BE399" s="186">
        <f t="shared" si="108"/>
        <v>0</v>
      </c>
      <c r="BF399" s="186">
        <f t="shared" si="109"/>
        <v>0</v>
      </c>
      <c r="BG399" s="186">
        <f t="shared" si="110"/>
        <v>0</v>
      </c>
      <c r="BH399" s="186">
        <f t="shared" si="111"/>
        <v>0</v>
      </c>
      <c r="BI399" s="186">
        <f t="shared" si="112"/>
        <v>0</v>
      </c>
      <c r="BJ399" s="18" t="s">
        <v>80</v>
      </c>
      <c r="BK399" s="186">
        <f t="shared" si="113"/>
        <v>0</v>
      </c>
      <c r="BL399" s="18" t="s">
        <v>157</v>
      </c>
      <c r="BM399" s="185" t="s">
        <v>3232</v>
      </c>
    </row>
    <row r="400" spans="1:65" s="2" customFormat="1" ht="55.5" customHeight="1">
      <c r="A400" s="35"/>
      <c r="B400" s="36"/>
      <c r="C400" s="174" t="s">
        <v>3233</v>
      </c>
      <c r="D400" s="174" t="s">
        <v>152</v>
      </c>
      <c r="E400" s="175" t="s">
        <v>3703</v>
      </c>
      <c r="F400" s="176" t="s">
        <v>3466</v>
      </c>
      <c r="G400" s="177" t="s">
        <v>155</v>
      </c>
      <c r="H400" s="178">
        <v>23</v>
      </c>
      <c r="I400" s="179"/>
      <c r="J400" s="180">
        <f t="shared" si="104"/>
        <v>0</v>
      </c>
      <c r="K400" s="176" t="s">
        <v>19</v>
      </c>
      <c r="L400" s="40"/>
      <c r="M400" s="181" t="s">
        <v>19</v>
      </c>
      <c r="N400" s="182" t="s">
        <v>43</v>
      </c>
      <c r="O400" s="65"/>
      <c r="P400" s="183">
        <f t="shared" si="105"/>
        <v>0</v>
      </c>
      <c r="Q400" s="183">
        <v>0</v>
      </c>
      <c r="R400" s="183">
        <f t="shared" si="106"/>
        <v>0</v>
      </c>
      <c r="S400" s="183">
        <v>0</v>
      </c>
      <c r="T400" s="184">
        <f t="shared" si="107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157</v>
      </c>
      <c r="AT400" s="185" t="s">
        <v>152</v>
      </c>
      <c r="AU400" s="185" t="s">
        <v>82</v>
      </c>
      <c r="AY400" s="18" t="s">
        <v>149</v>
      </c>
      <c r="BE400" s="186">
        <f t="shared" si="108"/>
        <v>0</v>
      </c>
      <c r="BF400" s="186">
        <f t="shared" si="109"/>
        <v>0</v>
      </c>
      <c r="BG400" s="186">
        <f t="shared" si="110"/>
        <v>0</v>
      </c>
      <c r="BH400" s="186">
        <f t="shared" si="111"/>
        <v>0</v>
      </c>
      <c r="BI400" s="186">
        <f t="shared" si="112"/>
        <v>0</v>
      </c>
      <c r="BJ400" s="18" t="s">
        <v>80</v>
      </c>
      <c r="BK400" s="186">
        <f t="shared" si="113"/>
        <v>0</v>
      </c>
      <c r="BL400" s="18" t="s">
        <v>157</v>
      </c>
      <c r="BM400" s="185" t="s">
        <v>1014</v>
      </c>
    </row>
    <row r="401" spans="1:65" s="2" customFormat="1" ht="37.9" customHeight="1">
      <c r="A401" s="35"/>
      <c r="B401" s="36"/>
      <c r="C401" s="229" t="s">
        <v>2779</v>
      </c>
      <c r="D401" s="229" t="s">
        <v>1089</v>
      </c>
      <c r="E401" s="230" t="s">
        <v>3704</v>
      </c>
      <c r="F401" s="231" t="s">
        <v>3468</v>
      </c>
      <c r="G401" s="232" t="s">
        <v>155</v>
      </c>
      <c r="H401" s="233">
        <v>13</v>
      </c>
      <c r="I401" s="234"/>
      <c r="J401" s="235">
        <f t="shared" si="104"/>
        <v>0</v>
      </c>
      <c r="K401" s="231" t="s">
        <v>19</v>
      </c>
      <c r="L401" s="236"/>
      <c r="M401" s="237" t="s">
        <v>19</v>
      </c>
      <c r="N401" s="238" t="s">
        <v>43</v>
      </c>
      <c r="O401" s="65"/>
      <c r="P401" s="183">
        <f t="shared" si="105"/>
        <v>0</v>
      </c>
      <c r="Q401" s="183">
        <v>0</v>
      </c>
      <c r="R401" s="183">
        <f t="shared" si="106"/>
        <v>0</v>
      </c>
      <c r="S401" s="183">
        <v>0</v>
      </c>
      <c r="T401" s="184">
        <f t="shared" si="107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204</v>
      </c>
      <c r="AT401" s="185" t="s">
        <v>1089</v>
      </c>
      <c r="AU401" s="185" t="s">
        <v>82</v>
      </c>
      <c r="AY401" s="18" t="s">
        <v>149</v>
      </c>
      <c r="BE401" s="186">
        <f t="shared" si="108"/>
        <v>0</v>
      </c>
      <c r="BF401" s="186">
        <f t="shared" si="109"/>
        <v>0</v>
      </c>
      <c r="BG401" s="186">
        <f t="shared" si="110"/>
        <v>0</v>
      </c>
      <c r="BH401" s="186">
        <f t="shared" si="111"/>
        <v>0</v>
      </c>
      <c r="BI401" s="186">
        <f t="shared" si="112"/>
        <v>0</v>
      </c>
      <c r="BJ401" s="18" t="s">
        <v>80</v>
      </c>
      <c r="BK401" s="186">
        <f t="shared" si="113"/>
        <v>0</v>
      </c>
      <c r="BL401" s="18" t="s">
        <v>157</v>
      </c>
      <c r="BM401" s="185" t="s">
        <v>3238</v>
      </c>
    </row>
    <row r="402" spans="1:65" s="2" customFormat="1" ht="44.25" customHeight="1">
      <c r="A402" s="35"/>
      <c r="B402" s="36"/>
      <c r="C402" s="229" t="s">
        <v>3239</v>
      </c>
      <c r="D402" s="229" t="s">
        <v>1089</v>
      </c>
      <c r="E402" s="230" t="s">
        <v>3705</v>
      </c>
      <c r="F402" s="231" t="s">
        <v>3470</v>
      </c>
      <c r="G402" s="232" t="s">
        <v>155</v>
      </c>
      <c r="H402" s="233">
        <v>10</v>
      </c>
      <c r="I402" s="234"/>
      <c r="J402" s="235">
        <f t="shared" si="104"/>
        <v>0</v>
      </c>
      <c r="K402" s="231" t="s">
        <v>19</v>
      </c>
      <c r="L402" s="236"/>
      <c r="M402" s="237" t="s">
        <v>19</v>
      </c>
      <c r="N402" s="238" t="s">
        <v>43</v>
      </c>
      <c r="O402" s="65"/>
      <c r="P402" s="183">
        <f t="shared" si="105"/>
        <v>0</v>
      </c>
      <c r="Q402" s="183">
        <v>0</v>
      </c>
      <c r="R402" s="183">
        <f t="shared" si="106"/>
        <v>0</v>
      </c>
      <c r="S402" s="183">
        <v>0</v>
      </c>
      <c r="T402" s="184">
        <f t="shared" si="107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204</v>
      </c>
      <c r="AT402" s="185" t="s">
        <v>1089</v>
      </c>
      <c r="AU402" s="185" t="s">
        <v>82</v>
      </c>
      <c r="AY402" s="18" t="s">
        <v>149</v>
      </c>
      <c r="BE402" s="186">
        <f t="shared" si="108"/>
        <v>0</v>
      </c>
      <c r="BF402" s="186">
        <f t="shared" si="109"/>
        <v>0</v>
      </c>
      <c r="BG402" s="186">
        <f t="shared" si="110"/>
        <v>0</v>
      </c>
      <c r="BH402" s="186">
        <f t="shared" si="111"/>
        <v>0</v>
      </c>
      <c r="BI402" s="186">
        <f t="shared" si="112"/>
        <v>0</v>
      </c>
      <c r="BJ402" s="18" t="s">
        <v>80</v>
      </c>
      <c r="BK402" s="186">
        <f t="shared" si="113"/>
        <v>0</v>
      </c>
      <c r="BL402" s="18" t="s">
        <v>157</v>
      </c>
      <c r="BM402" s="185" t="s">
        <v>3242</v>
      </c>
    </row>
    <row r="403" spans="1:65" s="2" customFormat="1" ht="16.5" customHeight="1">
      <c r="A403" s="35"/>
      <c r="B403" s="36"/>
      <c r="C403" s="174" t="s">
        <v>2781</v>
      </c>
      <c r="D403" s="174" t="s">
        <v>152</v>
      </c>
      <c r="E403" s="175" t="s">
        <v>3706</v>
      </c>
      <c r="F403" s="176" t="s">
        <v>3328</v>
      </c>
      <c r="G403" s="177" t="s">
        <v>247</v>
      </c>
      <c r="H403" s="178">
        <v>50</v>
      </c>
      <c r="I403" s="179"/>
      <c r="J403" s="180">
        <f t="shared" si="104"/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 t="shared" si="105"/>
        <v>0</v>
      </c>
      <c r="Q403" s="183">
        <v>0</v>
      </c>
      <c r="R403" s="183">
        <f t="shared" si="106"/>
        <v>0</v>
      </c>
      <c r="S403" s="183">
        <v>0</v>
      </c>
      <c r="T403" s="184">
        <f t="shared" si="107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82</v>
      </c>
      <c r="AY403" s="18" t="s">
        <v>149</v>
      </c>
      <c r="BE403" s="186">
        <f t="shared" si="108"/>
        <v>0</v>
      </c>
      <c r="BF403" s="186">
        <f t="shared" si="109"/>
        <v>0</v>
      </c>
      <c r="BG403" s="186">
        <f t="shared" si="110"/>
        <v>0</v>
      </c>
      <c r="BH403" s="186">
        <f t="shared" si="111"/>
        <v>0</v>
      </c>
      <c r="BI403" s="186">
        <f t="shared" si="112"/>
        <v>0</v>
      </c>
      <c r="BJ403" s="18" t="s">
        <v>80</v>
      </c>
      <c r="BK403" s="186">
        <f t="shared" si="113"/>
        <v>0</v>
      </c>
      <c r="BL403" s="18" t="s">
        <v>157</v>
      </c>
      <c r="BM403" s="185" t="s">
        <v>3244</v>
      </c>
    </row>
    <row r="404" spans="1:65" s="2" customFormat="1" ht="37.9" customHeight="1">
      <c r="A404" s="35"/>
      <c r="B404" s="36"/>
      <c r="C404" s="229" t="s">
        <v>3245</v>
      </c>
      <c r="D404" s="229" t="s">
        <v>1089</v>
      </c>
      <c r="E404" s="230" t="s">
        <v>3707</v>
      </c>
      <c r="F404" s="231" t="s">
        <v>3659</v>
      </c>
      <c r="G404" s="232" t="s">
        <v>247</v>
      </c>
      <c r="H404" s="233">
        <v>10</v>
      </c>
      <c r="I404" s="234"/>
      <c r="J404" s="235">
        <f t="shared" si="104"/>
        <v>0</v>
      </c>
      <c r="K404" s="231" t="s">
        <v>19</v>
      </c>
      <c r="L404" s="236"/>
      <c r="M404" s="237" t="s">
        <v>19</v>
      </c>
      <c r="N404" s="238" t="s">
        <v>43</v>
      </c>
      <c r="O404" s="65"/>
      <c r="P404" s="183">
        <f t="shared" si="105"/>
        <v>0</v>
      </c>
      <c r="Q404" s="183">
        <v>0</v>
      </c>
      <c r="R404" s="183">
        <f t="shared" si="106"/>
        <v>0</v>
      </c>
      <c r="S404" s="183">
        <v>0</v>
      </c>
      <c r="T404" s="184">
        <f t="shared" si="107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204</v>
      </c>
      <c r="AT404" s="185" t="s">
        <v>1089</v>
      </c>
      <c r="AU404" s="185" t="s">
        <v>82</v>
      </c>
      <c r="AY404" s="18" t="s">
        <v>149</v>
      </c>
      <c r="BE404" s="186">
        <f t="shared" si="108"/>
        <v>0</v>
      </c>
      <c r="BF404" s="186">
        <f t="shared" si="109"/>
        <v>0</v>
      </c>
      <c r="BG404" s="186">
        <f t="shared" si="110"/>
        <v>0</v>
      </c>
      <c r="BH404" s="186">
        <f t="shared" si="111"/>
        <v>0</v>
      </c>
      <c r="BI404" s="186">
        <f t="shared" si="112"/>
        <v>0</v>
      </c>
      <c r="BJ404" s="18" t="s">
        <v>80</v>
      </c>
      <c r="BK404" s="186">
        <f t="shared" si="113"/>
        <v>0</v>
      </c>
      <c r="BL404" s="18" t="s">
        <v>157</v>
      </c>
      <c r="BM404" s="185" t="s">
        <v>3248</v>
      </c>
    </row>
    <row r="405" spans="1:65" s="2" customFormat="1" ht="37.9" customHeight="1">
      <c r="A405" s="35"/>
      <c r="B405" s="36"/>
      <c r="C405" s="229" t="s">
        <v>2783</v>
      </c>
      <c r="D405" s="229" t="s">
        <v>1089</v>
      </c>
      <c r="E405" s="230" t="s">
        <v>3708</v>
      </c>
      <c r="F405" s="231" t="s">
        <v>3356</v>
      </c>
      <c r="G405" s="232" t="s">
        <v>247</v>
      </c>
      <c r="H405" s="233">
        <v>40</v>
      </c>
      <c r="I405" s="234"/>
      <c r="J405" s="235">
        <f t="shared" si="104"/>
        <v>0</v>
      </c>
      <c r="K405" s="231" t="s">
        <v>19</v>
      </c>
      <c r="L405" s="236"/>
      <c r="M405" s="237" t="s">
        <v>19</v>
      </c>
      <c r="N405" s="238" t="s">
        <v>43</v>
      </c>
      <c r="O405" s="65"/>
      <c r="P405" s="183">
        <f t="shared" si="105"/>
        <v>0</v>
      </c>
      <c r="Q405" s="183">
        <v>0</v>
      </c>
      <c r="R405" s="183">
        <f t="shared" si="106"/>
        <v>0</v>
      </c>
      <c r="S405" s="183">
        <v>0</v>
      </c>
      <c r="T405" s="184">
        <f t="shared" si="107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204</v>
      </c>
      <c r="AT405" s="185" t="s">
        <v>1089</v>
      </c>
      <c r="AU405" s="185" t="s">
        <v>82</v>
      </c>
      <c r="AY405" s="18" t="s">
        <v>149</v>
      </c>
      <c r="BE405" s="186">
        <f t="shared" si="108"/>
        <v>0</v>
      </c>
      <c r="BF405" s="186">
        <f t="shared" si="109"/>
        <v>0</v>
      </c>
      <c r="BG405" s="186">
        <f t="shared" si="110"/>
        <v>0</v>
      </c>
      <c r="BH405" s="186">
        <f t="shared" si="111"/>
        <v>0</v>
      </c>
      <c r="BI405" s="186">
        <f t="shared" si="112"/>
        <v>0</v>
      </c>
      <c r="BJ405" s="18" t="s">
        <v>80</v>
      </c>
      <c r="BK405" s="186">
        <f t="shared" si="113"/>
        <v>0</v>
      </c>
      <c r="BL405" s="18" t="s">
        <v>157</v>
      </c>
      <c r="BM405" s="185" t="s">
        <v>3251</v>
      </c>
    </row>
    <row r="406" spans="1:65" s="2" customFormat="1" ht="24.2" customHeight="1">
      <c r="A406" s="35"/>
      <c r="B406" s="36"/>
      <c r="C406" s="174" t="s">
        <v>3252</v>
      </c>
      <c r="D406" s="174" t="s">
        <v>152</v>
      </c>
      <c r="E406" s="175" t="s">
        <v>3709</v>
      </c>
      <c r="F406" s="176" t="s">
        <v>3484</v>
      </c>
      <c r="G406" s="177" t="s">
        <v>155</v>
      </c>
      <c r="H406" s="178">
        <v>13</v>
      </c>
      <c r="I406" s="179"/>
      <c r="J406" s="180">
        <f t="shared" si="104"/>
        <v>0</v>
      </c>
      <c r="K406" s="176" t="s">
        <v>19</v>
      </c>
      <c r="L406" s="40"/>
      <c r="M406" s="181" t="s">
        <v>19</v>
      </c>
      <c r="N406" s="182" t="s">
        <v>43</v>
      </c>
      <c r="O406" s="65"/>
      <c r="P406" s="183">
        <f t="shared" si="105"/>
        <v>0</v>
      </c>
      <c r="Q406" s="183">
        <v>0</v>
      </c>
      <c r="R406" s="183">
        <f t="shared" si="106"/>
        <v>0</v>
      </c>
      <c r="S406" s="183">
        <v>0</v>
      </c>
      <c r="T406" s="184">
        <f t="shared" si="107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157</v>
      </c>
      <c r="AT406" s="185" t="s">
        <v>152</v>
      </c>
      <c r="AU406" s="185" t="s">
        <v>82</v>
      </c>
      <c r="AY406" s="18" t="s">
        <v>149</v>
      </c>
      <c r="BE406" s="186">
        <f t="shared" si="108"/>
        <v>0</v>
      </c>
      <c r="BF406" s="186">
        <f t="shared" si="109"/>
        <v>0</v>
      </c>
      <c r="BG406" s="186">
        <f t="shared" si="110"/>
        <v>0</v>
      </c>
      <c r="BH406" s="186">
        <f t="shared" si="111"/>
        <v>0</v>
      </c>
      <c r="BI406" s="186">
        <f t="shared" si="112"/>
        <v>0</v>
      </c>
      <c r="BJ406" s="18" t="s">
        <v>80</v>
      </c>
      <c r="BK406" s="186">
        <f t="shared" si="113"/>
        <v>0</v>
      </c>
      <c r="BL406" s="18" t="s">
        <v>157</v>
      </c>
      <c r="BM406" s="185" t="s">
        <v>3255</v>
      </c>
    </row>
    <row r="407" spans="1:65" s="2" customFormat="1" ht="24.2" customHeight="1">
      <c r="A407" s="35"/>
      <c r="B407" s="36"/>
      <c r="C407" s="174" t="s">
        <v>2785</v>
      </c>
      <c r="D407" s="174" t="s">
        <v>152</v>
      </c>
      <c r="E407" s="175" t="s">
        <v>3710</v>
      </c>
      <c r="F407" s="176" t="s">
        <v>3359</v>
      </c>
      <c r="G407" s="177" t="s">
        <v>155</v>
      </c>
      <c r="H407" s="178">
        <v>4</v>
      </c>
      <c r="I407" s="179"/>
      <c r="J407" s="180">
        <f t="shared" si="104"/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 t="shared" si="105"/>
        <v>0</v>
      </c>
      <c r="Q407" s="183">
        <v>0</v>
      </c>
      <c r="R407" s="183">
        <f t="shared" si="106"/>
        <v>0</v>
      </c>
      <c r="S407" s="183">
        <v>0</v>
      </c>
      <c r="T407" s="184">
        <f t="shared" si="107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82</v>
      </c>
      <c r="AY407" s="18" t="s">
        <v>149</v>
      </c>
      <c r="BE407" s="186">
        <f t="shared" si="108"/>
        <v>0</v>
      </c>
      <c r="BF407" s="186">
        <f t="shared" si="109"/>
        <v>0</v>
      </c>
      <c r="BG407" s="186">
        <f t="shared" si="110"/>
        <v>0</v>
      </c>
      <c r="BH407" s="186">
        <f t="shared" si="111"/>
        <v>0</v>
      </c>
      <c r="BI407" s="186">
        <f t="shared" si="112"/>
        <v>0</v>
      </c>
      <c r="BJ407" s="18" t="s">
        <v>80</v>
      </c>
      <c r="BK407" s="186">
        <f t="shared" si="113"/>
        <v>0</v>
      </c>
      <c r="BL407" s="18" t="s">
        <v>157</v>
      </c>
      <c r="BM407" s="185" t="s">
        <v>3258</v>
      </c>
    </row>
    <row r="408" spans="1:65" s="2" customFormat="1" ht="49.15" customHeight="1">
      <c r="A408" s="35"/>
      <c r="B408" s="36"/>
      <c r="C408" s="174" t="s">
        <v>3260</v>
      </c>
      <c r="D408" s="174" t="s">
        <v>152</v>
      </c>
      <c r="E408" s="175" t="s">
        <v>3711</v>
      </c>
      <c r="F408" s="176" t="s">
        <v>3712</v>
      </c>
      <c r="G408" s="177" t="s">
        <v>155</v>
      </c>
      <c r="H408" s="178">
        <v>4</v>
      </c>
      <c r="I408" s="179"/>
      <c r="J408" s="180">
        <f t="shared" si="104"/>
        <v>0</v>
      </c>
      <c r="K408" s="176" t="s">
        <v>19</v>
      </c>
      <c r="L408" s="40"/>
      <c r="M408" s="181" t="s">
        <v>19</v>
      </c>
      <c r="N408" s="182" t="s">
        <v>43</v>
      </c>
      <c r="O408" s="65"/>
      <c r="P408" s="183">
        <f t="shared" si="105"/>
        <v>0</v>
      </c>
      <c r="Q408" s="183">
        <v>0</v>
      </c>
      <c r="R408" s="183">
        <f t="shared" si="106"/>
        <v>0</v>
      </c>
      <c r="S408" s="183">
        <v>0</v>
      </c>
      <c r="T408" s="184">
        <f t="shared" si="107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157</v>
      </c>
      <c r="AT408" s="185" t="s">
        <v>152</v>
      </c>
      <c r="AU408" s="185" t="s">
        <v>82</v>
      </c>
      <c r="AY408" s="18" t="s">
        <v>149</v>
      </c>
      <c r="BE408" s="186">
        <f t="shared" si="108"/>
        <v>0</v>
      </c>
      <c r="BF408" s="186">
        <f t="shared" si="109"/>
        <v>0</v>
      </c>
      <c r="BG408" s="186">
        <f t="shared" si="110"/>
        <v>0</v>
      </c>
      <c r="BH408" s="186">
        <f t="shared" si="111"/>
        <v>0</v>
      </c>
      <c r="BI408" s="186">
        <f t="shared" si="112"/>
        <v>0</v>
      </c>
      <c r="BJ408" s="18" t="s">
        <v>80</v>
      </c>
      <c r="BK408" s="186">
        <f t="shared" si="113"/>
        <v>0</v>
      </c>
      <c r="BL408" s="18" t="s">
        <v>157</v>
      </c>
      <c r="BM408" s="185" t="s">
        <v>3263</v>
      </c>
    </row>
    <row r="409" spans="1:65" s="2" customFormat="1" ht="24.2" customHeight="1">
      <c r="A409" s="35"/>
      <c r="B409" s="36"/>
      <c r="C409" s="229" t="s">
        <v>2788</v>
      </c>
      <c r="D409" s="229" t="s">
        <v>1089</v>
      </c>
      <c r="E409" s="230" t="s">
        <v>3713</v>
      </c>
      <c r="F409" s="231" t="s">
        <v>3487</v>
      </c>
      <c r="G409" s="232" t="s">
        <v>155</v>
      </c>
      <c r="H409" s="233">
        <v>4</v>
      </c>
      <c r="I409" s="234"/>
      <c r="J409" s="235">
        <f t="shared" si="104"/>
        <v>0</v>
      </c>
      <c r="K409" s="231" t="s">
        <v>19</v>
      </c>
      <c r="L409" s="236"/>
      <c r="M409" s="237" t="s">
        <v>19</v>
      </c>
      <c r="N409" s="238" t="s">
        <v>43</v>
      </c>
      <c r="O409" s="65"/>
      <c r="P409" s="183">
        <f t="shared" si="105"/>
        <v>0</v>
      </c>
      <c r="Q409" s="183">
        <v>0</v>
      </c>
      <c r="R409" s="183">
        <f t="shared" si="106"/>
        <v>0</v>
      </c>
      <c r="S409" s="183">
        <v>0</v>
      </c>
      <c r="T409" s="184">
        <f t="shared" si="107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204</v>
      </c>
      <c r="AT409" s="185" t="s">
        <v>1089</v>
      </c>
      <c r="AU409" s="185" t="s">
        <v>82</v>
      </c>
      <c r="AY409" s="18" t="s">
        <v>149</v>
      </c>
      <c r="BE409" s="186">
        <f t="shared" si="108"/>
        <v>0</v>
      </c>
      <c r="BF409" s="186">
        <f t="shared" si="109"/>
        <v>0</v>
      </c>
      <c r="BG409" s="186">
        <f t="shared" si="110"/>
        <v>0</v>
      </c>
      <c r="BH409" s="186">
        <f t="shared" si="111"/>
        <v>0</v>
      </c>
      <c r="BI409" s="186">
        <f t="shared" si="112"/>
        <v>0</v>
      </c>
      <c r="BJ409" s="18" t="s">
        <v>80</v>
      </c>
      <c r="BK409" s="186">
        <f t="shared" si="113"/>
        <v>0</v>
      </c>
      <c r="BL409" s="18" t="s">
        <v>157</v>
      </c>
      <c r="BM409" s="185" t="s">
        <v>3266</v>
      </c>
    </row>
    <row r="410" spans="1:65" s="2" customFormat="1" ht="16.5" customHeight="1">
      <c r="A410" s="35"/>
      <c r="B410" s="36"/>
      <c r="C410" s="229" t="s">
        <v>3267</v>
      </c>
      <c r="D410" s="229" t="s">
        <v>1089</v>
      </c>
      <c r="E410" s="230" t="s">
        <v>3714</v>
      </c>
      <c r="F410" s="231" t="s">
        <v>3366</v>
      </c>
      <c r="G410" s="232" t="s">
        <v>155</v>
      </c>
      <c r="H410" s="233">
        <v>9</v>
      </c>
      <c r="I410" s="234"/>
      <c r="J410" s="235">
        <f t="shared" si="104"/>
        <v>0</v>
      </c>
      <c r="K410" s="231" t="s">
        <v>19</v>
      </c>
      <c r="L410" s="236"/>
      <c r="M410" s="237" t="s">
        <v>19</v>
      </c>
      <c r="N410" s="238" t="s">
        <v>43</v>
      </c>
      <c r="O410" s="65"/>
      <c r="P410" s="183">
        <f t="shared" si="105"/>
        <v>0</v>
      </c>
      <c r="Q410" s="183">
        <v>0</v>
      </c>
      <c r="R410" s="183">
        <f t="shared" si="106"/>
        <v>0</v>
      </c>
      <c r="S410" s="183">
        <v>0</v>
      </c>
      <c r="T410" s="184">
        <f t="shared" si="107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5" t="s">
        <v>204</v>
      </c>
      <c r="AT410" s="185" t="s">
        <v>1089</v>
      </c>
      <c r="AU410" s="185" t="s">
        <v>82</v>
      </c>
      <c r="AY410" s="18" t="s">
        <v>149</v>
      </c>
      <c r="BE410" s="186">
        <f t="shared" si="108"/>
        <v>0</v>
      </c>
      <c r="BF410" s="186">
        <f t="shared" si="109"/>
        <v>0</v>
      </c>
      <c r="BG410" s="186">
        <f t="shared" si="110"/>
        <v>0</v>
      </c>
      <c r="BH410" s="186">
        <f t="shared" si="111"/>
        <v>0</v>
      </c>
      <c r="BI410" s="186">
        <f t="shared" si="112"/>
        <v>0</v>
      </c>
      <c r="BJ410" s="18" t="s">
        <v>80</v>
      </c>
      <c r="BK410" s="186">
        <f t="shared" si="113"/>
        <v>0</v>
      </c>
      <c r="BL410" s="18" t="s">
        <v>157</v>
      </c>
      <c r="BM410" s="185" t="s">
        <v>3270</v>
      </c>
    </row>
    <row r="411" spans="1:65" s="2" customFormat="1" ht="16.5" customHeight="1">
      <c r="A411" s="35"/>
      <c r="B411" s="36"/>
      <c r="C411" s="229" t="s">
        <v>2791</v>
      </c>
      <c r="D411" s="229" t="s">
        <v>1089</v>
      </c>
      <c r="E411" s="230" t="s">
        <v>3715</v>
      </c>
      <c r="F411" s="231" t="s">
        <v>3591</v>
      </c>
      <c r="G411" s="232" t="s">
        <v>155</v>
      </c>
      <c r="H411" s="233">
        <v>2</v>
      </c>
      <c r="I411" s="234"/>
      <c r="J411" s="235">
        <f t="shared" si="104"/>
        <v>0</v>
      </c>
      <c r="K411" s="231" t="s">
        <v>19</v>
      </c>
      <c r="L411" s="236"/>
      <c r="M411" s="237" t="s">
        <v>19</v>
      </c>
      <c r="N411" s="238" t="s">
        <v>43</v>
      </c>
      <c r="O411" s="65"/>
      <c r="P411" s="183">
        <f t="shared" si="105"/>
        <v>0</v>
      </c>
      <c r="Q411" s="183">
        <v>0</v>
      </c>
      <c r="R411" s="183">
        <f t="shared" si="106"/>
        <v>0</v>
      </c>
      <c r="S411" s="183">
        <v>0</v>
      </c>
      <c r="T411" s="184">
        <f t="shared" si="107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204</v>
      </c>
      <c r="AT411" s="185" t="s">
        <v>1089</v>
      </c>
      <c r="AU411" s="185" t="s">
        <v>82</v>
      </c>
      <c r="AY411" s="18" t="s">
        <v>149</v>
      </c>
      <c r="BE411" s="186">
        <f t="shared" si="108"/>
        <v>0</v>
      </c>
      <c r="BF411" s="186">
        <f t="shared" si="109"/>
        <v>0</v>
      </c>
      <c r="BG411" s="186">
        <f t="shared" si="110"/>
        <v>0</v>
      </c>
      <c r="BH411" s="186">
        <f t="shared" si="111"/>
        <v>0</v>
      </c>
      <c r="BI411" s="186">
        <f t="shared" si="112"/>
        <v>0</v>
      </c>
      <c r="BJ411" s="18" t="s">
        <v>80</v>
      </c>
      <c r="BK411" s="186">
        <f t="shared" si="113"/>
        <v>0</v>
      </c>
      <c r="BL411" s="18" t="s">
        <v>157</v>
      </c>
      <c r="BM411" s="185" t="s">
        <v>3273</v>
      </c>
    </row>
    <row r="412" spans="1:65" s="2" customFormat="1" ht="49.15" customHeight="1">
      <c r="A412" s="35"/>
      <c r="B412" s="36"/>
      <c r="C412" s="174" t="s">
        <v>3274</v>
      </c>
      <c r="D412" s="174" t="s">
        <v>152</v>
      </c>
      <c r="E412" s="175" t="s">
        <v>3716</v>
      </c>
      <c r="F412" s="176" t="s">
        <v>3497</v>
      </c>
      <c r="G412" s="177" t="s">
        <v>155</v>
      </c>
      <c r="H412" s="178">
        <v>8</v>
      </c>
      <c r="I412" s="179"/>
      <c r="J412" s="180">
        <f t="shared" si="104"/>
        <v>0</v>
      </c>
      <c r="K412" s="176" t="s">
        <v>19</v>
      </c>
      <c r="L412" s="40"/>
      <c r="M412" s="181" t="s">
        <v>19</v>
      </c>
      <c r="N412" s="182" t="s">
        <v>43</v>
      </c>
      <c r="O412" s="65"/>
      <c r="P412" s="183">
        <f t="shared" si="105"/>
        <v>0</v>
      </c>
      <c r="Q412" s="183">
        <v>0</v>
      </c>
      <c r="R412" s="183">
        <f t="shared" si="106"/>
        <v>0</v>
      </c>
      <c r="S412" s="183">
        <v>0</v>
      </c>
      <c r="T412" s="184">
        <f t="shared" si="107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157</v>
      </c>
      <c r="AT412" s="185" t="s">
        <v>152</v>
      </c>
      <c r="AU412" s="185" t="s">
        <v>82</v>
      </c>
      <c r="AY412" s="18" t="s">
        <v>149</v>
      </c>
      <c r="BE412" s="186">
        <f t="shared" si="108"/>
        <v>0</v>
      </c>
      <c r="BF412" s="186">
        <f t="shared" si="109"/>
        <v>0</v>
      </c>
      <c r="BG412" s="186">
        <f t="shared" si="110"/>
        <v>0</v>
      </c>
      <c r="BH412" s="186">
        <f t="shared" si="111"/>
        <v>0</v>
      </c>
      <c r="BI412" s="186">
        <f t="shared" si="112"/>
        <v>0</v>
      </c>
      <c r="BJ412" s="18" t="s">
        <v>80</v>
      </c>
      <c r="BK412" s="186">
        <f t="shared" si="113"/>
        <v>0</v>
      </c>
      <c r="BL412" s="18" t="s">
        <v>157</v>
      </c>
      <c r="BM412" s="185" t="s">
        <v>3277</v>
      </c>
    </row>
    <row r="413" spans="1:65" s="2" customFormat="1" ht="24.2" customHeight="1">
      <c r="A413" s="35"/>
      <c r="B413" s="36"/>
      <c r="C413" s="229" t="s">
        <v>2794</v>
      </c>
      <c r="D413" s="229" t="s">
        <v>1089</v>
      </c>
      <c r="E413" s="230" t="s">
        <v>3717</v>
      </c>
      <c r="F413" s="231" t="s">
        <v>3594</v>
      </c>
      <c r="G413" s="232" t="s">
        <v>155</v>
      </c>
      <c r="H413" s="233">
        <v>8</v>
      </c>
      <c r="I413" s="234"/>
      <c r="J413" s="235">
        <f t="shared" si="104"/>
        <v>0</v>
      </c>
      <c r="K413" s="231" t="s">
        <v>19</v>
      </c>
      <c r="L413" s="236"/>
      <c r="M413" s="237" t="s">
        <v>19</v>
      </c>
      <c r="N413" s="238" t="s">
        <v>43</v>
      </c>
      <c r="O413" s="65"/>
      <c r="P413" s="183">
        <f t="shared" si="105"/>
        <v>0</v>
      </c>
      <c r="Q413" s="183">
        <v>0</v>
      </c>
      <c r="R413" s="183">
        <f t="shared" si="106"/>
        <v>0</v>
      </c>
      <c r="S413" s="183">
        <v>0</v>
      </c>
      <c r="T413" s="184">
        <f t="shared" si="107"/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204</v>
      </c>
      <c r="AT413" s="185" t="s">
        <v>1089</v>
      </c>
      <c r="AU413" s="185" t="s">
        <v>82</v>
      </c>
      <c r="AY413" s="18" t="s">
        <v>149</v>
      </c>
      <c r="BE413" s="186">
        <f t="shared" si="108"/>
        <v>0</v>
      </c>
      <c r="BF413" s="186">
        <f t="shared" si="109"/>
        <v>0</v>
      </c>
      <c r="BG413" s="186">
        <f t="shared" si="110"/>
        <v>0</v>
      </c>
      <c r="BH413" s="186">
        <f t="shared" si="111"/>
        <v>0</v>
      </c>
      <c r="BI413" s="186">
        <f t="shared" si="112"/>
        <v>0</v>
      </c>
      <c r="BJ413" s="18" t="s">
        <v>80</v>
      </c>
      <c r="BK413" s="186">
        <f t="shared" si="113"/>
        <v>0</v>
      </c>
      <c r="BL413" s="18" t="s">
        <v>157</v>
      </c>
      <c r="BM413" s="185" t="s">
        <v>3282</v>
      </c>
    </row>
    <row r="414" spans="1:65" s="2" customFormat="1" ht="16.5" customHeight="1">
      <c r="A414" s="35"/>
      <c r="B414" s="36"/>
      <c r="C414" s="174" t="s">
        <v>3283</v>
      </c>
      <c r="D414" s="174" t="s">
        <v>152</v>
      </c>
      <c r="E414" s="175" t="s">
        <v>3718</v>
      </c>
      <c r="F414" s="176" t="s">
        <v>3392</v>
      </c>
      <c r="G414" s="177" t="s">
        <v>155</v>
      </c>
      <c r="H414" s="178">
        <v>37</v>
      </c>
      <c r="I414" s="179"/>
      <c r="J414" s="180">
        <f t="shared" si="104"/>
        <v>0</v>
      </c>
      <c r="K414" s="176" t="s">
        <v>19</v>
      </c>
      <c r="L414" s="40"/>
      <c r="M414" s="181" t="s">
        <v>19</v>
      </c>
      <c r="N414" s="182" t="s">
        <v>43</v>
      </c>
      <c r="O414" s="65"/>
      <c r="P414" s="183">
        <f t="shared" si="105"/>
        <v>0</v>
      </c>
      <c r="Q414" s="183">
        <v>0</v>
      </c>
      <c r="R414" s="183">
        <f t="shared" si="106"/>
        <v>0</v>
      </c>
      <c r="S414" s="183">
        <v>0</v>
      </c>
      <c r="T414" s="184">
        <f t="shared" si="107"/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157</v>
      </c>
      <c r="AT414" s="185" t="s">
        <v>152</v>
      </c>
      <c r="AU414" s="185" t="s">
        <v>82</v>
      </c>
      <c r="AY414" s="18" t="s">
        <v>149</v>
      </c>
      <c r="BE414" s="186">
        <f t="shared" si="108"/>
        <v>0</v>
      </c>
      <c r="BF414" s="186">
        <f t="shared" si="109"/>
        <v>0</v>
      </c>
      <c r="BG414" s="186">
        <f t="shared" si="110"/>
        <v>0</v>
      </c>
      <c r="BH414" s="186">
        <f t="shared" si="111"/>
        <v>0</v>
      </c>
      <c r="BI414" s="186">
        <f t="shared" si="112"/>
        <v>0</v>
      </c>
      <c r="BJ414" s="18" t="s">
        <v>80</v>
      </c>
      <c r="BK414" s="186">
        <f t="shared" si="113"/>
        <v>0</v>
      </c>
      <c r="BL414" s="18" t="s">
        <v>157</v>
      </c>
      <c r="BM414" s="185" t="s">
        <v>3286</v>
      </c>
    </row>
    <row r="415" spans="1:65" s="2" customFormat="1" ht="33" customHeight="1">
      <c r="A415" s="35"/>
      <c r="B415" s="36"/>
      <c r="C415" s="229" t="s">
        <v>2796</v>
      </c>
      <c r="D415" s="229" t="s">
        <v>1089</v>
      </c>
      <c r="E415" s="230" t="s">
        <v>3719</v>
      </c>
      <c r="F415" s="231" t="s">
        <v>3602</v>
      </c>
      <c r="G415" s="232" t="s">
        <v>155</v>
      </c>
      <c r="H415" s="233">
        <v>3</v>
      </c>
      <c r="I415" s="234"/>
      <c r="J415" s="235">
        <f t="shared" si="104"/>
        <v>0</v>
      </c>
      <c r="K415" s="231" t="s">
        <v>19</v>
      </c>
      <c r="L415" s="236"/>
      <c r="M415" s="237" t="s">
        <v>19</v>
      </c>
      <c r="N415" s="238" t="s">
        <v>43</v>
      </c>
      <c r="O415" s="65"/>
      <c r="P415" s="183">
        <f t="shared" si="105"/>
        <v>0</v>
      </c>
      <c r="Q415" s="183">
        <v>0</v>
      </c>
      <c r="R415" s="183">
        <f t="shared" si="106"/>
        <v>0</v>
      </c>
      <c r="S415" s="183">
        <v>0</v>
      </c>
      <c r="T415" s="184">
        <f t="shared" si="107"/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204</v>
      </c>
      <c r="AT415" s="185" t="s">
        <v>1089</v>
      </c>
      <c r="AU415" s="185" t="s">
        <v>82</v>
      </c>
      <c r="AY415" s="18" t="s">
        <v>149</v>
      </c>
      <c r="BE415" s="186">
        <f t="shared" si="108"/>
        <v>0</v>
      </c>
      <c r="BF415" s="186">
        <f t="shared" si="109"/>
        <v>0</v>
      </c>
      <c r="BG415" s="186">
        <f t="shared" si="110"/>
        <v>0</v>
      </c>
      <c r="BH415" s="186">
        <f t="shared" si="111"/>
        <v>0</v>
      </c>
      <c r="BI415" s="186">
        <f t="shared" si="112"/>
        <v>0</v>
      </c>
      <c r="BJ415" s="18" t="s">
        <v>80</v>
      </c>
      <c r="BK415" s="186">
        <f t="shared" si="113"/>
        <v>0</v>
      </c>
      <c r="BL415" s="18" t="s">
        <v>157</v>
      </c>
      <c r="BM415" s="185" t="s">
        <v>3289</v>
      </c>
    </row>
    <row r="416" spans="1:65" s="2" customFormat="1" ht="16.5" customHeight="1">
      <c r="A416" s="35"/>
      <c r="B416" s="36"/>
      <c r="C416" s="229" t="s">
        <v>3290</v>
      </c>
      <c r="D416" s="229" t="s">
        <v>1089</v>
      </c>
      <c r="E416" s="230" t="s">
        <v>3720</v>
      </c>
      <c r="F416" s="231" t="s">
        <v>3509</v>
      </c>
      <c r="G416" s="232" t="s">
        <v>155</v>
      </c>
      <c r="H416" s="233">
        <v>5</v>
      </c>
      <c r="I416" s="234"/>
      <c r="J416" s="235">
        <f t="shared" si="104"/>
        <v>0</v>
      </c>
      <c r="K416" s="231" t="s">
        <v>19</v>
      </c>
      <c r="L416" s="236"/>
      <c r="M416" s="237" t="s">
        <v>19</v>
      </c>
      <c r="N416" s="238" t="s">
        <v>43</v>
      </c>
      <c r="O416" s="65"/>
      <c r="P416" s="183">
        <f t="shared" si="105"/>
        <v>0</v>
      </c>
      <c r="Q416" s="183">
        <v>0</v>
      </c>
      <c r="R416" s="183">
        <f t="shared" si="106"/>
        <v>0</v>
      </c>
      <c r="S416" s="183">
        <v>0</v>
      </c>
      <c r="T416" s="184">
        <f t="shared" si="107"/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204</v>
      </c>
      <c r="AT416" s="185" t="s">
        <v>1089</v>
      </c>
      <c r="AU416" s="185" t="s">
        <v>82</v>
      </c>
      <c r="AY416" s="18" t="s">
        <v>149</v>
      </c>
      <c r="BE416" s="186">
        <f t="shared" si="108"/>
        <v>0</v>
      </c>
      <c r="BF416" s="186">
        <f t="shared" si="109"/>
        <v>0</v>
      </c>
      <c r="BG416" s="186">
        <f t="shared" si="110"/>
        <v>0</v>
      </c>
      <c r="BH416" s="186">
        <f t="shared" si="111"/>
        <v>0</v>
      </c>
      <c r="BI416" s="186">
        <f t="shared" si="112"/>
        <v>0</v>
      </c>
      <c r="BJ416" s="18" t="s">
        <v>80</v>
      </c>
      <c r="BK416" s="186">
        <f t="shared" si="113"/>
        <v>0</v>
      </c>
      <c r="BL416" s="18" t="s">
        <v>157</v>
      </c>
      <c r="BM416" s="185" t="s">
        <v>3293</v>
      </c>
    </row>
    <row r="417" spans="1:65" s="2" customFormat="1" ht="16.5" customHeight="1">
      <c r="A417" s="35"/>
      <c r="B417" s="36"/>
      <c r="C417" s="229" t="s">
        <v>2798</v>
      </c>
      <c r="D417" s="229" t="s">
        <v>1089</v>
      </c>
      <c r="E417" s="230" t="s">
        <v>3721</v>
      </c>
      <c r="F417" s="231" t="s">
        <v>3610</v>
      </c>
      <c r="G417" s="232" t="s">
        <v>155</v>
      </c>
      <c r="H417" s="233">
        <v>13</v>
      </c>
      <c r="I417" s="234"/>
      <c r="J417" s="235">
        <f t="shared" si="104"/>
        <v>0</v>
      </c>
      <c r="K417" s="231" t="s">
        <v>19</v>
      </c>
      <c r="L417" s="236"/>
      <c r="M417" s="237" t="s">
        <v>19</v>
      </c>
      <c r="N417" s="238" t="s">
        <v>43</v>
      </c>
      <c r="O417" s="65"/>
      <c r="P417" s="183">
        <f t="shared" si="105"/>
        <v>0</v>
      </c>
      <c r="Q417" s="183">
        <v>0</v>
      </c>
      <c r="R417" s="183">
        <f t="shared" si="106"/>
        <v>0</v>
      </c>
      <c r="S417" s="183">
        <v>0</v>
      </c>
      <c r="T417" s="184">
        <f t="shared" si="107"/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204</v>
      </c>
      <c r="AT417" s="185" t="s">
        <v>1089</v>
      </c>
      <c r="AU417" s="185" t="s">
        <v>82</v>
      </c>
      <c r="AY417" s="18" t="s">
        <v>149</v>
      </c>
      <c r="BE417" s="186">
        <f t="shared" si="108"/>
        <v>0</v>
      </c>
      <c r="BF417" s="186">
        <f t="shared" si="109"/>
        <v>0</v>
      </c>
      <c r="BG417" s="186">
        <f t="shared" si="110"/>
        <v>0</v>
      </c>
      <c r="BH417" s="186">
        <f t="shared" si="111"/>
        <v>0</v>
      </c>
      <c r="BI417" s="186">
        <f t="shared" si="112"/>
        <v>0</v>
      </c>
      <c r="BJ417" s="18" t="s">
        <v>80</v>
      </c>
      <c r="BK417" s="186">
        <f t="shared" si="113"/>
        <v>0</v>
      </c>
      <c r="BL417" s="18" t="s">
        <v>157</v>
      </c>
      <c r="BM417" s="185" t="s">
        <v>3297</v>
      </c>
    </row>
    <row r="418" spans="1:65" s="2" customFormat="1" ht="16.5" customHeight="1">
      <c r="A418" s="35"/>
      <c r="B418" s="36"/>
      <c r="C418" s="229" t="s">
        <v>3299</v>
      </c>
      <c r="D418" s="229" t="s">
        <v>1089</v>
      </c>
      <c r="E418" s="230" t="s">
        <v>3722</v>
      </c>
      <c r="F418" s="231" t="s">
        <v>3723</v>
      </c>
      <c r="G418" s="232" t="s">
        <v>155</v>
      </c>
      <c r="H418" s="233">
        <v>6</v>
      </c>
      <c r="I418" s="234"/>
      <c r="J418" s="235">
        <f t="shared" si="104"/>
        <v>0</v>
      </c>
      <c r="K418" s="231" t="s">
        <v>19</v>
      </c>
      <c r="L418" s="236"/>
      <c r="M418" s="237" t="s">
        <v>19</v>
      </c>
      <c r="N418" s="238" t="s">
        <v>43</v>
      </c>
      <c r="O418" s="65"/>
      <c r="P418" s="183">
        <f t="shared" si="105"/>
        <v>0</v>
      </c>
      <c r="Q418" s="183">
        <v>0</v>
      </c>
      <c r="R418" s="183">
        <f t="shared" si="106"/>
        <v>0</v>
      </c>
      <c r="S418" s="183">
        <v>0</v>
      </c>
      <c r="T418" s="184">
        <f t="shared" si="107"/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204</v>
      </c>
      <c r="AT418" s="185" t="s">
        <v>1089</v>
      </c>
      <c r="AU418" s="185" t="s">
        <v>82</v>
      </c>
      <c r="AY418" s="18" t="s">
        <v>149</v>
      </c>
      <c r="BE418" s="186">
        <f t="shared" si="108"/>
        <v>0</v>
      </c>
      <c r="BF418" s="186">
        <f t="shared" si="109"/>
        <v>0</v>
      </c>
      <c r="BG418" s="186">
        <f t="shared" si="110"/>
        <v>0</v>
      </c>
      <c r="BH418" s="186">
        <f t="shared" si="111"/>
        <v>0</v>
      </c>
      <c r="BI418" s="186">
        <f t="shared" si="112"/>
        <v>0</v>
      </c>
      <c r="BJ418" s="18" t="s">
        <v>80</v>
      </c>
      <c r="BK418" s="186">
        <f t="shared" si="113"/>
        <v>0</v>
      </c>
      <c r="BL418" s="18" t="s">
        <v>157</v>
      </c>
      <c r="BM418" s="185" t="s">
        <v>3302</v>
      </c>
    </row>
    <row r="419" spans="1:65" s="2" customFormat="1" ht="16.5" customHeight="1">
      <c r="A419" s="35"/>
      <c r="B419" s="36"/>
      <c r="C419" s="229" t="s">
        <v>2800</v>
      </c>
      <c r="D419" s="229" t="s">
        <v>1089</v>
      </c>
      <c r="E419" s="230" t="s">
        <v>3724</v>
      </c>
      <c r="F419" s="231" t="s">
        <v>3517</v>
      </c>
      <c r="G419" s="232" t="s">
        <v>155</v>
      </c>
      <c r="H419" s="233">
        <v>1</v>
      </c>
      <c r="I419" s="234"/>
      <c r="J419" s="235">
        <f t="shared" si="104"/>
        <v>0</v>
      </c>
      <c r="K419" s="231" t="s">
        <v>19</v>
      </c>
      <c r="L419" s="236"/>
      <c r="M419" s="237" t="s">
        <v>19</v>
      </c>
      <c r="N419" s="238" t="s">
        <v>43</v>
      </c>
      <c r="O419" s="65"/>
      <c r="P419" s="183">
        <f t="shared" si="105"/>
        <v>0</v>
      </c>
      <c r="Q419" s="183">
        <v>0</v>
      </c>
      <c r="R419" s="183">
        <f t="shared" si="106"/>
        <v>0</v>
      </c>
      <c r="S419" s="183">
        <v>0</v>
      </c>
      <c r="T419" s="184">
        <f t="shared" si="107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204</v>
      </c>
      <c r="AT419" s="185" t="s">
        <v>1089</v>
      </c>
      <c r="AU419" s="185" t="s">
        <v>82</v>
      </c>
      <c r="AY419" s="18" t="s">
        <v>149</v>
      </c>
      <c r="BE419" s="186">
        <f t="shared" si="108"/>
        <v>0</v>
      </c>
      <c r="BF419" s="186">
        <f t="shared" si="109"/>
        <v>0</v>
      </c>
      <c r="BG419" s="186">
        <f t="shared" si="110"/>
        <v>0</v>
      </c>
      <c r="BH419" s="186">
        <f t="shared" si="111"/>
        <v>0</v>
      </c>
      <c r="BI419" s="186">
        <f t="shared" si="112"/>
        <v>0</v>
      </c>
      <c r="BJ419" s="18" t="s">
        <v>80</v>
      </c>
      <c r="BK419" s="186">
        <f t="shared" si="113"/>
        <v>0</v>
      </c>
      <c r="BL419" s="18" t="s">
        <v>157</v>
      </c>
      <c r="BM419" s="185" t="s">
        <v>3306</v>
      </c>
    </row>
    <row r="420" spans="1:65" s="2" customFormat="1" ht="16.5" customHeight="1">
      <c r="A420" s="35"/>
      <c r="B420" s="36"/>
      <c r="C420" s="229" t="s">
        <v>3725</v>
      </c>
      <c r="D420" s="229" t="s">
        <v>1089</v>
      </c>
      <c r="E420" s="230" t="s">
        <v>3726</v>
      </c>
      <c r="F420" s="231" t="s">
        <v>3400</v>
      </c>
      <c r="G420" s="232" t="s">
        <v>155</v>
      </c>
      <c r="H420" s="233">
        <v>6</v>
      </c>
      <c r="I420" s="234"/>
      <c r="J420" s="235">
        <f t="shared" si="104"/>
        <v>0</v>
      </c>
      <c r="K420" s="231" t="s">
        <v>19</v>
      </c>
      <c r="L420" s="236"/>
      <c r="M420" s="237" t="s">
        <v>19</v>
      </c>
      <c r="N420" s="238" t="s">
        <v>43</v>
      </c>
      <c r="O420" s="65"/>
      <c r="P420" s="183">
        <f t="shared" si="105"/>
        <v>0</v>
      </c>
      <c r="Q420" s="183">
        <v>0</v>
      </c>
      <c r="R420" s="183">
        <f t="shared" si="106"/>
        <v>0</v>
      </c>
      <c r="S420" s="183">
        <v>0</v>
      </c>
      <c r="T420" s="184">
        <f t="shared" si="107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204</v>
      </c>
      <c r="AT420" s="185" t="s">
        <v>1089</v>
      </c>
      <c r="AU420" s="185" t="s">
        <v>82</v>
      </c>
      <c r="AY420" s="18" t="s">
        <v>149</v>
      </c>
      <c r="BE420" s="186">
        <f t="shared" si="108"/>
        <v>0</v>
      </c>
      <c r="BF420" s="186">
        <f t="shared" si="109"/>
        <v>0</v>
      </c>
      <c r="BG420" s="186">
        <f t="shared" si="110"/>
        <v>0</v>
      </c>
      <c r="BH420" s="186">
        <f t="shared" si="111"/>
        <v>0</v>
      </c>
      <c r="BI420" s="186">
        <f t="shared" si="112"/>
        <v>0</v>
      </c>
      <c r="BJ420" s="18" t="s">
        <v>80</v>
      </c>
      <c r="BK420" s="186">
        <f t="shared" si="113"/>
        <v>0</v>
      </c>
      <c r="BL420" s="18" t="s">
        <v>157</v>
      </c>
      <c r="BM420" s="185" t="s">
        <v>3727</v>
      </c>
    </row>
    <row r="421" spans="1:65" s="2" customFormat="1" ht="16.5" customHeight="1">
      <c r="A421" s="35"/>
      <c r="B421" s="36"/>
      <c r="C421" s="229" t="s">
        <v>2802</v>
      </c>
      <c r="D421" s="229" t="s">
        <v>1089</v>
      </c>
      <c r="E421" s="230" t="s">
        <v>3728</v>
      </c>
      <c r="F421" s="231" t="s">
        <v>3729</v>
      </c>
      <c r="G421" s="232" t="s">
        <v>155</v>
      </c>
      <c r="H421" s="233">
        <v>1</v>
      </c>
      <c r="I421" s="234"/>
      <c r="J421" s="235">
        <f t="shared" si="104"/>
        <v>0</v>
      </c>
      <c r="K421" s="231" t="s">
        <v>19</v>
      </c>
      <c r="L421" s="236"/>
      <c r="M421" s="237" t="s">
        <v>19</v>
      </c>
      <c r="N421" s="238" t="s">
        <v>43</v>
      </c>
      <c r="O421" s="65"/>
      <c r="P421" s="183">
        <f t="shared" si="105"/>
        <v>0</v>
      </c>
      <c r="Q421" s="183">
        <v>0</v>
      </c>
      <c r="R421" s="183">
        <f t="shared" si="106"/>
        <v>0</v>
      </c>
      <c r="S421" s="183">
        <v>0</v>
      </c>
      <c r="T421" s="184">
        <f t="shared" si="107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204</v>
      </c>
      <c r="AT421" s="185" t="s">
        <v>1089</v>
      </c>
      <c r="AU421" s="185" t="s">
        <v>82</v>
      </c>
      <c r="AY421" s="18" t="s">
        <v>149</v>
      </c>
      <c r="BE421" s="186">
        <f t="shared" si="108"/>
        <v>0</v>
      </c>
      <c r="BF421" s="186">
        <f t="shared" si="109"/>
        <v>0</v>
      </c>
      <c r="BG421" s="186">
        <f t="shared" si="110"/>
        <v>0</v>
      </c>
      <c r="BH421" s="186">
        <f t="shared" si="111"/>
        <v>0</v>
      </c>
      <c r="BI421" s="186">
        <f t="shared" si="112"/>
        <v>0</v>
      </c>
      <c r="BJ421" s="18" t="s">
        <v>80</v>
      </c>
      <c r="BK421" s="186">
        <f t="shared" si="113"/>
        <v>0</v>
      </c>
      <c r="BL421" s="18" t="s">
        <v>157</v>
      </c>
      <c r="BM421" s="185" t="s">
        <v>3730</v>
      </c>
    </row>
    <row r="422" spans="1:65" s="2" customFormat="1" ht="16.5" customHeight="1">
      <c r="A422" s="35"/>
      <c r="B422" s="36"/>
      <c r="C422" s="229" t="s">
        <v>3731</v>
      </c>
      <c r="D422" s="229" t="s">
        <v>1089</v>
      </c>
      <c r="E422" s="230" t="s">
        <v>3732</v>
      </c>
      <c r="F422" s="231" t="s">
        <v>3733</v>
      </c>
      <c r="G422" s="232" t="s">
        <v>155</v>
      </c>
      <c r="H422" s="233">
        <v>4</v>
      </c>
      <c r="I422" s="234"/>
      <c r="J422" s="235">
        <f t="shared" si="104"/>
        <v>0</v>
      </c>
      <c r="K422" s="231" t="s">
        <v>19</v>
      </c>
      <c r="L422" s="236"/>
      <c r="M422" s="237" t="s">
        <v>19</v>
      </c>
      <c r="N422" s="238" t="s">
        <v>43</v>
      </c>
      <c r="O422" s="65"/>
      <c r="P422" s="183">
        <f t="shared" si="105"/>
        <v>0</v>
      </c>
      <c r="Q422" s="183">
        <v>0</v>
      </c>
      <c r="R422" s="183">
        <f t="shared" si="106"/>
        <v>0</v>
      </c>
      <c r="S422" s="183">
        <v>0</v>
      </c>
      <c r="T422" s="184">
        <f t="shared" si="107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204</v>
      </c>
      <c r="AT422" s="185" t="s">
        <v>1089</v>
      </c>
      <c r="AU422" s="185" t="s">
        <v>82</v>
      </c>
      <c r="AY422" s="18" t="s">
        <v>149</v>
      </c>
      <c r="BE422" s="186">
        <f t="shared" si="108"/>
        <v>0</v>
      </c>
      <c r="BF422" s="186">
        <f t="shared" si="109"/>
        <v>0</v>
      </c>
      <c r="BG422" s="186">
        <f t="shared" si="110"/>
        <v>0</v>
      </c>
      <c r="BH422" s="186">
        <f t="shared" si="111"/>
        <v>0</v>
      </c>
      <c r="BI422" s="186">
        <f t="shared" si="112"/>
        <v>0</v>
      </c>
      <c r="BJ422" s="18" t="s">
        <v>80</v>
      </c>
      <c r="BK422" s="186">
        <f t="shared" si="113"/>
        <v>0</v>
      </c>
      <c r="BL422" s="18" t="s">
        <v>157</v>
      </c>
      <c r="BM422" s="185" t="s">
        <v>3734</v>
      </c>
    </row>
    <row r="423" spans="1:65" s="2" customFormat="1" ht="16.5" customHeight="1">
      <c r="A423" s="35"/>
      <c r="B423" s="36"/>
      <c r="C423" s="229" t="s">
        <v>2804</v>
      </c>
      <c r="D423" s="229" t="s">
        <v>1089</v>
      </c>
      <c r="E423" s="230" t="s">
        <v>3735</v>
      </c>
      <c r="F423" s="231" t="s">
        <v>3404</v>
      </c>
      <c r="G423" s="232" t="s">
        <v>155</v>
      </c>
      <c r="H423" s="233">
        <v>37</v>
      </c>
      <c r="I423" s="234"/>
      <c r="J423" s="235">
        <f t="shared" si="104"/>
        <v>0</v>
      </c>
      <c r="K423" s="231" t="s">
        <v>19</v>
      </c>
      <c r="L423" s="236"/>
      <c r="M423" s="237" t="s">
        <v>19</v>
      </c>
      <c r="N423" s="238" t="s">
        <v>43</v>
      </c>
      <c r="O423" s="65"/>
      <c r="P423" s="183">
        <f t="shared" si="105"/>
        <v>0</v>
      </c>
      <c r="Q423" s="183">
        <v>0</v>
      </c>
      <c r="R423" s="183">
        <f t="shared" si="106"/>
        <v>0</v>
      </c>
      <c r="S423" s="183">
        <v>0</v>
      </c>
      <c r="T423" s="184">
        <f t="shared" si="107"/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204</v>
      </c>
      <c r="AT423" s="185" t="s">
        <v>1089</v>
      </c>
      <c r="AU423" s="185" t="s">
        <v>82</v>
      </c>
      <c r="AY423" s="18" t="s">
        <v>149</v>
      </c>
      <c r="BE423" s="186">
        <f t="shared" si="108"/>
        <v>0</v>
      </c>
      <c r="BF423" s="186">
        <f t="shared" si="109"/>
        <v>0</v>
      </c>
      <c r="BG423" s="186">
        <f t="shared" si="110"/>
        <v>0</v>
      </c>
      <c r="BH423" s="186">
        <f t="shared" si="111"/>
        <v>0</v>
      </c>
      <c r="BI423" s="186">
        <f t="shared" si="112"/>
        <v>0</v>
      </c>
      <c r="BJ423" s="18" t="s">
        <v>80</v>
      </c>
      <c r="BK423" s="186">
        <f t="shared" si="113"/>
        <v>0</v>
      </c>
      <c r="BL423" s="18" t="s">
        <v>157</v>
      </c>
      <c r="BM423" s="185" t="s">
        <v>3736</v>
      </c>
    </row>
    <row r="424" spans="1:65" s="2" customFormat="1" ht="33" customHeight="1">
      <c r="A424" s="35"/>
      <c r="B424" s="36"/>
      <c r="C424" s="174" t="s">
        <v>3737</v>
      </c>
      <c r="D424" s="174" t="s">
        <v>152</v>
      </c>
      <c r="E424" s="175" t="s">
        <v>3738</v>
      </c>
      <c r="F424" s="176" t="s">
        <v>3406</v>
      </c>
      <c r="G424" s="177" t="s">
        <v>155</v>
      </c>
      <c r="H424" s="178">
        <v>1</v>
      </c>
      <c r="I424" s="179"/>
      <c r="J424" s="180">
        <f t="shared" si="104"/>
        <v>0</v>
      </c>
      <c r="K424" s="176" t="s">
        <v>19</v>
      </c>
      <c r="L424" s="40"/>
      <c r="M424" s="181" t="s">
        <v>19</v>
      </c>
      <c r="N424" s="182" t="s">
        <v>43</v>
      </c>
      <c r="O424" s="65"/>
      <c r="P424" s="183">
        <f t="shared" si="105"/>
        <v>0</v>
      </c>
      <c r="Q424" s="183">
        <v>0</v>
      </c>
      <c r="R424" s="183">
        <f t="shared" si="106"/>
        <v>0</v>
      </c>
      <c r="S424" s="183">
        <v>0</v>
      </c>
      <c r="T424" s="184">
        <f t="shared" si="107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157</v>
      </c>
      <c r="AT424" s="185" t="s">
        <v>152</v>
      </c>
      <c r="AU424" s="185" t="s">
        <v>82</v>
      </c>
      <c r="AY424" s="18" t="s">
        <v>149</v>
      </c>
      <c r="BE424" s="186">
        <f t="shared" si="108"/>
        <v>0</v>
      </c>
      <c r="BF424" s="186">
        <f t="shared" si="109"/>
        <v>0</v>
      </c>
      <c r="BG424" s="186">
        <f t="shared" si="110"/>
        <v>0</v>
      </c>
      <c r="BH424" s="186">
        <f t="shared" si="111"/>
        <v>0</v>
      </c>
      <c r="BI424" s="186">
        <f t="shared" si="112"/>
        <v>0</v>
      </c>
      <c r="BJ424" s="18" t="s">
        <v>80</v>
      </c>
      <c r="BK424" s="186">
        <f t="shared" si="113"/>
        <v>0</v>
      </c>
      <c r="BL424" s="18" t="s">
        <v>157</v>
      </c>
      <c r="BM424" s="185" t="s">
        <v>3739</v>
      </c>
    </row>
    <row r="425" spans="1:65" s="2" customFormat="1" ht="16.5" customHeight="1">
      <c r="A425" s="35"/>
      <c r="B425" s="36"/>
      <c r="C425" s="229" t="s">
        <v>2808</v>
      </c>
      <c r="D425" s="229" t="s">
        <v>1089</v>
      </c>
      <c r="E425" s="230" t="s">
        <v>3740</v>
      </c>
      <c r="F425" s="231" t="s">
        <v>3741</v>
      </c>
      <c r="G425" s="232" t="s">
        <v>155</v>
      </c>
      <c r="H425" s="233">
        <v>1</v>
      </c>
      <c r="I425" s="234"/>
      <c r="J425" s="235">
        <f t="shared" si="104"/>
        <v>0</v>
      </c>
      <c r="K425" s="231" t="s">
        <v>19</v>
      </c>
      <c r="L425" s="236"/>
      <c r="M425" s="237" t="s">
        <v>19</v>
      </c>
      <c r="N425" s="238" t="s">
        <v>43</v>
      </c>
      <c r="O425" s="65"/>
      <c r="P425" s="183">
        <f t="shared" si="105"/>
        <v>0</v>
      </c>
      <c r="Q425" s="183">
        <v>0</v>
      </c>
      <c r="R425" s="183">
        <f t="shared" si="106"/>
        <v>0</v>
      </c>
      <c r="S425" s="183">
        <v>0</v>
      </c>
      <c r="T425" s="184">
        <f t="shared" si="107"/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204</v>
      </c>
      <c r="AT425" s="185" t="s">
        <v>1089</v>
      </c>
      <c r="AU425" s="185" t="s">
        <v>82</v>
      </c>
      <c r="AY425" s="18" t="s">
        <v>149</v>
      </c>
      <c r="BE425" s="186">
        <f t="shared" si="108"/>
        <v>0</v>
      </c>
      <c r="BF425" s="186">
        <f t="shared" si="109"/>
        <v>0</v>
      </c>
      <c r="BG425" s="186">
        <f t="shared" si="110"/>
        <v>0</v>
      </c>
      <c r="BH425" s="186">
        <f t="shared" si="111"/>
        <v>0</v>
      </c>
      <c r="BI425" s="186">
        <f t="shared" si="112"/>
        <v>0</v>
      </c>
      <c r="BJ425" s="18" t="s">
        <v>80</v>
      </c>
      <c r="BK425" s="186">
        <f t="shared" si="113"/>
        <v>0</v>
      </c>
      <c r="BL425" s="18" t="s">
        <v>157</v>
      </c>
      <c r="BM425" s="185" t="s">
        <v>3742</v>
      </c>
    </row>
    <row r="426" spans="1:65" s="2" customFormat="1" ht="33" customHeight="1">
      <c r="A426" s="35"/>
      <c r="B426" s="36"/>
      <c r="C426" s="174" t="s">
        <v>3743</v>
      </c>
      <c r="D426" s="174" t="s">
        <v>152</v>
      </c>
      <c r="E426" s="175" t="s">
        <v>3744</v>
      </c>
      <c r="F426" s="176" t="s">
        <v>3327</v>
      </c>
      <c r="G426" s="177" t="s">
        <v>155</v>
      </c>
      <c r="H426" s="178">
        <v>1</v>
      </c>
      <c r="I426" s="179"/>
      <c r="J426" s="180">
        <f t="shared" si="104"/>
        <v>0</v>
      </c>
      <c r="K426" s="176" t="s">
        <v>19</v>
      </c>
      <c r="L426" s="40"/>
      <c r="M426" s="181" t="s">
        <v>19</v>
      </c>
      <c r="N426" s="182" t="s">
        <v>43</v>
      </c>
      <c r="O426" s="65"/>
      <c r="P426" s="183">
        <f t="shared" si="105"/>
        <v>0</v>
      </c>
      <c r="Q426" s="183">
        <v>0</v>
      </c>
      <c r="R426" s="183">
        <f t="shared" si="106"/>
        <v>0</v>
      </c>
      <c r="S426" s="183">
        <v>0</v>
      </c>
      <c r="T426" s="184">
        <f t="shared" si="107"/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157</v>
      </c>
      <c r="AT426" s="185" t="s">
        <v>152</v>
      </c>
      <c r="AU426" s="185" t="s">
        <v>82</v>
      </c>
      <c r="AY426" s="18" t="s">
        <v>149</v>
      </c>
      <c r="BE426" s="186">
        <f t="shared" si="108"/>
        <v>0</v>
      </c>
      <c r="BF426" s="186">
        <f t="shared" si="109"/>
        <v>0</v>
      </c>
      <c r="BG426" s="186">
        <f t="shared" si="110"/>
        <v>0</v>
      </c>
      <c r="BH426" s="186">
        <f t="shared" si="111"/>
        <v>0</v>
      </c>
      <c r="BI426" s="186">
        <f t="shared" si="112"/>
        <v>0</v>
      </c>
      <c r="BJ426" s="18" t="s">
        <v>80</v>
      </c>
      <c r="BK426" s="186">
        <f t="shared" si="113"/>
        <v>0</v>
      </c>
      <c r="BL426" s="18" t="s">
        <v>157</v>
      </c>
      <c r="BM426" s="185" t="s">
        <v>3745</v>
      </c>
    </row>
    <row r="427" spans="1:65" s="2" customFormat="1" ht="44.25" customHeight="1">
      <c r="A427" s="35"/>
      <c r="B427" s="36"/>
      <c r="C427" s="174" t="s">
        <v>2810</v>
      </c>
      <c r="D427" s="174" t="s">
        <v>152</v>
      </c>
      <c r="E427" s="175" t="s">
        <v>3746</v>
      </c>
      <c r="F427" s="176" t="s">
        <v>3411</v>
      </c>
      <c r="G427" s="177" t="s">
        <v>247</v>
      </c>
      <c r="H427" s="178">
        <v>780</v>
      </c>
      <c r="I427" s="179"/>
      <c r="J427" s="180">
        <f t="shared" si="104"/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 t="shared" si="105"/>
        <v>0</v>
      </c>
      <c r="Q427" s="183">
        <v>0</v>
      </c>
      <c r="R427" s="183">
        <f t="shared" si="106"/>
        <v>0</v>
      </c>
      <c r="S427" s="183">
        <v>0</v>
      </c>
      <c r="T427" s="184">
        <f t="shared" si="107"/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82</v>
      </c>
      <c r="AY427" s="18" t="s">
        <v>149</v>
      </c>
      <c r="BE427" s="186">
        <f t="shared" si="108"/>
        <v>0</v>
      </c>
      <c r="BF427" s="186">
        <f t="shared" si="109"/>
        <v>0</v>
      </c>
      <c r="BG427" s="186">
        <f t="shared" si="110"/>
        <v>0</v>
      </c>
      <c r="BH427" s="186">
        <f t="shared" si="111"/>
        <v>0</v>
      </c>
      <c r="BI427" s="186">
        <f t="shared" si="112"/>
        <v>0</v>
      </c>
      <c r="BJ427" s="18" t="s">
        <v>80</v>
      </c>
      <c r="BK427" s="186">
        <f t="shared" si="113"/>
        <v>0</v>
      </c>
      <c r="BL427" s="18" t="s">
        <v>157</v>
      </c>
      <c r="BM427" s="185" t="s">
        <v>3747</v>
      </c>
    </row>
    <row r="428" spans="1:65" s="2" customFormat="1" ht="33" customHeight="1">
      <c r="A428" s="35"/>
      <c r="B428" s="36"/>
      <c r="C428" s="229" t="s">
        <v>3748</v>
      </c>
      <c r="D428" s="229" t="s">
        <v>1089</v>
      </c>
      <c r="E428" s="230" t="s">
        <v>3749</v>
      </c>
      <c r="F428" s="231" t="s">
        <v>3415</v>
      </c>
      <c r="G428" s="232" t="s">
        <v>247</v>
      </c>
      <c r="H428" s="233">
        <v>640</v>
      </c>
      <c r="I428" s="234"/>
      <c r="J428" s="235">
        <f t="shared" si="104"/>
        <v>0</v>
      </c>
      <c r="K428" s="231" t="s">
        <v>19</v>
      </c>
      <c r="L428" s="236"/>
      <c r="M428" s="237" t="s">
        <v>19</v>
      </c>
      <c r="N428" s="238" t="s">
        <v>43</v>
      </c>
      <c r="O428" s="65"/>
      <c r="P428" s="183">
        <f t="shared" si="105"/>
        <v>0</v>
      </c>
      <c r="Q428" s="183">
        <v>0</v>
      </c>
      <c r="R428" s="183">
        <f t="shared" si="106"/>
        <v>0</v>
      </c>
      <c r="S428" s="183">
        <v>0</v>
      </c>
      <c r="T428" s="184">
        <f t="shared" si="107"/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204</v>
      </c>
      <c r="AT428" s="185" t="s">
        <v>1089</v>
      </c>
      <c r="AU428" s="185" t="s">
        <v>82</v>
      </c>
      <c r="AY428" s="18" t="s">
        <v>149</v>
      </c>
      <c r="BE428" s="186">
        <f t="shared" si="108"/>
        <v>0</v>
      </c>
      <c r="BF428" s="186">
        <f t="shared" si="109"/>
        <v>0</v>
      </c>
      <c r="BG428" s="186">
        <f t="shared" si="110"/>
        <v>0</v>
      </c>
      <c r="BH428" s="186">
        <f t="shared" si="111"/>
        <v>0</v>
      </c>
      <c r="BI428" s="186">
        <f t="shared" si="112"/>
        <v>0</v>
      </c>
      <c r="BJ428" s="18" t="s">
        <v>80</v>
      </c>
      <c r="BK428" s="186">
        <f t="shared" si="113"/>
        <v>0</v>
      </c>
      <c r="BL428" s="18" t="s">
        <v>157</v>
      </c>
      <c r="BM428" s="185" t="s">
        <v>3750</v>
      </c>
    </row>
    <row r="429" spans="1:65" s="2" customFormat="1" ht="33" customHeight="1">
      <c r="A429" s="35"/>
      <c r="B429" s="36"/>
      <c r="C429" s="229" t="s">
        <v>2812</v>
      </c>
      <c r="D429" s="229" t="s">
        <v>1089</v>
      </c>
      <c r="E429" s="230" t="s">
        <v>3751</v>
      </c>
      <c r="F429" s="231" t="s">
        <v>3417</v>
      </c>
      <c r="G429" s="232" t="s">
        <v>247</v>
      </c>
      <c r="H429" s="233">
        <v>140</v>
      </c>
      <c r="I429" s="234"/>
      <c r="J429" s="235">
        <f t="shared" si="104"/>
        <v>0</v>
      </c>
      <c r="K429" s="231" t="s">
        <v>19</v>
      </c>
      <c r="L429" s="236"/>
      <c r="M429" s="237" t="s">
        <v>19</v>
      </c>
      <c r="N429" s="238" t="s">
        <v>43</v>
      </c>
      <c r="O429" s="65"/>
      <c r="P429" s="183">
        <f t="shared" si="105"/>
        <v>0</v>
      </c>
      <c r="Q429" s="183">
        <v>0</v>
      </c>
      <c r="R429" s="183">
        <f t="shared" si="106"/>
        <v>0</v>
      </c>
      <c r="S429" s="183">
        <v>0</v>
      </c>
      <c r="T429" s="184">
        <f t="shared" si="107"/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204</v>
      </c>
      <c r="AT429" s="185" t="s">
        <v>1089</v>
      </c>
      <c r="AU429" s="185" t="s">
        <v>82</v>
      </c>
      <c r="AY429" s="18" t="s">
        <v>149</v>
      </c>
      <c r="BE429" s="186">
        <f t="shared" si="108"/>
        <v>0</v>
      </c>
      <c r="BF429" s="186">
        <f t="shared" si="109"/>
        <v>0</v>
      </c>
      <c r="BG429" s="186">
        <f t="shared" si="110"/>
        <v>0</v>
      </c>
      <c r="BH429" s="186">
        <f t="shared" si="111"/>
        <v>0</v>
      </c>
      <c r="BI429" s="186">
        <f t="shared" si="112"/>
        <v>0</v>
      </c>
      <c r="BJ429" s="18" t="s">
        <v>80</v>
      </c>
      <c r="BK429" s="186">
        <f t="shared" si="113"/>
        <v>0</v>
      </c>
      <c r="BL429" s="18" t="s">
        <v>157</v>
      </c>
      <c r="BM429" s="185" t="s">
        <v>3752</v>
      </c>
    </row>
    <row r="430" spans="1:65" s="2" customFormat="1" ht="24.2" customHeight="1">
      <c r="A430" s="35"/>
      <c r="B430" s="36"/>
      <c r="C430" s="174" t="s">
        <v>3753</v>
      </c>
      <c r="D430" s="174" t="s">
        <v>152</v>
      </c>
      <c r="E430" s="175" t="s">
        <v>3754</v>
      </c>
      <c r="F430" s="176" t="s">
        <v>3339</v>
      </c>
      <c r="G430" s="177" t="s">
        <v>170</v>
      </c>
      <c r="H430" s="178">
        <v>1</v>
      </c>
      <c r="I430" s="179"/>
      <c r="J430" s="180">
        <f t="shared" si="104"/>
        <v>0</v>
      </c>
      <c r="K430" s="176" t="s">
        <v>19</v>
      </c>
      <c r="L430" s="40"/>
      <c r="M430" s="181" t="s">
        <v>19</v>
      </c>
      <c r="N430" s="182" t="s">
        <v>43</v>
      </c>
      <c r="O430" s="65"/>
      <c r="P430" s="183">
        <f t="shared" si="105"/>
        <v>0</v>
      </c>
      <c r="Q430" s="183">
        <v>0</v>
      </c>
      <c r="R430" s="183">
        <f t="shared" si="106"/>
        <v>0</v>
      </c>
      <c r="S430" s="183">
        <v>0</v>
      </c>
      <c r="T430" s="184">
        <f t="shared" si="107"/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157</v>
      </c>
      <c r="AT430" s="185" t="s">
        <v>152</v>
      </c>
      <c r="AU430" s="185" t="s">
        <v>82</v>
      </c>
      <c r="AY430" s="18" t="s">
        <v>149</v>
      </c>
      <c r="BE430" s="186">
        <f t="shared" si="108"/>
        <v>0</v>
      </c>
      <c r="BF430" s="186">
        <f t="shared" si="109"/>
        <v>0</v>
      </c>
      <c r="BG430" s="186">
        <f t="shared" si="110"/>
        <v>0</v>
      </c>
      <c r="BH430" s="186">
        <f t="shared" si="111"/>
        <v>0</v>
      </c>
      <c r="BI430" s="186">
        <f t="shared" si="112"/>
        <v>0</v>
      </c>
      <c r="BJ430" s="18" t="s">
        <v>80</v>
      </c>
      <c r="BK430" s="186">
        <f t="shared" si="113"/>
        <v>0</v>
      </c>
      <c r="BL430" s="18" t="s">
        <v>157</v>
      </c>
      <c r="BM430" s="185" t="s">
        <v>3755</v>
      </c>
    </row>
    <row r="431" spans="1:65" s="2" customFormat="1" ht="49.15" customHeight="1">
      <c r="A431" s="35"/>
      <c r="B431" s="36"/>
      <c r="C431" s="229" t="s">
        <v>2814</v>
      </c>
      <c r="D431" s="229" t="s">
        <v>1089</v>
      </c>
      <c r="E431" s="230" t="s">
        <v>3756</v>
      </c>
      <c r="F431" s="231" t="s">
        <v>3340</v>
      </c>
      <c r="G431" s="232" t="s">
        <v>170</v>
      </c>
      <c r="H431" s="233">
        <v>1</v>
      </c>
      <c r="I431" s="234"/>
      <c r="J431" s="235">
        <f t="shared" si="104"/>
        <v>0</v>
      </c>
      <c r="K431" s="231" t="s">
        <v>19</v>
      </c>
      <c r="L431" s="236"/>
      <c r="M431" s="237" t="s">
        <v>19</v>
      </c>
      <c r="N431" s="238" t="s">
        <v>43</v>
      </c>
      <c r="O431" s="65"/>
      <c r="P431" s="183">
        <f t="shared" si="105"/>
        <v>0</v>
      </c>
      <c r="Q431" s="183">
        <v>0</v>
      </c>
      <c r="R431" s="183">
        <f t="shared" si="106"/>
        <v>0</v>
      </c>
      <c r="S431" s="183">
        <v>0</v>
      </c>
      <c r="T431" s="184">
        <f t="shared" si="107"/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204</v>
      </c>
      <c r="AT431" s="185" t="s">
        <v>1089</v>
      </c>
      <c r="AU431" s="185" t="s">
        <v>82</v>
      </c>
      <c r="AY431" s="18" t="s">
        <v>149</v>
      </c>
      <c r="BE431" s="186">
        <f t="shared" si="108"/>
        <v>0</v>
      </c>
      <c r="BF431" s="186">
        <f t="shared" si="109"/>
        <v>0</v>
      </c>
      <c r="BG431" s="186">
        <f t="shared" si="110"/>
        <v>0</v>
      </c>
      <c r="BH431" s="186">
        <f t="shared" si="111"/>
        <v>0</v>
      </c>
      <c r="BI431" s="186">
        <f t="shared" si="112"/>
        <v>0</v>
      </c>
      <c r="BJ431" s="18" t="s">
        <v>80</v>
      </c>
      <c r="BK431" s="186">
        <f t="shared" si="113"/>
        <v>0</v>
      </c>
      <c r="BL431" s="18" t="s">
        <v>157</v>
      </c>
      <c r="BM431" s="185" t="s">
        <v>3757</v>
      </c>
    </row>
    <row r="432" spans="1:65" s="2" customFormat="1" ht="24.2" customHeight="1">
      <c r="A432" s="35"/>
      <c r="B432" s="36"/>
      <c r="C432" s="229" t="s">
        <v>3758</v>
      </c>
      <c r="D432" s="229" t="s">
        <v>1089</v>
      </c>
      <c r="E432" s="230" t="s">
        <v>3759</v>
      </c>
      <c r="F432" s="231" t="s">
        <v>3341</v>
      </c>
      <c r="G432" s="232" t="s">
        <v>2320</v>
      </c>
      <c r="H432" s="233">
        <v>20</v>
      </c>
      <c r="I432" s="234"/>
      <c r="J432" s="235">
        <f t="shared" si="104"/>
        <v>0</v>
      </c>
      <c r="K432" s="231" t="s">
        <v>19</v>
      </c>
      <c r="L432" s="236"/>
      <c r="M432" s="237" t="s">
        <v>19</v>
      </c>
      <c r="N432" s="238" t="s">
        <v>43</v>
      </c>
      <c r="O432" s="65"/>
      <c r="P432" s="183">
        <f t="shared" si="105"/>
        <v>0</v>
      </c>
      <c r="Q432" s="183">
        <v>0</v>
      </c>
      <c r="R432" s="183">
        <f t="shared" si="106"/>
        <v>0</v>
      </c>
      <c r="S432" s="183">
        <v>0</v>
      </c>
      <c r="T432" s="184">
        <f t="shared" si="107"/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204</v>
      </c>
      <c r="AT432" s="185" t="s">
        <v>1089</v>
      </c>
      <c r="AU432" s="185" t="s">
        <v>82</v>
      </c>
      <c r="AY432" s="18" t="s">
        <v>149</v>
      </c>
      <c r="BE432" s="186">
        <f t="shared" si="108"/>
        <v>0</v>
      </c>
      <c r="BF432" s="186">
        <f t="shared" si="109"/>
        <v>0</v>
      </c>
      <c r="BG432" s="186">
        <f t="shared" si="110"/>
        <v>0</v>
      </c>
      <c r="BH432" s="186">
        <f t="shared" si="111"/>
        <v>0</v>
      </c>
      <c r="BI432" s="186">
        <f t="shared" si="112"/>
        <v>0</v>
      </c>
      <c r="BJ432" s="18" t="s">
        <v>80</v>
      </c>
      <c r="BK432" s="186">
        <f t="shared" si="113"/>
        <v>0</v>
      </c>
      <c r="BL432" s="18" t="s">
        <v>157</v>
      </c>
      <c r="BM432" s="185" t="s">
        <v>3760</v>
      </c>
    </row>
    <row r="433" spans="1:65" s="2" customFormat="1" ht="24.2" customHeight="1">
      <c r="A433" s="35"/>
      <c r="B433" s="36"/>
      <c r="C433" s="229" t="s">
        <v>2816</v>
      </c>
      <c r="D433" s="229" t="s">
        <v>1089</v>
      </c>
      <c r="E433" s="230" t="s">
        <v>3761</v>
      </c>
      <c r="F433" s="231" t="s">
        <v>3342</v>
      </c>
      <c r="G433" s="232" t="s">
        <v>2320</v>
      </c>
      <c r="H433" s="233">
        <v>1</v>
      </c>
      <c r="I433" s="234"/>
      <c r="J433" s="235">
        <f t="shared" si="104"/>
        <v>0</v>
      </c>
      <c r="K433" s="231" t="s">
        <v>19</v>
      </c>
      <c r="L433" s="236"/>
      <c r="M433" s="237" t="s">
        <v>19</v>
      </c>
      <c r="N433" s="238" t="s">
        <v>43</v>
      </c>
      <c r="O433" s="65"/>
      <c r="P433" s="183">
        <f t="shared" si="105"/>
        <v>0</v>
      </c>
      <c r="Q433" s="183">
        <v>0</v>
      </c>
      <c r="R433" s="183">
        <f t="shared" si="106"/>
        <v>0</v>
      </c>
      <c r="S433" s="183">
        <v>0</v>
      </c>
      <c r="T433" s="184">
        <f t="shared" si="107"/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204</v>
      </c>
      <c r="AT433" s="185" t="s">
        <v>1089</v>
      </c>
      <c r="AU433" s="185" t="s">
        <v>82</v>
      </c>
      <c r="AY433" s="18" t="s">
        <v>149</v>
      </c>
      <c r="BE433" s="186">
        <f t="shared" si="108"/>
        <v>0</v>
      </c>
      <c r="BF433" s="186">
        <f t="shared" si="109"/>
        <v>0</v>
      </c>
      <c r="BG433" s="186">
        <f t="shared" si="110"/>
        <v>0</v>
      </c>
      <c r="BH433" s="186">
        <f t="shared" si="111"/>
        <v>0</v>
      </c>
      <c r="BI433" s="186">
        <f t="shared" si="112"/>
        <v>0</v>
      </c>
      <c r="BJ433" s="18" t="s">
        <v>80</v>
      </c>
      <c r="BK433" s="186">
        <f t="shared" si="113"/>
        <v>0</v>
      </c>
      <c r="BL433" s="18" t="s">
        <v>157</v>
      </c>
      <c r="BM433" s="185" t="s">
        <v>3762</v>
      </c>
    </row>
    <row r="434" spans="1:65" s="2" customFormat="1" ht="21.75" customHeight="1">
      <c r="A434" s="35"/>
      <c r="B434" s="36"/>
      <c r="C434" s="174" t="s">
        <v>3763</v>
      </c>
      <c r="D434" s="174" t="s">
        <v>152</v>
      </c>
      <c r="E434" s="175" t="s">
        <v>3764</v>
      </c>
      <c r="F434" s="176" t="s">
        <v>3433</v>
      </c>
      <c r="G434" s="177" t="s">
        <v>2320</v>
      </c>
      <c r="H434" s="178">
        <v>23</v>
      </c>
      <c r="I434" s="179"/>
      <c r="J434" s="180">
        <f t="shared" si="104"/>
        <v>0</v>
      </c>
      <c r="K434" s="176" t="s">
        <v>19</v>
      </c>
      <c r="L434" s="40"/>
      <c r="M434" s="181" t="s">
        <v>19</v>
      </c>
      <c r="N434" s="182" t="s">
        <v>43</v>
      </c>
      <c r="O434" s="65"/>
      <c r="P434" s="183">
        <f t="shared" si="105"/>
        <v>0</v>
      </c>
      <c r="Q434" s="183">
        <v>0</v>
      </c>
      <c r="R434" s="183">
        <f t="shared" si="106"/>
        <v>0</v>
      </c>
      <c r="S434" s="183">
        <v>0</v>
      </c>
      <c r="T434" s="184">
        <f t="shared" si="107"/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157</v>
      </c>
      <c r="AT434" s="185" t="s">
        <v>152</v>
      </c>
      <c r="AU434" s="185" t="s">
        <v>82</v>
      </c>
      <c r="AY434" s="18" t="s">
        <v>149</v>
      </c>
      <c r="BE434" s="186">
        <f t="shared" si="108"/>
        <v>0</v>
      </c>
      <c r="BF434" s="186">
        <f t="shared" si="109"/>
        <v>0</v>
      </c>
      <c r="BG434" s="186">
        <f t="shared" si="110"/>
        <v>0</v>
      </c>
      <c r="BH434" s="186">
        <f t="shared" si="111"/>
        <v>0</v>
      </c>
      <c r="BI434" s="186">
        <f t="shared" si="112"/>
        <v>0</v>
      </c>
      <c r="BJ434" s="18" t="s">
        <v>80</v>
      </c>
      <c r="BK434" s="186">
        <f t="shared" si="113"/>
        <v>0</v>
      </c>
      <c r="BL434" s="18" t="s">
        <v>157</v>
      </c>
      <c r="BM434" s="185" t="s">
        <v>3765</v>
      </c>
    </row>
    <row r="435" spans="1:65" s="2" customFormat="1" ht="37.9" customHeight="1">
      <c r="A435" s="35"/>
      <c r="B435" s="36"/>
      <c r="C435" s="174" t="s">
        <v>2819</v>
      </c>
      <c r="D435" s="174" t="s">
        <v>152</v>
      </c>
      <c r="E435" s="175" t="s">
        <v>3766</v>
      </c>
      <c r="F435" s="176" t="s">
        <v>3435</v>
      </c>
      <c r="G435" s="177" t="s">
        <v>247</v>
      </c>
      <c r="H435" s="178">
        <v>69</v>
      </c>
      <c r="I435" s="179"/>
      <c r="J435" s="180">
        <f t="shared" si="104"/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 t="shared" si="105"/>
        <v>0</v>
      </c>
      <c r="Q435" s="183">
        <v>0</v>
      </c>
      <c r="R435" s="183">
        <f t="shared" si="106"/>
        <v>0</v>
      </c>
      <c r="S435" s="183">
        <v>0</v>
      </c>
      <c r="T435" s="184">
        <f t="shared" si="107"/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82</v>
      </c>
      <c r="AY435" s="18" t="s">
        <v>149</v>
      </c>
      <c r="BE435" s="186">
        <f t="shared" si="108"/>
        <v>0</v>
      </c>
      <c r="BF435" s="186">
        <f t="shared" si="109"/>
        <v>0</v>
      </c>
      <c r="BG435" s="186">
        <f t="shared" si="110"/>
        <v>0</v>
      </c>
      <c r="BH435" s="186">
        <f t="shared" si="111"/>
        <v>0</v>
      </c>
      <c r="BI435" s="186">
        <f t="shared" si="112"/>
        <v>0</v>
      </c>
      <c r="BJ435" s="18" t="s">
        <v>80</v>
      </c>
      <c r="BK435" s="186">
        <f t="shared" si="113"/>
        <v>0</v>
      </c>
      <c r="BL435" s="18" t="s">
        <v>157</v>
      </c>
      <c r="BM435" s="185" t="s">
        <v>3767</v>
      </c>
    </row>
    <row r="436" spans="1:65" s="2" customFormat="1" ht="16.5" customHeight="1">
      <c r="A436" s="35"/>
      <c r="B436" s="36"/>
      <c r="C436" s="174" t="s">
        <v>3768</v>
      </c>
      <c r="D436" s="174" t="s">
        <v>152</v>
      </c>
      <c r="E436" s="175" t="s">
        <v>3769</v>
      </c>
      <c r="F436" s="176" t="s">
        <v>3437</v>
      </c>
      <c r="G436" s="177" t="s">
        <v>247</v>
      </c>
      <c r="H436" s="178">
        <v>69</v>
      </c>
      <c r="I436" s="179"/>
      <c r="J436" s="180">
        <f t="shared" si="104"/>
        <v>0</v>
      </c>
      <c r="K436" s="176" t="s">
        <v>19</v>
      </c>
      <c r="L436" s="40"/>
      <c r="M436" s="181" t="s">
        <v>19</v>
      </c>
      <c r="N436" s="182" t="s">
        <v>43</v>
      </c>
      <c r="O436" s="65"/>
      <c r="P436" s="183">
        <f t="shared" si="105"/>
        <v>0</v>
      </c>
      <c r="Q436" s="183">
        <v>0</v>
      </c>
      <c r="R436" s="183">
        <f t="shared" si="106"/>
        <v>0</v>
      </c>
      <c r="S436" s="183">
        <v>0</v>
      </c>
      <c r="T436" s="184">
        <f t="shared" si="107"/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157</v>
      </c>
      <c r="AT436" s="185" t="s">
        <v>152</v>
      </c>
      <c r="AU436" s="185" t="s">
        <v>82</v>
      </c>
      <c r="AY436" s="18" t="s">
        <v>149</v>
      </c>
      <c r="BE436" s="186">
        <f t="shared" si="108"/>
        <v>0</v>
      </c>
      <c r="BF436" s="186">
        <f t="shared" si="109"/>
        <v>0</v>
      </c>
      <c r="BG436" s="186">
        <f t="shared" si="110"/>
        <v>0</v>
      </c>
      <c r="BH436" s="186">
        <f t="shared" si="111"/>
        <v>0</v>
      </c>
      <c r="BI436" s="186">
        <f t="shared" si="112"/>
        <v>0</v>
      </c>
      <c r="BJ436" s="18" t="s">
        <v>80</v>
      </c>
      <c r="BK436" s="186">
        <f t="shared" si="113"/>
        <v>0</v>
      </c>
      <c r="BL436" s="18" t="s">
        <v>157</v>
      </c>
      <c r="BM436" s="185" t="s">
        <v>3770</v>
      </c>
    </row>
    <row r="437" spans="1:65" s="2" customFormat="1" ht="16.5" customHeight="1">
      <c r="A437" s="35"/>
      <c r="B437" s="36"/>
      <c r="C437" s="174" t="s">
        <v>2822</v>
      </c>
      <c r="D437" s="174" t="s">
        <v>152</v>
      </c>
      <c r="E437" s="175" t="s">
        <v>3771</v>
      </c>
      <c r="F437" s="176" t="s">
        <v>3439</v>
      </c>
      <c r="G437" s="177" t="s">
        <v>2320</v>
      </c>
      <c r="H437" s="178">
        <v>1</v>
      </c>
      <c r="I437" s="179"/>
      <c r="J437" s="180">
        <f t="shared" si="104"/>
        <v>0</v>
      </c>
      <c r="K437" s="176" t="s">
        <v>19</v>
      </c>
      <c r="L437" s="40"/>
      <c r="M437" s="181" t="s">
        <v>19</v>
      </c>
      <c r="N437" s="182" t="s">
        <v>43</v>
      </c>
      <c r="O437" s="65"/>
      <c r="P437" s="183">
        <f t="shared" si="105"/>
        <v>0</v>
      </c>
      <c r="Q437" s="183">
        <v>0</v>
      </c>
      <c r="R437" s="183">
        <f t="shared" si="106"/>
        <v>0</v>
      </c>
      <c r="S437" s="183">
        <v>0</v>
      </c>
      <c r="T437" s="184">
        <f t="shared" si="107"/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157</v>
      </c>
      <c r="AT437" s="185" t="s">
        <v>152</v>
      </c>
      <c r="AU437" s="185" t="s">
        <v>82</v>
      </c>
      <c r="AY437" s="18" t="s">
        <v>149</v>
      </c>
      <c r="BE437" s="186">
        <f t="shared" si="108"/>
        <v>0</v>
      </c>
      <c r="BF437" s="186">
        <f t="shared" si="109"/>
        <v>0</v>
      </c>
      <c r="BG437" s="186">
        <f t="shared" si="110"/>
        <v>0</v>
      </c>
      <c r="BH437" s="186">
        <f t="shared" si="111"/>
        <v>0</v>
      </c>
      <c r="BI437" s="186">
        <f t="shared" si="112"/>
        <v>0</v>
      </c>
      <c r="BJ437" s="18" t="s">
        <v>80</v>
      </c>
      <c r="BK437" s="186">
        <f t="shared" si="113"/>
        <v>0</v>
      </c>
      <c r="BL437" s="18" t="s">
        <v>157</v>
      </c>
      <c r="BM437" s="185" t="s">
        <v>3772</v>
      </c>
    </row>
    <row r="438" spans="1:65" s="2" customFormat="1" ht="49.15" customHeight="1">
      <c r="A438" s="35"/>
      <c r="B438" s="36"/>
      <c r="C438" s="174" t="s">
        <v>3773</v>
      </c>
      <c r="D438" s="174" t="s">
        <v>152</v>
      </c>
      <c r="E438" s="175" t="s">
        <v>3774</v>
      </c>
      <c r="F438" s="176" t="s">
        <v>3344</v>
      </c>
      <c r="G438" s="177" t="s">
        <v>155</v>
      </c>
      <c r="H438" s="178">
        <v>1</v>
      </c>
      <c r="I438" s="179"/>
      <c r="J438" s="180">
        <f t="shared" si="104"/>
        <v>0</v>
      </c>
      <c r="K438" s="176" t="s">
        <v>19</v>
      </c>
      <c r="L438" s="40"/>
      <c r="M438" s="181" t="s">
        <v>19</v>
      </c>
      <c r="N438" s="182" t="s">
        <v>43</v>
      </c>
      <c r="O438" s="65"/>
      <c r="P438" s="183">
        <f t="shared" si="105"/>
        <v>0</v>
      </c>
      <c r="Q438" s="183">
        <v>0</v>
      </c>
      <c r="R438" s="183">
        <f t="shared" si="106"/>
        <v>0</v>
      </c>
      <c r="S438" s="183">
        <v>0</v>
      </c>
      <c r="T438" s="184">
        <f t="shared" si="107"/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157</v>
      </c>
      <c r="AT438" s="185" t="s">
        <v>152</v>
      </c>
      <c r="AU438" s="185" t="s">
        <v>82</v>
      </c>
      <c r="AY438" s="18" t="s">
        <v>149</v>
      </c>
      <c r="BE438" s="186">
        <f t="shared" si="108"/>
        <v>0</v>
      </c>
      <c r="BF438" s="186">
        <f t="shared" si="109"/>
        <v>0</v>
      </c>
      <c r="BG438" s="186">
        <f t="shared" si="110"/>
        <v>0</v>
      </c>
      <c r="BH438" s="186">
        <f t="shared" si="111"/>
        <v>0</v>
      </c>
      <c r="BI438" s="186">
        <f t="shared" si="112"/>
        <v>0</v>
      </c>
      <c r="BJ438" s="18" t="s">
        <v>80</v>
      </c>
      <c r="BK438" s="186">
        <f t="shared" si="113"/>
        <v>0</v>
      </c>
      <c r="BL438" s="18" t="s">
        <v>157</v>
      </c>
      <c r="BM438" s="185" t="s">
        <v>3775</v>
      </c>
    </row>
    <row r="439" spans="2:63" s="12" customFormat="1" ht="22.9" customHeight="1">
      <c r="B439" s="158"/>
      <c r="C439" s="159"/>
      <c r="D439" s="160" t="s">
        <v>71</v>
      </c>
      <c r="E439" s="172" t="s">
        <v>3776</v>
      </c>
      <c r="F439" s="172" t="s">
        <v>3777</v>
      </c>
      <c r="G439" s="159"/>
      <c r="H439" s="159"/>
      <c r="I439" s="162"/>
      <c r="J439" s="173">
        <f>BK439</f>
        <v>0</v>
      </c>
      <c r="K439" s="159"/>
      <c r="L439" s="164"/>
      <c r="M439" s="165"/>
      <c r="N439" s="166"/>
      <c r="O439" s="166"/>
      <c r="P439" s="167">
        <f>SUM(P440:P445)</f>
        <v>0</v>
      </c>
      <c r="Q439" s="166"/>
      <c r="R439" s="167">
        <f>SUM(R440:R445)</f>
        <v>0</v>
      </c>
      <c r="S439" s="166"/>
      <c r="T439" s="168">
        <f>SUM(T440:T445)</f>
        <v>0</v>
      </c>
      <c r="AR439" s="169" t="s">
        <v>80</v>
      </c>
      <c r="AT439" s="170" t="s">
        <v>71</v>
      </c>
      <c r="AU439" s="170" t="s">
        <v>80</v>
      </c>
      <c r="AY439" s="169" t="s">
        <v>149</v>
      </c>
      <c r="BK439" s="171">
        <f>SUM(BK440:BK445)</f>
        <v>0</v>
      </c>
    </row>
    <row r="440" spans="1:65" s="2" customFormat="1" ht="24.2" customHeight="1">
      <c r="A440" s="35"/>
      <c r="B440" s="36"/>
      <c r="C440" s="174" t="s">
        <v>2825</v>
      </c>
      <c r="D440" s="174" t="s">
        <v>152</v>
      </c>
      <c r="E440" s="175" t="s">
        <v>3778</v>
      </c>
      <c r="F440" s="176" t="s">
        <v>3779</v>
      </c>
      <c r="G440" s="177" t="s">
        <v>247</v>
      </c>
      <c r="H440" s="178">
        <v>30</v>
      </c>
      <c r="I440" s="179"/>
      <c r="J440" s="180">
        <f aca="true" t="shared" si="114" ref="J440:J445">ROUND(I440*H440,2)</f>
        <v>0</v>
      </c>
      <c r="K440" s="176" t="s">
        <v>19</v>
      </c>
      <c r="L440" s="40"/>
      <c r="M440" s="181" t="s">
        <v>19</v>
      </c>
      <c r="N440" s="182" t="s">
        <v>43</v>
      </c>
      <c r="O440" s="65"/>
      <c r="P440" s="183">
        <f aca="true" t="shared" si="115" ref="P440:P445">O440*H440</f>
        <v>0</v>
      </c>
      <c r="Q440" s="183">
        <v>0</v>
      </c>
      <c r="R440" s="183">
        <f aca="true" t="shared" si="116" ref="R440:R445">Q440*H440</f>
        <v>0</v>
      </c>
      <c r="S440" s="183">
        <v>0</v>
      </c>
      <c r="T440" s="184">
        <f aca="true" t="shared" si="117" ref="T440:T445"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157</v>
      </c>
      <c r="AT440" s="185" t="s">
        <v>152</v>
      </c>
      <c r="AU440" s="185" t="s">
        <v>82</v>
      </c>
      <c r="AY440" s="18" t="s">
        <v>149</v>
      </c>
      <c r="BE440" s="186">
        <f aca="true" t="shared" si="118" ref="BE440:BE445">IF(N440="základní",J440,0)</f>
        <v>0</v>
      </c>
      <c r="BF440" s="186">
        <f aca="true" t="shared" si="119" ref="BF440:BF445">IF(N440="snížená",J440,0)</f>
        <v>0</v>
      </c>
      <c r="BG440" s="186">
        <f aca="true" t="shared" si="120" ref="BG440:BG445">IF(N440="zákl. přenesená",J440,0)</f>
        <v>0</v>
      </c>
      <c r="BH440" s="186">
        <f aca="true" t="shared" si="121" ref="BH440:BH445">IF(N440="sníž. přenesená",J440,0)</f>
        <v>0</v>
      </c>
      <c r="BI440" s="186">
        <f aca="true" t="shared" si="122" ref="BI440:BI445">IF(N440="nulová",J440,0)</f>
        <v>0</v>
      </c>
      <c r="BJ440" s="18" t="s">
        <v>80</v>
      </c>
      <c r="BK440" s="186">
        <f aca="true" t="shared" si="123" ref="BK440:BK445">ROUND(I440*H440,2)</f>
        <v>0</v>
      </c>
      <c r="BL440" s="18" t="s">
        <v>157</v>
      </c>
      <c r="BM440" s="185" t="s">
        <v>3780</v>
      </c>
    </row>
    <row r="441" spans="1:65" s="2" customFormat="1" ht="16.5" customHeight="1">
      <c r="A441" s="35"/>
      <c r="B441" s="36"/>
      <c r="C441" s="229" t="s">
        <v>3781</v>
      </c>
      <c r="D441" s="229" t="s">
        <v>1089</v>
      </c>
      <c r="E441" s="230" t="s">
        <v>3782</v>
      </c>
      <c r="F441" s="231" t="s">
        <v>3783</v>
      </c>
      <c r="G441" s="232" t="s">
        <v>2320</v>
      </c>
      <c r="H441" s="233">
        <v>30</v>
      </c>
      <c r="I441" s="234"/>
      <c r="J441" s="235">
        <f t="shared" si="114"/>
        <v>0</v>
      </c>
      <c r="K441" s="231" t="s">
        <v>19</v>
      </c>
      <c r="L441" s="236"/>
      <c r="M441" s="237" t="s">
        <v>19</v>
      </c>
      <c r="N441" s="238" t="s">
        <v>43</v>
      </c>
      <c r="O441" s="65"/>
      <c r="P441" s="183">
        <f t="shared" si="115"/>
        <v>0</v>
      </c>
      <c r="Q441" s="183">
        <v>0</v>
      </c>
      <c r="R441" s="183">
        <f t="shared" si="116"/>
        <v>0</v>
      </c>
      <c r="S441" s="183">
        <v>0</v>
      </c>
      <c r="T441" s="184">
        <f t="shared" si="117"/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5" t="s">
        <v>204</v>
      </c>
      <c r="AT441" s="185" t="s">
        <v>1089</v>
      </c>
      <c r="AU441" s="185" t="s">
        <v>82</v>
      </c>
      <c r="AY441" s="18" t="s">
        <v>149</v>
      </c>
      <c r="BE441" s="186">
        <f t="shared" si="118"/>
        <v>0</v>
      </c>
      <c r="BF441" s="186">
        <f t="shared" si="119"/>
        <v>0</v>
      </c>
      <c r="BG441" s="186">
        <f t="shared" si="120"/>
        <v>0</v>
      </c>
      <c r="BH441" s="186">
        <f t="shared" si="121"/>
        <v>0</v>
      </c>
      <c r="BI441" s="186">
        <f t="shared" si="122"/>
        <v>0</v>
      </c>
      <c r="BJ441" s="18" t="s">
        <v>80</v>
      </c>
      <c r="BK441" s="186">
        <f t="shared" si="123"/>
        <v>0</v>
      </c>
      <c r="BL441" s="18" t="s">
        <v>157</v>
      </c>
      <c r="BM441" s="185" t="s">
        <v>3784</v>
      </c>
    </row>
    <row r="442" spans="1:65" s="2" customFormat="1" ht="16.5" customHeight="1">
      <c r="A442" s="35"/>
      <c r="B442" s="36"/>
      <c r="C442" s="229" t="s">
        <v>2827</v>
      </c>
      <c r="D442" s="229" t="s">
        <v>1089</v>
      </c>
      <c r="E442" s="230" t="s">
        <v>3785</v>
      </c>
      <c r="F442" s="231" t="s">
        <v>3786</v>
      </c>
      <c r="G442" s="232" t="s">
        <v>247</v>
      </c>
      <c r="H442" s="233">
        <v>30</v>
      </c>
      <c r="I442" s="234"/>
      <c r="J442" s="235">
        <f t="shared" si="114"/>
        <v>0</v>
      </c>
      <c r="K442" s="231" t="s">
        <v>19</v>
      </c>
      <c r="L442" s="236"/>
      <c r="M442" s="237" t="s">
        <v>19</v>
      </c>
      <c r="N442" s="238" t="s">
        <v>43</v>
      </c>
      <c r="O442" s="65"/>
      <c r="P442" s="183">
        <f t="shared" si="115"/>
        <v>0</v>
      </c>
      <c r="Q442" s="183">
        <v>0</v>
      </c>
      <c r="R442" s="183">
        <f t="shared" si="116"/>
        <v>0</v>
      </c>
      <c r="S442" s="183">
        <v>0</v>
      </c>
      <c r="T442" s="184">
        <f t="shared" si="117"/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204</v>
      </c>
      <c r="AT442" s="185" t="s">
        <v>1089</v>
      </c>
      <c r="AU442" s="185" t="s">
        <v>82</v>
      </c>
      <c r="AY442" s="18" t="s">
        <v>149</v>
      </c>
      <c r="BE442" s="186">
        <f t="shared" si="118"/>
        <v>0</v>
      </c>
      <c r="BF442" s="186">
        <f t="shared" si="119"/>
        <v>0</v>
      </c>
      <c r="BG442" s="186">
        <f t="shared" si="120"/>
        <v>0</v>
      </c>
      <c r="BH442" s="186">
        <f t="shared" si="121"/>
        <v>0</v>
      </c>
      <c r="BI442" s="186">
        <f t="shared" si="122"/>
        <v>0</v>
      </c>
      <c r="BJ442" s="18" t="s">
        <v>80</v>
      </c>
      <c r="BK442" s="186">
        <f t="shared" si="123"/>
        <v>0</v>
      </c>
      <c r="BL442" s="18" t="s">
        <v>157</v>
      </c>
      <c r="BM442" s="185" t="s">
        <v>3787</v>
      </c>
    </row>
    <row r="443" spans="1:65" s="2" customFormat="1" ht="16.5" customHeight="1">
      <c r="A443" s="35"/>
      <c r="B443" s="36"/>
      <c r="C443" s="174" t="s">
        <v>3788</v>
      </c>
      <c r="D443" s="174" t="s">
        <v>152</v>
      </c>
      <c r="E443" s="175" t="s">
        <v>3789</v>
      </c>
      <c r="F443" s="176" t="s">
        <v>3790</v>
      </c>
      <c r="G443" s="177" t="s">
        <v>2320</v>
      </c>
      <c r="H443" s="178">
        <v>12</v>
      </c>
      <c r="I443" s="179"/>
      <c r="J443" s="180">
        <f t="shared" si="114"/>
        <v>0</v>
      </c>
      <c r="K443" s="176" t="s">
        <v>19</v>
      </c>
      <c r="L443" s="40"/>
      <c r="M443" s="181" t="s">
        <v>19</v>
      </c>
      <c r="N443" s="182" t="s">
        <v>43</v>
      </c>
      <c r="O443" s="65"/>
      <c r="P443" s="183">
        <f t="shared" si="115"/>
        <v>0</v>
      </c>
      <c r="Q443" s="183">
        <v>0</v>
      </c>
      <c r="R443" s="183">
        <f t="shared" si="116"/>
        <v>0</v>
      </c>
      <c r="S443" s="183">
        <v>0</v>
      </c>
      <c r="T443" s="184">
        <f t="shared" si="117"/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157</v>
      </c>
      <c r="AT443" s="185" t="s">
        <v>152</v>
      </c>
      <c r="AU443" s="185" t="s">
        <v>82</v>
      </c>
      <c r="AY443" s="18" t="s">
        <v>149</v>
      </c>
      <c r="BE443" s="186">
        <f t="shared" si="118"/>
        <v>0</v>
      </c>
      <c r="BF443" s="186">
        <f t="shared" si="119"/>
        <v>0</v>
      </c>
      <c r="BG443" s="186">
        <f t="shared" si="120"/>
        <v>0</v>
      </c>
      <c r="BH443" s="186">
        <f t="shared" si="121"/>
        <v>0</v>
      </c>
      <c r="BI443" s="186">
        <f t="shared" si="122"/>
        <v>0</v>
      </c>
      <c r="BJ443" s="18" t="s">
        <v>80</v>
      </c>
      <c r="BK443" s="186">
        <f t="shared" si="123"/>
        <v>0</v>
      </c>
      <c r="BL443" s="18" t="s">
        <v>157</v>
      </c>
      <c r="BM443" s="185" t="s">
        <v>3791</v>
      </c>
    </row>
    <row r="444" spans="1:65" s="2" customFormat="1" ht="33" customHeight="1">
      <c r="A444" s="35"/>
      <c r="B444" s="36"/>
      <c r="C444" s="229" t="s">
        <v>2829</v>
      </c>
      <c r="D444" s="229" t="s">
        <v>1089</v>
      </c>
      <c r="E444" s="230" t="s">
        <v>3792</v>
      </c>
      <c r="F444" s="231" t="s">
        <v>3793</v>
      </c>
      <c r="G444" s="232" t="s">
        <v>2320</v>
      </c>
      <c r="H444" s="233">
        <v>12</v>
      </c>
      <c r="I444" s="234"/>
      <c r="J444" s="235">
        <f t="shared" si="114"/>
        <v>0</v>
      </c>
      <c r="K444" s="231" t="s">
        <v>19</v>
      </c>
      <c r="L444" s="236"/>
      <c r="M444" s="237" t="s">
        <v>19</v>
      </c>
      <c r="N444" s="238" t="s">
        <v>43</v>
      </c>
      <c r="O444" s="65"/>
      <c r="P444" s="183">
        <f t="shared" si="115"/>
        <v>0</v>
      </c>
      <c r="Q444" s="183">
        <v>0</v>
      </c>
      <c r="R444" s="183">
        <f t="shared" si="116"/>
        <v>0</v>
      </c>
      <c r="S444" s="183">
        <v>0</v>
      </c>
      <c r="T444" s="184">
        <f t="shared" si="117"/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5" t="s">
        <v>204</v>
      </c>
      <c r="AT444" s="185" t="s">
        <v>1089</v>
      </c>
      <c r="AU444" s="185" t="s">
        <v>82</v>
      </c>
      <c r="AY444" s="18" t="s">
        <v>149</v>
      </c>
      <c r="BE444" s="186">
        <f t="shared" si="118"/>
        <v>0</v>
      </c>
      <c r="BF444" s="186">
        <f t="shared" si="119"/>
        <v>0</v>
      </c>
      <c r="BG444" s="186">
        <f t="shared" si="120"/>
        <v>0</v>
      </c>
      <c r="BH444" s="186">
        <f t="shared" si="121"/>
        <v>0</v>
      </c>
      <c r="BI444" s="186">
        <f t="shared" si="122"/>
        <v>0</v>
      </c>
      <c r="BJ444" s="18" t="s">
        <v>80</v>
      </c>
      <c r="BK444" s="186">
        <f t="shared" si="123"/>
        <v>0</v>
      </c>
      <c r="BL444" s="18" t="s">
        <v>157</v>
      </c>
      <c r="BM444" s="185" t="s">
        <v>3794</v>
      </c>
    </row>
    <row r="445" spans="1:65" s="2" customFormat="1" ht="16.5" customHeight="1">
      <c r="A445" s="35"/>
      <c r="B445" s="36"/>
      <c r="C445" s="229" t="s">
        <v>3795</v>
      </c>
      <c r="D445" s="229" t="s">
        <v>1089</v>
      </c>
      <c r="E445" s="230" t="s">
        <v>3796</v>
      </c>
      <c r="F445" s="231" t="s">
        <v>3797</v>
      </c>
      <c r="G445" s="232" t="s">
        <v>2320</v>
      </c>
      <c r="H445" s="233">
        <v>1</v>
      </c>
      <c r="I445" s="234"/>
      <c r="J445" s="235">
        <f t="shared" si="114"/>
        <v>0</v>
      </c>
      <c r="K445" s="231" t="s">
        <v>19</v>
      </c>
      <c r="L445" s="236"/>
      <c r="M445" s="237" t="s">
        <v>19</v>
      </c>
      <c r="N445" s="238" t="s">
        <v>43</v>
      </c>
      <c r="O445" s="65"/>
      <c r="P445" s="183">
        <f t="shared" si="115"/>
        <v>0</v>
      </c>
      <c r="Q445" s="183">
        <v>0</v>
      </c>
      <c r="R445" s="183">
        <f t="shared" si="116"/>
        <v>0</v>
      </c>
      <c r="S445" s="183">
        <v>0</v>
      </c>
      <c r="T445" s="184">
        <f t="shared" si="117"/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204</v>
      </c>
      <c r="AT445" s="185" t="s">
        <v>1089</v>
      </c>
      <c r="AU445" s="185" t="s">
        <v>82</v>
      </c>
      <c r="AY445" s="18" t="s">
        <v>149</v>
      </c>
      <c r="BE445" s="186">
        <f t="shared" si="118"/>
        <v>0</v>
      </c>
      <c r="BF445" s="186">
        <f t="shared" si="119"/>
        <v>0</v>
      </c>
      <c r="BG445" s="186">
        <f t="shared" si="120"/>
        <v>0</v>
      </c>
      <c r="BH445" s="186">
        <f t="shared" si="121"/>
        <v>0</v>
      </c>
      <c r="BI445" s="186">
        <f t="shared" si="122"/>
        <v>0</v>
      </c>
      <c r="BJ445" s="18" t="s">
        <v>80</v>
      </c>
      <c r="BK445" s="186">
        <f t="shared" si="123"/>
        <v>0</v>
      </c>
      <c r="BL445" s="18" t="s">
        <v>157</v>
      </c>
      <c r="BM445" s="185" t="s">
        <v>3798</v>
      </c>
    </row>
    <row r="446" spans="2:63" s="12" customFormat="1" ht="25.9" customHeight="1">
      <c r="B446" s="158"/>
      <c r="C446" s="159"/>
      <c r="D446" s="160" t="s">
        <v>71</v>
      </c>
      <c r="E446" s="161" t="s">
        <v>3799</v>
      </c>
      <c r="F446" s="161" t="s">
        <v>3800</v>
      </c>
      <c r="G446" s="159"/>
      <c r="H446" s="159"/>
      <c r="I446" s="162"/>
      <c r="J446" s="163">
        <f>BK446</f>
        <v>0</v>
      </c>
      <c r="K446" s="159"/>
      <c r="L446" s="164"/>
      <c r="M446" s="165"/>
      <c r="N446" s="166"/>
      <c r="O446" s="166"/>
      <c r="P446" s="167">
        <f>P447+P459</f>
        <v>0</v>
      </c>
      <c r="Q446" s="166"/>
      <c r="R446" s="167">
        <f>R447+R459</f>
        <v>0</v>
      </c>
      <c r="S446" s="166"/>
      <c r="T446" s="168">
        <f>T447+T459</f>
        <v>0</v>
      </c>
      <c r="AR446" s="169" t="s">
        <v>80</v>
      </c>
      <c r="AT446" s="170" t="s">
        <v>71</v>
      </c>
      <c r="AU446" s="170" t="s">
        <v>72</v>
      </c>
      <c r="AY446" s="169" t="s">
        <v>149</v>
      </c>
      <c r="BK446" s="171">
        <f>BK447+BK459</f>
        <v>0</v>
      </c>
    </row>
    <row r="447" spans="2:63" s="12" customFormat="1" ht="22.9" customHeight="1">
      <c r="B447" s="158"/>
      <c r="C447" s="159"/>
      <c r="D447" s="160" t="s">
        <v>71</v>
      </c>
      <c r="E447" s="172" t="s">
        <v>3801</v>
      </c>
      <c r="F447" s="172" t="s">
        <v>108</v>
      </c>
      <c r="G447" s="159"/>
      <c r="H447" s="159"/>
      <c r="I447" s="162"/>
      <c r="J447" s="173">
        <f>BK447</f>
        <v>0</v>
      </c>
      <c r="K447" s="159"/>
      <c r="L447" s="164"/>
      <c r="M447" s="165"/>
      <c r="N447" s="166"/>
      <c r="O447" s="166"/>
      <c r="P447" s="167">
        <f>SUM(P448:P458)</f>
        <v>0</v>
      </c>
      <c r="Q447" s="166"/>
      <c r="R447" s="167">
        <f>SUM(R448:R458)</f>
        <v>0</v>
      </c>
      <c r="S447" s="166"/>
      <c r="T447" s="168">
        <f>SUM(T448:T458)</f>
        <v>0</v>
      </c>
      <c r="AR447" s="169" t="s">
        <v>80</v>
      </c>
      <c r="AT447" s="170" t="s">
        <v>71</v>
      </c>
      <c r="AU447" s="170" t="s">
        <v>80</v>
      </c>
      <c r="AY447" s="169" t="s">
        <v>149</v>
      </c>
      <c r="BK447" s="171">
        <f>SUM(BK448:BK458)</f>
        <v>0</v>
      </c>
    </row>
    <row r="448" spans="1:65" s="2" customFormat="1" ht="37.9" customHeight="1">
      <c r="A448" s="35"/>
      <c r="B448" s="36"/>
      <c r="C448" s="174" t="s">
        <v>2831</v>
      </c>
      <c r="D448" s="174" t="s">
        <v>152</v>
      </c>
      <c r="E448" s="175" t="s">
        <v>3802</v>
      </c>
      <c r="F448" s="176" t="s">
        <v>3803</v>
      </c>
      <c r="G448" s="177" t="s">
        <v>2320</v>
      </c>
      <c r="H448" s="178">
        <v>1</v>
      </c>
      <c r="I448" s="179"/>
      <c r="J448" s="180">
        <f>ROUND(I448*H448,2)</f>
        <v>0</v>
      </c>
      <c r="K448" s="176" t="s">
        <v>19</v>
      </c>
      <c r="L448" s="40"/>
      <c r="M448" s="181" t="s">
        <v>19</v>
      </c>
      <c r="N448" s="182" t="s">
        <v>43</v>
      </c>
      <c r="O448" s="65"/>
      <c r="P448" s="183">
        <f>O448*H448</f>
        <v>0</v>
      </c>
      <c r="Q448" s="183">
        <v>0</v>
      </c>
      <c r="R448" s="183">
        <f>Q448*H448</f>
        <v>0</v>
      </c>
      <c r="S448" s="183">
        <v>0</v>
      </c>
      <c r="T448" s="184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85" t="s">
        <v>157</v>
      </c>
      <c r="AT448" s="185" t="s">
        <v>152</v>
      </c>
      <c r="AU448" s="185" t="s">
        <v>82</v>
      </c>
      <c r="AY448" s="18" t="s">
        <v>149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18" t="s">
        <v>80</v>
      </c>
      <c r="BK448" s="186">
        <f>ROUND(I448*H448,2)</f>
        <v>0</v>
      </c>
      <c r="BL448" s="18" t="s">
        <v>157</v>
      </c>
      <c r="BM448" s="185" t="s">
        <v>3804</v>
      </c>
    </row>
    <row r="449" spans="1:47" s="2" customFormat="1" ht="39">
      <c r="A449" s="35"/>
      <c r="B449" s="36"/>
      <c r="C449" s="37"/>
      <c r="D449" s="187" t="s">
        <v>163</v>
      </c>
      <c r="E449" s="37"/>
      <c r="F449" s="188" t="s">
        <v>3805</v>
      </c>
      <c r="G449" s="37"/>
      <c r="H449" s="37"/>
      <c r="I449" s="189"/>
      <c r="J449" s="37"/>
      <c r="K449" s="37"/>
      <c r="L449" s="40"/>
      <c r="M449" s="190"/>
      <c r="N449" s="191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163</v>
      </c>
      <c r="AU449" s="18" t="s">
        <v>82</v>
      </c>
    </row>
    <row r="450" spans="1:65" s="2" customFormat="1" ht="24.2" customHeight="1">
      <c r="A450" s="35"/>
      <c r="B450" s="36"/>
      <c r="C450" s="174" t="s">
        <v>3806</v>
      </c>
      <c r="D450" s="174" t="s">
        <v>152</v>
      </c>
      <c r="E450" s="175" t="s">
        <v>3807</v>
      </c>
      <c r="F450" s="176" t="s">
        <v>3808</v>
      </c>
      <c r="G450" s="177" t="s">
        <v>2320</v>
      </c>
      <c r="H450" s="178">
        <v>1</v>
      </c>
      <c r="I450" s="179"/>
      <c r="J450" s="180">
        <f>ROUND(I450*H450,2)</f>
        <v>0</v>
      </c>
      <c r="K450" s="176" t="s">
        <v>19</v>
      </c>
      <c r="L450" s="40"/>
      <c r="M450" s="181" t="s">
        <v>19</v>
      </c>
      <c r="N450" s="182" t="s">
        <v>43</v>
      </c>
      <c r="O450" s="65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157</v>
      </c>
      <c r="AT450" s="185" t="s">
        <v>152</v>
      </c>
      <c r="AU450" s="185" t="s">
        <v>82</v>
      </c>
      <c r="AY450" s="18" t="s">
        <v>149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80</v>
      </c>
      <c r="BK450" s="186">
        <f>ROUND(I450*H450,2)</f>
        <v>0</v>
      </c>
      <c r="BL450" s="18" t="s">
        <v>157</v>
      </c>
      <c r="BM450" s="185" t="s">
        <v>3809</v>
      </c>
    </row>
    <row r="451" spans="1:65" s="2" customFormat="1" ht="24.2" customHeight="1">
      <c r="A451" s="35"/>
      <c r="B451" s="36"/>
      <c r="C451" s="174" t="s">
        <v>2833</v>
      </c>
      <c r="D451" s="174" t="s">
        <v>152</v>
      </c>
      <c r="E451" s="175" t="s">
        <v>3810</v>
      </c>
      <c r="F451" s="176" t="s">
        <v>3811</v>
      </c>
      <c r="G451" s="177" t="s">
        <v>2320</v>
      </c>
      <c r="H451" s="178">
        <v>1</v>
      </c>
      <c r="I451" s="179"/>
      <c r="J451" s="180">
        <f>ROUND(I451*H451,2)</f>
        <v>0</v>
      </c>
      <c r="K451" s="176" t="s">
        <v>19</v>
      </c>
      <c r="L451" s="40"/>
      <c r="M451" s="181" t="s">
        <v>19</v>
      </c>
      <c r="N451" s="182" t="s">
        <v>43</v>
      </c>
      <c r="O451" s="65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5" t="s">
        <v>157</v>
      </c>
      <c r="AT451" s="185" t="s">
        <v>152</v>
      </c>
      <c r="AU451" s="185" t="s">
        <v>82</v>
      </c>
      <c r="AY451" s="18" t="s">
        <v>149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18" t="s">
        <v>80</v>
      </c>
      <c r="BK451" s="186">
        <f>ROUND(I451*H451,2)</f>
        <v>0</v>
      </c>
      <c r="BL451" s="18" t="s">
        <v>157</v>
      </c>
      <c r="BM451" s="185" t="s">
        <v>3812</v>
      </c>
    </row>
    <row r="452" spans="1:65" s="2" customFormat="1" ht="16.5" customHeight="1">
      <c r="A452" s="35"/>
      <c r="B452" s="36"/>
      <c r="C452" s="174" t="s">
        <v>3813</v>
      </c>
      <c r="D452" s="174" t="s">
        <v>152</v>
      </c>
      <c r="E452" s="175" t="s">
        <v>3814</v>
      </c>
      <c r="F452" s="176" t="s">
        <v>3815</v>
      </c>
      <c r="G452" s="177" t="s">
        <v>2320</v>
      </c>
      <c r="H452" s="178">
        <v>1</v>
      </c>
      <c r="I452" s="179"/>
      <c r="J452" s="180">
        <f>ROUND(I452*H452,2)</f>
        <v>0</v>
      </c>
      <c r="K452" s="176" t="s">
        <v>19</v>
      </c>
      <c r="L452" s="40"/>
      <c r="M452" s="181" t="s">
        <v>19</v>
      </c>
      <c r="N452" s="182" t="s">
        <v>43</v>
      </c>
      <c r="O452" s="65"/>
      <c r="P452" s="183">
        <f>O452*H452</f>
        <v>0</v>
      </c>
      <c r="Q452" s="183">
        <v>0</v>
      </c>
      <c r="R452" s="183">
        <f>Q452*H452</f>
        <v>0</v>
      </c>
      <c r="S452" s="183">
        <v>0</v>
      </c>
      <c r="T452" s="184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5" t="s">
        <v>157</v>
      </c>
      <c r="AT452" s="185" t="s">
        <v>152</v>
      </c>
      <c r="AU452" s="185" t="s">
        <v>82</v>
      </c>
      <c r="AY452" s="18" t="s">
        <v>149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8" t="s">
        <v>80</v>
      </c>
      <c r="BK452" s="186">
        <f>ROUND(I452*H452,2)</f>
        <v>0</v>
      </c>
      <c r="BL452" s="18" t="s">
        <v>157</v>
      </c>
      <c r="BM452" s="185" t="s">
        <v>3816</v>
      </c>
    </row>
    <row r="453" spans="1:65" s="2" customFormat="1" ht="24.2" customHeight="1">
      <c r="A453" s="35"/>
      <c r="B453" s="36"/>
      <c r="C453" s="174" t="s">
        <v>2835</v>
      </c>
      <c r="D453" s="174" t="s">
        <v>152</v>
      </c>
      <c r="E453" s="175" t="s">
        <v>3817</v>
      </c>
      <c r="F453" s="176" t="s">
        <v>3818</v>
      </c>
      <c r="G453" s="177" t="s">
        <v>2320</v>
      </c>
      <c r="H453" s="178">
        <v>1</v>
      </c>
      <c r="I453" s="179"/>
      <c r="J453" s="180">
        <f>ROUND(I453*H453,2)</f>
        <v>0</v>
      </c>
      <c r="K453" s="176" t="s">
        <v>19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157</v>
      </c>
      <c r="AT453" s="185" t="s">
        <v>152</v>
      </c>
      <c r="AU453" s="185" t="s">
        <v>82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157</v>
      </c>
      <c r="BM453" s="185" t="s">
        <v>3819</v>
      </c>
    </row>
    <row r="454" spans="1:47" s="2" customFormat="1" ht="48.75">
      <c r="A454" s="35"/>
      <c r="B454" s="36"/>
      <c r="C454" s="37"/>
      <c r="D454" s="187" t="s">
        <v>163</v>
      </c>
      <c r="E454" s="37"/>
      <c r="F454" s="188" t="s">
        <v>3820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163</v>
      </c>
      <c r="AU454" s="18" t="s">
        <v>82</v>
      </c>
    </row>
    <row r="455" spans="1:65" s="2" customFormat="1" ht="37.9" customHeight="1">
      <c r="A455" s="35"/>
      <c r="B455" s="36"/>
      <c r="C455" s="174" t="s">
        <v>3821</v>
      </c>
      <c r="D455" s="174" t="s">
        <v>152</v>
      </c>
      <c r="E455" s="175" t="s">
        <v>3822</v>
      </c>
      <c r="F455" s="176" t="s">
        <v>3823</v>
      </c>
      <c r="G455" s="177" t="s">
        <v>2320</v>
      </c>
      <c r="H455" s="178">
        <v>1</v>
      </c>
      <c r="I455" s="179"/>
      <c r="J455" s="180">
        <f>ROUND(I455*H455,2)</f>
        <v>0</v>
      </c>
      <c r="K455" s="176" t="s">
        <v>19</v>
      </c>
      <c r="L455" s="40"/>
      <c r="M455" s="181" t="s">
        <v>19</v>
      </c>
      <c r="N455" s="182" t="s">
        <v>43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157</v>
      </c>
      <c r="AT455" s="185" t="s">
        <v>152</v>
      </c>
      <c r="AU455" s="185" t="s">
        <v>82</v>
      </c>
      <c r="AY455" s="18" t="s">
        <v>149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8" t="s">
        <v>80</v>
      </c>
      <c r="BK455" s="186">
        <f>ROUND(I455*H455,2)</f>
        <v>0</v>
      </c>
      <c r="BL455" s="18" t="s">
        <v>157</v>
      </c>
      <c r="BM455" s="185" t="s">
        <v>3824</v>
      </c>
    </row>
    <row r="456" spans="1:65" s="2" customFormat="1" ht="24.2" customHeight="1">
      <c r="A456" s="35"/>
      <c r="B456" s="36"/>
      <c r="C456" s="174" t="s">
        <v>2837</v>
      </c>
      <c r="D456" s="174" t="s">
        <v>152</v>
      </c>
      <c r="E456" s="175" t="s">
        <v>3825</v>
      </c>
      <c r="F456" s="176" t="s">
        <v>3826</v>
      </c>
      <c r="G456" s="177" t="s">
        <v>2320</v>
      </c>
      <c r="H456" s="178">
        <v>1</v>
      </c>
      <c r="I456" s="179"/>
      <c r="J456" s="180">
        <f>ROUND(I456*H456,2)</f>
        <v>0</v>
      </c>
      <c r="K456" s="176" t="s">
        <v>19</v>
      </c>
      <c r="L456" s="40"/>
      <c r="M456" s="181" t="s">
        <v>19</v>
      </c>
      <c r="N456" s="182" t="s">
        <v>43</v>
      </c>
      <c r="O456" s="65"/>
      <c r="P456" s="183">
        <f>O456*H456</f>
        <v>0</v>
      </c>
      <c r="Q456" s="183">
        <v>0</v>
      </c>
      <c r="R456" s="183">
        <f>Q456*H456</f>
        <v>0</v>
      </c>
      <c r="S456" s="183">
        <v>0</v>
      </c>
      <c r="T456" s="18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85" t="s">
        <v>157</v>
      </c>
      <c r="AT456" s="185" t="s">
        <v>152</v>
      </c>
      <c r="AU456" s="185" t="s">
        <v>82</v>
      </c>
      <c r="AY456" s="18" t="s">
        <v>149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18" t="s">
        <v>80</v>
      </c>
      <c r="BK456" s="186">
        <f>ROUND(I456*H456,2)</f>
        <v>0</v>
      </c>
      <c r="BL456" s="18" t="s">
        <v>157</v>
      </c>
      <c r="BM456" s="185" t="s">
        <v>3827</v>
      </c>
    </row>
    <row r="457" spans="1:65" s="2" customFormat="1" ht="37.9" customHeight="1">
      <c r="A457" s="35"/>
      <c r="B457" s="36"/>
      <c r="C457" s="174" t="s">
        <v>3828</v>
      </c>
      <c r="D457" s="174" t="s">
        <v>152</v>
      </c>
      <c r="E457" s="175" t="s">
        <v>3829</v>
      </c>
      <c r="F457" s="176" t="s">
        <v>3830</v>
      </c>
      <c r="G457" s="177" t="s">
        <v>2320</v>
      </c>
      <c r="H457" s="178">
        <v>1</v>
      </c>
      <c r="I457" s="179"/>
      <c r="J457" s="180">
        <f>ROUND(I457*H457,2)</f>
        <v>0</v>
      </c>
      <c r="K457" s="176" t="s">
        <v>19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157</v>
      </c>
      <c r="AT457" s="185" t="s">
        <v>152</v>
      </c>
      <c r="AU457" s="185" t="s">
        <v>82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157</v>
      </c>
      <c r="BM457" s="185" t="s">
        <v>3831</v>
      </c>
    </row>
    <row r="458" spans="1:65" s="2" customFormat="1" ht="16.5" customHeight="1">
      <c r="A458" s="35"/>
      <c r="B458" s="36"/>
      <c r="C458" s="174" t="s">
        <v>2842</v>
      </c>
      <c r="D458" s="174" t="s">
        <v>152</v>
      </c>
      <c r="E458" s="175" t="s">
        <v>3832</v>
      </c>
      <c r="F458" s="176" t="s">
        <v>3288</v>
      </c>
      <c r="G458" s="177" t="s">
        <v>2320</v>
      </c>
      <c r="H458" s="178">
        <v>1</v>
      </c>
      <c r="I458" s="179"/>
      <c r="J458" s="180">
        <f>ROUND(I458*H458,2)</f>
        <v>0</v>
      </c>
      <c r="K458" s="176" t="s">
        <v>19</v>
      </c>
      <c r="L458" s="40"/>
      <c r="M458" s="181" t="s">
        <v>19</v>
      </c>
      <c r="N458" s="182" t="s">
        <v>43</v>
      </c>
      <c r="O458" s="65"/>
      <c r="P458" s="183">
        <f>O458*H458</f>
        <v>0</v>
      </c>
      <c r="Q458" s="183">
        <v>0</v>
      </c>
      <c r="R458" s="183">
        <f>Q458*H458</f>
        <v>0</v>
      </c>
      <c r="S458" s="183">
        <v>0</v>
      </c>
      <c r="T458" s="184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5" t="s">
        <v>157</v>
      </c>
      <c r="AT458" s="185" t="s">
        <v>152</v>
      </c>
      <c r="AU458" s="185" t="s">
        <v>82</v>
      </c>
      <c r="AY458" s="18" t="s">
        <v>149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8" t="s">
        <v>80</v>
      </c>
      <c r="BK458" s="186">
        <f>ROUND(I458*H458,2)</f>
        <v>0</v>
      </c>
      <c r="BL458" s="18" t="s">
        <v>157</v>
      </c>
      <c r="BM458" s="185" t="s">
        <v>3833</v>
      </c>
    </row>
    <row r="459" spans="2:63" s="12" customFormat="1" ht="22.9" customHeight="1">
      <c r="B459" s="158"/>
      <c r="C459" s="159"/>
      <c r="D459" s="160" t="s">
        <v>71</v>
      </c>
      <c r="E459" s="172" t="s">
        <v>216</v>
      </c>
      <c r="F459" s="172" t="s">
        <v>3834</v>
      </c>
      <c r="G459" s="159"/>
      <c r="H459" s="159"/>
      <c r="I459" s="162"/>
      <c r="J459" s="173">
        <f>BK459</f>
        <v>0</v>
      </c>
      <c r="K459" s="159"/>
      <c r="L459" s="164"/>
      <c r="M459" s="165"/>
      <c r="N459" s="166"/>
      <c r="O459" s="166"/>
      <c r="P459" s="167">
        <f>P460</f>
        <v>0</v>
      </c>
      <c r="Q459" s="166"/>
      <c r="R459" s="167">
        <f>R460</f>
        <v>0</v>
      </c>
      <c r="S459" s="166"/>
      <c r="T459" s="168">
        <f>T460</f>
        <v>0</v>
      </c>
      <c r="AR459" s="169" t="s">
        <v>80</v>
      </c>
      <c r="AT459" s="170" t="s">
        <v>71</v>
      </c>
      <c r="AU459" s="170" t="s">
        <v>80</v>
      </c>
      <c r="AY459" s="169" t="s">
        <v>149</v>
      </c>
      <c r="BK459" s="171">
        <f>BK460</f>
        <v>0</v>
      </c>
    </row>
    <row r="460" spans="1:65" s="2" customFormat="1" ht="37.9" customHeight="1">
      <c r="A460" s="35"/>
      <c r="B460" s="36"/>
      <c r="C460" s="174" t="s">
        <v>3835</v>
      </c>
      <c r="D460" s="174" t="s">
        <v>152</v>
      </c>
      <c r="E460" s="175" t="s">
        <v>3836</v>
      </c>
      <c r="F460" s="176" t="s">
        <v>3837</v>
      </c>
      <c r="G460" s="177" t="s">
        <v>3838</v>
      </c>
      <c r="H460" s="178">
        <v>300</v>
      </c>
      <c r="I460" s="179"/>
      <c r="J460" s="180">
        <f>ROUND(I460*H460,2)</f>
        <v>0</v>
      </c>
      <c r="K460" s="176" t="s">
        <v>19</v>
      </c>
      <c r="L460" s="40"/>
      <c r="M460" s="242" t="s">
        <v>19</v>
      </c>
      <c r="N460" s="243" t="s">
        <v>43</v>
      </c>
      <c r="O460" s="244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85" t="s">
        <v>157</v>
      </c>
      <c r="AT460" s="185" t="s">
        <v>152</v>
      </c>
      <c r="AU460" s="185" t="s">
        <v>82</v>
      </c>
      <c r="AY460" s="18" t="s">
        <v>149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8" t="s">
        <v>80</v>
      </c>
      <c r="BK460" s="186">
        <f>ROUND(I460*H460,2)</f>
        <v>0</v>
      </c>
      <c r="BL460" s="18" t="s">
        <v>157</v>
      </c>
      <c r="BM460" s="185" t="s">
        <v>3839</v>
      </c>
    </row>
    <row r="461" spans="1:31" s="2" customFormat="1" ht="6.95" customHeight="1">
      <c r="A461" s="35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40"/>
      <c r="M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</row>
  </sheetData>
  <sheetProtection algorithmName="SHA-512" hashValue="V/8ZZst+ESpSM+jzFH/StPB9u1yL0PD4rXGQveeE24DiC2Ygq0otR0VYApODq+K7PhrUvK/5HN+RHzcNE7XbQw==" saltValue="Gwfy8kgub0kd2qTHOzuaJ6Gd+6L72zZr6Pq29442/X2+WxeVD6J8StBn1vB2azmlHF68QKYnbl8JlMa7INWKRQ==" spinCount="100000" sheet="1" objects="1" scenarios="1" formatColumns="0" formatRows="0" autoFilter="0"/>
  <autoFilter ref="C90:K46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3840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3841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7" t="s">
        <v>19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ROUND((SUM(BE81:BE152)),2)</f>
        <v>0</v>
      </c>
      <c r="G33" s="35"/>
      <c r="H33" s="35"/>
      <c r="I33" s="119">
        <v>0.21</v>
      </c>
      <c r="J33" s="118">
        <f>ROUND(((SUM(BE81:BE152))*I33),2)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ROUND((SUM(BF81:BF152)),2)</f>
        <v>0</v>
      </c>
      <c r="G34" s="35"/>
      <c r="H34" s="35"/>
      <c r="I34" s="119">
        <v>0.15</v>
      </c>
      <c r="J34" s="118">
        <f>ROUND(((SUM(BF81:BF152))*I34),2)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ROUND((SUM(BG81:BG152)),2)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ROUND((SUM(BH81:BH152)),2)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ROUND((SUM(BI81:BI152)),2)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D.1.7 - Slaboproud-datové rozvody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Michal Eibich, Jana Palacha 544, 252 63 Roztoky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3842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9" customFormat="1" ht="24.95" customHeight="1">
      <c r="B61" s="135"/>
      <c r="C61" s="136"/>
      <c r="D61" s="137" t="s">
        <v>3843</v>
      </c>
      <c r="E61" s="138"/>
      <c r="F61" s="138"/>
      <c r="G61" s="138"/>
      <c r="H61" s="138"/>
      <c r="I61" s="138"/>
      <c r="J61" s="139">
        <f>J129</f>
        <v>0</v>
      </c>
      <c r="K61" s="136"/>
      <c r="L61" s="140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134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8" t="str">
        <f>E7</f>
        <v>Stavební úpravy v objektu VZ I</v>
      </c>
      <c r="F71" s="379"/>
      <c r="G71" s="379"/>
      <c r="H71" s="379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35" t="str">
        <f>E9</f>
        <v>D.1.7 - Slaboproud-datové rozvody</v>
      </c>
      <c r="F73" s="380"/>
      <c r="G73" s="380"/>
      <c r="H73" s="380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Růžová 943/6, 110 00 Praha 1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40.15" customHeight="1">
      <c r="A77" s="35"/>
      <c r="B77" s="36"/>
      <c r="C77" s="30" t="s">
        <v>24</v>
      </c>
      <c r="D77" s="37"/>
      <c r="E77" s="37"/>
      <c r="F77" s="28" t="str">
        <f>E15</f>
        <v>STÁTNÍ TISKÁRNA CENIN, Růžová 6, 110 00 Praha 1</v>
      </c>
      <c r="G77" s="37"/>
      <c r="H77" s="37"/>
      <c r="I77" s="30" t="s">
        <v>30</v>
      </c>
      <c r="J77" s="33" t="str">
        <f>E21</f>
        <v>Michal Eibich, Jana Palacha 544, 252 63 Roztoky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40.1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35</v>
      </c>
      <c r="J78" s="33" t="str">
        <f>E24</f>
        <v>APRIS 3MP s.r.o., Baarova 36, 140 00 Praha 4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135</v>
      </c>
      <c r="D80" s="150" t="s">
        <v>57</v>
      </c>
      <c r="E80" s="150" t="s">
        <v>53</v>
      </c>
      <c r="F80" s="150" t="s">
        <v>54</v>
      </c>
      <c r="G80" s="150" t="s">
        <v>136</v>
      </c>
      <c r="H80" s="150" t="s">
        <v>137</v>
      </c>
      <c r="I80" s="150" t="s">
        <v>138</v>
      </c>
      <c r="J80" s="150" t="s">
        <v>115</v>
      </c>
      <c r="K80" s="151" t="s">
        <v>139</v>
      </c>
      <c r="L80" s="152"/>
      <c r="M80" s="69" t="s">
        <v>19</v>
      </c>
      <c r="N80" s="70" t="s">
        <v>42</v>
      </c>
      <c r="O80" s="70" t="s">
        <v>140</v>
      </c>
      <c r="P80" s="70" t="s">
        <v>141</v>
      </c>
      <c r="Q80" s="70" t="s">
        <v>142</v>
      </c>
      <c r="R80" s="70" t="s">
        <v>143</v>
      </c>
      <c r="S80" s="70" t="s">
        <v>144</v>
      </c>
      <c r="T80" s="71" t="s">
        <v>145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146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P82+P129</f>
        <v>0</v>
      </c>
      <c r="Q81" s="73"/>
      <c r="R81" s="155">
        <f>R82+R129</f>
        <v>0</v>
      </c>
      <c r="S81" s="73"/>
      <c r="T81" s="156">
        <f>T82+T129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71</v>
      </c>
      <c r="AU81" s="18" t="s">
        <v>116</v>
      </c>
      <c r="BK81" s="157">
        <f>BK82+BK129</f>
        <v>0</v>
      </c>
    </row>
    <row r="82" spans="2:63" s="12" customFormat="1" ht="25.9" customHeight="1">
      <c r="B82" s="158"/>
      <c r="C82" s="159"/>
      <c r="D82" s="160" t="s">
        <v>71</v>
      </c>
      <c r="E82" s="161" t="s">
        <v>2305</v>
      </c>
      <c r="F82" s="161" t="s">
        <v>3844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SUM(P83:P128)</f>
        <v>0</v>
      </c>
      <c r="Q82" s="166"/>
      <c r="R82" s="167">
        <f>SUM(R83:R128)</f>
        <v>0</v>
      </c>
      <c r="S82" s="166"/>
      <c r="T82" s="168">
        <f>SUM(T83:T128)</f>
        <v>0</v>
      </c>
      <c r="AR82" s="169" t="s">
        <v>80</v>
      </c>
      <c r="AT82" s="170" t="s">
        <v>71</v>
      </c>
      <c r="AU82" s="170" t="s">
        <v>72</v>
      </c>
      <c r="AY82" s="169" t="s">
        <v>149</v>
      </c>
      <c r="BK82" s="171">
        <f>SUM(BK83:BK128)</f>
        <v>0</v>
      </c>
    </row>
    <row r="83" spans="1:65" s="2" customFormat="1" ht="16.5" customHeight="1">
      <c r="A83" s="35"/>
      <c r="B83" s="36"/>
      <c r="C83" s="174" t="s">
        <v>80</v>
      </c>
      <c r="D83" s="174" t="s">
        <v>152</v>
      </c>
      <c r="E83" s="175" t="s">
        <v>3845</v>
      </c>
      <c r="F83" s="176" t="s">
        <v>3846</v>
      </c>
      <c r="G83" s="177" t="s">
        <v>2320</v>
      </c>
      <c r="H83" s="178">
        <v>1</v>
      </c>
      <c r="I83" s="179"/>
      <c r="J83" s="180">
        <f aca="true" t="shared" si="0" ref="J83:J128">ROUND(I83*H83,2)</f>
        <v>0</v>
      </c>
      <c r="K83" s="176" t="s">
        <v>19</v>
      </c>
      <c r="L83" s="40"/>
      <c r="M83" s="181" t="s">
        <v>19</v>
      </c>
      <c r="N83" s="182" t="s">
        <v>43</v>
      </c>
      <c r="O83" s="65"/>
      <c r="P83" s="183">
        <f aca="true" t="shared" si="1" ref="P83:P128">O83*H83</f>
        <v>0</v>
      </c>
      <c r="Q83" s="183">
        <v>0</v>
      </c>
      <c r="R83" s="183">
        <f aca="true" t="shared" si="2" ref="R83:R128">Q83*H83</f>
        <v>0</v>
      </c>
      <c r="S83" s="183">
        <v>0</v>
      </c>
      <c r="T83" s="184">
        <f aca="true" t="shared" si="3" ref="T83:T128"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5" t="s">
        <v>157</v>
      </c>
      <c r="AT83" s="185" t="s">
        <v>152</v>
      </c>
      <c r="AU83" s="185" t="s">
        <v>80</v>
      </c>
      <c r="AY83" s="18" t="s">
        <v>149</v>
      </c>
      <c r="BE83" s="186">
        <f aca="true" t="shared" si="4" ref="BE83:BE128">IF(N83="základní",J83,0)</f>
        <v>0</v>
      </c>
      <c r="BF83" s="186">
        <f aca="true" t="shared" si="5" ref="BF83:BF128">IF(N83="snížená",J83,0)</f>
        <v>0</v>
      </c>
      <c r="BG83" s="186">
        <f aca="true" t="shared" si="6" ref="BG83:BG128">IF(N83="zákl. přenesená",J83,0)</f>
        <v>0</v>
      </c>
      <c r="BH83" s="186">
        <f aca="true" t="shared" si="7" ref="BH83:BH128">IF(N83="sníž. přenesená",J83,0)</f>
        <v>0</v>
      </c>
      <c r="BI83" s="186">
        <f aca="true" t="shared" si="8" ref="BI83:BI128">IF(N83="nulová",J83,0)</f>
        <v>0</v>
      </c>
      <c r="BJ83" s="18" t="s">
        <v>80</v>
      </c>
      <c r="BK83" s="186">
        <f aca="true" t="shared" si="9" ref="BK83:BK128">ROUND(I83*H83,2)</f>
        <v>0</v>
      </c>
      <c r="BL83" s="18" t="s">
        <v>157</v>
      </c>
      <c r="BM83" s="185" t="s">
        <v>82</v>
      </c>
    </row>
    <row r="84" spans="1:65" s="2" customFormat="1" ht="78" customHeight="1">
      <c r="A84" s="35"/>
      <c r="B84" s="36"/>
      <c r="C84" s="174" t="s">
        <v>82</v>
      </c>
      <c r="D84" s="174" t="s">
        <v>152</v>
      </c>
      <c r="E84" s="175" t="s">
        <v>2307</v>
      </c>
      <c r="F84" s="176" t="s">
        <v>3847</v>
      </c>
      <c r="G84" s="177" t="s">
        <v>2320</v>
      </c>
      <c r="H84" s="178">
        <v>1</v>
      </c>
      <c r="I84" s="179"/>
      <c r="J84" s="180">
        <f t="shared" si="0"/>
        <v>0</v>
      </c>
      <c r="K84" s="176" t="s">
        <v>19</v>
      </c>
      <c r="L84" s="40"/>
      <c r="M84" s="181" t="s">
        <v>19</v>
      </c>
      <c r="N84" s="182" t="s">
        <v>43</v>
      </c>
      <c r="O84" s="65"/>
      <c r="P84" s="183">
        <f t="shared" si="1"/>
        <v>0</v>
      </c>
      <c r="Q84" s="183">
        <v>0</v>
      </c>
      <c r="R84" s="183">
        <f t="shared" si="2"/>
        <v>0</v>
      </c>
      <c r="S84" s="183">
        <v>0</v>
      </c>
      <c r="T84" s="184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157</v>
      </c>
      <c r="AT84" s="185" t="s">
        <v>152</v>
      </c>
      <c r="AU84" s="185" t="s">
        <v>80</v>
      </c>
      <c r="AY84" s="18" t="s">
        <v>149</v>
      </c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18" t="s">
        <v>80</v>
      </c>
      <c r="BK84" s="186">
        <f t="shared" si="9"/>
        <v>0</v>
      </c>
      <c r="BL84" s="18" t="s">
        <v>157</v>
      </c>
      <c r="BM84" s="185" t="s">
        <v>157</v>
      </c>
    </row>
    <row r="85" spans="1:65" s="2" customFormat="1" ht="16.5" customHeight="1">
      <c r="A85" s="35"/>
      <c r="B85" s="36"/>
      <c r="C85" s="174" t="s">
        <v>167</v>
      </c>
      <c r="D85" s="174" t="s">
        <v>152</v>
      </c>
      <c r="E85" s="175" t="s">
        <v>2310</v>
      </c>
      <c r="F85" s="176" t="s">
        <v>3848</v>
      </c>
      <c r="G85" s="177" t="s">
        <v>2320</v>
      </c>
      <c r="H85" s="178">
        <v>1</v>
      </c>
      <c r="I85" s="179"/>
      <c r="J85" s="180">
        <f t="shared" si="0"/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18" t="s">
        <v>80</v>
      </c>
      <c r="BK85" s="186">
        <f t="shared" si="9"/>
        <v>0</v>
      </c>
      <c r="BL85" s="18" t="s">
        <v>157</v>
      </c>
      <c r="BM85" s="185" t="s">
        <v>187</v>
      </c>
    </row>
    <row r="86" spans="1:65" s="2" customFormat="1" ht="21.75" customHeight="1">
      <c r="A86" s="35"/>
      <c r="B86" s="36"/>
      <c r="C86" s="174" t="s">
        <v>157</v>
      </c>
      <c r="D86" s="174" t="s">
        <v>152</v>
      </c>
      <c r="E86" s="175" t="s">
        <v>2312</v>
      </c>
      <c r="F86" s="176" t="s">
        <v>3849</v>
      </c>
      <c r="G86" s="177" t="s">
        <v>2320</v>
      </c>
      <c r="H86" s="178">
        <v>1</v>
      </c>
      <c r="I86" s="179"/>
      <c r="J86" s="180">
        <f t="shared" si="0"/>
        <v>0</v>
      </c>
      <c r="K86" s="176" t="s">
        <v>19</v>
      </c>
      <c r="L86" s="40"/>
      <c r="M86" s="181" t="s">
        <v>19</v>
      </c>
      <c r="N86" s="182" t="s">
        <v>43</v>
      </c>
      <c r="O86" s="65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157</v>
      </c>
      <c r="AT86" s="185" t="s">
        <v>152</v>
      </c>
      <c r="AU86" s="185" t="s">
        <v>80</v>
      </c>
      <c r="AY86" s="18" t="s">
        <v>149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18" t="s">
        <v>80</v>
      </c>
      <c r="BK86" s="186">
        <f t="shared" si="9"/>
        <v>0</v>
      </c>
      <c r="BL86" s="18" t="s">
        <v>157</v>
      </c>
      <c r="BM86" s="185" t="s">
        <v>204</v>
      </c>
    </row>
    <row r="87" spans="1:65" s="2" customFormat="1" ht="16.5" customHeight="1">
      <c r="A87" s="35"/>
      <c r="B87" s="36"/>
      <c r="C87" s="174" t="s">
        <v>179</v>
      </c>
      <c r="D87" s="174" t="s">
        <v>152</v>
      </c>
      <c r="E87" s="175" t="s">
        <v>3850</v>
      </c>
      <c r="F87" s="176" t="s">
        <v>3851</v>
      </c>
      <c r="G87" s="177" t="s">
        <v>2320</v>
      </c>
      <c r="H87" s="178">
        <v>1</v>
      </c>
      <c r="I87" s="179"/>
      <c r="J87" s="180">
        <f t="shared" si="0"/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18" t="s">
        <v>80</v>
      </c>
      <c r="BK87" s="186">
        <f t="shared" si="9"/>
        <v>0</v>
      </c>
      <c r="BL87" s="18" t="s">
        <v>157</v>
      </c>
      <c r="BM87" s="185" t="s">
        <v>216</v>
      </c>
    </row>
    <row r="88" spans="1:65" s="2" customFormat="1" ht="24.2" customHeight="1">
      <c r="A88" s="35"/>
      <c r="B88" s="36"/>
      <c r="C88" s="174" t="s">
        <v>187</v>
      </c>
      <c r="D88" s="174" t="s">
        <v>152</v>
      </c>
      <c r="E88" s="175" t="s">
        <v>2314</v>
      </c>
      <c r="F88" s="176" t="s">
        <v>3852</v>
      </c>
      <c r="G88" s="177" t="s">
        <v>2320</v>
      </c>
      <c r="H88" s="178">
        <v>1</v>
      </c>
      <c r="I88" s="179"/>
      <c r="J88" s="180">
        <f t="shared" si="0"/>
        <v>0</v>
      </c>
      <c r="K88" s="176" t="s">
        <v>19</v>
      </c>
      <c r="L88" s="40"/>
      <c r="M88" s="181" t="s">
        <v>19</v>
      </c>
      <c r="N88" s="182" t="s">
        <v>43</v>
      </c>
      <c r="O88" s="65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157</v>
      </c>
      <c r="AT88" s="185" t="s">
        <v>152</v>
      </c>
      <c r="AU88" s="185" t="s">
        <v>80</v>
      </c>
      <c r="AY88" s="18" t="s">
        <v>149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18" t="s">
        <v>80</v>
      </c>
      <c r="BK88" s="186">
        <f t="shared" si="9"/>
        <v>0</v>
      </c>
      <c r="BL88" s="18" t="s">
        <v>157</v>
      </c>
      <c r="BM88" s="185" t="s">
        <v>229</v>
      </c>
    </row>
    <row r="89" spans="1:65" s="2" customFormat="1" ht="16.5" customHeight="1">
      <c r="A89" s="35"/>
      <c r="B89" s="36"/>
      <c r="C89" s="174" t="s">
        <v>195</v>
      </c>
      <c r="D89" s="174" t="s">
        <v>152</v>
      </c>
      <c r="E89" s="175" t="s">
        <v>3853</v>
      </c>
      <c r="F89" s="176" t="s">
        <v>3854</v>
      </c>
      <c r="G89" s="177" t="s">
        <v>2320</v>
      </c>
      <c r="H89" s="178">
        <v>7</v>
      </c>
      <c r="I89" s="179"/>
      <c r="J89" s="180">
        <f t="shared" si="0"/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18" t="s">
        <v>80</v>
      </c>
      <c r="BK89" s="186">
        <f t="shared" si="9"/>
        <v>0</v>
      </c>
      <c r="BL89" s="18" t="s">
        <v>157</v>
      </c>
      <c r="BM89" s="185" t="s">
        <v>244</v>
      </c>
    </row>
    <row r="90" spans="1:65" s="2" customFormat="1" ht="24.2" customHeight="1">
      <c r="A90" s="35"/>
      <c r="B90" s="36"/>
      <c r="C90" s="174" t="s">
        <v>204</v>
      </c>
      <c r="D90" s="174" t="s">
        <v>152</v>
      </c>
      <c r="E90" s="175" t="s">
        <v>2316</v>
      </c>
      <c r="F90" s="176" t="s">
        <v>3855</v>
      </c>
      <c r="G90" s="177" t="s">
        <v>2320</v>
      </c>
      <c r="H90" s="178">
        <v>7</v>
      </c>
      <c r="I90" s="179"/>
      <c r="J90" s="180">
        <f t="shared" si="0"/>
        <v>0</v>
      </c>
      <c r="K90" s="176" t="s">
        <v>19</v>
      </c>
      <c r="L90" s="40"/>
      <c r="M90" s="181" t="s">
        <v>19</v>
      </c>
      <c r="N90" s="182" t="s">
        <v>43</v>
      </c>
      <c r="O90" s="65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157</v>
      </c>
      <c r="AT90" s="185" t="s">
        <v>152</v>
      </c>
      <c r="AU90" s="185" t="s">
        <v>80</v>
      </c>
      <c r="AY90" s="18" t="s">
        <v>149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18" t="s">
        <v>80</v>
      </c>
      <c r="BK90" s="186">
        <f t="shared" si="9"/>
        <v>0</v>
      </c>
      <c r="BL90" s="18" t="s">
        <v>157</v>
      </c>
      <c r="BM90" s="185" t="s">
        <v>256</v>
      </c>
    </row>
    <row r="91" spans="1:65" s="2" customFormat="1" ht="16.5" customHeight="1">
      <c r="A91" s="35"/>
      <c r="B91" s="36"/>
      <c r="C91" s="174" t="s">
        <v>150</v>
      </c>
      <c r="D91" s="174" t="s">
        <v>152</v>
      </c>
      <c r="E91" s="175" t="s">
        <v>3856</v>
      </c>
      <c r="F91" s="176" t="s">
        <v>3857</v>
      </c>
      <c r="G91" s="177" t="s">
        <v>2320</v>
      </c>
      <c r="H91" s="178">
        <v>7</v>
      </c>
      <c r="I91" s="179"/>
      <c r="J91" s="180">
        <f t="shared" si="0"/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 t="shared" si="4"/>
        <v>0</v>
      </c>
      <c r="BF91" s="186">
        <f t="shared" si="5"/>
        <v>0</v>
      </c>
      <c r="BG91" s="186">
        <f t="shared" si="6"/>
        <v>0</v>
      </c>
      <c r="BH91" s="186">
        <f t="shared" si="7"/>
        <v>0</v>
      </c>
      <c r="BI91" s="186">
        <f t="shared" si="8"/>
        <v>0</v>
      </c>
      <c r="BJ91" s="18" t="s">
        <v>80</v>
      </c>
      <c r="BK91" s="186">
        <f t="shared" si="9"/>
        <v>0</v>
      </c>
      <c r="BL91" s="18" t="s">
        <v>157</v>
      </c>
      <c r="BM91" s="185" t="s">
        <v>268</v>
      </c>
    </row>
    <row r="92" spans="1:65" s="2" customFormat="1" ht="16.5" customHeight="1">
      <c r="A92" s="35"/>
      <c r="B92" s="36"/>
      <c r="C92" s="174" t="s">
        <v>216</v>
      </c>
      <c r="D92" s="174" t="s">
        <v>152</v>
      </c>
      <c r="E92" s="175" t="s">
        <v>2318</v>
      </c>
      <c r="F92" s="176" t="s">
        <v>3858</v>
      </c>
      <c r="G92" s="177" t="s">
        <v>2320</v>
      </c>
      <c r="H92" s="178">
        <v>7</v>
      </c>
      <c r="I92" s="179"/>
      <c r="J92" s="180">
        <f t="shared" si="0"/>
        <v>0</v>
      </c>
      <c r="K92" s="176" t="s">
        <v>19</v>
      </c>
      <c r="L92" s="40"/>
      <c r="M92" s="181" t="s">
        <v>19</v>
      </c>
      <c r="N92" s="182" t="s">
        <v>43</v>
      </c>
      <c r="O92" s="65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157</v>
      </c>
      <c r="AT92" s="185" t="s">
        <v>152</v>
      </c>
      <c r="AU92" s="185" t="s">
        <v>80</v>
      </c>
      <c r="AY92" s="18" t="s">
        <v>149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18" t="s">
        <v>80</v>
      </c>
      <c r="BK92" s="186">
        <f t="shared" si="9"/>
        <v>0</v>
      </c>
      <c r="BL92" s="18" t="s">
        <v>157</v>
      </c>
      <c r="BM92" s="185" t="s">
        <v>280</v>
      </c>
    </row>
    <row r="93" spans="1:65" s="2" customFormat="1" ht="21.75" customHeight="1">
      <c r="A93" s="35"/>
      <c r="B93" s="36"/>
      <c r="C93" s="174" t="s">
        <v>223</v>
      </c>
      <c r="D93" s="174" t="s">
        <v>152</v>
      </c>
      <c r="E93" s="175" t="s">
        <v>2321</v>
      </c>
      <c r="F93" s="176" t="s">
        <v>3859</v>
      </c>
      <c r="G93" s="177" t="s">
        <v>2320</v>
      </c>
      <c r="H93" s="178">
        <v>107</v>
      </c>
      <c r="I93" s="179"/>
      <c r="J93" s="180">
        <f t="shared" si="0"/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18" t="s">
        <v>80</v>
      </c>
      <c r="BK93" s="186">
        <f t="shared" si="9"/>
        <v>0</v>
      </c>
      <c r="BL93" s="18" t="s">
        <v>157</v>
      </c>
      <c r="BM93" s="185" t="s">
        <v>291</v>
      </c>
    </row>
    <row r="94" spans="1:65" s="2" customFormat="1" ht="21.75" customHeight="1">
      <c r="A94" s="35"/>
      <c r="B94" s="36"/>
      <c r="C94" s="174" t="s">
        <v>229</v>
      </c>
      <c r="D94" s="174" t="s">
        <v>152</v>
      </c>
      <c r="E94" s="175" t="s">
        <v>2323</v>
      </c>
      <c r="F94" s="176" t="s">
        <v>3860</v>
      </c>
      <c r="G94" s="177" t="s">
        <v>2320</v>
      </c>
      <c r="H94" s="178">
        <v>89</v>
      </c>
      <c r="I94" s="179"/>
      <c r="J94" s="180">
        <f t="shared" si="0"/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80</v>
      </c>
      <c r="AY94" s="18" t="s">
        <v>149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18" t="s">
        <v>80</v>
      </c>
      <c r="BK94" s="186">
        <f t="shared" si="9"/>
        <v>0</v>
      </c>
      <c r="BL94" s="18" t="s">
        <v>157</v>
      </c>
      <c r="BM94" s="185" t="s">
        <v>303</v>
      </c>
    </row>
    <row r="95" spans="1:65" s="2" customFormat="1" ht="24.2" customHeight="1">
      <c r="A95" s="35"/>
      <c r="B95" s="36"/>
      <c r="C95" s="174" t="s">
        <v>236</v>
      </c>
      <c r="D95" s="174" t="s">
        <v>152</v>
      </c>
      <c r="E95" s="175" t="s">
        <v>2325</v>
      </c>
      <c r="F95" s="176" t="s">
        <v>3861</v>
      </c>
      <c r="G95" s="177" t="s">
        <v>2320</v>
      </c>
      <c r="H95" s="178">
        <v>15</v>
      </c>
      <c r="I95" s="179"/>
      <c r="J95" s="180">
        <f t="shared" si="0"/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18" t="s">
        <v>80</v>
      </c>
      <c r="BK95" s="186">
        <f t="shared" si="9"/>
        <v>0</v>
      </c>
      <c r="BL95" s="18" t="s">
        <v>157</v>
      </c>
      <c r="BM95" s="185" t="s">
        <v>317</v>
      </c>
    </row>
    <row r="96" spans="1:65" s="2" customFormat="1" ht="16.5" customHeight="1">
      <c r="A96" s="35"/>
      <c r="B96" s="36"/>
      <c r="C96" s="174" t="s">
        <v>244</v>
      </c>
      <c r="D96" s="174" t="s">
        <v>152</v>
      </c>
      <c r="E96" s="175" t="s">
        <v>3862</v>
      </c>
      <c r="F96" s="176" t="s">
        <v>3863</v>
      </c>
      <c r="G96" s="177" t="s">
        <v>2320</v>
      </c>
      <c r="H96" s="178">
        <v>39</v>
      </c>
      <c r="I96" s="179"/>
      <c r="J96" s="180">
        <f t="shared" si="0"/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80</v>
      </c>
      <c r="AY96" s="18" t="s">
        <v>149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18" t="s">
        <v>80</v>
      </c>
      <c r="BK96" s="186">
        <f t="shared" si="9"/>
        <v>0</v>
      </c>
      <c r="BL96" s="18" t="s">
        <v>157</v>
      </c>
      <c r="BM96" s="185" t="s">
        <v>331</v>
      </c>
    </row>
    <row r="97" spans="1:65" s="2" customFormat="1" ht="24.2" customHeight="1">
      <c r="A97" s="35"/>
      <c r="B97" s="36"/>
      <c r="C97" s="174" t="s">
        <v>8</v>
      </c>
      <c r="D97" s="174" t="s">
        <v>152</v>
      </c>
      <c r="E97" s="175" t="s">
        <v>2328</v>
      </c>
      <c r="F97" s="176" t="s">
        <v>3864</v>
      </c>
      <c r="G97" s="177" t="s">
        <v>2320</v>
      </c>
      <c r="H97" s="178">
        <v>20</v>
      </c>
      <c r="I97" s="179"/>
      <c r="J97" s="180">
        <f t="shared" si="0"/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18" t="s">
        <v>80</v>
      </c>
      <c r="BK97" s="186">
        <f t="shared" si="9"/>
        <v>0</v>
      </c>
      <c r="BL97" s="18" t="s">
        <v>157</v>
      </c>
      <c r="BM97" s="185" t="s">
        <v>343</v>
      </c>
    </row>
    <row r="98" spans="1:65" s="2" customFormat="1" ht="24.2" customHeight="1">
      <c r="A98" s="35"/>
      <c r="B98" s="36"/>
      <c r="C98" s="174" t="s">
        <v>256</v>
      </c>
      <c r="D98" s="174" t="s">
        <v>152</v>
      </c>
      <c r="E98" s="175" t="s">
        <v>2332</v>
      </c>
      <c r="F98" s="176" t="s">
        <v>3865</v>
      </c>
      <c r="G98" s="177" t="s">
        <v>2320</v>
      </c>
      <c r="H98" s="178">
        <v>19</v>
      </c>
      <c r="I98" s="179"/>
      <c r="J98" s="180">
        <f t="shared" si="0"/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80</v>
      </c>
      <c r="AY98" s="18" t="s">
        <v>149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18" t="s">
        <v>80</v>
      </c>
      <c r="BK98" s="186">
        <f t="shared" si="9"/>
        <v>0</v>
      </c>
      <c r="BL98" s="18" t="s">
        <v>157</v>
      </c>
      <c r="BM98" s="185" t="s">
        <v>355</v>
      </c>
    </row>
    <row r="99" spans="1:65" s="2" customFormat="1" ht="16.5" customHeight="1">
      <c r="A99" s="35"/>
      <c r="B99" s="36"/>
      <c r="C99" s="174" t="s">
        <v>262</v>
      </c>
      <c r="D99" s="174" t="s">
        <v>152</v>
      </c>
      <c r="E99" s="175" t="s">
        <v>2335</v>
      </c>
      <c r="F99" s="176" t="s">
        <v>3866</v>
      </c>
      <c r="G99" s="177" t="s">
        <v>2320</v>
      </c>
      <c r="H99" s="178">
        <v>20</v>
      </c>
      <c r="I99" s="179"/>
      <c r="J99" s="180">
        <f t="shared" si="0"/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8" t="s">
        <v>80</v>
      </c>
      <c r="BK99" s="186">
        <f t="shared" si="9"/>
        <v>0</v>
      </c>
      <c r="BL99" s="18" t="s">
        <v>157</v>
      </c>
      <c r="BM99" s="185" t="s">
        <v>366</v>
      </c>
    </row>
    <row r="100" spans="1:65" s="2" customFormat="1" ht="21.75" customHeight="1">
      <c r="A100" s="35"/>
      <c r="B100" s="36"/>
      <c r="C100" s="174" t="s">
        <v>268</v>
      </c>
      <c r="D100" s="174" t="s">
        <v>152</v>
      </c>
      <c r="E100" s="175" t="s">
        <v>2337</v>
      </c>
      <c r="F100" s="176" t="s">
        <v>3867</v>
      </c>
      <c r="G100" s="177" t="s">
        <v>2320</v>
      </c>
      <c r="H100" s="178">
        <v>20</v>
      </c>
      <c r="I100" s="179"/>
      <c r="J100" s="180">
        <f t="shared" si="0"/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80</v>
      </c>
      <c r="AY100" s="18" t="s">
        <v>149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8" t="s">
        <v>80</v>
      </c>
      <c r="BK100" s="186">
        <f t="shared" si="9"/>
        <v>0</v>
      </c>
      <c r="BL100" s="18" t="s">
        <v>157</v>
      </c>
      <c r="BM100" s="185" t="s">
        <v>378</v>
      </c>
    </row>
    <row r="101" spans="1:65" s="2" customFormat="1" ht="16.5" customHeight="1">
      <c r="A101" s="35"/>
      <c r="B101" s="36"/>
      <c r="C101" s="174" t="s">
        <v>274</v>
      </c>
      <c r="D101" s="174" t="s">
        <v>152</v>
      </c>
      <c r="E101" s="175" t="s">
        <v>3868</v>
      </c>
      <c r="F101" s="176" t="s">
        <v>3869</v>
      </c>
      <c r="G101" s="177" t="s">
        <v>247</v>
      </c>
      <c r="H101" s="178">
        <v>4930</v>
      </c>
      <c r="I101" s="179"/>
      <c r="J101" s="180">
        <f t="shared" si="0"/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8" t="s">
        <v>80</v>
      </c>
      <c r="BK101" s="186">
        <f t="shared" si="9"/>
        <v>0</v>
      </c>
      <c r="BL101" s="18" t="s">
        <v>157</v>
      </c>
      <c r="BM101" s="185" t="s">
        <v>391</v>
      </c>
    </row>
    <row r="102" spans="1:65" s="2" customFormat="1" ht="21.75" customHeight="1">
      <c r="A102" s="35"/>
      <c r="B102" s="36"/>
      <c r="C102" s="174" t="s">
        <v>280</v>
      </c>
      <c r="D102" s="174" t="s">
        <v>152</v>
      </c>
      <c r="E102" s="175" t="s">
        <v>2340</v>
      </c>
      <c r="F102" s="176" t="s">
        <v>3870</v>
      </c>
      <c r="G102" s="177" t="s">
        <v>247</v>
      </c>
      <c r="H102" s="178">
        <v>4930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403</v>
      </c>
    </row>
    <row r="103" spans="1:65" s="2" customFormat="1" ht="16.5" customHeight="1">
      <c r="A103" s="35"/>
      <c r="B103" s="36"/>
      <c r="C103" s="174" t="s">
        <v>7</v>
      </c>
      <c r="D103" s="174" t="s">
        <v>152</v>
      </c>
      <c r="E103" s="175" t="s">
        <v>2342</v>
      </c>
      <c r="F103" s="176" t="s">
        <v>3871</v>
      </c>
      <c r="G103" s="177" t="s">
        <v>2320</v>
      </c>
      <c r="H103" s="178">
        <v>155</v>
      </c>
      <c r="I103" s="179"/>
      <c r="J103" s="180">
        <f t="shared" si="0"/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416</v>
      </c>
    </row>
    <row r="104" spans="1:65" s="2" customFormat="1" ht="16.5" customHeight="1">
      <c r="A104" s="35"/>
      <c r="B104" s="36"/>
      <c r="C104" s="174" t="s">
        <v>291</v>
      </c>
      <c r="D104" s="174" t="s">
        <v>152</v>
      </c>
      <c r="E104" s="175" t="s">
        <v>2345</v>
      </c>
      <c r="F104" s="176" t="s">
        <v>3872</v>
      </c>
      <c r="G104" s="177" t="s">
        <v>2320</v>
      </c>
      <c r="H104" s="178">
        <v>155</v>
      </c>
      <c r="I104" s="179"/>
      <c r="J104" s="180">
        <f t="shared" si="0"/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432</v>
      </c>
    </row>
    <row r="105" spans="1:65" s="2" customFormat="1" ht="24.2" customHeight="1">
      <c r="A105" s="35"/>
      <c r="B105" s="36"/>
      <c r="C105" s="174" t="s">
        <v>297</v>
      </c>
      <c r="D105" s="174" t="s">
        <v>152</v>
      </c>
      <c r="E105" s="175" t="s">
        <v>3873</v>
      </c>
      <c r="F105" s="176" t="s">
        <v>3874</v>
      </c>
      <c r="G105" s="177" t="s">
        <v>247</v>
      </c>
      <c r="H105" s="178">
        <v>160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444</v>
      </c>
    </row>
    <row r="106" spans="1:65" s="2" customFormat="1" ht="24.2" customHeight="1">
      <c r="A106" s="35"/>
      <c r="B106" s="36"/>
      <c r="C106" s="174" t="s">
        <v>303</v>
      </c>
      <c r="D106" s="174" t="s">
        <v>152</v>
      </c>
      <c r="E106" s="175" t="s">
        <v>2347</v>
      </c>
      <c r="F106" s="176" t="s">
        <v>3875</v>
      </c>
      <c r="G106" s="177" t="s">
        <v>247</v>
      </c>
      <c r="H106" s="178">
        <v>50</v>
      </c>
      <c r="I106" s="179"/>
      <c r="J106" s="180">
        <f t="shared" si="0"/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455</v>
      </c>
    </row>
    <row r="107" spans="1:65" s="2" customFormat="1" ht="24.2" customHeight="1">
      <c r="A107" s="35"/>
      <c r="B107" s="36"/>
      <c r="C107" s="174" t="s">
        <v>311</v>
      </c>
      <c r="D107" s="174" t="s">
        <v>152</v>
      </c>
      <c r="E107" s="175" t="s">
        <v>2349</v>
      </c>
      <c r="F107" s="176" t="s">
        <v>3876</v>
      </c>
      <c r="G107" s="177" t="s">
        <v>247</v>
      </c>
      <c r="H107" s="178">
        <v>60</v>
      </c>
      <c r="I107" s="179"/>
      <c r="J107" s="180">
        <f t="shared" si="0"/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470</v>
      </c>
    </row>
    <row r="108" spans="1:65" s="2" customFormat="1" ht="24.2" customHeight="1">
      <c r="A108" s="35"/>
      <c r="B108" s="36"/>
      <c r="C108" s="174" t="s">
        <v>317</v>
      </c>
      <c r="D108" s="174" t="s">
        <v>152</v>
      </c>
      <c r="E108" s="175" t="s">
        <v>2351</v>
      </c>
      <c r="F108" s="176" t="s">
        <v>3877</v>
      </c>
      <c r="G108" s="177" t="s">
        <v>247</v>
      </c>
      <c r="H108" s="178">
        <v>50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483</v>
      </c>
    </row>
    <row r="109" spans="1:65" s="2" customFormat="1" ht="16.5" customHeight="1">
      <c r="A109" s="35"/>
      <c r="B109" s="36"/>
      <c r="C109" s="174" t="s">
        <v>323</v>
      </c>
      <c r="D109" s="174" t="s">
        <v>152</v>
      </c>
      <c r="E109" s="175" t="s">
        <v>2353</v>
      </c>
      <c r="F109" s="176" t="s">
        <v>3878</v>
      </c>
      <c r="G109" s="177" t="s">
        <v>247</v>
      </c>
      <c r="H109" s="178">
        <v>180</v>
      </c>
      <c r="I109" s="179"/>
      <c r="J109" s="180">
        <f t="shared" si="0"/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497</v>
      </c>
    </row>
    <row r="110" spans="1:65" s="2" customFormat="1" ht="16.5" customHeight="1">
      <c r="A110" s="35"/>
      <c r="B110" s="36"/>
      <c r="C110" s="174" t="s">
        <v>331</v>
      </c>
      <c r="D110" s="174" t="s">
        <v>152</v>
      </c>
      <c r="E110" s="175" t="s">
        <v>2355</v>
      </c>
      <c r="F110" s="176" t="s">
        <v>3879</v>
      </c>
      <c r="G110" s="177" t="s">
        <v>247</v>
      </c>
      <c r="H110" s="178">
        <v>180</v>
      </c>
      <c r="I110" s="179"/>
      <c r="J110" s="180">
        <f t="shared" si="0"/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516</v>
      </c>
    </row>
    <row r="111" spans="1:65" s="2" customFormat="1" ht="24.2" customHeight="1">
      <c r="A111" s="35"/>
      <c r="B111" s="36"/>
      <c r="C111" s="174" t="s">
        <v>337</v>
      </c>
      <c r="D111" s="174" t="s">
        <v>152</v>
      </c>
      <c r="E111" s="175" t="s">
        <v>3880</v>
      </c>
      <c r="F111" s="176" t="s">
        <v>3881</v>
      </c>
      <c r="G111" s="177" t="s">
        <v>247</v>
      </c>
      <c r="H111" s="178">
        <v>204</v>
      </c>
      <c r="I111" s="179"/>
      <c r="J111" s="180">
        <f t="shared" si="0"/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527</v>
      </c>
    </row>
    <row r="112" spans="1:65" s="2" customFormat="1" ht="33" customHeight="1">
      <c r="A112" s="35"/>
      <c r="B112" s="36"/>
      <c r="C112" s="174" t="s">
        <v>343</v>
      </c>
      <c r="D112" s="174" t="s">
        <v>152</v>
      </c>
      <c r="E112" s="175" t="s">
        <v>2357</v>
      </c>
      <c r="F112" s="176" t="s">
        <v>3882</v>
      </c>
      <c r="G112" s="177" t="s">
        <v>247</v>
      </c>
      <c r="H112" s="178">
        <v>171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540</v>
      </c>
    </row>
    <row r="113" spans="1:65" s="2" customFormat="1" ht="33" customHeight="1">
      <c r="A113" s="35"/>
      <c r="B113" s="36"/>
      <c r="C113" s="174" t="s">
        <v>349</v>
      </c>
      <c r="D113" s="174" t="s">
        <v>152</v>
      </c>
      <c r="E113" s="175" t="s">
        <v>2361</v>
      </c>
      <c r="F113" s="176" t="s">
        <v>3883</v>
      </c>
      <c r="G113" s="177" t="s">
        <v>247</v>
      </c>
      <c r="H113" s="178">
        <v>33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555</v>
      </c>
    </row>
    <row r="114" spans="1:65" s="2" customFormat="1" ht="33" customHeight="1">
      <c r="A114" s="35"/>
      <c r="B114" s="36"/>
      <c r="C114" s="174" t="s">
        <v>355</v>
      </c>
      <c r="D114" s="174" t="s">
        <v>152</v>
      </c>
      <c r="E114" s="175" t="s">
        <v>3884</v>
      </c>
      <c r="F114" s="176" t="s">
        <v>3885</v>
      </c>
      <c r="G114" s="177" t="s">
        <v>2320</v>
      </c>
      <c r="H114" s="178">
        <v>30</v>
      </c>
      <c r="I114" s="179"/>
      <c r="J114" s="180">
        <f t="shared" si="0"/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18" t="s">
        <v>80</v>
      </c>
      <c r="BK114" s="186">
        <f t="shared" si="9"/>
        <v>0</v>
      </c>
      <c r="BL114" s="18" t="s">
        <v>157</v>
      </c>
      <c r="BM114" s="185" t="s">
        <v>567</v>
      </c>
    </row>
    <row r="115" spans="1:65" s="2" customFormat="1" ht="16.5" customHeight="1">
      <c r="A115" s="35"/>
      <c r="B115" s="36"/>
      <c r="C115" s="174" t="s">
        <v>360</v>
      </c>
      <c r="D115" s="174" t="s">
        <v>152</v>
      </c>
      <c r="E115" s="175" t="s">
        <v>3886</v>
      </c>
      <c r="F115" s="176" t="s">
        <v>3887</v>
      </c>
      <c r="G115" s="177" t="s">
        <v>2320</v>
      </c>
      <c r="H115" s="178">
        <v>30</v>
      </c>
      <c r="I115" s="179"/>
      <c r="J115" s="180">
        <f t="shared" si="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4"/>
        <v>0</v>
      </c>
      <c r="BF115" s="186">
        <f t="shared" si="5"/>
        <v>0</v>
      </c>
      <c r="BG115" s="186">
        <f t="shared" si="6"/>
        <v>0</v>
      </c>
      <c r="BH115" s="186">
        <f t="shared" si="7"/>
        <v>0</v>
      </c>
      <c r="BI115" s="186">
        <f t="shared" si="8"/>
        <v>0</v>
      </c>
      <c r="BJ115" s="18" t="s">
        <v>80</v>
      </c>
      <c r="BK115" s="186">
        <f t="shared" si="9"/>
        <v>0</v>
      </c>
      <c r="BL115" s="18" t="s">
        <v>157</v>
      </c>
      <c r="BM115" s="185" t="s">
        <v>579</v>
      </c>
    </row>
    <row r="116" spans="1:65" s="2" customFormat="1" ht="16.5" customHeight="1">
      <c r="A116" s="35"/>
      <c r="B116" s="36"/>
      <c r="C116" s="174" t="s">
        <v>366</v>
      </c>
      <c r="D116" s="174" t="s">
        <v>152</v>
      </c>
      <c r="E116" s="175" t="s">
        <v>3888</v>
      </c>
      <c r="F116" s="176" t="s">
        <v>3889</v>
      </c>
      <c r="G116" s="177" t="s">
        <v>247</v>
      </c>
      <c r="H116" s="178">
        <v>99</v>
      </c>
      <c r="I116" s="179"/>
      <c r="J116" s="180">
        <f t="shared" si="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4"/>
        <v>0</v>
      </c>
      <c r="BF116" s="186">
        <f t="shared" si="5"/>
        <v>0</v>
      </c>
      <c r="BG116" s="186">
        <f t="shared" si="6"/>
        <v>0</v>
      </c>
      <c r="BH116" s="186">
        <f t="shared" si="7"/>
        <v>0</v>
      </c>
      <c r="BI116" s="186">
        <f t="shared" si="8"/>
        <v>0</v>
      </c>
      <c r="BJ116" s="18" t="s">
        <v>80</v>
      </c>
      <c r="BK116" s="186">
        <f t="shared" si="9"/>
        <v>0</v>
      </c>
      <c r="BL116" s="18" t="s">
        <v>157</v>
      </c>
      <c r="BM116" s="185" t="s">
        <v>593</v>
      </c>
    </row>
    <row r="117" spans="1:65" s="2" customFormat="1" ht="16.5" customHeight="1">
      <c r="A117" s="35"/>
      <c r="B117" s="36"/>
      <c r="C117" s="174" t="s">
        <v>372</v>
      </c>
      <c r="D117" s="174" t="s">
        <v>152</v>
      </c>
      <c r="E117" s="175" t="s">
        <v>3890</v>
      </c>
      <c r="F117" s="176" t="s">
        <v>3891</v>
      </c>
      <c r="G117" s="177" t="s">
        <v>247</v>
      </c>
      <c r="H117" s="178">
        <v>81</v>
      </c>
      <c r="I117" s="179"/>
      <c r="J117" s="180">
        <f t="shared" si="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4"/>
        <v>0</v>
      </c>
      <c r="BF117" s="186">
        <f t="shared" si="5"/>
        <v>0</v>
      </c>
      <c r="BG117" s="186">
        <f t="shared" si="6"/>
        <v>0</v>
      </c>
      <c r="BH117" s="186">
        <f t="shared" si="7"/>
        <v>0</v>
      </c>
      <c r="BI117" s="186">
        <f t="shared" si="8"/>
        <v>0</v>
      </c>
      <c r="BJ117" s="18" t="s">
        <v>80</v>
      </c>
      <c r="BK117" s="186">
        <f t="shared" si="9"/>
        <v>0</v>
      </c>
      <c r="BL117" s="18" t="s">
        <v>157</v>
      </c>
      <c r="BM117" s="185" t="s">
        <v>605</v>
      </c>
    </row>
    <row r="118" spans="1:65" s="2" customFormat="1" ht="16.5" customHeight="1">
      <c r="A118" s="35"/>
      <c r="B118" s="36"/>
      <c r="C118" s="174" t="s">
        <v>378</v>
      </c>
      <c r="D118" s="174" t="s">
        <v>152</v>
      </c>
      <c r="E118" s="175" t="s">
        <v>3892</v>
      </c>
      <c r="F118" s="176" t="s">
        <v>3893</v>
      </c>
      <c r="G118" s="177" t="s">
        <v>247</v>
      </c>
      <c r="H118" s="178">
        <v>18</v>
      </c>
      <c r="I118" s="179"/>
      <c r="J118" s="180">
        <f t="shared" si="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18" t="s">
        <v>80</v>
      </c>
      <c r="BK118" s="186">
        <f t="shared" si="9"/>
        <v>0</v>
      </c>
      <c r="BL118" s="18" t="s">
        <v>157</v>
      </c>
      <c r="BM118" s="185" t="s">
        <v>618</v>
      </c>
    </row>
    <row r="119" spans="1:65" s="2" customFormat="1" ht="24.2" customHeight="1">
      <c r="A119" s="35"/>
      <c r="B119" s="36"/>
      <c r="C119" s="174" t="s">
        <v>385</v>
      </c>
      <c r="D119" s="174" t="s">
        <v>152</v>
      </c>
      <c r="E119" s="175" t="s">
        <v>3894</v>
      </c>
      <c r="F119" s="176" t="s">
        <v>3895</v>
      </c>
      <c r="G119" s="177" t="s">
        <v>2320</v>
      </c>
      <c r="H119" s="178">
        <v>4</v>
      </c>
      <c r="I119" s="179"/>
      <c r="J119" s="180">
        <f t="shared" si="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18" t="s">
        <v>80</v>
      </c>
      <c r="BK119" s="186">
        <f t="shared" si="9"/>
        <v>0</v>
      </c>
      <c r="BL119" s="18" t="s">
        <v>157</v>
      </c>
      <c r="BM119" s="185" t="s">
        <v>632</v>
      </c>
    </row>
    <row r="120" spans="1:65" s="2" customFormat="1" ht="16.5" customHeight="1">
      <c r="A120" s="35"/>
      <c r="B120" s="36"/>
      <c r="C120" s="174" t="s">
        <v>391</v>
      </c>
      <c r="D120" s="174" t="s">
        <v>152</v>
      </c>
      <c r="E120" s="175" t="s">
        <v>3896</v>
      </c>
      <c r="F120" s="176" t="s">
        <v>3897</v>
      </c>
      <c r="G120" s="177" t="s">
        <v>2320</v>
      </c>
      <c r="H120" s="178">
        <v>4</v>
      </c>
      <c r="I120" s="179"/>
      <c r="J120" s="180">
        <f t="shared" si="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"/>
        <v>0</v>
      </c>
      <c r="Q120" s="183">
        <v>0</v>
      </c>
      <c r="R120" s="183">
        <f t="shared" si="2"/>
        <v>0</v>
      </c>
      <c r="S120" s="183">
        <v>0</v>
      </c>
      <c r="T120" s="184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 t="shared" si="4"/>
        <v>0</v>
      </c>
      <c r="BF120" s="186">
        <f t="shared" si="5"/>
        <v>0</v>
      </c>
      <c r="BG120" s="186">
        <f t="shared" si="6"/>
        <v>0</v>
      </c>
      <c r="BH120" s="186">
        <f t="shared" si="7"/>
        <v>0</v>
      </c>
      <c r="BI120" s="186">
        <f t="shared" si="8"/>
        <v>0</v>
      </c>
      <c r="BJ120" s="18" t="s">
        <v>80</v>
      </c>
      <c r="BK120" s="186">
        <f t="shared" si="9"/>
        <v>0</v>
      </c>
      <c r="BL120" s="18" t="s">
        <v>157</v>
      </c>
      <c r="BM120" s="185" t="s">
        <v>648</v>
      </c>
    </row>
    <row r="121" spans="1:65" s="2" customFormat="1" ht="16.5" customHeight="1">
      <c r="A121" s="35"/>
      <c r="B121" s="36"/>
      <c r="C121" s="174" t="s">
        <v>397</v>
      </c>
      <c r="D121" s="174" t="s">
        <v>152</v>
      </c>
      <c r="E121" s="175" t="s">
        <v>3898</v>
      </c>
      <c r="F121" s="176" t="s">
        <v>3899</v>
      </c>
      <c r="G121" s="177" t="s">
        <v>2320</v>
      </c>
      <c r="H121" s="178">
        <v>5</v>
      </c>
      <c r="I121" s="179"/>
      <c r="J121" s="180">
        <f t="shared" si="0"/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 t="shared" si="1"/>
        <v>0</v>
      </c>
      <c r="Q121" s="183">
        <v>0</v>
      </c>
      <c r="R121" s="183">
        <f t="shared" si="2"/>
        <v>0</v>
      </c>
      <c r="S121" s="183">
        <v>0</v>
      </c>
      <c r="T121" s="184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 t="shared" si="4"/>
        <v>0</v>
      </c>
      <c r="BF121" s="186">
        <f t="shared" si="5"/>
        <v>0</v>
      </c>
      <c r="BG121" s="186">
        <f t="shared" si="6"/>
        <v>0</v>
      </c>
      <c r="BH121" s="186">
        <f t="shared" si="7"/>
        <v>0</v>
      </c>
      <c r="BI121" s="186">
        <f t="shared" si="8"/>
        <v>0</v>
      </c>
      <c r="BJ121" s="18" t="s">
        <v>80</v>
      </c>
      <c r="BK121" s="186">
        <f t="shared" si="9"/>
        <v>0</v>
      </c>
      <c r="BL121" s="18" t="s">
        <v>157</v>
      </c>
      <c r="BM121" s="185" t="s">
        <v>660</v>
      </c>
    </row>
    <row r="122" spans="1:65" s="2" customFormat="1" ht="24.2" customHeight="1">
      <c r="A122" s="35"/>
      <c r="B122" s="36"/>
      <c r="C122" s="174" t="s">
        <v>403</v>
      </c>
      <c r="D122" s="174" t="s">
        <v>152</v>
      </c>
      <c r="E122" s="175" t="s">
        <v>3900</v>
      </c>
      <c r="F122" s="176" t="s">
        <v>3901</v>
      </c>
      <c r="G122" s="177" t="s">
        <v>2320</v>
      </c>
      <c r="H122" s="178">
        <v>5</v>
      </c>
      <c r="I122" s="179"/>
      <c r="J122" s="180">
        <f t="shared" si="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"/>
        <v>0</v>
      </c>
      <c r="Q122" s="183">
        <v>0</v>
      </c>
      <c r="R122" s="183">
        <f t="shared" si="2"/>
        <v>0</v>
      </c>
      <c r="S122" s="183">
        <v>0</v>
      </c>
      <c r="T122" s="184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 t="shared" si="4"/>
        <v>0</v>
      </c>
      <c r="BF122" s="186">
        <f t="shared" si="5"/>
        <v>0</v>
      </c>
      <c r="BG122" s="186">
        <f t="shared" si="6"/>
        <v>0</v>
      </c>
      <c r="BH122" s="186">
        <f t="shared" si="7"/>
        <v>0</v>
      </c>
      <c r="BI122" s="186">
        <f t="shared" si="8"/>
        <v>0</v>
      </c>
      <c r="BJ122" s="18" t="s">
        <v>80</v>
      </c>
      <c r="BK122" s="186">
        <f t="shared" si="9"/>
        <v>0</v>
      </c>
      <c r="BL122" s="18" t="s">
        <v>157</v>
      </c>
      <c r="BM122" s="185" t="s">
        <v>674</v>
      </c>
    </row>
    <row r="123" spans="1:65" s="2" customFormat="1" ht="16.5" customHeight="1">
      <c r="A123" s="35"/>
      <c r="B123" s="36"/>
      <c r="C123" s="174" t="s">
        <v>410</v>
      </c>
      <c r="D123" s="174" t="s">
        <v>152</v>
      </c>
      <c r="E123" s="175" t="s">
        <v>3902</v>
      </c>
      <c r="F123" s="176" t="s">
        <v>3903</v>
      </c>
      <c r="G123" s="177" t="s">
        <v>2320</v>
      </c>
      <c r="H123" s="178">
        <v>116</v>
      </c>
      <c r="I123" s="179"/>
      <c r="J123" s="180">
        <f t="shared" si="0"/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 t="shared" si="1"/>
        <v>0</v>
      </c>
      <c r="Q123" s="183">
        <v>0</v>
      </c>
      <c r="R123" s="183">
        <f t="shared" si="2"/>
        <v>0</v>
      </c>
      <c r="S123" s="183">
        <v>0</v>
      </c>
      <c r="T123" s="184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 t="shared" si="4"/>
        <v>0</v>
      </c>
      <c r="BF123" s="186">
        <f t="shared" si="5"/>
        <v>0</v>
      </c>
      <c r="BG123" s="186">
        <f t="shared" si="6"/>
        <v>0</v>
      </c>
      <c r="BH123" s="186">
        <f t="shared" si="7"/>
        <v>0</v>
      </c>
      <c r="BI123" s="186">
        <f t="shared" si="8"/>
        <v>0</v>
      </c>
      <c r="BJ123" s="18" t="s">
        <v>80</v>
      </c>
      <c r="BK123" s="186">
        <f t="shared" si="9"/>
        <v>0</v>
      </c>
      <c r="BL123" s="18" t="s">
        <v>157</v>
      </c>
      <c r="BM123" s="185" t="s">
        <v>688</v>
      </c>
    </row>
    <row r="124" spans="1:65" s="2" customFormat="1" ht="16.5" customHeight="1">
      <c r="A124" s="35"/>
      <c r="B124" s="36"/>
      <c r="C124" s="174" t="s">
        <v>416</v>
      </c>
      <c r="D124" s="174" t="s">
        <v>152</v>
      </c>
      <c r="E124" s="175" t="s">
        <v>3904</v>
      </c>
      <c r="F124" s="176" t="s">
        <v>3905</v>
      </c>
      <c r="G124" s="177" t="s">
        <v>2320</v>
      </c>
      <c r="H124" s="178">
        <v>7</v>
      </c>
      <c r="I124" s="179"/>
      <c r="J124" s="180">
        <f t="shared" si="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"/>
        <v>0</v>
      </c>
      <c r="Q124" s="183">
        <v>0</v>
      </c>
      <c r="R124" s="183">
        <f t="shared" si="2"/>
        <v>0</v>
      </c>
      <c r="S124" s="183">
        <v>0</v>
      </c>
      <c r="T124" s="18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 t="shared" si="4"/>
        <v>0</v>
      </c>
      <c r="BF124" s="186">
        <f t="shared" si="5"/>
        <v>0</v>
      </c>
      <c r="BG124" s="186">
        <f t="shared" si="6"/>
        <v>0</v>
      </c>
      <c r="BH124" s="186">
        <f t="shared" si="7"/>
        <v>0</v>
      </c>
      <c r="BI124" s="186">
        <f t="shared" si="8"/>
        <v>0</v>
      </c>
      <c r="BJ124" s="18" t="s">
        <v>80</v>
      </c>
      <c r="BK124" s="186">
        <f t="shared" si="9"/>
        <v>0</v>
      </c>
      <c r="BL124" s="18" t="s">
        <v>157</v>
      </c>
      <c r="BM124" s="185" t="s">
        <v>704</v>
      </c>
    </row>
    <row r="125" spans="1:65" s="2" customFormat="1" ht="24.2" customHeight="1">
      <c r="A125" s="35"/>
      <c r="B125" s="36"/>
      <c r="C125" s="174" t="s">
        <v>422</v>
      </c>
      <c r="D125" s="174" t="s">
        <v>152</v>
      </c>
      <c r="E125" s="175" t="s">
        <v>3906</v>
      </c>
      <c r="F125" s="176" t="s">
        <v>3907</v>
      </c>
      <c r="G125" s="177" t="s">
        <v>2320</v>
      </c>
      <c r="H125" s="178">
        <v>116</v>
      </c>
      <c r="I125" s="179"/>
      <c r="J125" s="180">
        <f t="shared" si="0"/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 t="shared" si="1"/>
        <v>0</v>
      </c>
      <c r="Q125" s="183">
        <v>0</v>
      </c>
      <c r="R125" s="183">
        <f t="shared" si="2"/>
        <v>0</v>
      </c>
      <c r="S125" s="183">
        <v>0</v>
      </c>
      <c r="T125" s="18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 t="shared" si="4"/>
        <v>0</v>
      </c>
      <c r="BF125" s="186">
        <f t="shared" si="5"/>
        <v>0</v>
      </c>
      <c r="BG125" s="186">
        <f t="shared" si="6"/>
        <v>0</v>
      </c>
      <c r="BH125" s="186">
        <f t="shared" si="7"/>
        <v>0</v>
      </c>
      <c r="BI125" s="186">
        <f t="shared" si="8"/>
        <v>0</v>
      </c>
      <c r="BJ125" s="18" t="s">
        <v>80</v>
      </c>
      <c r="BK125" s="186">
        <f t="shared" si="9"/>
        <v>0</v>
      </c>
      <c r="BL125" s="18" t="s">
        <v>157</v>
      </c>
      <c r="BM125" s="185" t="s">
        <v>719</v>
      </c>
    </row>
    <row r="126" spans="1:65" s="2" customFormat="1" ht="16.5" customHeight="1">
      <c r="A126" s="35"/>
      <c r="B126" s="36"/>
      <c r="C126" s="174" t="s">
        <v>432</v>
      </c>
      <c r="D126" s="174" t="s">
        <v>152</v>
      </c>
      <c r="E126" s="175" t="s">
        <v>3908</v>
      </c>
      <c r="F126" s="176" t="s">
        <v>3909</v>
      </c>
      <c r="G126" s="177" t="s">
        <v>2506</v>
      </c>
      <c r="H126" s="178">
        <v>30</v>
      </c>
      <c r="I126" s="179"/>
      <c r="J126" s="180">
        <f t="shared" si="0"/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 t="shared" si="1"/>
        <v>0</v>
      </c>
      <c r="Q126" s="183">
        <v>0</v>
      </c>
      <c r="R126" s="183">
        <f t="shared" si="2"/>
        <v>0</v>
      </c>
      <c r="S126" s="183">
        <v>0</v>
      </c>
      <c r="T126" s="18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 t="shared" si="4"/>
        <v>0</v>
      </c>
      <c r="BF126" s="186">
        <f t="shared" si="5"/>
        <v>0</v>
      </c>
      <c r="BG126" s="186">
        <f t="shared" si="6"/>
        <v>0</v>
      </c>
      <c r="BH126" s="186">
        <f t="shared" si="7"/>
        <v>0</v>
      </c>
      <c r="BI126" s="186">
        <f t="shared" si="8"/>
        <v>0</v>
      </c>
      <c r="BJ126" s="18" t="s">
        <v>80</v>
      </c>
      <c r="BK126" s="186">
        <f t="shared" si="9"/>
        <v>0</v>
      </c>
      <c r="BL126" s="18" t="s">
        <v>157</v>
      </c>
      <c r="BM126" s="185" t="s">
        <v>736</v>
      </c>
    </row>
    <row r="127" spans="1:65" s="2" customFormat="1" ht="76.35" customHeight="1">
      <c r="A127" s="35"/>
      <c r="B127" s="36"/>
      <c r="C127" s="174" t="s">
        <v>438</v>
      </c>
      <c r="D127" s="174" t="s">
        <v>152</v>
      </c>
      <c r="E127" s="175" t="s">
        <v>3910</v>
      </c>
      <c r="F127" s="176" t="s">
        <v>3911</v>
      </c>
      <c r="G127" s="177" t="s">
        <v>2320</v>
      </c>
      <c r="H127" s="178">
        <v>1</v>
      </c>
      <c r="I127" s="179"/>
      <c r="J127" s="180">
        <f t="shared" si="0"/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 t="shared" si="1"/>
        <v>0</v>
      </c>
      <c r="Q127" s="183">
        <v>0</v>
      </c>
      <c r="R127" s="183">
        <f t="shared" si="2"/>
        <v>0</v>
      </c>
      <c r="S127" s="183">
        <v>0</v>
      </c>
      <c r="T127" s="18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 t="shared" si="4"/>
        <v>0</v>
      </c>
      <c r="BF127" s="186">
        <f t="shared" si="5"/>
        <v>0</v>
      </c>
      <c r="BG127" s="186">
        <f t="shared" si="6"/>
        <v>0</v>
      </c>
      <c r="BH127" s="186">
        <f t="shared" si="7"/>
        <v>0</v>
      </c>
      <c r="BI127" s="186">
        <f t="shared" si="8"/>
        <v>0</v>
      </c>
      <c r="BJ127" s="18" t="s">
        <v>80</v>
      </c>
      <c r="BK127" s="186">
        <f t="shared" si="9"/>
        <v>0</v>
      </c>
      <c r="BL127" s="18" t="s">
        <v>157</v>
      </c>
      <c r="BM127" s="185" t="s">
        <v>750</v>
      </c>
    </row>
    <row r="128" spans="1:65" s="2" customFormat="1" ht="66.75" customHeight="1">
      <c r="A128" s="35"/>
      <c r="B128" s="36"/>
      <c r="C128" s="174" t="s">
        <v>444</v>
      </c>
      <c r="D128" s="174" t="s">
        <v>152</v>
      </c>
      <c r="E128" s="175" t="s">
        <v>3912</v>
      </c>
      <c r="F128" s="176" t="s">
        <v>3913</v>
      </c>
      <c r="G128" s="177" t="s">
        <v>2320</v>
      </c>
      <c r="H128" s="178">
        <v>1</v>
      </c>
      <c r="I128" s="179"/>
      <c r="J128" s="180">
        <f t="shared" si="0"/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 t="shared" si="1"/>
        <v>0</v>
      </c>
      <c r="Q128" s="183">
        <v>0</v>
      </c>
      <c r="R128" s="183">
        <f t="shared" si="2"/>
        <v>0</v>
      </c>
      <c r="S128" s="183">
        <v>0</v>
      </c>
      <c r="T128" s="18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 t="shared" si="4"/>
        <v>0</v>
      </c>
      <c r="BF128" s="186">
        <f t="shared" si="5"/>
        <v>0</v>
      </c>
      <c r="BG128" s="186">
        <f t="shared" si="6"/>
        <v>0</v>
      </c>
      <c r="BH128" s="186">
        <f t="shared" si="7"/>
        <v>0</v>
      </c>
      <c r="BI128" s="186">
        <f t="shared" si="8"/>
        <v>0</v>
      </c>
      <c r="BJ128" s="18" t="s">
        <v>80</v>
      </c>
      <c r="BK128" s="186">
        <f t="shared" si="9"/>
        <v>0</v>
      </c>
      <c r="BL128" s="18" t="s">
        <v>157</v>
      </c>
      <c r="BM128" s="185" t="s">
        <v>1250</v>
      </c>
    </row>
    <row r="129" spans="2:63" s="12" customFormat="1" ht="25.9" customHeight="1">
      <c r="B129" s="158"/>
      <c r="C129" s="159"/>
      <c r="D129" s="160" t="s">
        <v>71</v>
      </c>
      <c r="E129" s="161" t="s">
        <v>2364</v>
      </c>
      <c r="F129" s="161" t="s">
        <v>3914</v>
      </c>
      <c r="G129" s="159"/>
      <c r="H129" s="159"/>
      <c r="I129" s="162"/>
      <c r="J129" s="163">
        <f>BK129</f>
        <v>0</v>
      </c>
      <c r="K129" s="159"/>
      <c r="L129" s="164"/>
      <c r="M129" s="165"/>
      <c r="N129" s="166"/>
      <c r="O129" s="166"/>
      <c r="P129" s="167">
        <f>SUM(P130:P152)</f>
        <v>0</v>
      </c>
      <c r="Q129" s="166"/>
      <c r="R129" s="167">
        <f>SUM(R130:R152)</f>
        <v>0</v>
      </c>
      <c r="S129" s="166"/>
      <c r="T129" s="168">
        <f>SUM(T130:T152)</f>
        <v>0</v>
      </c>
      <c r="AR129" s="169" t="s">
        <v>80</v>
      </c>
      <c r="AT129" s="170" t="s">
        <v>71</v>
      </c>
      <c r="AU129" s="170" t="s">
        <v>72</v>
      </c>
      <c r="AY129" s="169" t="s">
        <v>149</v>
      </c>
      <c r="BK129" s="171">
        <f>SUM(BK130:BK152)</f>
        <v>0</v>
      </c>
    </row>
    <row r="130" spans="1:65" s="2" customFormat="1" ht="16.5" customHeight="1">
      <c r="A130" s="35"/>
      <c r="B130" s="36"/>
      <c r="C130" s="174" t="s">
        <v>450</v>
      </c>
      <c r="D130" s="174" t="s">
        <v>152</v>
      </c>
      <c r="E130" s="175" t="s">
        <v>3915</v>
      </c>
      <c r="F130" s="176" t="s">
        <v>3916</v>
      </c>
      <c r="G130" s="177" t="s">
        <v>2320</v>
      </c>
      <c r="H130" s="178">
        <v>13</v>
      </c>
      <c r="I130" s="179"/>
      <c r="J130" s="180">
        <f aca="true" t="shared" si="10" ref="J130:J152">ROUND(I130*H130,2)</f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 aca="true" t="shared" si="11" ref="P130:P152">O130*H130</f>
        <v>0</v>
      </c>
      <c r="Q130" s="183">
        <v>0</v>
      </c>
      <c r="R130" s="183">
        <f aca="true" t="shared" si="12" ref="R130:R152">Q130*H130</f>
        <v>0</v>
      </c>
      <c r="S130" s="183">
        <v>0</v>
      </c>
      <c r="T130" s="184">
        <f aca="true" t="shared" si="13" ref="T130:T152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80</v>
      </c>
      <c r="AY130" s="18" t="s">
        <v>149</v>
      </c>
      <c r="BE130" s="186">
        <f aca="true" t="shared" si="14" ref="BE130:BE152">IF(N130="základní",J130,0)</f>
        <v>0</v>
      </c>
      <c r="BF130" s="186">
        <f aca="true" t="shared" si="15" ref="BF130:BF152">IF(N130="snížená",J130,0)</f>
        <v>0</v>
      </c>
      <c r="BG130" s="186">
        <f aca="true" t="shared" si="16" ref="BG130:BG152">IF(N130="zákl. přenesená",J130,0)</f>
        <v>0</v>
      </c>
      <c r="BH130" s="186">
        <f aca="true" t="shared" si="17" ref="BH130:BH152">IF(N130="sníž. přenesená",J130,0)</f>
        <v>0</v>
      </c>
      <c r="BI130" s="186">
        <f aca="true" t="shared" si="18" ref="BI130:BI152">IF(N130="nulová",J130,0)</f>
        <v>0</v>
      </c>
      <c r="BJ130" s="18" t="s">
        <v>80</v>
      </c>
      <c r="BK130" s="186">
        <f aca="true" t="shared" si="19" ref="BK130:BK152">ROUND(I130*H130,2)</f>
        <v>0</v>
      </c>
      <c r="BL130" s="18" t="s">
        <v>157</v>
      </c>
      <c r="BM130" s="185" t="s">
        <v>1289</v>
      </c>
    </row>
    <row r="131" spans="1:65" s="2" customFormat="1" ht="128.65" customHeight="1">
      <c r="A131" s="35"/>
      <c r="B131" s="36"/>
      <c r="C131" s="174" t="s">
        <v>455</v>
      </c>
      <c r="D131" s="174" t="s">
        <v>152</v>
      </c>
      <c r="E131" s="175" t="s">
        <v>2366</v>
      </c>
      <c r="F131" s="176" t="s">
        <v>3917</v>
      </c>
      <c r="G131" s="177" t="s">
        <v>2320</v>
      </c>
      <c r="H131" s="178">
        <v>13</v>
      </c>
      <c r="I131" s="179"/>
      <c r="J131" s="180">
        <f t="shared" si="10"/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 t="shared" si="11"/>
        <v>0</v>
      </c>
      <c r="Q131" s="183">
        <v>0</v>
      </c>
      <c r="R131" s="183">
        <f t="shared" si="12"/>
        <v>0</v>
      </c>
      <c r="S131" s="183">
        <v>0</v>
      </c>
      <c r="T131" s="184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18" t="s">
        <v>80</v>
      </c>
      <c r="BK131" s="186">
        <f t="shared" si="19"/>
        <v>0</v>
      </c>
      <c r="BL131" s="18" t="s">
        <v>157</v>
      </c>
      <c r="BM131" s="185" t="s">
        <v>1301</v>
      </c>
    </row>
    <row r="132" spans="1:65" s="2" customFormat="1" ht="16.5" customHeight="1">
      <c r="A132" s="35"/>
      <c r="B132" s="36"/>
      <c r="C132" s="174" t="s">
        <v>461</v>
      </c>
      <c r="D132" s="174" t="s">
        <v>152</v>
      </c>
      <c r="E132" s="175" t="s">
        <v>3918</v>
      </c>
      <c r="F132" s="176" t="s">
        <v>3919</v>
      </c>
      <c r="G132" s="177" t="s">
        <v>2320</v>
      </c>
      <c r="H132" s="178">
        <v>8</v>
      </c>
      <c r="I132" s="179"/>
      <c r="J132" s="180">
        <f t="shared" si="1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11"/>
        <v>0</v>
      </c>
      <c r="Q132" s="183">
        <v>0</v>
      </c>
      <c r="R132" s="183">
        <f t="shared" si="12"/>
        <v>0</v>
      </c>
      <c r="S132" s="183">
        <v>0</v>
      </c>
      <c r="T132" s="184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18" t="s">
        <v>80</v>
      </c>
      <c r="BK132" s="186">
        <f t="shared" si="19"/>
        <v>0</v>
      </c>
      <c r="BL132" s="18" t="s">
        <v>157</v>
      </c>
      <c r="BM132" s="185" t="s">
        <v>1312</v>
      </c>
    </row>
    <row r="133" spans="1:65" s="2" customFormat="1" ht="145.5" customHeight="1">
      <c r="A133" s="35"/>
      <c r="B133" s="36"/>
      <c r="C133" s="174" t="s">
        <v>470</v>
      </c>
      <c r="D133" s="174" t="s">
        <v>152</v>
      </c>
      <c r="E133" s="175" t="s">
        <v>2369</v>
      </c>
      <c r="F133" s="176" t="s">
        <v>3920</v>
      </c>
      <c r="G133" s="177" t="s">
        <v>2320</v>
      </c>
      <c r="H133" s="178">
        <v>6</v>
      </c>
      <c r="I133" s="179"/>
      <c r="J133" s="180">
        <f t="shared" si="10"/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 t="shared" si="11"/>
        <v>0</v>
      </c>
      <c r="Q133" s="183">
        <v>0</v>
      </c>
      <c r="R133" s="183">
        <f t="shared" si="12"/>
        <v>0</v>
      </c>
      <c r="S133" s="183">
        <v>0</v>
      </c>
      <c r="T133" s="184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18" t="s">
        <v>80</v>
      </c>
      <c r="BK133" s="186">
        <f t="shared" si="19"/>
        <v>0</v>
      </c>
      <c r="BL133" s="18" t="s">
        <v>157</v>
      </c>
      <c r="BM133" s="185" t="s">
        <v>1324</v>
      </c>
    </row>
    <row r="134" spans="1:65" s="2" customFormat="1" ht="134.25" customHeight="1">
      <c r="A134" s="35"/>
      <c r="B134" s="36"/>
      <c r="C134" s="174" t="s">
        <v>476</v>
      </c>
      <c r="D134" s="174" t="s">
        <v>152</v>
      </c>
      <c r="E134" s="175" t="s">
        <v>2371</v>
      </c>
      <c r="F134" s="176" t="s">
        <v>3921</v>
      </c>
      <c r="G134" s="177" t="s">
        <v>2320</v>
      </c>
      <c r="H134" s="178">
        <v>2</v>
      </c>
      <c r="I134" s="179"/>
      <c r="J134" s="180">
        <f t="shared" si="1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11"/>
        <v>0</v>
      </c>
      <c r="Q134" s="183">
        <v>0</v>
      </c>
      <c r="R134" s="183">
        <f t="shared" si="12"/>
        <v>0</v>
      </c>
      <c r="S134" s="183">
        <v>0</v>
      </c>
      <c r="T134" s="184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18" t="s">
        <v>80</v>
      </c>
      <c r="BK134" s="186">
        <f t="shared" si="19"/>
        <v>0</v>
      </c>
      <c r="BL134" s="18" t="s">
        <v>157</v>
      </c>
      <c r="BM134" s="185" t="s">
        <v>1335</v>
      </c>
    </row>
    <row r="135" spans="1:65" s="2" customFormat="1" ht="16.5" customHeight="1">
      <c r="A135" s="35"/>
      <c r="B135" s="36"/>
      <c r="C135" s="174" t="s">
        <v>483</v>
      </c>
      <c r="D135" s="174" t="s">
        <v>152</v>
      </c>
      <c r="E135" s="175" t="s">
        <v>3922</v>
      </c>
      <c r="F135" s="176" t="s">
        <v>3923</v>
      </c>
      <c r="G135" s="177" t="s">
        <v>2320</v>
      </c>
      <c r="H135" s="178">
        <v>1</v>
      </c>
      <c r="I135" s="179"/>
      <c r="J135" s="180">
        <f t="shared" si="10"/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 t="shared" si="11"/>
        <v>0</v>
      </c>
      <c r="Q135" s="183">
        <v>0</v>
      </c>
      <c r="R135" s="183">
        <f t="shared" si="12"/>
        <v>0</v>
      </c>
      <c r="S135" s="183">
        <v>0</v>
      </c>
      <c r="T135" s="184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18" t="s">
        <v>80</v>
      </c>
      <c r="BK135" s="186">
        <f t="shared" si="19"/>
        <v>0</v>
      </c>
      <c r="BL135" s="18" t="s">
        <v>157</v>
      </c>
      <c r="BM135" s="185" t="s">
        <v>1346</v>
      </c>
    </row>
    <row r="136" spans="1:65" s="2" customFormat="1" ht="78" customHeight="1">
      <c r="A136" s="35"/>
      <c r="B136" s="36"/>
      <c r="C136" s="174" t="s">
        <v>489</v>
      </c>
      <c r="D136" s="174" t="s">
        <v>152</v>
      </c>
      <c r="E136" s="175" t="s">
        <v>2373</v>
      </c>
      <c r="F136" s="176" t="s">
        <v>3924</v>
      </c>
      <c r="G136" s="177" t="s">
        <v>2320</v>
      </c>
      <c r="H136" s="178">
        <v>1</v>
      </c>
      <c r="I136" s="179"/>
      <c r="J136" s="180">
        <f t="shared" si="10"/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 t="shared" si="11"/>
        <v>0</v>
      </c>
      <c r="Q136" s="183">
        <v>0</v>
      </c>
      <c r="R136" s="183">
        <f t="shared" si="12"/>
        <v>0</v>
      </c>
      <c r="S136" s="183">
        <v>0</v>
      </c>
      <c r="T136" s="184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18" t="s">
        <v>80</v>
      </c>
      <c r="BK136" s="186">
        <f t="shared" si="19"/>
        <v>0</v>
      </c>
      <c r="BL136" s="18" t="s">
        <v>157</v>
      </c>
      <c r="BM136" s="185" t="s">
        <v>1357</v>
      </c>
    </row>
    <row r="137" spans="1:65" s="2" customFormat="1" ht="21.75" customHeight="1">
      <c r="A137" s="35"/>
      <c r="B137" s="36"/>
      <c r="C137" s="174" t="s">
        <v>497</v>
      </c>
      <c r="D137" s="174" t="s">
        <v>152</v>
      </c>
      <c r="E137" s="175" t="s">
        <v>3925</v>
      </c>
      <c r="F137" s="176" t="s">
        <v>3926</v>
      </c>
      <c r="G137" s="177" t="s">
        <v>247</v>
      </c>
      <c r="H137" s="178">
        <v>180</v>
      </c>
      <c r="I137" s="179"/>
      <c r="J137" s="180">
        <f t="shared" si="1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11"/>
        <v>0</v>
      </c>
      <c r="Q137" s="183">
        <v>0</v>
      </c>
      <c r="R137" s="183">
        <f t="shared" si="12"/>
        <v>0</v>
      </c>
      <c r="S137" s="183">
        <v>0</v>
      </c>
      <c r="T137" s="184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 t="shared" si="14"/>
        <v>0</v>
      </c>
      <c r="BF137" s="186">
        <f t="shared" si="15"/>
        <v>0</v>
      </c>
      <c r="BG137" s="186">
        <f t="shared" si="16"/>
        <v>0</v>
      </c>
      <c r="BH137" s="186">
        <f t="shared" si="17"/>
        <v>0</v>
      </c>
      <c r="BI137" s="186">
        <f t="shared" si="18"/>
        <v>0</v>
      </c>
      <c r="BJ137" s="18" t="s">
        <v>80</v>
      </c>
      <c r="BK137" s="186">
        <f t="shared" si="19"/>
        <v>0</v>
      </c>
      <c r="BL137" s="18" t="s">
        <v>157</v>
      </c>
      <c r="BM137" s="185" t="s">
        <v>1368</v>
      </c>
    </row>
    <row r="138" spans="1:65" s="2" customFormat="1" ht="16.5" customHeight="1">
      <c r="A138" s="35"/>
      <c r="B138" s="36"/>
      <c r="C138" s="174" t="s">
        <v>505</v>
      </c>
      <c r="D138" s="174" t="s">
        <v>152</v>
      </c>
      <c r="E138" s="175" t="s">
        <v>2376</v>
      </c>
      <c r="F138" s="176" t="s">
        <v>3927</v>
      </c>
      <c r="G138" s="177" t="s">
        <v>247</v>
      </c>
      <c r="H138" s="178">
        <v>180</v>
      </c>
      <c r="I138" s="179"/>
      <c r="J138" s="180">
        <f t="shared" si="10"/>
        <v>0</v>
      </c>
      <c r="K138" s="176" t="s">
        <v>19</v>
      </c>
      <c r="L138" s="40"/>
      <c r="M138" s="181" t="s">
        <v>19</v>
      </c>
      <c r="N138" s="182" t="s">
        <v>43</v>
      </c>
      <c r="O138" s="65"/>
      <c r="P138" s="183">
        <f t="shared" si="11"/>
        <v>0</v>
      </c>
      <c r="Q138" s="183">
        <v>0</v>
      </c>
      <c r="R138" s="183">
        <f t="shared" si="12"/>
        <v>0</v>
      </c>
      <c r="S138" s="183">
        <v>0</v>
      </c>
      <c r="T138" s="184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80</v>
      </c>
      <c r="AY138" s="18" t="s">
        <v>149</v>
      </c>
      <c r="BE138" s="186">
        <f t="shared" si="14"/>
        <v>0</v>
      </c>
      <c r="BF138" s="186">
        <f t="shared" si="15"/>
        <v>0</v>
      </c>
      <c r="BG138" s="186">
        <f t="shared" si="16"/>
        <v>0</v>
      </c>
      <c r="BH138" s="186">
        <f t="shared" si="17"/>
        <v>0</v>
      </c>
      <c r="BI138" s="186">
        <f t="shared" si="18"/>
        <v>0</v>
      </c>
      <c r="BJ138" s="18" t="s">
        <v>80</v>
      </c>
      <c r="BK138" s="186">
        <f t="shared" si="19"/>
        <v>0</v>
      </c>
      <c r="BL138" s="18" t="s">
        <v>157</v>
      </c>
      <c r="BM138" s="185" t="s">
        <v>1380</v>
      </c>
    </row>
    <row r="139" spans="1:65" s="2" customFormat="1" ht="24.2" customHeight="1">
      <c r="A139" s="35"/>
      <c r="B139" s="36"/>
      <c r="C139" s="174" t="s">
        <v>516</v>
      </c>
      <c r="D139" s="174" t="s">
        <v>152</v>
      </c>
      <c r="E139" s="175" t="s">
        <v>3880</v>
      </c>
      <c r="F139" s="176" t="s">
        <v>3881</v>
      </c>
      <c r="G139" s="177" t="s">
        <v>247</v>
      </c>
      <c r="H139" s="178">
        <v>54</v>
      </c>
      <c r="I139" s="179"/>
      <c r="J139" s="180">
        <f t="shared" si="1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11"/>
        <v>0</v>
      </c>
      <c r="Q139" s="183">
        <v>0</v>
      </c>
      <c r="R139" s="183">
        <f t="shared" si="12"/>
        <v>0</v>
      </c>
      <c r="S139" s="183">
        <v>0</v>
      </c>
      <c r="T139" s="184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 t="shared" si="14"/>
        <v>0</v>
      </c>
      <c r="BF139" s="186">
        <f t="shared" si="15"/>
        <v>0</v>
      </c>
      <c r="BG139" s="186">
        <f t="shared" si="16"/>
        <v>0</v>
      </c>
      <c r="BH139" s="186">
        <f t="shared" si="17"/>
        <v>0</v>
      </c>
      <c r="BI139" s="186">
        <f t="shared" si="18"/>
        <v>0</v>
      </c>
      <c r="BJ139" s="18" t="s">
        <v>80</v>
      </c>
      <c r="BK139" s="186">
        <f t="shared" si="19"/>
        <v>0</v>
      </c>
      <c r="BL139" s="18" t="s">
        <v>157</v>
      </c>
      <c r="BM139" s="185" t="s">
        <v>1393</v>
      </c>
    </row>
    <row r="140" spans="1:65" s="2" customFormat="1" ht="33" customHeight="1">
      <c r="A140" s="35"/>
      <c r="B140" s="36"/>
      <c r="C140" s="174" t="s">
        <v>522</v>
      </c>
      <c r="D140" s="174" t="s">
        <v>152</v>
      </c>
      <c r="E140" s="175" t="s">
        <v>2378</v>
      </c>
      <c r="F140" s="176" t="s">
        <v>3883</v>
      </c>
      <c r="G140" s="177" t="s">
        <v>247</v>
      </c>
      <c r="H140" s="178">
        <v>54</v>
      </c>
      <c r="I140" s="179"/>
      <c r="J140" s="180">
        <f t="shared" si="10"/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 t="shared" si="11"/>
        <v>0</v>
      </c>
      <c r="Q140" s="183">
        <v>0</v>
      </c>
      <c r="R140" s="183">
        <f t="shared" si="12"/>
        <v>0</v>
      </c>
      <c r="S140" s="183">
        <v>0</v>
      </c>
      <c r="T140" s="184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 t="shared" si="14"/>
        <v>0</v>
      </c>
      <c r="BF140" s="186">
        <f t="shared" si="15"/>
        <v>0</v>
      </c>
      <c r="BG140" s="186">
        <f t="shared" si="16"/>
        <v>0</v>
      </c>
      <c r="BH140" s="186">
        <f t="shared" si="17"/>
        <v>0</v>
      </c>
      <c r="BI140" s="186">
        <f t="shared" si="18"/>
        <v>0</v>
      </c>
      <c r="BJ140" s="18" t="s">
        <v>80</v>
      </c>
      <c r="BK140" s="186">
        <f t="shared" si="19"/>
        <v>0</v>
      </c>
      <c r="BL140" s="18" t="s">
        <v>157</v>
      </c>
      <c r="BM140" s="185" t="s">
        <v>1403</v>
      </c>
    </row>
    <row r="141" spans="1:65" s="2" customFormat="1" ht="24.2" customHeight="1">
      <c r="A141" s="35"/>
      <c r="B141" s="36"/>
      <c r="C141" s="174" t="s">
        <v>527</v>
      </c>
      <c r="D141" s="174" t="s">
        <v>152</v>
      </c>
      <c r="E141" s="175" t="s">
        <v>3873</v>
      </c>
      <c r="F141" s="176" t="s">
        <v>3874</v>
      </c>
      <c r="G141" s="177" t="s">
        <v>247</v>
      </c>
      <c r="H141" s="178">
        <v>26</v>
      </c>
      <c r="I141" s="179"/>
      <c r="J141" s="180">
        <f t="shared" si="10"/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 t="shared" si="11"/>
        <v>0</v>
      </c>
      <c r="Q141" s="183">
        <v>0</v>
      </c>
      <c r="R141" s="183">
        <f t="shared" si="12"/>
        <v>0</v>
      </c>
      <c r="S141" s="183">
        <v>0</v>
      </c>
      <c r="T141" s="184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 t="shared" si="14"/>
        <v>0</v>
      </c>
      <c r="BF141" s="186">
        <f t="shared" si="15"/>
        <v>0</v>
      </c>
      <c r="BG141" s="186">
        <f t="shared" si="16"/>
        <v>0</v>
      </c>
      <c r="BH141" s="186">
        <f t="shared" si="17"/>
        <v>0</v>
      </c>
      <c r="BI141" s="186">
        <f t="shared" si="18"/>
        <v>0</v>
      </c>
      <c r="BJ141" s="18" t="s">
        <v>80</v>
      </c>
      <c r="BK141" s="186">
        <f t="shared" si="19"/>
        <v>0</v>
      </c>
      <c r="BL141" s="18" t="s">
        <v>157</v>
      </c>
      <c r="BM141" s="185" t="s">
        <v>1415</v>
      </c>
    </row>
    <row r="142" spans="1:65" s="2" customFormat="1" ht="24.2" customHeight="1">
      <c r="A142" s="35"/>
      <c r="B142" s="36"/>
      <c r="C142" s="174" t="s">
        <v>533</v>
      </c>
      <c r="D142" s="174" t="s">
        <v>152</v>
      </c>
      <c r="E142" s="175" t="s">
        <v>2380</v>
      </c>
      <c r="F142" s="176" t="s">
        <v>3876</v>
      </c>
      <c r="G142" s="177" t="s">
        <v>247</v>
      </c>
      <c r="H142" s="178">
        <v>8</v>
      </c>
      <c r="I142" s="179"/>
      <c r="J142" s="180">
        <f t="shared" si="10"/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t="shared" si="11"/>
        <v>0</v>
      </c>
      <c r="Q142" s="183">
        <v>0</v>
      </c>
      <c r="R142" s="183">
        <f t="shared" si="12"/>
        <v>0</v>
      </c>
      <c r="S142" s="183">
        <v>0</v>
      </c>
      <c r="T142" s="184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 t="shared" si="14"/>
        <v>0</v>
      </c>
      <c r="BF142" s="186">
        <f t="shared" si="15"/>
        <v>0</v>
      </c>
      <c r="BG142" s="186">
        <f t="shared" si="16"/>
        <v>0</v>
      </c>
      <c r="BH142" s="186">
        <f t="shared" si="17"/>
        <v>0</v>
      </c>
      <c r="BI142" s="186">
        <f t="shared" si="18"/>
        <v>0</v>
      </c>
      <c r="BJ142" s="18" t="s">
        <v>80</v>
      </c>
      <c r="BK142" s="186">
        <f t="shared" si="19"/>
        <v>0</v>
      </c>
      <c r="BL142" s="18" t="s">
        <v>157</v>
      </c>
      <c r="BM142" s="185" t="s">
        <v>1426</v>
      </c>
    </row>
    <row r="143" spans="1:65" s="2" customFormat="1" ht="16.5" customHeight="1">
      <c r="A143" s="35"/>
      <c r="B143" s="36"/>
      <c r="C143" s="174" t="s">
        <v>540</v>
      </c>
      <c r="D143" s="174" t="s">
        <v>152</v>
      </c>
      <c r="E143" s="175" t="s">
        <v>2382</v>
      </c>
      <c r="F143" s="176" t="s">
        <v>3878</v>
      </c>
      <c r="G143" s="177" t="s">
        <v>247</v>
      </c>
      <c r="H143" s="178">
        <v>9</v>
      </c>
      <c r="I143" s="179"/>
      <c r="J143" s="180">
        <f t="shared" si="10"/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 t="shared" si="11"/>
        <v>0</v>
      </c>
      <c r="Q143" s="183">
        <v>0</v>
      </c>
      <c r="R143" s="183">
        <f t="shared" si="12"/>
        <v>0</v>
      </c>
      <c r="S143" s="183">
        <v>0</v>
      </c>
      <c r="T143" s="184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 t="shared" si="14"/>
        <v>0</v>
      </c>
      <c r="BF143" s="186">
        <f t="shared" si="15"/>
        <v>0</v>
      </c>
      <c r="BG143" s="186">
        <f t="shared" si="16"/>
        <v>0</v>
      </c>
      <c r="BH143" s="186">
        <f t="shared" si="17"/>
        <v>0</v>
      </c>
      <c r="BI143" s="186">
        <f t="shared" si="18"/>
        <v>0</v>
      </c>
      <c r="BJ143" s="18" t="s">
        <v>80</v>
      </c>
      <c r="BK143" s="186">
        <f t="shared" si="19"/>
        <v>0</v>
      </c>
      <c r="BL143" s="18" t="s">
        <v>157</v>
      </c>
      <c r="BM143" s="185" t="s">
        <v>1435</v>
      </c>
    </row>
    <row r="144" spans="1:65" s="2" customFormat="1" ht="16.5" customHeight="1">
      <c r="A144" s="35"/>
      <c r="B144" s="36"/>
      <c r="C144" s="174" t="s">
        <v>546</v>
      </c>
      <c r="D144" s="174" t="s">
        <v>152</v>
      </c>
      <c r="E144" s="175" t="s">
        <v>2384</v>
      </c>
      <c r="F144" s="176" t="s">
        <v>3879</v>
      </c>
      <c r="G144" s="177" t="s">
        <v>247</v>
      </c>
      <c r="H144" s="178">
        <v>9</v>
      </c>
      <c r="I144" s="179"/>
      <c r="J144" s="180">
        <f t="shared" si="1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11"/>
        <v>0</v>
      </c>
      <c r="Q144" s="183">
        <v>0</v>
      </c>
      <c r="R144" s="183">
        <f t="shared" si="12"/>
        <v>0</v>
      </c>
      <c r="S144" s="183">
        <v>0</v>
      </c>
      <c r="T144" s="184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 t="shared" si="14"/>
        <v>0</v>
      </c>
      <c r="BF144" s="186">
        <f t="shared" si="15"/>
        <v>0</v>
      </c>
      <c r="BG144" s="186">
        <f t="shared" si="16"/>
        <v>0</v>
      </c>
      <c r="BH144" s="186">
        <f t="shared" si="17"/>
        <v>0</v>
      </c>
      <c r="BI144" s="186">
        <f t="shared" si="18"/>
        <v>0</v>
      </c>
      <c r="BJ144" s="18" t="s">
        <v>80</v>
      </c>
      <c r="BK144" s="186">
        <f t="shared" si="19"/>
        <v>0</v>
      </c>
      <c r="BL144" s="18" t="s">
        <v>157</v>
      </c>
      <c r="BM144" s="185" t="s">
        <v>1448</v>
      </c>
    </row>
    <row r="145" spans="1:65" s="2" customFormat="1" ht="33" customHeight="1">
      <c r="A145" s="35"/>
      <c r="B145" s="36"/>
      <c r="C145" s="174" t="s">
        <v>555</v>
      </c>
      <c r="D145" s="174" t="s">
        <v>152</v>
      </c>
      <c r="E145" s="175" t="s">
        <v>3928</v>
      </c>
      <c r="F145" s="176" t="s">
        <v>3885</v>
      </c>
      <c r="G145" s="177" t="s">
        <v>2320</v>
      </c>
      <c r="H145" s="178">
        <v>10</v>
      </c>
      <c r="I145" s="179"/>
      <c r="J145" s="180">
        <f t="shared" si="10"/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 t="shared" si="11"/>
        <v>0</v>
      </c>
      <c r="Q145" s="183">
        <v>0</v>
      </c>
      <c r="R145" s="183">
        <f t="shared" si="12"/>
        <v>0</v>
      </c>
      <c r="S145" s="183">
        <v>0</v>
      </c>
      <c r="T145" s="184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 t="shared" si="14"/>
        <v>0</v>
      </c>
      <c r="BF145" s="186">
        <f t="shared" si="15"/>
        <v>0</v>
      </c>
      <c r="BG145" s="186">
        <f t="shared" si="16"/>
        <v>0</v>
      </c>
      <c r="BH145" s="186">
        <f t="shared" si="17"/>
        <v>0</v>
      </c>
      <c r="BI145" s="186">
        <f t="shared" si="18"/>
        <v>0</v>
      </c>
      <c r="BJ145" s="18" t="s">
        <v>80</v>
      </c>
      <c r="BK145" s="186">
        <f t="shared" si="19"/>
        <v>0</v>
      </c>
      <c r="BL145" s="18" t="s">
        <v>157</v>
      </c>
      <c r="BM145" s="185" t="s">
        <v>1460</v>
      </c>
    </row>
    <row r="146" spans="1:65" s="2" customFormat="1" ht="16.5" customHeight="1">
      <c r="A146" s="35"/>
      <c r="B146" s="36"/>
      <c r="C146" s="174" t="s">
        <v>561</v>
      </c>
      <c r="D146" s="174" t="s">
        <v>152</v>
      </c>
      <c r="E146" s="175" t="s">
        <v>2386</v>
      </c>
      <c r="F146" s="176" t="s">
        <v>3887</v>
      </c>
      <c r="G146" s="177" t="s">
        <v>2320</v>
      </c>
      <c r="H146" s="178">
        <v>10</v>
      </c>
      <c r="I146" s="179"/>
      <c r="J146" s="180">
        <f t="shared" si="10"/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 t="shared" si="11"/>
        <v>0</v>
      </c>
      <c r="Q146" s="183">
        <v>0</v>
      </c>
      <c r="R146" s="183">
        <f t="shared" si="12"/>
        <v>0</v>
      </c>
      <c r="S146" s="183">
        <v>0</v>
      </c>
      <c r="T146" s="184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 t="shared" si="14"/>
        <v>0</v>
      </c>
      <c r="BF146" s="186">
        <f t="shared" si="15"/>
        <v>0</v>
      </c>
      <c r="BG146" s="186">
        <f t="shared" si="16"/>
        <v>0</v>
      </c>
      <c r="BH146" s="186">
        <f t="shared" si="17"/>
        <v>0</v>
      </c>
      <c r="BI146" s="186">
        <f t="shared" si="18"/>
        <v>0</v>
      </c>
      <c r="BJ146" s="18" t="s">
        <v>80</v>
      </c>
      <c r="BK146" s="186">
        <f t="shared" si="19"/>
        <v>0</v>
      </c>
      <c r="BL146" s="18" t="s">
        <v>157</v>
      </c>
      <c r="BM146" s="185" t="s">
        <v>1471</v>
      </c>
    </row>
    <row r="147" spans="1:65" s="2" customFormat="1" ht="21.75" customHeight="1">
      <c r="A147" s="35"/>
      <c r="B147" s="36"/>
      <c r="C147" s="174" t="s">
        <v>567</v>
      </c>
      <c r="D147" s="174" t="s">
        <v>152</v>
      </c>
      <c r="E147" s="175" t="s">
        <v>3929</v>
      </c>
      <c r="F147" s="176" t="s">
        <v>3930</v>
      </c>
      <c r="G147" s="177" t="s">
        <v>2320</v>
      </c>
      <c r="H147" s="178">
        <v>120</v>
      </c>
      <c r="I147" s="179"/>
      <c r="J147" s="180">
        <f t="shared" si="10"/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t="shared" si="11"/>
        <v>0</v>
      </c>
      <c r="Q147" s="183">
        <v>0</v>
      </c>
      <c r="R147" s="183">
        <f t="shared" si="12"/>
        <v>0</v>
      </c>
      <c r="S147" s="183">
        <v>0</v>
      </c>
      <c r="T147" s="184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 t="shared" si="14"/>
        <v>0</v>
      </c>
      <c r="BF147" s="186">
        <f t="shared" si="15"/>
        <v>0</v>
      </c>
      <c r="BG147" s="186">
        <f t="shared" si="16"/>
        <v>0</v>
      </c>
      <c r="BH147" s="186">
        <f t="shared" si="17"/>
        <v>0</v>
      </c>
      <c r="BI147" s="186">
        <f t="shared" si="18"/>
        <v>0</v>
      </c>
      <c r="BJ147" s="18" t="s">
        <v>80</v>
      </c>
      <c r="BK147" s="186">
        <f t="shared" si="19"/>
        <v>0</v>
      </c>
      <c r="BL147" s="18" t="s">
        <v>157</v>
      </c>
      <c r="BM147" s="185" t="s">
        <v>1484</v>
      </c>
    </row>
    <row r="148" spans="1:65" s="2" customFormat="1" ht="16.5" customHeight="1">
      <c r="A148" s="35"/>
      <c r="B148" s="36"/>
      <c r="C148" s="174" t="s">
        <v>573</v>
      </c>
      <c r="D148" s="174" t="s">
        <v>152</v>
      </c>
      <c r="E148" s="175" t="s">
        <v>2388</v>
      </c>
      <c r="F148" s="176" t="s">
        <v>3931</v>
      </c>
      <c r="G148" s="177" t="s">
        <v>2320</v>
      </c>
      <c r="H148" s="178">
        <v>120</v>
      </c>
      <c r="I148" s="179"/>
      <c r="J148" s="180">
        <f t="shared" si="10"/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 t="shared" si="11"/>
        <v>0</v>
      </c>
      <c r="Q148" s="183">
        <v>0</v>
      </c>
      <c r="R148" s="183">
        <f t="shared" si="12"/>
        <v>0</v>
      </c>
      <c r="S148" s="183">
        <v>0</v>
      </c>
      <c r="T148" s="184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 t="shared" si="14"/>
        <v>0</v>
      </c>
      <c r="BF148" s="186">
        <f t="shared" si="15"/>
        <v>0</v>
      </c>
      <c r="BG148" s="186">
        <f t="shared" si="16"/>
        <v>0</v>
      </c>
      <c r="BH148" s="186">
        <f t="shared" si="17"/>
        <v>0</v>
      </c>
      <c r="BI148" s="186">
        <f t="shared" si="18"/>
        <v>0</v>
      </c>
      <c r="BJ148" s="18" t="s">
        <v>80</v>
      </c>
      <c r="BK148" s="186">
        <f t="shared" si="19"/>
        <v>0</v>
      </c>
      <c r="BL148" s="18" t="s">
        <v>157</v>
      </c>
      <c r="BM148" s="185" t="s">
        <v>1495</v>
      </c>
    </row>
    <row r="149" spans="1:65" s="2" customFormat="1" ht="21.75" customHeight="1">
      <c r="A149" s="35"/>
      <c r="B149" s="36"/>
      <c r="C149" s="174" t="s">
        <v>579</v>
      </c>
      <c r="D149" s="174" t="s">
        <v>152</v>
      </c>
      <c r="E149" s="175" t="s">
        <v>3932</v>
      </c>
      <c r="F149" s="176" t="s">
        <v>3933</v>
      </c>
      <c r="G149" s="177" t="s">
        <v>2320</v>
      </c>
      <c r="H149" s="178">
        <v>1</v>
      </c>
      <c r="I149" s="179"/>
      <c r="J149" s="180">
        <f t="shared" si="10"/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 t="shared" si="11"/>
        <v>0</v>
      </c>
      <c r="Q149" s="183">
        <v>0</v>
      </c>
      <c r="R149" s="183">
        <f t="shared" si="12"/>
        <v>0</v>
      </c>
      <c r="S149" s="183">
        <v>0</v>
      </c>
      <c r="T149" s="184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 t="shared" si="14"/>
        <v>0</v>
      </c>
      <c r="BF149" s="186">
        <f t="shared" si="15"/>
        <v>0</v>
      </c>
      <c r="BG149" s="186">
        <f t="shared" si="16"/>
        <v>0</v>
      </c>
      <c r="BH149" s="186">
        <f t="shared" si="17"/>
        <v>0</v>
      </c>
      <c r="BI149" s="186">
        <f t="shared" si="18"/>
        <v>0</v>
      </c>
      <c r="BJ149" s="18" t="s">
        <v>80</v>
      </c>
      <c r="BK149" s="186">
        <f t="shared" si="19"/>
        <v>0</v>
      </c>
      <c r="BL149" s="18" t="s">
        <v>157</v>
      </c>
      <c r="BM149" s="185" t="s">
        <v>1506</v>
      </c>
    </row>
    <row r="150" spans="1:65" s="2" customFormat="1" ht="16.5" customHeight="1">
      <c r="A150" s="35"/>
      <c r="B150" s="36"/>
      <c r="C150" s="174" t="s">
        <v>585</v>
      </c>
      <c r="D150" s="174" t="s">
        <v>152</v>
      </c>
      <c r="E150" s="175" t="s">
        <v>2390</v>
      </c>
      <c r="F150" s="176" t="s">
        <v>3909</v>
      </c>
      <c r="G150" s="177" t="s">
        <v>2506</v>
      </c>
      <c r="H150" s="178">
        <v>10</v>
      </c>
      <c r="I150" s="179"/>
      <c r="J150" s="180">
        <f t="shared" si="1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11"/>
        <v>0</v>
      </c>
      <c r="Q150" s="183">
        <v>0</v>
      </c>
      <c r="R150" s="183">
        <f t="shared" si="12"/>
        <v>0</v>
      </c>
      <c r="S150" s="183">
        <v>0</v>
      </c>
      <c r="T150" s="184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 t="shared" si="14"/>
        <v>0</v>
      </c>
      <c r="BF150" s="186">
        <f t="shared" si="15"/>
        <v>0</v>
      </c>
      <c r="BG150" s="186">
        <f t="shared" si="16"/>
        <v>0</v>
      </c>
      <c r="BH150" s="186">
        <f t="shared" si="17"/>
        <v>0</v>
      </c>
      <c r="BI150" s="186">
        <f t="shared" si="18"/>
        <v>0</v>
      </c>
      <c r="BJ150" s="18" t="s">
        <v>80</v>
      </c>
      <c r="BK150" s="186">
        <f t="shared" si="19"/>
        <v>0</v>
      </c>
      <c r="BL150" s="18" t="s">
        <v>157</v>
      </c>
      <c r="BM150" s="185" t="s">
        <v>1515</v>
      </c>
    </row>
    <row r="151" spans="1:65" s="2" customFormat="1" ht="76.35" customHeight="1">
      <c r="A151" s="35"/>
      <c r="B151" s="36"/>
      <c r="C151" s="174" t="s">
        <v>593</v>
      </c>
      <c r="D151" s="174" t="s">
        <v>152</v>
      </c>
      <c r="E151" s="175" t="s">
        <v>2392</v>
      </c>
      <c r="F151" s="176" t="s">
        <v>3911</v>
      </c>
      <c r="G151" s="177" t="s">
        <v>2320</v>
      </c>
      <c r="H151" s="178">
        <v>1</v>
      </c>
      <c r="I151" s="179"/>
      <c r="J151" s="180">
        <f t="shared" si="10"/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 t="shared" si="11"/>
        <v>0</v>
      </c>
      <c r="Q151" s="183">
        <v>0</v>
      </c>
      <c r="R151" s="183">
        <f t="shared" si="12"/>
        <v>0</v>
      </c>
      <c r="S151" s="183">
        <v>0</v>
      </c>
      <c r="T151" s="184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 t="shared" si="14"/>
        <v>0</v>
      </c>
      <c r="BF151" s="186">
        <f t="shared" si="15"/>
        <v>0</v>
      </c>
      <c r="BG151" s="186">
        <f t="shared" si="16"/>
        <v>0</v>
      </c>
      <c r="BH151" s="186">
        <f t="shared" si="17"/>
        <v>0</v>
      </c>
      <c r="BI151" s="186">
        <f t="shared" si="18"/>
        <v>0</v>
      </c>
      <c r="BJ151" s="18" t="s">
        <v>80</v>
      </c>
      <c r="BK151" s="186">
        <f t="shared" si="19"/>
        <v>0</v>
      </c>
      <c r="BL151" s="18" t="s">
        <v>157</v>
      </c>
      <c r="BM151" s="185" t="s">
        <v>1525</v>
      </c>
    </row>
    <row r="152" spans="1:65" s="2" customFormat="1" ht="66.75" customHeight="1">
      <c r="A152" s="35"/>
      <c r="B152" s="36"/>
      <c r="C152" s="174" t="s">
        <v>599</v>
      </c>
      <c r="D152" s="174" t="s">
        <v>152</v>
      </c>
      <c r="E152" s="175" t="s">
        <v>2395</v>
      </c>
      <c r="F152" s="176" t="s">
        <v>3913</v>
      </c>
      <c r="G152" s="177" t="s">
        <v>2320</v>
      </c>
      <c r="H152" s="178">
        <v>1</v>
      </c>
      <c r="I152" s="179"/>
      <c r="J152" s="180">
        <f t="shared" si="10"/>
        <v>0</v>
      </c>
      <c r="K152" s="176" t="s">
        <v>19</v>
      </c>
      <c r="L152" s="40"/>
      <c r="M152" s="242" t="s">
        <v>19</v>
      </c>
      <c r="N152" s="243" t="s">
        <v>43</v>
      </c>
      <c r="O152" s="244"/>
      <c r="P152" s="245">
        <f t="shared" si="11"/>
        <v>0</v>
      </c>
      <c r="Q152" s="245">
        <v>0</v>
      </c>
      <c r="R152" s="245">
        <f t="shared" si="12"/>
        <v>0</v>
      </c>
      <c r="S152" s="245">
        <v>0</v>
      </c>
      <c r="T152" s="24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 t="shared" si="14"/>
        <v>0</v>
      </c>
      <c r="BF152" s="186">
        <f t="shared" si="15"/>
        <v>0</v>
      </c>
      <c r="BG152" s="186">
        <f t="shared" si="16"/>
        <v>0</v>
      </c>
      <c r="BH152" s="186">
        <f t="shared" si="17"/>
        <v>0</v>
      </c>
      <c r="BI152" s="186">
        <f t="shared" si="18"/>
        <v>0</v>
      </c>
      <c r="BJ152" s="18" t="s">
        <v>80</v>
      </c>
      <c r="BK152" s="186">
        <f t="shared" si="19"/>
        <v>0</v>
      </c>
      <c r="BL152" s="18" t="s">
        <v>157</v>
      </c>
      <c r="BM152" s="185" t="s">
        <v>1535</v>
      </c>
    </row>
    <row r="153" spans="1:31" s="2" customFormat="1" ht="6.95" customHeight="1">
      <c r="A153" s="35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jP/nzroHRqheQFlPr/ggFrDXqz5IOoYTnNYAMqM7SJE7NlDony4vQMWc6h9XkVubwopxFolhijvrrIAdxDA1Ew==" saltValue="vQuze87wTI4fc9Z+l/N1BtV9S9BCG3g136SVRPnUEOUk9KFY543phnw8aR3iT6FCXDU62JQ01aqvtwFOvfilmQ==" spinCount="100000" sheet="1" objects="1" scenarios="1" formatColumns="0" formatRows="0" autoFilter="0"/>
  <autoFilter ref="C80:K15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717"/>
  <sheetViews>
    <sheetView showGridLines="0" workbookViewId="0" topLeftCell="A197">
      <selection activeCell="I147" sqref="I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103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1" t="str">
        <f>'Rekapitulace stavby'!K6</f>
        <v>Stavební úpravy v objektu VZ I</v>
      </c>
      <c r="F7" s="372"/>
      <c r="G7" s="372"/>
      <c r="H7" s="372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3" t="s">
        <v>3934</v>
      </c>
      <c r="F9" s="374"/>
      <c r="G9" s="374"/>
      <c r="H9" s="37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5" t="str">
        <f>'Rekapitulace stavby'!E14</f>
        <v>Vyplň údaj</v>
      </c>
      <c r="F18" s="376"/>
      <c r="G18" s="376"/>
      <c r="H18" s="376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3935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14.5" customHeight="1">
      <c r="A27" s="110"/>
      <c r="B27" s="111"/>
      <c r="C27" s="110"/>
      <c r="D27" s="110"/>
      <c r="E27" s="377" t="s">
        <v>3936</v>
      </c>
      <c r="F27" s="377"/>
      <c r="G27" s="377"/>
      <c r="H27" s="37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ROUND((SUM(BE89:BE716)),2)</f>
        <v>0</v>
      </c>
      <c r="G33" s="35"/>
      <c r="H33" s="35"/>
      <c r="I33" s="119">
        <v>0.21</v>
      </c>
      <c r="J33" s="118">
        <f>ROUND(((SUM(BE89:BE716))*I33),2)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ROUND((SUM(BF89:BF716)),2)</f>
        <v>0</v>
      </c>
      <c r="G34" s="35"/>
      <c r="H34" s="35"/>
      <c r="I34" s="119">
        <v>0.15</v>
      </c>
      <c r="J34" s="118">
        <f>ROUND(((SUM(BF89:BF716))*I34),2)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ROUND((SUM(BG89:BG716)),2)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ROUND((SUM(BH89:BH716)),2)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ROUND((SUM(BI89:BI716)),2)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8" t="str">
        <f>E7</f>
        <v>Stavební úpravy v objektu VZ I</v>
      </c>
      <c r="F48" s="379"/>
      <c r="G48" s="379"/>
      <c r="H48" s="37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5" t="str">
        <f>E9</f>
        <v>D.1.8 - Měření a regulace</v>
      </c>
      <c r="F50" s="380"/>
      <c r="G50" s="380"/>
      <c r="H50" s="38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Jan Anděra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3937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9" customFormat="1" ht="24.95" customHeight="1">
      <c r="B61" s="135"/>
      <c r="C61" s="136"/>
      <c r="D61" s="137" t="s">
        <v>3938</v>
      </c>
      <c r="E61" s="138"/>
      <c r="F61" s="138"/>
      <c r="G61" s="138"/>
      <c r="H61" s="138"/>
      <c r="I61" s="138"/>
      <c r="J61" s="139">
        <f>J507</f>
        <v>0</v>
      </c>
      <c r="K61" s="136"/>
      <c r="L61" s="140"/>
    </row>
    <row r="62" spans="2:12" s="9" customFormat="1" ht="24.95" customHeight="1">
      <c r="B62" s="135"/>
      <c r="C62" s="136"/>
      <c r="D62" s="137" t="s">
        <v>3939</v>
      </c>
      <c r="E62" s="138"/>
      <c r="F62" s="138"/>
      <c r="G62" s="138"/>
      <c r="H62" s="138"/>
      <c r="I62" s="138"/>
      <c r="J62" s="139">
        <f>J644</f>
        <v>0</v>
      </c>
      <c r="K62" s="136"/>
      <c r="L62" s="140"/>
    </row>
    <row r="63" spans="2:12" s="9" customFormat="1" ht="24.95" customHeight="1">
      <c r="B63" s="135"/>
      <c r="C63" s="136"/>
      <c r="D63" s="137" t="s">
        <v>3940</v>
      </c>
      <c r="E63" s="138"/>
      <c r="F63" s="138"/>
      <c r="G63" s="138"/>
      <c r="H63" s="138"/>
      <c r="I63" s="138"/>
      <c r="J63" s="139">
        <f>J653</f>
        <v>0</v>
      </c>
      <c r="K63" s="136"/>
      <c r="L63" s="140"/>
    </row>
    <row r="64" spans="2:12" s="10" customFormat="1" ht="19.9" customHeight="1">
      <c r="B64" s="141"/>
      <c r="C64" s="142"/>
      <c r="D64" s="143" t="s">
        <v>3941</v>
      </c>
      <c r="E64" s="144"/>
      <c r="F64" s="144"/>
      <c r="G64" s="144"/>
      <c r="H64" s="144"/>
      <c r="I64" s="144"/>
      <c r="J64" s="145">
        <f>J654</f>
        <v>0</v>
      </c>
      <c r="K64" s="142"/>
      <c r="L64" s="146"/>
    </row>
    <row r="65" spans="2:12" s="10" customFormat="1" ht="19.9" customHeight="1">
      <c r="B65" s="141"/>
      <c r="C65" s="142"/>
      <c r="D65" s="143" t="s">
        <v>3942</v>
      </c>
      <c r="E65" s="144"/>
      <c r="F65" s="144"/>
      <c r="G65" s="144"/>
      <c r="H65" s="144"/>
      <c r="I65" s="144"/>
      <c r="J65" s="145">
        <f>J670</f>
        <v>0</v>
      </c>
      <c r="K65" s="142"/>
      <c r="L65" s="146"/>
    </row>
    <row r="66" spans="2:12" s="10" customFormat="1" ht="19.9" customHeight="1">
      <c r="B66" s="141"/>
      <c r="C66" s="142"/>
      <c r="D66" s="143" t="s">
        <v>3943</v>
      </c>
      <c r="E66" s="144"/>
      <c r="F66" s="144"/>
      <c r="G66" s="144"/>
      <c r="H66" s="144"/>
      <c r="I66" s="144"/>
      <c r="J66" s="145">
        <f>J684</f>
        <v>0</v>
      </c>
      <c r="K66" s="142"/>
      <c r="L66" s="146"/>
    </row>
    <row r="67" spans="2:12" s="10" customFormat="1" ht="19.9" customHeight="1">
      <c r="B67" s="141"/>
      <c r="C67" s="142"/>
      <c r="D67" s="143" t="s">
        <v>3944</v>
      </c>
      <c r="E67" s="144"/>
      <c r="F67" s="144"/>
      <c r="G67" s="144"/>
      <c r="H67" s="144"/>
      <c r="I67" s="144"/>
      <c r="J67" s="145">
        <f>J686</f>
        <v>0</v>
      </c>
      <c r="K67" s="142"/>
      <c r="L67" s="146"/>
    </row>
    <row r="68" spans="2:12" s="10" customFormat="1" ht="19.9" customHeight="1">
      <c r="B68" s="141"/>
      <c r="C68" s="142"/>
      <c r="D68" s="143" t="s">
        <v>3945</v>
      </c>
      <c r="E68" s="144"/>
      <c r="F68" s="144"/>
      <c r="G68" s="144"/>
      <c r="H68" s="144"/>
      <c r="I68" s="144"/>
      <c r="J68" s="145">
        <f>J692</f>
        <v>0</v>
      </c>
      <c r="K68" s="142"/>
      <c r="L68" s="146"/>
    </row>
    <row r="69" spans="2:12" s="9" customFormat="1" ht="24.95" customHeight="1">
      <c r="B69" s="135"/>
      <c r="C69" s="136"/>
      <c r="D69" s="137" t="s">
        <v>3946</v>
      </c>
      <c r="E69" s="138"/>
      <c r="F69" s="138"/>
      <c r="G69" s="138"/>
      <c r="H69" s="138"/>
      <c r="I69" s="138"/>
      <c r="J69" s="139">
        <f>J695</f>
        <v>0</v>
      </c>
      <c r="K69" s="136"/>
      <c r="L69" s="140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134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8" t="str">
        <f>E7</f>
        <v>Stavební úpravy v objektu VZ I</v>
      </c>
      <c r="F79" s="379"/>
      <c r="G79" s="379"/>
      <c r="H79" s="37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111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35" t="str">
        <f>E9</f>
        <v>D.1.8 - Měření a regulace</v>
      </c>
      <c r="F81" s="380"/>
      <c r="G81" s="380"/>
      <c r="H81" s="380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Růžová 943/6, 110 00 Praha 1</v>
      </c>
      <c r="G83" s="37"/>
      <c r="H83" s="37"/>
      <c r="I83" s="30" t="s">
        <v>23</v>
      </c>
      <c r="J83" s="60" t="str">
        <f>IF(J12="","",J12)</f>
        <v>Vyplň údaj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24</v>
      </c>
      <c r="D85" s="37"/>
      <c r="E85" s="37"/>
      <c r="F85" s="28" t="str">
        <f>E15</f>
        <v>STÁTNÍ TISKÁRNA CENIN, Růžová 6, 110 00 Praha 1</v>
      </c>
      <c r="G85" s="37"/>
      <c r="H85" s="37"/>
      <c r="I85" s="30" t="s">
        <v>30</v>
      </c>
      <c r="J85" s="33" t="str">
        <f>E21</f>
        <v>Ing. Jan Anděra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.15" customHeight="1">
      <c r="A86" s="35"/>
      <c r="B86" s="36"/>
      <c r="C86" s="30" t="s">
        <v>28</v>
      </c>
      <c r="D86" s="37"/>
      <c r="E86" s="37"/>
      <c r="F86" s="28" t="str">
        <f>IF(E18="","",E18)</f>
        <v>Vyplň údaj</v>
      </c>
      <c r="G86" s="37"/>
      <c r="H86" s="37"/>
      <c r="I86" s="30" t="s">
        <v>35</v>
      </c>
      <c r="J86" s="33" t="str">
        <f>E24</f>
        <v>APRIS 3MP s.r.o., Baarova 36, 140 00 Praha 4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135</v>
      </c>
      <c r="D88" s="150" t="s">
        <v>57</v>
      </c>
      <c r="E88" s="150" t="s">
        <v>53</v>
      </c>
      <c r="F88" s="150" t="s">
        <v>54</v>
      </c>
      <c r="G88" s="150" t="s">
        <v>136</v>
      </c>
      <c r="H88" s="150" t="s">
        <v>137</v>
      </c>
      <c r="I88" s="150" t="s">
        <v>138</v>
      </c>
      <c r="J88" s="150" t="s">
        <v>115</v>
      </c>
      <c r="K88" s="151" t="s">
        <v>139</v>
      </c>
      <c r="L88" s="152"/>
      <c r="M88" s="69" t="s">
        <v>19</v>
      </c>
      <c r="N88" s="70" t="s">
        <v>42</v>
      </c>
      <c r="O88" s="70" t="s">
        <v>140</v>
      </c>
      <c r="P88" s="70" t="s">
        <v>141</v>
      </c>
      <c r="Q88" s="70" t="s">
        <v>142</v>
      </c>
      <c r="R88" s="70" t="s">
        <v>143</v>
      </c>
      <c r="S88" s="70" t="s">
        <v>144</v>
      </c>
      <c r="T88" s="71" t="s">
        <v>145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146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P90+P507+P644+P653+P695</f>
        <v>0</v>
      </c>
      <c r="Q89" s="73"/>
      <c r="R89" s="155">
        <f>R90+R507+R644+R653+R695</f>
        <v>0</v>
      </c>
      <c r="S89" s="73"/>
      <c r="T89" s="156">
        <f>T90+T507+T644+T653+T695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71</v>
      </c>
      <c r="AU89" s="18" t="s">
        <v>116</v>
      </c>
      <c r="BK89" s="157">
        <f>BK90+BK507+BK644+BK653+BK695</f>
        <v>0</v>
      </c>
    </row>
    <row r="90" spans="2:63" s="12" customFormat="1" ht="25.9" customHeight="1">
      <c r="B90" s="158"/>
      <c r="C90" s="159"/>
      <c r="D90" s="160" t="s">
        <v>71</v>
      </c>
      <c r="E90" s="161" t="s">
        <v>2305</v>
      </c>
      <c r="F90" s="161" t="s">
        <v>3947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SUM(P91:P506)</f>
        <v>0</v>
      </c>
      <c r="Q90" s="166"/>
      <c r="R90" s="167">
        <f>SUM(R91:R506)</f>
        <v>0</v>
      </c>
      <c r="S90" s="166"/>
      <c r="T90" s="168">
        <f>SUM(T91:T506)</f>
        <v>0</v>
      </c>
      <c r="AR90" s="169" t="s">
        <v>80</v>
      </c>
      <c r="AT90" s="170" t="s">
        <v>71</v>
      </c>
      <c r="AU90" s="170" t="s">
        <v>72</v>
      </c>
      <c r="AY90" s="169" t="s">
        <v>149</v>
      </c>
      <c r="BK90" s="171">
        <f>SUM(BK91:BK506)</f>
        <v>0</v>
      </c>
    </row>
    <row r="91" spans="1:65" s="2" customFormat="1" ht="24.2" customHeight="1">
      <c r="A91" s="35"/>
      <c r="B91" s="36"/>
      <c r="C91" s="174" t="s">
        <v>80</v>
      </c>
      <c r="D91" s="174" t="s">
        <v>152</v>
      </c>
      <c r="E91" s="175" t="s">
        <v>2307</v>
      </c>
      <c r="F91" s="176" t="s">
        <v>3948</v>
      </c>
      <c r="G91" s="177" t="s">
        <v>2320</v>
      </c>
      <c r="H91" s="178">
        <v>2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82</v>
      </c>
    </row>
    <row r="92" spans="1:47" s="2" customFormat="1" ht="29.25">
      <c r="A92" s="35"/>
      <c r="B92" s="36"/>
      <c r="C92" s="37"/>
      <c r="D92" s="187" t="s">
        <v>163</v>
      </c>
      <c r="E92" s="37"/>
      <c r="F92" s="188" t="s">
        <v>3949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80</v>
      </c>
    </row>
    <row r="93" spans="1:65" s="2" customFormat="1" ht="24.2" customHeight="1">
      <c r="A93" s="35"/>
      <c r="B93" s="36"/>
      <c r="C93" s="174" t="s">
        <v>82</v>
      </c>
      <c r="D93" s="174" t="s">
        <v>152</v>
      </c>
      <c r="E93" s="175" t="s">
        <v>2310</v>
      </c>
      <c r="F93" s="176" t="s">
        <v>3950</v>
      </c>
      <c r="G93" s="177" t="s">
        <v>2320</v>
      </c>
      <c r="H93" s="178">
        <v>2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157</v>
      </c>
    </row>
    <row r="94" spans="1:47" s="2" customFormat="1" ht="29.25">
      <c r="A94" s="35"/>
      <c r="B94" s="36"/>
      <c r="C94" s="37"/>
      <c r="D94" s="187" t="s">
        <v>163</v>
      </c>
      <c r="E94" s="37"/>
      <c r="F94" s="188" t="s">
        <v>3951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24.2" customHeight="1">
      <c r="A95" s="35"/>
      <c r="B95" s="36"/>
      <c r="C95" s="174" t="s">
        <v>167</v>
      </c>
      <c r="D95" s="174" t="s">
        <v>152</v>
      </c>
      <c r="E95" s="175" t="s">
        <v>2312</v>
      </c>
      <c r="F95" s="176" t="s">
        <v>3950</v>
      </c>
      <c r="G95" s="177" t="s">
        <v>2320</v>
      </c>
      <c r="H95" s="178">
        <v>2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187</v>
      </c>
    </row>
    <row r="96" spans="1:47" s="2" customFormat="1" ht="29.25">
      <c r="A96" s="35"/>
      <c r="B96" s="36"/>
      <c r="C96" s="37"/>
      <c r="D96" s="187" t="s">
        <v>163</v>
      </c>
      <c r="E96" s="37"/>
      <c r="F96" s="188" t="s">
        <v>3952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80</v>
      </c>
    </row>
    <row r="97" spans="1:65" s="2" customFormat="1" ht="24.2" customHeight="1">
      <c r="A97" s="35"/>
      <c r="B97" s="36"/>
      <c r="C97" s="174" t="s">
        <v>157</v>
      </c>
      <c r="D97" s="174" t="s">
        <v>152</v>
      </c>
      <c r="E97" s="175" t="s">
        <v>2314</v>
      </c>
      <c r="F97" s="176" t="s">
        <v>3950</v>
      </c>
      <c r="G97" s="177" t="s">
        <v>2320</v>
      </c>
      <c r="H97" s="178">
        <v>2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204</v>
      </c>
    </row>
    <row r="98" spans="1:47" s="2" customFormat="1" ht="29.25">
      <c r="A98" s="35"/>
      <c r="B98" s="36"/>
      <c r="C98" s="37"/>
      <c r="D98" s="187" t="s">
        <v>163</v>
      </c>
      <c r="E98" s="37"/>
      <c r="F98" s="188" t="s">
        <v>3953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163</v>
      </c>
      <c r="AU98" s="18" t="s">
        <v>80</v>
      </c>
    </row>
    <row r="99" spans="1:65" s="2" customFormat="1" ht="24.2" customHeight="1">
      <c r="A99" s="35"/>
      <c r="B99" s="36"/>
      <c r="C99" s="174" t="s">
        <v>179</v>
      </c>
      <c r="D99" s="174" t="s">
        <v>152</v>
      </c>
      <c r="E99" s="175" t="s">
        <v>2316</v>
      </c>
      <c r="F99" s="176" t="s">
        <v>3954</v>
      </c>
      <c r="G99" s="177" t="s">
        <v>2320</v>
      </c>
      <c r="H99" s="178">
        <v>2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216</v>
      </c>
    </row>
    <row r="100" spans="1:47" s="2" customFormat="1" ht="29.25">
      <c r="A100" s="35"/>
      <c r="B100" s="36"/>
      <c r="C100" s="37"/>
      <c r="D100" s="187" t="s">
        <v>163</v>
      </c>
      <c r="E100" s="37"/>
      <c r="F100" s="188" t="s">
        <v>3955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80</v>
      </c>
    </row>
    <row r="101" spans="1:65" s="2" customFormat="1" ht="24.2" customHeight="1">
      <c r="A101" s="35"/>
      <c r="B101" s="36"/>
      <c r="C101" s="174" t="s">
        <v>187</v>
      </c>
      <c r="D101" s="174" t="s">
        <v>152</v>
      </c>
      <c r="E101" s="175" t="s">
        <v>2318</v>
      </c>
      <c r="F101" s="176" t="s">
        <v>3956</v>
      </c>
      <c r="G101" s="177" t="s">
        <v>2320</v>
      </c>
      <c r="H101" s="178">
        <v>2</v>
      </c>
      <c r="I101" s="179"/>
      <c r="J101" s="180">
        <f>ROUND(I101*H101,2)</f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157</v>
      </c>
      <c r="BM101" s="185" t="s">
        <v>229</v>
      </c>
    </row>
    <row r="102" spans="1:47" s="2" customFormat="1" ht="29.25">
      <c r="A102" s="35"/>
      <c r="B102" s="36"/>
      <c r="C102" s="37"/>
      <c r="D102" s="187" t="s">
        <v>163</v>
      </c>
      <c r="E102" s="37"/>
      <c r="F102" s="188" t="s">
        <v>3957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163</v>
      </c>
      <c r="AU102" s="18" t="s">
        <v>80</v>
      </c>
    </row>
    <row r="103" spans="1:65" s="2" customFormat="1" ht="21.75" customHeight="1">
      <c r="A103" s="35"/>
      <c r="B103" s="36"/>
      <c r="C103" s="174" t="s">
        <v>195</v>
      </c>
      <c r="D103" s="174" t="s">
        <v>152</v>
      </c>
      <c r="E103" s="175" t="s">
        <v>2321</v>
      </c>
      <c r="F103" s="176" t="s">
        <v>3958</v>
      </c>
      <c r="G103" s="177" t="s">
        <v>2320</v>
      </c>
      <c r="H103" s="178">
        <v>1</v>
      </c>
      <c r="I103" s="179"/>
      <c r="J103" s="180">
        <f>ROUND(I103*H103,2)</f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157</v>
      </c>
      <c r="BM103" s="185" t="s">
        <v>244</v>
      </c>
    </row>
    <row r="104" spans="1:47" s="2" customFormat="1" ht="29.25">
      <c r="A104" s="35"/>
      <c r="B104" s="36"/>
      <c r="C104" s="37"/>
      <c r="D104" s="187" t="s">
        <v>163</v>
      </c>
      <c r="E104" s="37"/>
      <c r="F104" s="188" t="s">
        <v>3959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80</v>
      </c>
    </row>
    <row r="105" spans="1:65" s="2" customFormat="1" ht="16.5" customHeight="1">
      <c r="A105" s="35"/>
      <c r="B105" s="36"/>
      <c r="C105" s="174" t="s">
        <v>204</v>
      </c>
      <c r="D105" s="174" t="s">
        <v>152</v>
      </c>
      <c r="E105" s="175" t="s">
        <v>2323</v>
      </c>
      <c r="F105" s="176" t="s">
        <v>3960</v>
      </c>
      <c r="G105" s="177" t="s">
        <v>2320</v>
      </c>
      <c r="H105" s="178">
        <v>2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157</v>
      </c>
      <c r="BM105" s="185" t="s">
        <v>256</v>
      </c>
    </row>
    <row r="106" spans="1:47" s="2" customFormat="1" ht="29.25">
      <c r="A106" s="35"/>
      <c r="B106" s="36"/>
      <c r="C106" s="37"/>
      <c r="D106" s="187" t="s">
        <v>163</v>
      </c>
      <c r="E106" s="37"/>
      <c r="F106" s="188" t="s">
        <v>3961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80</v>
      </c>
    </row>
    <row r="107" spans="1:65" s="2" customFormat="1" ht="16.5" customHeight="1">
      <c r="A107" s="35"/>
      <c r="B107" s="36"/>
      <c r="C107" s="174" t="s">
        <v>150</v>
      </c>
      <c r="D107" s="174" t="s">
        <v>152</v>
      </c>
      <c r="E107" s="175" t="s">
        <v>2325</v>
      </c>
      <c r="F107" s="176" t="s">
        <v>3960</v>
      </c>
      <c r="G107" s="177" t="s">
        <v>2320</v>
      </c>
      <c r="H107" s="178">
        <v>1</v>
      </c>
      <c r="I107" s="179"/>
      <c r="J107" s="180">
        <f>ROUND(I107*H107,2)</f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157</v>
      </c>
      <c r="BM107" s="185" t="s">
        <v>268</v>
      </c>
    </row>
    <row r="108" spans="1:47" s="2" customFormat="1" ht="29.25">
      <c r="A108" s="35"/>
      <c r="B108" s="36"/>
      <c r="C108" s="37"/>
      <c r="D108" s="187" t="s">
        <v>163</v>
      </c>
      <c r="E108" s="37"/>
      <c r="F108" s="188" t="s">
        <v>3962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163</v>
      </c>
      <c r="AU108" s="18" t="s">
        <v>80</v>
      </c>
    </row>
    <row r="109" spans="1:65" s="2" customFormat="1" ht="16.5" customHeight="1">
      <c r="A109" s="35"/>
      <c r="B109" s="36"/>
      <c r="C109" s="174" t="s">
        <v>216</v>
      </c>
      <c r="D109" s="174" t="s">
        <v>152</v>
      </c>
      <c r="E109" s="175" t="s">
        <v>2328</v>
      </c>
      <c r="F109" s="176" t="s">
        <v>3963</v>
      </c>
      <c r="G109" s="177" t="s">
        <v>2320</v>
      </c>
      <c r="H109" s="178">
        <v>2</v>
      </c>
      <c r="I109" s="179"/>
      <c r="J109" s="180">
        <f>ROUND(I109*H109,2)</f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280</v>
      </c>
    </row>
    <row r="110" spans="1:47" s="2" customFormat="1" ht="29.25">
      <c r="A110" s="35"/>
      <c r="B110" s="36"/>
      <c r="C110" s="37"/>
      <c r="D110" s="187" t="s">
        <v>163</v>
      </c>
      <c r="E110" s="37"/>
      <c r="F110" s="188" t="s">
        <v>3964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163</v>
      </c>
      <c r="AU110" s="18" t="s">
        <v>80</v>
      </c>
    </row>
    <row r="111" spans="1:65" s="2" customFormat="1" ht="16.5" customHeight="1">
      <c r="A111" s="35"/>
      <c r="B111" s="36"/>
      <c r="C111" s="174" t="s">
        <v>223</v>
      </c>
      <c r="D111" s="174" t="s">
        <v>152</v>
      </c>
      <c r="E111" s="175" t="s">
        <v>2332</v>
      </c>
      <c r="F111" s="176" t="s">
        <v>3965</v>
      </c>
      <c r="G111" s="177" t="s">
        <v>2320</v>
      </c>
      <c r="H111" s="178">
        <v>1</v>
      </c>
      <c r="I111" s="179"/>
      <c r="J111" s="180">
        <f>ROUND(I111*H111,2)</f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157</v>
      </c>
      <c r="BM111" s="185" t="s">
        <v>291</v>
      </c>
    </row>
    <row r="112" spans="1:47" s="2" customFormat="1" ht="29.25">
      <c r="A112" s="35"/>
      <c r="B112" s="36"/>
      <c r="C112" s="37"/>
      <c r="D112" s="187" t="s">
        <v>163</v>
      </c>
      <c r="E112" s="37"/>
      <c r="F112" s="188" t="s">
        <v>3966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163</v>
      </c>
      <c r="AU112" s="18" t="s">
        <v>80</v>
      </c>
    </row>
    <row r="113" spans="1:65" s="2" customFormat="1" ht="16.5" customHeight="1">
      <c r="A113" s="35"/>
      <c r="B113" s="36"/>
      <c r="C113" s="174" t="s">
        <v>229</v>
      </c>
      <c r="D113" s="174" t="s">
        <v>152</v>
      </c>
      <c r="E113" s="175" t="s">
        <v>2335</v>
      </c>
      <c r="F113" s="176" t="s">
        <v>3967</v>
      </c>
      <c r="G113" s="177" t="s">
        <v>2320</v>
      </c>
      <c r="H113" s="178">
        <v>1</v>
      </c>
      <c r="I113" s="179"/>
      <c r="J113" s="180">
        <f>ROUND(I113*H113,2)</f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303</v>
      </c>
    </row>
    <row r="114" spans="1:47" s="2" customFormat="1" ht="29.25">
      <c r="A114" s="35"/>
      <c r="B114" s="36"/>
      <c r="C114" s="37"/>
      <c r="D114" s="187" t="s">
        <v>163</v>
      </c>
      <c r="E114" s="37"/>
      <c r="F114" s="188" t="s">
        <v>3968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163</v>
      </c>
      <c r="AU114" s="18" t="s">
        <v>80</v>
      </c>
    </row>
    <row r="115" spans="1:65" s="2" customFormat="1" ht="24.2" customHeight="1">
      <c r="A115" s="35"/>
      <c r="B115" s="36"/>
      <c r="C115" s="174" t="s">
        <v>236</v>
      </c>
      <c r="D115" s="174" t="s">
        <v>152</v>
      </c>
      <c r="E115" s="175" t="s">
        <v>2337</v>
      </c>
      <c r="F115" s="176" t="s">
        <v>3969</v>
      </c>
      <c r="G115" s="177" t="s">
        <v>2320</v>
      </c>
      <c r="H115" s="178">
        <v>2</v>
      </c>
      <c r="I115" s="179"/>
      <c r="J115" s="180">
        <f>ROUND(I115*H115,2)</f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157</v>
      </c>
      <c r="BM115" s="185" t="s">
        <v>317</v>
      </c>
    </row>
    <row r="116" spans="1:47" s="2" customFormat="1" ht="29.25">
      <c r="A116" s="35"/>
      <c r="B116" s="36"/>
      <c r="C116" s="37"/>
      <c r="D116" s="187" t="s">
        <v>163</v>
      </c>
      <c r="E116" s="37"/>
      <c r="F116" s="188" t="s">
        <v>3970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163</v>
      </c>
      <c r="AU116" s="18" t="s">
        <v>80</v>
      </c>
    </row>
    <row r="117" spans="1:65" s="2" customFormat="1" ht="16.5" customHeight="1">
      <c r="A117" s="35"/>
      <c r="B117" s="36"/>
      <c r="C117" s="174" t="s">
        <v>244</v>
      </c>
      <c r="D117" s="174" t="s">
        <v>152</v>
      </c>
      <c r="E117" s="175" t="s">
        <v>2340</v>
      </c>
      <c r="F117" s="176" t="s">
        <v>3971</v>
      </c>
      <c r="G117" s="177" t="s">
        <v>2320</v>
      </c>
      <c r="H117" s="178">
        <v>2</v>
      </c>
      <c r="I117" s="179"/>
      <c r="J117" s="180">
        <f>ROUND(I117*H117,2)</f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157</v>
      </c>
      <c r="BM117" s="185" t="s">
        <v>331</v>
      </c>
    </row>
    <row r="118" spans="1:47" s="2" customFormat="1" ht="29.25">
      <c r="A118" s="35"/>
      <c r="B118" s="36"/>
      <c r="C118" s="37"/>
      <c r="D118" s="187" t="s">
        <v>163</v>
      </c>
      <c r="E118" s="37"/>
      <c r="F118" s="188" t="s">
        <v>3972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163</v>
      </c>
      <c r="AU118" s="18" t="s">
        <v>80</v>
      </c>
    </row>
    <row r="119" spans="1:65" s="2" customFormat="1" ht="24.2" customHeight="1">
      <c r="A119" s="35"/>
      <c r="B119" s="36"/>
      <c r="C119" s="174" t="s">
        <v>8</v>
      </c>
      <c r="D119" s="174" t="s">
        <v>152</v>
      </c>
      <c r="E119" s="175" t="s">
        <v>2342</v>
      </c>
      <c r="F119" s="176" t="s">
        <v>3973</v>
      </c>
      <c r="G119" s="177" t="s">
        <v>2359</v>
      </c>
      <c r="H119" s="178">
        <v>1</v>
      </c>
      <c r="I119" s="389"/>
      <c r="J119" s="180">
        <f>ROUND(I119*H119,2)</f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157</v>
      </c>
      <c r="BM119" s="185" t="s">
        <v>3974</v>
      </c>
    </row>
    <row r="120" spans="1:47" s="2" customFormat="1" ht="29.25">
      <c r="A120" s="35"/>
      <c r="B120" s="36"/>
      <c r="C120" s="37"/>
      <c r="D120" s="187" t="s">
        <v>163</v>
      </c>
      <c r="E120" s="37"/>
      <c r="F120" s="188" t="s">
        <v>3975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163</v>
      </c>
      <c r="AU120" s="18" t="s">
        <v>80</v>
      </c>
    </row>
    <row r="121" spans="1:65" s="2" customFormat="1" ht="24.2" customHeight="1">
      <c r="A121" s="35"/>
      <c r="B121" s="36"/>
      <c r="C121" s="174" t="s">
        <v>256</v>
      </c>
      <c r="D121" s="174" t="s">
        <v>152</v>
      </c>
      <c r="E121" s="175" t="s">
        <v>2345</v>
      </c>
      <c r="F121" s="176" t="s">
        <v>3976</v>
      </c>
      <c r="G121" s="177" t="s">
        <v>2359</v>
      </c>
      <c r="H121" s="178">
        <v>1</v>
      </c>
      <c r="I121" s="389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3977</v>
      </c>
    </row>
    <row r="122" spans="1:47" s="2" customFormat="1" ht="29.25">
      <c r="A122" s="35"/>
      <c r="B122" s="36"/>
      <c r="C122" s="37"/>
      <c r="D122" s="187" t="s">
        <v>163</v>
      </c>
      <c r="E122" s="37"/>
      <c r="F122" s="188" t="s">
        <v>3978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80</v>
      </c>
    </row>
    <row r="123" spans="1:65" s="2" customFormat="1" ht="24.2" customHeight="1">
      <c r="A123" s="35"/>
      <c r="B123" s="36"/>
      <c r="C123" s="174" t="s">
        <v>262</v>
      </c>
      <c r="D123" s="174" t="s">
        <v>152</v>
      </c>
      <c r="E123" s="175" t="s">
        <v>2347</v>
      </c>
      <c r="F123" s="176" t="s">
        <v>3979</v>
      </c>
      <c r="G123" s="177" t="s">
        <v>2359</v>
      </c>
      <c r="H123" s="178">
        <v>2</v>
      </c>
      <c r="I123" s="38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3980</v>
      </c>
    </row>
    <row r="124" spans="1:47" s="2" customFormat="1" ht="29.25">
      <c r="A124" s="35"/>
      <c r="B124" s="36"/>
      <c r="C124" s="37"/>
      <c r="D124" s="187" t="s">
        <v>163</v>
      </c>
      <c r="E124" s="37"/>
      <c r="F124" s="188" t="s">
        <v>3981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80</v>
      </c>
    </row>
    <row r="125" spans="1:65" s="2" customFormat="1" ht="24.2" customHeight="1">
      <c r="A125" s="35"/>
      <c r="B125" s="36"/>
      <c r="C125" s="174" t="s">
        <v>268</v>
      </c>
      <c r="D125" s="174" t="s">
        <v>152</v>
      </c>
      <c r="E125" s="175" t="s">
        <v>2349</v>
      </c>
      <c r="F125" s="176" t="s">
        <v>3950</v>
      </c>
      <c r="G125" s="177" t="s">
        <v>2320</v>
      </c>
      <c r="H125" s="178">
        <v>2</v>
      </c>
      <c r="I125" s="179"/>
      <c r="J125" s="180">
        <f>ROUND(I125*H125,2)</f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157</v>
      </c>
      <c r="BM125" s="185" t="s">
        <v>378</v>
      </c>
    </row>
    <row r="126" spans="1:47" s="2" customFormat="1" ht="29.25">
      <c r="A126" s="35"/>
      <c r="B126" s="36"/>
      <c r="C126" s="37"/>
      <c r="D126" s="187" t="s">
        <v>163</v>
      </c>
      <c r="E126" s="37"/>
      <c r="F126" s="188" t="s">
        <v>3982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80</v>
      </c>
    </row>
    <row r="127" spans="1:65" s="2" customFormat="1" ht="24.2" customHeight="1">
      <c r="A127" s="35"/>
      <c r="B127" s="36"/>
      <c r="C127" s="174" t="s">
        <v>274</v>
      </c>
      <c r="D127" s="174" t="s">
        <v>152</v>
      </c>
      <c r="E127" s="175" t="s">
        <v>2351</v>
      </c>
      <c r="F127" s="176" t="s">
        <v>3950</v>
      </c>
      <c r="G127" s="177" t="s">
        <v>2320</v>
      </c>
      <c r="H127" s="178">
        <v>2</v>
      </c>
      <c r="I127" s="179"/>
      <c r="J127" s="180">
        <f>ROUND(I127*H127,2)</f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157</v>
      </c>
      <c r="BM127" s="185" t="s">
        <v>391</v>
      </c>
    </row>
    <row r="128" spans="1:47" s="2" customFormat="1" ht="29.25">
      <c r="A128" s="35"/>
      <c r="B128" s="36"/>
      <c r="C128" s="37"/>
      <c r="D128" s="187" t="s">
        <v>163</v>
      </c>
      <c r="E128" s="37"/>
      <c r="F128" s="188" t="s">
        <v>3983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163</v>
      </c>
      <c r="AU128" s="18" t="s">
        <v>80</v>
      </c>
    </row>
    <row r="129" spans="1:65" s="2" customFormat="1" ht="24.2" customHeight="1">
      <c r="A129" s="35"/>
      <c r="B129" s="36"/>
      <c r="C129" s="174" t="s">
        <v>280</v>
      </c>
      <c r="D129" s="174" t="s">
        <v>152</v>
      </c>
      <c r="E129" s="175" t="s">
        <v>2353</v>
      </c>
      <c r="F129" s="176" t="s">
        <v>3984</v>
      </c>
      <c r="G129" s="177" t="s">
        <v>2320</v>
      </c>
      <c r="H129" s="178">
        <v>2</v>
      </c>
      <c r="I129" s="179"/>
      <c r="J129" s="180">
        <f>ROUND(I129*H129,2)</f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403</v>
      </c>
    </row>
    <row r="130" spans="1:47" s="2" customFormat="1" ht="29.25">
      <c r="A130" s="35"/>
      <c r="B130" s="36"/>
      <c r="C130" s="37"/>
      <c r="D130" s="187" t="s">
        <v>163</v>
      </c>
      <c r="E130" s="37"/>
      <c r="F130" s="188" t="s">
        <v>3985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80</v>
      </c>
    </row>
    <row r="131" spans="1:65" s="2" customFormat="1" ht="24.2" customHeight="1">
      <c r="A131" s="35"/>
      <c r="B131" s="36"/>
      <c r="C131" s="174" t="s">
        <v>7</v>
      </c>
      <c r="D131" s="174" t="s">
        <v>152</v>
      </c>
      <c r="E131" s="175" t="s">
        <v>2355</v>
      </c>
      <c r="F131" s="176" t="s">
        <v>3986</v>
      </c>
      <c r="G131" s="177" t="s">
        <v>2320</v>
      </c>
      <c r="H131" s="178">
        <v>1</v>
      </c>
      <c r="I131" s="179"/>
      <c r="J131" s="180">
        <f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157</v>
      </c>
      <c r="BM131" s="185" t="s">
        <v>416</v>
      </c>
    </row>
    <row r="132" spans="1:47" s="2" customFormat="1" ht="29.25">
      <c r="A132" s="35"/>
      <c r="B132" s="36"/>
      <c r="C132" s="37"/>
      <c r="D132" s="187" t="s">
        <v>163</v>
      </c>
      <c r="E132" s="37"/>
      <c r="F132" s="188" t="s">
        <v>3987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163</v>
      </c>
      <c r="AU132" s="18" t="s">
        <v>80</v>
      </c>
    </row>
    <row r="133" spans="1:65" s="2" customFormat="1" ht="24.2" customHeight="1">
      <c r="A133" s="35"/>
      <c r="B133" s="36"/>
      <c r="C133" s="174" t="s">
        <v>291</v>
      </c>
      <c r="D133" s="174" t="s">
        <v>152</v>
      </c>
      <c r="E133" s="175" t="s">
        <v>2357</v>
      </c>
      <c r="F133" s="176" t="s">
        <v>3956</v>
      </c>
      <c r="G133" s="177" t="s">
        <v>2320</v>
      </c>
      <c r="H133" s="178">
        <v>1</v>
      </c>
      <c r="I133" s="179"/>
      <c r="J133" s="180">
        <f>ROUND(I133*H133,2)</f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432</v>
      </c>
    </row>
    <row r="134" spans="1:47" s="2" customFormat="1" ht="29.25">
      <c r="A134" s="35"/>
      <c r="B134" s="36"/>
      <c r="C134" s="37"/>
      <c r="D134" s="187" t="s">
        <v>163</v>
      </c>
      <c r="E134" s="37"/>
      <c r="F134" s="188" t="s">
        <v>3988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80</v>
      </c>
    </row>
    <row r="135" spans="1:65" s="2" customFormat="1" ht="16.5" customHeight="1">
      <c r="A135" s="35"/>
      <c r="B135" s="36"/>
      <c r="C135" s="174" t="s">
        <v>297</v>
      </c>
      <c r="D135" s="174" t="s">
        <v>152</v>
      </c>
      <c r="E135" s="175" t="s">
        <v>2361</v>
      </c>
      <c r="F135" s="176" t="s">
        <v>3960</v>
      </c>
      <c r="G135" s="177" t="s">
        <v>2320</v>
      </c>
      <c r="H135" s="178">
        <v>2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444</v>
      </c>
    </row>
    <row r="136" spans="1:47" s="2" customFormat="1" ht="29.25">
      <c r="A136" s="35"/>
      <c r="B136" s="36"/>
      <c r="C136" s="37"/>
      <c r="D136" s="187" t="s">
        <v>163</v>
      </c>
      <c r="E136" s="37"/>
      <c r="F136" s="188" t="s">
        <v>3989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80</v>
      </c>
    </row>
    <row r="137" spans="1:65" s="2" customFormat="1" ht="16.5" customHeight="1">
      <c r="A137" s="35"/>
      <c r="B137" s="36"/>
      <c r="C137" s="174" t="s">
        <v>303</v>
      </c>
      <c r="D137" s="174" t="s">
        <v>152</v>
      </c>
      <c r="E137" s="175" t="s">
        <v>3886</v>
      </c>
      <c r="F137" s="176" t="s">
        <v>3990</v>
      </c>
      <c r="G137" s="177" t="s">
        <v>2320</v>
      </c>
      <c r="H137" s="178">
        <v>1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455</v>
      </c>
    </row>
    <row r="138" spans="1:47" s="2" customFormat="1" ht="29.25">
      <c r="A138" s="35"/>
      <c r="B138" s="36"/>
      <c r="C138" s="37"/>
      <c r="D138" s="187" t="s">
        <v>163</v>
      </c>
      <c r="E138" s="37"/>
      <c r="F138" s="188" t="s">
        <v>3991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16.5" customHeight="1">
      <c r="A139" s="35"/>
      <c r="B139" s="36"/>
      <c r="C139" s="174" t="s">
        <v>311</v>
      </c>
      <c r="D139" s="174" t="s">
        <v>152</v>
      </c>
      <c r="E139" s="175" t="s">
        <v>3890</v>
      </c>
      <c r="F139" s="176" t="s">
        <v>3992</v>
      </c>
      <c r="G139" s="177" t="s">
        <v>2320</v>
      </c>
      <c r="H139" s="178">
        <v>1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470</v>
      </c>
    </row>
    <row r="140" spans="1:47" s="2" customFormat="1" ht="29.25">
      <c r="A140" s="35"/>
      <c r="B140" s="36"/>
      <c r="C140" s="37"/>
      <c r="D140" s="187" t="s">
        <v>163</v>
      </c>
      <c r="E140" s="37"/>
      <c r="F140" s="188" t="s">
        <v>3993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163</v>
      </c>
      <c r="AU140" s="18" t="s">
        <v>80</v>
      </c>
    </row>
    <row r="141" spans="1:65" s="2" customFormat="1" ht="24.2" customHeight="1">
      <c r="A141" s="35"/>
      <c r="B141" s="36"/>
      <c r="C141" s="174" t="s">
        <v>317</v>
      </c>
      <c r="D141" s="174" t="s">
        <v>152</v>
      </c>
      <c r="E141" s="175" t="s">
        <v>3892</v>
      </c>
      <c r="F141" s="176" t="s">
        <v>3994</v>
      </c>
      <c r="G141" s="177" t="s">
        <v>2320</v>
      </c>
      <c r="H141" s="178">
        <v>1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483</v>
      </c>
    </row>
    <row r="142" spans="1:47" s="2" customFormat="1" ht="29.25">
      <c r="A142" s="35"/>
      <c r="B142" s="36"/>
      <c r="C142" s="37"/>
      <c r="D142" s="187" t="s">
        <v>163</v>
      </c>
      <c r="E142" s="37"/>
      <c r="F142" s="188" t="s">
        <v>3995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163</v>
      </c>
      <c r="AU142" s="18" t="s">
        <v>80</v>
      </c>
    </row>
    <row r="143" spans="1:65" s="2" customFormat="1" ht="16.5" customHeight="1">
      <c r="A143" s="35"/>
      <c r="B143" s="36"/>
      <c r="C143" s="174" t="s">
        <v>323</v>
      </c>
      <c r="D143" s="174" t="s">
        <v>152</v>
      </c>
      <c r="E143" s="175" t="s">
        <v>3896</v>
      </c>
      <c r="F143" s="176" t="s">
        <v>3971</v>
      </c>
      <c r="G143" s="177" t="s">
        <v>2320</v>
      </c>
      <c r="H143" s="178">
        <v>2</v>
      </c>
      <c r="I143" s="179"/>
      <c r="J143" s="180">
        <f>ROUND(I143*H143,2)</f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157</v>
      </c>
      <c r="BM143" s="185" t="s">
        <v>497</v>
      </c>
    </row>
    <row r="144" spans="1:47" s="2" customFormat="1" ht="29.25">
      <c r="A144" s="35"/>
      <c r="B144" s="36"/>
      <c r="C144" s="37"/>
      <c r="D144" s="187" t="s">
        <v>163</v>
      </c>
      <c r="E144" s="37"/>
      <c r="F144" s="188" t="s">
        <v>3996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163</v>
      </c>
      <c r="AU144" s="18" t="s">
        <v>80</v>
      </c>
    </row>
    <row r="145" spans="1:65" s="2" customFormat="1" ht="24.2" customHeight="1">
      <c r="A145" s="35"/>
      <c r="B145" s="36"/>
      <c r="C145" s="174" t="s">
        <v>331</v>
      </c>
      <c r="D145" s="174" t="s">
        <v>152</v>
      </c>
      <c r="E145" s="175" t="s">
        <v>3900</v>
      </c>
      <c r="F145" s="176" t="s">
        <v>3973</v>
      </c>
      <c r="G145" s="177" t="s">
        <v>2359</v>
      </c>
      <c r="H145" s="178">
        <v>1</v>
      </c>
      <c r="I145" s="389"/>
      <c r="J145" s="180">
        <f>ROUND(I145*H145,2)</f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516</v>
      </c>
    </row>
    <row r="146" spans="1:47" s="2" customFormat="1" ht="29.25">
      <c r="A146" s="35"/>
      <c r="B146" s="36"/>
      <c r="C146" s="37"/>
      <c r="D146" s="187" t="s">
        <v>163</v>
      </c>
      <c r="E146" s="37"/>
      <c r="F146" s="188" t="s">
        <v>3997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163</v>
      </c>
      <c r="AU146" s="18" t="s">
        <v>80</v>
      </c>
    </row>
    <row r="147" spans="1:65" s="2" customFormat="1" ht="24.2" customHeight="1">
      <c r="A147" s="35"/>
      <c r="B147" s="36"/>
      <c r="C147" s="174" t="s">
        <v>337</v>
      </c>
      <c r="D147" s="174" t="s">
        <v>152</v>
      </c>
      <c r="E147" s="175" t="s">
        <v>3908</v>
      </c>
      <c r="F147" s="176" t="s">
        <v>3976</v>
      </c>
      <c r="G147" s="177" t="s">
        <v>2359</v>
      </c>
      <c r="H147" s="178">
        <v>1</v>
      </c>
      <c r="I147" s="389"/>
      <c r="J147" s="180">
        <f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157</v>
      </c>
      <c r="BM147" s="185" t="s">
        <v>527</v>
      </c>
    </row>
    <row r="148" spans="1:47" s="2" customFormat="1" ht="29.25">
      <c r="A148" s="35"/>
      <c r="B148" s="36"/>
      <c r="C148" s="37"/>
      <c r="D148" s="187" t="s">
        <v>163</v>
      </c>
      <c r="E148" s="37"/>
      <c r="F148" s="188" t="s">
        <v>3998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163</v>
      </c>
      <c r="AU148" s="18" t="s">
        <v>80</v>
      </c>
    </row>
    <row r="149" spans="1:65" s="2" customFormat="1" ht="24.2" customHeight="1">
      <c r="A149" s="35"/>
      <c r="B149" s="36"/>
      <c r="C149" s="174" t="s">
        <v>343</v>
      </c>
      <c r="D149" s="174" t="s">
        <v>152</v>
      </c>
      <c r="E149" s="175" t="s">
        <v>3910</v>
      </c>
      <c r="F149" s="176" t="s">
        <v>3999</v>
      </c>
      <c r="G149" s="177" t="s">
        <v>2359</v>
      </c>
      <c r="H149" s="178">
        <v>1</v>
      </c>
      <c r="I149" s="389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540</v>
      </c>
    </row>
    <row r="150" spans="1:47" s="2" customFormat="1" ht="29.25">
      <c r="A150" s="35"/>
      <c r="B150" s="36"/>
      <c r="C150" s="37"/>
      <c r="D150" s="187" t="s">
        <v>163</v>
      </c>
      <c r="E150" s="37"/>
      <c r="F150" s="188" t="s">
        <v>4000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163</v>
      </c>
      <c r="AU150" s="18" t="s">
        <v>80</v>
      </c>
    </row>
    <row r="151" spans="1:65" s="2" customFormat="1" ht="24.2" customHeight="1">
      <c r="A151" s="35"/>
      <c r="B151" s="36"/>
      <c r="C151" s="174" t="s">
        <v>349</v>
      </c>
      <c r="D151" s="174" t="s">
        <v>152</v>
      </c>
      <c r="E151" s="175" t="s">
        <v>3912</v>
      </c>
      <c r="F151" s="176" t="s">
        <v>3948</v>
      </c>
      <c r="G151" s="177" t="s">
        <v>2320</v>
      </c>
      <c r="H151" s="178">
        <v>1</v>
      </c>
      <c r="I151" s="179"/>
      <c r="J151" s="180">
        <f>ROUND(I151*H151,2)</f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555</v>
      </c>
    </row>
    <row r="152" spans="1:47" s="2" customFormat="1" ht="29.25">
      <c r="A152" s="35"/>
      <c r="B152" s="36"/>
      <c r="C152" s="37"/>
      <c r="D152" s="187" t="s">
        <v>163</v>
      </c>
      <c r="E152" s="37"/>
      <c r="F152" s="188" t="s">
        <v>4001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163</v>
      </c>
      <c r="AU152" s="18" t="s">
        <v>80</v>
      </c>
    </row>
    <row r="153" spans="1:65" s="2" customFormat="1" ht="24.2" customHeight="1">
      <c r="A153" s="35"/>
      <c r="B153" s="36"/>
      <c r="C153" s="174" t="s">
        <v>355</v>
      </c>
      <c r="D153" s="174" t="s">
        <v>152</v>
      </c>
      <c r="E153" s="175" t="s">
        <v>4002</v>
      </c>
      <c r="F153" s="176" t="s">
        <v>3950</v>
      </c>
      <c r="G153" s="177" t="s">
        <v>2320</v>
      </c>
      <c r="H153" s="178">
        <v>2</v>
      </c>
      <c r="I153" s="179"/>
      <c r="J153" s="180">
        <f>ROUND(I153*H153,2)</f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157</v>
      </c>
      <c r="BM153" s="185" t="s">
        <v>567</v>
      </c>
    </row>
    <row r="154" spans="1:47" s="2" customFormat="1" ht="29.25">
      <c r="A154" s="35"/>
      <c r="B154" s="36"/>
      <c r="C154" s="37"/>
      <c r="D154" s="187" t="s">
        <v>163</v>
      </c>
      <c r="E154" s="37"/>
      <c r="F154" s="188" t="s">
        <v>4003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163</v>
      </c>
      <c r="AU154" s="18" t="s">
        <v>80</v>
      </c>
    </row>
    <row r="155" spans="1:65" s="2" customFormat="1" ht="24.2" customHeight="1">
      <c r="A155" s="35"/>
      <c r="B155" s="36"/>
      <c r="C155" s="174" t="s">
        <v>360</v>
      </c>
      <c r="D155" s="174" t="s">
        <v>152</v>
      </c>
      <c r="E155" s="175" t="s">
        <v>4004</v>
      </c>
      <c r="F155" s="176" t="s">
        <v>3950</v>
      </c>
      <c r="G155" s="177" t="s">
        <v>2320</v>
      </c>
      <c r="H155" s="178">
        <v>2</v>
      </c>
      <c r="I155" s="179"/>
      <c r="J155" s="180">
        <f>ROUND(I155*H155,2)</f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579</v>
      </c>
    </row>
    <row r="156" spans="1:47" s="2" customFormat="1" ht="29.25">
      <c r="A156" s="35"/>
      <c r="B156" s="36"/>
      <c r="C156" s="37"/>
      <c r="D156" s="187" t="s">
        <v>163</v>
      </c>
      <c r="E156" s="37"/>
      <c r="F156" s="188" t="s">
        <v>4005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163</v>
      </c>
      <c r="AU156" s="18" t="s">
        <v>80</v>
      </c>
    </row>
    <row r="157" spans="1:65" s="2" customFormat="1" ht="24.2" customHeight="1">
      <c r="A157" s="35"/>
      <c r="B157" s="36"/>
      <c r="C157" s="174" t="s">
        <v>366</v>
      </c>
      <c r="D157" s="174" t="s">
        <v>152</v>
      </c>
      <c r="E157" s="175" t="s">
        <v>4006</v>
      </c>
      <c r="F157" s="176" t="s">
        <v>3984</v>
      </c>
      <c r="G157" s="177" t="s">
        <v>2320</v>
      </c>
      <c r="H157" s="178">
        <v>1</v>
      </c>
      <c r="I157" s="179"/>
      <c r="J157" s="180">
        <f>ROUND(I157*H157,2)</f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80</v>
      </c>
      <c r="BK157" s="186">
        <f>ROUND(I157*H157,2)</f>
        <v>0</v>
      </c>
      <c r="BL157" s="18" t="s">
        <v>157</v>
      </c>
      <c r="BM157" s="185" t="s">
        <v>593</v>
      </c>
    </row>
    <row r="158" spans="1:47" s="2" customFormat="1" ht="29.25">
      <c r="A158" s="35"/>
      <c r="B158" s="36"/>
      <c r="C158" s="37"/>
      <c r="D158" s="187" t="s">
        <v>163</v>
      </c>
      <c r="E158" s="37"/>
      <c r="F158" s="188" t="s">
        <v>4007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163</v>
      </c>
      <c r="AU158" s="18" t="s">
        <v>80</v>
      </c>
    </row>
    <row r="159" spans="1:65" s="2" customFormat="1" ht="24.2" customHeight="1">
      <c r="A159" s="35"/>
      <c r="B159" s="36"/>
      <c r="C159" s="174" t="s">
        <v>372</v>
      </c>
      <c r="D159" s="174" t="s">
        <v>152</v>
      </c>
      <c r="E159" s="175" t="s">
        <v>4008</v>
      </c>
      <c r="F159" s="176" t="s">
        <v>3986</v>
      </c>
      <c r="G159" s="177" t="s">
        <v>2320</v>
      </c>
      <c r="H159" s="178">
        <v>1</v>
      </c>
      <c r="I159" s="179"/>
      <c r="J159" s="180">
        <f>ROUND(I159*H159,2)</f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80</v>
      </c>
      <c r="BK159" s="186">
        <f>ROUND(I159*H159,2)</f>
        <v>0</v>
      </c>
      <c r="BL159" s="18" t="s">
        <v>157</v>
      </c>
      <c r="BM159" s="185" t="s">
        <v>605</v>
      </c>
    </row>
    <row r="160" spans="1:47" s="2" customFormat="1" ht="29.25">
      <c r="A160" s="35"/>
      <c r="B160" s="36"/>
      <c r="C160" s="37"/>
      <c r="D160" s="187" t="s">
        <v>163</v>
      </c>
      <c r="E160" s="37"/>
      <c r="F160" s="188" t="s">
        <v>4009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80</v>
      </c>
    </row>
    <row r="161" spans="1:65" s="2" customFormat="1" ht="16.5" customHeight="1">
      <c r="A161" s="35"/>
      <c r="B161" s="36"/>
      <c r="C161" s="174" t="s">
        <v>378</v>
      </c>
      <c r="D161" s="174" t="s">
        <v>152</v>
      </c>
      <c r="E161" s="175" t="s">
        <v>4010</v>
      </c>
      <c r="F161" s="176" t="s">
        <v>3960</v>
      </c>
      <c r="G161" s="177" t="s">
        <v>2320</v>
      </c>
      <c r="H161" s="178">
        <v>2</v>
      </c>
      <c r="I161" s="179"/>
      <c r="J161" s="180">
        <f>ROUND(I161*H161,2)</f>
        <v>0</v>
      </c>
      <c r="K161" s="176" t="s">
        <v>19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80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618</v>
      </c>
    </row>
    <row r="162" spans="1:47" s="2" customFormat="1" ht="29.25">
      <c r="A162" s="35"/>
      <c r="B162" s="36"/>
      <c r="C162" s="37"/>
      <c r="D162" s="187" t="s">
        <v>163</v>
      </c>
      <c r="E162" s="37"/>
      <c r="F162" s="188" t="s">
        <v>4011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80</v>
      </c>
    </row>
    <row r="163" spans="1:65" s="2" customFormat="1" ht="16.5" customHeight="1">
      <c r="A163" s="35"/>
      <c r="B163" s="36"/>
      <c r="C163" s="174" t="s">
        <v>385</v>
      </c>
      <c r="D163" s="174" t="s">
        <v>152</v>
      </c>
      <c r="E163" s="175" t="s">
        <v>4012</v>
      </c>
      <c r="F163" s="176" t="s">
        <v>3990</v>
      </c>
      <c r="G163" s="177" t="s">
        <v>2320</v>
      </c>
      <c r="H163" s="178">
        <v>1</v>
      </c>
      <c r="I163" s="179"/>
      <c r="J163" s="180">
        <f>ROUND(I163*H163,2)</f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632</v>
      </c>
    </row>
    <row r="164" spans="1:47" s="2" customFormat="1" ht="29.25">
      <c r="A164" s="35"/>
      <c r="B164" s="36"/>
      <c r="C164" s="37"/>
      <c r="D164" s="187" t="s">
        <v>163</v>
      </c>
      <c r="E164" s="37"/>
      <c r="F164" s="188" t="s">
        <v>4013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80</v>
      </c>
    </row>
    <row r="165" spans="1:65" s="2" customFormat="1" ht="24.2" customHeight="1">
      <c r="A165" s="35"/>
      <c r="B165" s="36"/>
      <c r="C165" s="174" t="s">
        <v>391</v>
      </c>
      <c r="D165" s="174" t="s">
        <v>152</v>
      </c>
      <c r="E165" s="175" t="s">
        <v>4014</v>
      </c>
      <c r="F165" s="176" t="s">
        <v>4015</v>
      </c>
      <c r="G165" s="177" t="s">
        <v>2320</v>
      </c>
      <c r="H165" s="178">
        <v>1</v>
      </c>
      <c r="I165" s="179"/>
      <c r="J165" s="180">
        <f>ROUND(I165*H165,2)</f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157</v>
      </c>
      <c r="BM165" s="185" t="s">
        <v>648</v>
      </c>
    </row>
    <row r="166" spans="1:47" s="2" customFormat="1" ht="29.25">
      <c r="A166" s="35"/>
      <c r="B166" s="36"/>
      <c r="C166" s="37"/>
      <c r="D166" s="187" t="s">
        <v>163</v>
      </c>
      <c r="E166" s="37"/>
      <c r="F166" s="188" t="s">
        <v>4016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163</v>
      </c>
      <c r="AU166" s="18" t="s">
        <v>80</v>
      </c>
    </row>
    <row r="167" spans="1:65" s="2" customFormat="1" ht="16.5" customHeight="1">
      <c r="A167" s="35"/>
      <c r="B167" s="36"/>
      <c r="C167" s="174" t="s">
        <v>397</v>
      </c>
      <c r="D167" s="174" t="s">
        <v>152</v>
      </c>
      <c r="E167" s="175" t="s">
        <v>4017</v>
      </c>
      <c r="F167" s="176" t="s">
        <v>3971</v>
      </c>
      <c r="G167" s="177" t="s">
        <v>2320</v>
      </c>
      <c r="H167" s="178">
        <v>1</v>
      </c>
      <c r="I167" s="179"/>
      <c r="J167" s="180">
        <f>ROUND(I167*H167,2)</f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660</v>
      </c>
    </row>
    <row r="168" spans="1:47" s="2" customFormat="1" ht="29.25">
      <c r="A168" s="35"/>
      <c r="B168" s="36"/>
      <c r="C168" s="37"/>
      <c r="D168" s="187" t="s">
        <v>163</v>
      </c>
      <c r="E168" s="37"/>
      <c r="F168" s="188" t="s">
        <v>4018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163</v>
      </c>
      <c r="AU168" s="18" t="s">
        <v>80</v>
      </c>
    </row>
    <row r="169" spans="1:65" s="2" customFormat="1" ht="24.2" customHeight="1">
      <c r="A169" s="35"/>
      <c r="B169" s="36"/>
      <c r="C169" s="174" t="s">
        <v>403</v>
      </c>
      <c r="D169" s="174" t="s">
        <v>152</v>
      </c>
      <c r="E169" s="175" t="s">
        <v>4019</v>
      </c>
      <c r="F169" s="176" t="s">
        <v>3973</v>
      </c>
      <c r="G169" s="177" t="s">
        <v>2359</v>
      </c>
      <c r="H169" s="178">
        <v>1</v>
      </c>
      <c r="I169" s="389"/>
      <c r="J169" s="180">
        <f>ROUND(I169*H169,2)</f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157</v>
      </c>
      <c r="BM169" s="185" t="s">
        <v>674</v>
      </c>
    </row>
    <row r="170" spans="1:47" s="2" customFormat="1" ht="29.25">
      <c r="A170" s="35"/>
      <c r="B170" s="36"/>
      <c r="C170" s="37"/>
      <c r="D170" s="187" t="s">
        <v>163</v>
      </c>
      <c r="E170" s="37"/>
      <c r="F170" s="188" t="s">
        <v>4020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80</v>
      </c>
    </row>
    <row r="171" spans="1:65" s="2" customFormat="1" ht="24.2" customHeight="1">
      <c r="A171" s="35"/>
      <c r="B171" s="36"/>
      <c r="C171" s="174" t="s">
        <v>410</v>
      </c>
      <c r="D171" s="174" t="s">
        <v>152</v>
      </c>
      <c r="E171" s="175" t="s">
        <v>4021</v>
      </c>
      <c r="F171" s="176" t="s">
        <v>3976</v>
      </c>
      <c r="G171" s="177" t="s">
        <v>2359</v>
      </c>
      <c r="H171" s="178">
        <v>1</v>
      </c>
      <c r="I171" s="389"/>
      <c r="J171" s="180">
        <f>ROUND(I171*H171,2)</f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688</v>
      </c>
    </row>
    <row r="172" spans="1:47" s="2" customFormat="1" ht="29.25">
      <c r="A172" s="35"/>
      <c r="B172" s="36"/>
      <c r="C172" s="37"/>
      <c r="D172" s="187" t="s">
        <v>163</v>
      </c>
      <c r="E172" s="37"/>
      <c r="F172" s="188" t="s">
        <v>4022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163</v>
      </c>
      <c r="AU172" s="18" t="s">
        <v>80</v>
      </c>
    </row>
    <row r="173" spans="1:65" s="2" customFormat="1" ht="16.5" customHeight="1">
      <c r="A173" s="35"/>
      <c r="B173" s="36"/>
      <c r="C173" s="174" t="s">
        <v>416</v>
      </c>
      <c r="D173" s="174" t="s">
        <v>152</v>
      </c>
      <c r="E173" s="175" t="s">
        <v>4023</v>
      </c>
      <c r="F173" s="176" t="s">
        <v>3963</v>
      </c>
      <c r="G173" s="177" t="s">
        <v>2320</v>
      </c>
      <c r="H173" s="178">
        <v>2</v>
      </c>
      <c r="I173" s="179"/>
      <c r="J173" s="180">
        <f>ROUND(I173*H173,2)</f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704</v>
      </c>
    </row>
    <row r="174" spans="1:47" s="2" customFormat="1" ht="29.25">
      <c r="A174" s="35"/>
      <c r="B174" s="36"/>
      <c r="C174" s="37"/>
      <c r="D174" s="187" t="s">
        <v>163</v>
      </c>
      <c r="E174" s="37"/>
      <c r="F174" s="188" t="s">
        <v>4024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80</v>
      </c>
    </row>
    <row r="175" spans="1:65" s="2" customFormat="1" ht="16.5" customHeight="1">
      <c r="A175" s="35"/>
      <c r="B175" s="36"/>
      <c r="C175" s="174" t="s">
        <v>422</v>
      </c>
      <c r="D175" s="174" t="s">
        <v>152</v>
      </c>
      <c r="E175" s="175" t="s">
        <v>4025</v>
      </c>
      <c r="F175" s="176" t="s">
        <v>3971</v>
      </c>
      <c r="G175" s="177" t="s">
        <v>2320</v>
      </c>
      <c r="H175" s="178">
        <v>2</v>
      </c>
      <c r="I175" s="179"/>
      <c r="J175" s="180">
        <f>ROUND(I175*H175,2)</f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80</v>
      </c>
      <c r="AY175" s="18" t="s">
        <v>149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80</v>
      </c>
      <c r="BK175" s="186">
        <f>ROUND(I175*H175,2)</f>
        <v>0</v>
      </c>
      <c r="BL175" s="18" t="s">
        <v>157</v>
      </c>
      <c r="BM175" s="185" t="s">
        <v>719</v>
      </c>
    </row>
    <row r="176" spans="1:47" s="2" customFormat="1" ht="29.25">
      <c r="A176" s="35"/>
      <c r="B176" s="36"/>
      <c r="C176" s="37"/>
      <c r="D176" s="187" t="s">
        <v>163</v>
      </c>
      <c r="E176" s="37"/>
      <c r="F176" s="188" t="s">
        <v>4026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163</v>
      </c>
      <c r="AU176" s="18" t="s">
        <v>80</v>
      </c>
    </row>
    <row r="177" spans="1:65" s="2" customFormat="1" ht="24.2" customHeight="1">
      <c r="A177" s="35"/>
      <c r="B177" s="36"/>
      <c r="C177" s="174" t="s">
        <v>432</v>
      </c>
      <c r="D177" s="174" t="s">
        <v>152</v>
      </c>
      <c r="E177" s="175" t="s">
        <v>4027</v>
      </c>
      <c r="F177" s="176" t="s">
        <v>3979</v>
      </c>
      <c r="G177" s="177" t="s">
        <v>2359</v>
      </c>
      <c r="H177" s="178">
        <v>1</v>
      </c>
      <c r="I177" s="389"/>
      <c r="J177" s="180">
        <f>ROUND(I177*H177,2)</f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80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736</v>
      </c>
    </row>
    <row r="178" spans="1:47" s="2" customFormat="1" ht="29.25">
      <c r="A178" s="35"/>
      <c r="B178" s="36"/>
      <c r="C178" s="37"/>
      <c r="D178" s="187" t="s">
        <v>163</v>
      </c>
      <c r="E178" s="37"/>
      <c r="F178" s="188" t="s">
        <v>4028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163</v>
      </c>
      <c r="AU178" s="18" t="s">
        <v>80</v>
      </c>
    </row>
    <row r="179" spans="1:65" s="2" customFormat="1" ht="16.5" customHeight="1">
      <c r="A179" s="35"/>
      <c r="B179" s="36"/>
      <c r="C179" s="174" t="s">
        <v>438</v>
      </c>
      <c r="D179" s="174" t="s">
        <v>152</v>
      </c>
      <c r="E179" s="175" t="s">
        <v>4029</v>
      </c>
      <c r="F179" s="176" t="s">
        <v>4030</v>
      </c>
      <c r="G179" s="177" t="s">
        <v>2320</v>
      </c>
      <c r="H179" s="178">
        <v>1</v>
      </c>
      <c r="I179" s="179"/>
      <c r="J179" s="180">
        <f>ROUND(I179*H179,2)</f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80</v>
      </c>
      <c r="AY179" s="18" t="s">
        <v>149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157</v>
      </c>
      <c r="BM179" s="185" t="s">
        <v>750</v>
      </c>
    </row>
    <row r="180" spans="1:47" s="2" customFormat="1" ht="29.25">
      <c r="A180" s="35"/>
      <c r="B180" s="36"/>
      <c r="C180" s="37"/>
      <c r="D180" s="187" t="s">
        <v>163</v>
      </c>
      <c r="E180" s="37"/>
      <c r="F180" s="188" t="s">
        <v>4031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80</v>
      </c>
    </row>
    <row r="181" spans="1:65" s="2" customFormat="1" ht="16.5" customHeight="1">
      <c r="A181" s="35"/>
      <c r="B181" s="36"/>
      <c r="C181" s="174" t="s">
        <v>444</v>
      </c>
      <c r="D181" s="174" t="s">
        <v>152</v>
      </c>
      <c r="E181" s="175" t="s">
        <v>4032</v>
      </c>
      <c r="F181" s="176" t="s">
        <v>3960</v>
      </c>
      <c r="G181" s="177" t="s">
        <v>2320</v>
      </c>
      <c r="H181" s="178">
        <v>1</v>
      </c>
      <c r="I181" s="179"/>
      <c r="J181" s="180">
        <f>ROUND(I181*H181,2)</f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80</v>
      </c>
      <c r="AY181" s="18" t="s">
        <v>149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157</v>
      </c>
      <c r="BM181" s="185" t="s">
        <v>1250</v>
      </c>
    </row>
    <row r="182" spans="1:47" s="2" customFormat="1" ht="29.25">
      <c r="A182" s="35"/>
      <c r="B182" s="36"/>
      <c r="C182" s="37"/>
      <c r="D182" s="187" t="s">
        <v>163</v>
      </c>
      <c r="E182" s="37"/>
      <c r="F182" s="188" t="s">
        <v>4033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163</v>
      </c>
      <c r="AU182" s="18" t="s">
        <v>80</v>
      </c>
    </row>
    <row r="183" spans="1:65" s="2" customFormat="1" ht="16.5" customHeight="1">
      <c r="A183" s="35"/>
      <c r="B183" s="36"/>
      <c r="C183" s="174" t="s">
        <v>450</v>
      </c>
      <c r="D183" s="174" t="s">
        <v>152</v>
      </c>
      <c r="E183" s="175" t="s">
        <v>4034</v>
      </c>
      <c r="F183" s="176" t="s">
        <v>3963</v>
      </c>
      <c r="G183" s="177" t="s">
        <v>2320</v>
      </c>
      <c r="H183" s="178">
        <v>2</v>
      </c>
      <c r="I183" s="179"/>
      <c r="J183" s="180">
        <f>ROUND(I183*H183,2)</f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80</v>
      </c>
      <c r="AY183" s="18" t="s">
        <v>149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80</v>
      </c>
      <c r="BK183" s="186">
        <f>ROUND(I183*H183,2)</f>
        <v>0</v>
      </c>
      <c r="BL183" s="18" t="s">
        <v>157</v>
      </c>
      <c r="BM183" s="185" t="s">
        <v>1262</v>
      </c>
    </row>
    <row r="184" spans="1:47" s="2" customFormat="1" ht="29.25">
      <c r="A184" s="35"/>
      <c r="B184" s="36"/>
      <c r="C184" s="37"/>
      <c r="D184" s="187" t="s">
        <v>163</v>
      </c>
      <c r="E184" s="37"/>
      <c r="F184" s="188" t="s">
        <v>4035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163</v>
      </c>
      <c r="AU184" s="18" t="s">
        <v>80</v>
      </c>
    </row>
    <row r="185" spans="1:65" s="2" customFormat="1" ht="16.5" customHeight="1">
      <c r="A185" s="35"/>
      <c r="B185" s="36"/>
      <c r="C185" s="174" t="s">
        <v>455</v>
      </c>
      <c r="D185" s="174" t="s">
        <v>152</v>
      </c>
      <c r="E185" s="175" t="s">
        <v>4036</v>
      </c>
      <c r="F185" s="176" t="s">
        <v>4037</v>
      </c>
      <c r="G185" s="177" t="s">
        <v>2320</v>
      </c>
      <c r="H185" s="178">
        <v>2</v>
      </c>
      <c r="I185" s="179"/>
      <c r="J185" s="180">
        <f>ROUND(I185*H185,2)</f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80</v>
      </c>
      <c r="AY185" s="18" t="s">
        <v>149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80</v>
      </c>
      <c r="BK185" s="186">
        <f>ROUND(I185*H185,2)</f>
        <v>0</v>
      </c>
      <c r="BL185" s="18" t="s">
        <v>157</v>
      </c>
      <c r="BM185" s="185" t="s">
        <v>1278</v>
      </c>
    </row>
    <row r="186" spans="1:47" s="2" customFormat="1" ht="29.25">
      <c r="A186" s="35"/>
      <c r="B186" s="36"/>
      <c r="C186" s="37"/>
      <c r="D186" s="187" t="s">
        <v>163</v>
      </c>
      <c r="E186" s="37"/>
      <c r="F186" s="188" t="s">
        <v>4038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80</v>
      </c>
    </row>
    <row r="187" spans="1:65" s="2" customFormat="1" ht="16.5" customHeight="1">
      <c r="A187" s="35"/>
      <c r="B187" s="36"/>
      <c r="C187" s="174" t="s">
        <v>461</v>
      </c>
      <c r="D187" s="174" t="s">
        <v>152</v>
      </c>
      <c r="E187" s="175" t="s">
        <v>4039</v>
      </c>
      <c r="F187" s="176" t="s">
        <v>4040</v>
      </c>
      <c r="G187" s="177" t="s">
        <v>2320</v>
      </c>
      <c r="H187" s="178">
        <v>2</v>
      </c>
      <c r="I187" s="179"/>
      <c r="J187" s="180">
        <f>ROUND(I187*H187,2)</f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80</v>
      </c>
      <c r="AY187" s="18" t="s">
        <v>149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157</v>
      </c>
      <c r="BM187" s="185" t="s">
        <v>1289</v>
      </c>
    </row>
    <row r="188" spans="1:47" s="2" customFormat="1" ht="29.25">
      <c r="A188" s="35"/>
      <c r="B188" s="36"/>
      <c r="C188" s="37"/>
      <c r="D188" s="187" t="s">
        <v>163</v>
      </c>
      <c r="E188" s="37"/>
      <c r="F188" s="188" t="s">
        <v>4041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163</v>
      </c>
      <c r="AU188" s="18" t="s">
        <v>80</v>
      </c>
    </row>
    <row r="189" spans="1:65" s="2" customFormat="1" ht="24.2" customHeight="1">
      <c r="A189" s="35"/>
      <c r="B189" s="36"/>
      <c r="C189" s="174" t="s">
        <v>470</v>
      </c>
      <c r="D189" s="174" t="s">
        <v>152</v>
      </c>
      <c r="E189" s="175" t="s">
        <v>4042</v>
      </c>
      <c r="F189" s="176" t="s">
        <v>4043</v>
      </c>
      <c r="G189" s="177" t="s">
        <v>2320</v>
      </c>
      <c r="H189" s="178">
        <v>1</v>
      </c>
      <c r="I189" s="179"/>
      <c r="J189" s="180">
        <f>ROUND(I189*H189,2)</f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80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1301</v>
      </c>
    </row>
    <row r="190" spans="1:47" s="2" customFormat="1" ht="29.25">
      <c r="A190" s="35"/>
      <c r="B190" s="36"/>
      <c r="C190" s="37"/>
      <c r="D190" s="187" t="s">
        <v>163</v>
      </c>
      <c r="E190" s="37"/>
      <c r="F190" s="188" t="s">
        <v>4044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163</v>
      </c>
      <c r="AU190" s="18" t="s">
        <v>80</v>
      </c>
    </row>
    <row r="191" spans="1:65" s="2" customFormat="1" ht="16.5" customHeight="1">
      <c r="A191" s="35"/>
      <c r="B191" s="36"/>
      <c r="C191" s="174" t="s">
        <v>476</v>
      </c>
      <c r="D191" s="174" t="s">
        <v>152</v>
      </c>
      <c r="E191" s="175" t="s">
        <v>4045</v>
      </c>
      <c r="F191" s="176" t="s">
        <v>4046</v>
      </c>
      <c r="G191" s="177" t="s">
        <v>2320</v>
      </c>
      <c r="H191" s="178">
        <v>1</v>
      </c>
      <c r="I191" s="179"/>
      <c r="J191" s="180">
        <f>ROUND(I191*H191,2)</f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80</v>
      </c>
      <c r="AY191" s="18" t="s">
        <v>149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157</v>
      </c>
      <c r="BM191" s="185" t="s">
        <v>1312</v>
      </c>
    </row>
    <row r="192" spans="1:47" s="2" customFormat="1" ht="29.25">
      <c r="A192" s="35"/>
      <c r="B192" s="36"/>
      <c r="C192" s="37"/>
      <c r="D192" s="187" t="s">
        <v>163</v>
      </c>
      <c r="E192" s="37"/>
      <c r="F192" s="188" t="s">
        <v>4047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163</v>
      </c>
      <c r="AU192" s="18" t="s">
        <v>80</v>
      </c>
    </row>
    <row r="193" spans="1:65" s="2" customFormat="1" ht="24.2" customHeight="1">
      <c r="A193" s="35"/>
      <c r="B193" s="36"/>
      <c r="C193" s="174" t="s">
        <v>483</v>
      </c>
      <c r="D193" s="174" t="s">
        <v>152</v>
      </c>
      <c r="E193" s="175" t="s">
        <v>4048</v>
      </c>
      <c r="F193" s="176" t="s">
        <v>4049</v>
      </c>
      <c r="G193" s="177" t="s">
        <v>2359</v>
      </c>
      <c r="H193" s="178">
        <v>2</v>
      </c>
      <c r="I193" s="389"/>
      <c r="J193" s="180">
        <f>ROUND(I193*H193,2)</f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80</v>
      </c>
      <c r="AY193" s="18" t="s">
        <v>149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157</v>
      </c>
      <c r="BM193" s="185" t="s">
        <v>1324</v>
      </c>
    </row>
    <row r="194" spans="1:47" s="2" customFormat="1" ht="29.25">
      <c r="A194" s="35"/>
      <c r="B194" s="36"/>
      <c r="C194" s="37"/>
      <c r="D194" s="187" t="s">
        <v>163</v>
      </c>
      <c r="E194" s="37"/>
      <c r="F194" s="188" t="s">
        <v>4050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80</v>
      </c>
    </row>
    <row r="195" spans="1:65" s="2" customFormat="1" ht="24.2" customHeight="1">
      <c r="A195" s="35"/>
      <c r="B195" s="36"/>
      <c r="C195" s="174" t="s">
        <v>489</v>
      </c>
      <c r="D195" s="174" t="s">
        <v>152</v>
      </c>
      <c r="E195" s="175" t="s">
        <v>4051</v>
      </c>
      <c r="F195" s="176" t="s">
        <v>4049</v>
      </c>
      <c r="G195" s="177" t="s">
        <v>2359</v>
      </c>
      <c r="H195" s="178">
        <v>5</v>
      </c>
      <c r="I195" s="389"/>
      <c r="J195" s="180">
        <f>ROUND(I195*H195,2)</f>
        <v>0</v>
      </c>
      <c r="K195" s="176" t="s">
        <v>19</v>
      </c>
      <c r="L195" s="40"/>
      <c r="M195" s="181" t="s">
        <v>19</v>
      </c>
      <c r="N195" s="182" t="s">
        <v>43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157</v>
      </c>
      <c r="AT195" s="185" t="s">
        <v>152</v>
      </c>
      <c r="AU195" s="185" t="s">
        <v>80</v>
      </c>
      <c r="AY195" s="18" t="s">
        <v>149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80</v>
      </c>
      <c r="BK195" s="186">
        <f>ROUND(I195*H195,2)</f>
        <v>0</v>
      </c>
      <c r="BL195" s="18" t="s">
        <v>157</v>
      </c>
      <c r="BM195" s="185" t="s">
        <v>1335</v>
      </c>
    </row>
    <row r="196" spans="1:47" s="2" customFormat="1" ht="29.25">
      <c r="A196" s="35"/>
      <c r="B196" s="36"/>
      <c r="C196" s="37"/>
      <c r="D196" s="187" t="s">
        <v>163</v>
      </c>
      <c r="E196" s="37"/>
      <c r="F196" s="188" t="s">
        <v>4052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163</v>
      </c>
      <c r="AU196" s="18" t="s">
        <v>80</v>
      </c>
    </row>
    <row r="197" spans="1:65" s="2" customFormat="1" ht="21.75" customHeight="1">
      <c r="A197" s="35"/>
      <c r="B197" s="36"/>
      <c r="C197" s="174" t="s">
        <v>497</v>
      </c>
      <c r="D197" s="174" t="s">
        <v>152</v>
      </c>
      <c r="E197" s="175" t="s">
        <v>4053</v>
      </c>
      <c r="F197" s="176" t="s">
        <v>4054</v>
      </c>
      <c r="G197" s="177" t="s">
        <v>2320</v>
      </c>
      <c r="H197" s="178">
        <v>1</v>
      </c>
      <c r="I197" s="179"/>
      <c r="J197" s="180">
        <f>ROUND(I197*H197,2)</f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80</v>
      </c>
      <c r="AY197" s="18" t="s">
        <v>149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157</v>
      </c>
      <c r="BM197" s="185" t="s">
        <v>1346</v>
      </c>
    </row>
    <row r="198" spans="1:47" s="2" customFormat="1" ht="29.25">
      <c r="A198" s="35"/>
      <c r="B198" s="36"/>
      <c r="C198" s="37"/>
      <c r="D198" s="187" t="s">
        <v>163</v>
      </c>
      <c r="E198" s="37"/>
      <c r="F198" s="188" t="s">
        <v>4055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163</v>
      </c>
      <c r="AU198" s="18" t="s">
        <v>80</v>
      </c>
    </row>
    <row r="199" spans="1:65" s="2" customFormat="1" ht="24.2" customHeight="1">
      <c r="A199" s="35"/>
      <c r="B199" s="36"/>
      <c r="C199" s="174" t="s">
        <v>505</v>
      </c>
      <c r="D199" s="174" t="s">
        <v>152</v>
      </c>
      <c r="E199" s="175" t="s">
        <v>4056</v>
      </c>
      <c r="F199" s="176" t="s">
        <v>4057</v>
      </c>
      <c r="G199" s="177" t="s">
        <v>2320</v>
      </c>
      <c r="H199" s="178">
        <v>1</v>
      </c>
      <c r="I199" s="179"/>
      <c r="J199" s="180">
        <f>ROUND(I199*H199,2)</f>
        <v>0</v>
      </c>
      <c r="K199" s="176" t="s">
        <v>19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80</v>
      </c>
      <c r="AY199" s="18" t="s">
        <v>149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157</v>
      </c>
      <c r="BM199" s="185" t="s">
        <v>1357</v>
      </c>
    </row>
    <row r="200" spans="1:47" s="2" customFormat="1" ht="29.25">
      <c r="A200" s="35"/>
      <c r="B200" s="36"/>
      <c r="C200" s="37"/>
      <c r="D200" s="187" t="s">
        <v>163</v>
      </c>
      <c r="E200" s="37"/>
      <c r="F200" s="188" t="s">
        <v>4058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163</v>
      </c>
      <c r="AU200" s="18" t="s">
        <v>80</v>
      </c>
    </row>
    <row r="201" spans="1:65" s="2" customFormat="1" ht="24.2" customHeight="1">
      <c r="A201" s="35"/>
      <c r="B201" s="36"/>
      <c r="C201" s="174" t="s">
        <v>516</v>
      </c>
      <c r="D201" s="174" t="s">
        <v>152</v>
      </c>
      <c r="E201" s="175" t="s">
        <v>4059</v>
      </c>
      <c r="F201" s="176" t="s">
        <v>4060</v>
      </c>
      <c r="G201" s="177" t="s">
        <v>2359</v>
      </c>
      <c r="H201" s="178">
        <v>1</v>
      </c>
      <c r="I201" s="389"/>
      <c r="J201" s="180">
        <f>ROUND(I201*H201,2)</f>
        <v>0</v>
      </c>
      <c r="K201" s="176" t="s">
        <v>19</v>
      </c>
      <c r="L201" s="40"/>
      <c r="M201" s="181" t="s">
        <v>19</v>
      </c>
      <c r="N201" s="182" t="s">
        <v>43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157</v>
      </c>
      <c r="AT201" s="185" t="s">
        <v>152</v>
      </c>
      <c r="AU201" s="185" t="s">
        <v>80</v>
      </c>
      <c r="AY201" s="18" t="s">
        <v>149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157</v>
      </c>
      <c r="BM201" s="185" t="s">
        <v>1368</v>
      </c>
    </row>
    <row r="202" spans="1:47" s="2" customFormat="1" ht="29.25">
      <c r="A202" s="35"/>
      <c r="B202" s="36"/>
      <c r="C202" s="37"/>
      <c r="D202" s="187" t="s">
        <v>163</v>
      </c>
      <c r="E202" s="37"/>
      <c r="F202" s="188" t="s">
        <v>4061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163</v>
      </c>
      <c r="AU202" s="18" t="s">
        <v>80</v>
      </c>
    </row>
    <row r="203" spans="1:65" s="2" customFormat="1" ht="24.2" customHeight="1">
      <c r="A203" s="35"/>
      <c r="B203" s="36"/>
      <c r="C203" s="174" t="s">
        <v>522</v>
      </c>
      <c r="D203" s="174" t="s">
        <v>152</v>
      </c>
      <c r="E203" s="175" t="s">
        <v>4062</v>
      </c>
      <c r="F203" s="176" t="s">
        <v>4049</v>
      </c>
      <c r="G203" s="177" t="s">
        <v>2359</v>
      </c>
      <c r="H203" s="178">
        <v>1</v>
      </c>
      <c r="I203" s="389"/>
      <c r="J203" s="180">
        <f>ROUND(I203*H203,2)</f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80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157</v>
      </c>
      <c r="BM203" s="185" t="s">
        <v>1380</v>
      </c>
    </row>
    <row r="204" spans="1:47" s="2" customFormat="1" ht="29.25">
      <c r="A204" s="35"/>
      <c r="B204" s="36"/>
      <c r="C204" s="37"/>
      <c r="D204" s="187" t="s">
        <v>163</v>
      </c>
      <c r="E204" s="37"/>
      <c r="F204" s="188" t="s">
        <v>4063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80</v>
      </c>
    </row>
    <row r="205" spans="1:65" s="2" customFormat="1" ht="21.75" customHeight="1">
      <c r="A205" s="35"/>
      <c r="B205" s="36"/>
      <c r="C205" s="174" t="s">
        <v>527</v>
      </c>
      <c r="D205" s="174" t="s">
        <v>152</v>
      </c>
      <c r="E205" s="175" t="s">
        <v>4064</v>
      </c>
      <c r="F205" s="176" t="s">
        <v>4054</v>
      </c>
      <c r="G205" s="177" t="s">
        <v>2320</v>
      </c>
      <c r="H205" s="178">
        <v>3</v>
      </c>
      <c r="I205" s="179"/>
      <c r="J205" s="180">
        <f>ROUND(I205*H205,2)</f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80</v>
      </c>
      <c r="AY205" s="18" t="s">
        <v>149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157</v>
      </c>
      <c r="BM205" s="185" t="s">
        <v>1393</v>
      </c>
    </row>
    <row r="206" spans="1:47" s="2" customFormat="1" ht="29.25">
      <c r="A206" s="35"/>
      <c r="B206" s="36"/>
      <c r="C206" s="37"/>
      <c r="D206" s="187" t="s">
        <v>163</v>
      </c>
      <c r="E206" s="37"/>
      <c r="F206" s="188" t="s">
        <v>4065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163</v>
      </c>
      <c r="AU206" s="18" t="s">
        <v>80</v>
      </c>
    </row>
    <row r="207" spans="1:65" s="2" customFormat="1" ht="16.5" customHeight="1">
      <c r="A207" s="35"/>
      <c r="B207" s="36"/>
      <c r="C207" s="174" t="s">
        <v>533</v>
      </c>
      <c r="D207" s="174" t="s">
        <v>152</v>
      </c>
      <c r="E207" s="175" t="s">
        <v>4066</v>
      </c>
      <c r="F207" s="176" t="s">
        <v>4067</v>
      </c>
      <c r="G207" s="177" t="s">
        <v>2320</v>
      </c>
      <c r="H207" s="178">
        <v>2</v>
      </c>
      <c r="I207" s="179"/>
      <c r="J207" s="180">
        <f>ROUND(I207*H207,2)</f>
        <v>0</v>
      </c>
      <c r="K207" s="176" t="s">
        <v>19</v>
      </c>
      <c r="L207" s="40"/>
      <c r="M207" s="181" t="s">
        <v>19</v>
      </c>
      <c r="N207" s="182" t="s">
        <v>43</v>
      </c>
      <c r="O207" s="65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157</v>
      </c>
      <c r="AT207" s="185" t="s">
        <v>152</v>
      </c>
      <c r="AU207" s="185" t="s">
        <v>80</v>
      </c>
      <c r="AY207" s="18" t="s">
        <v>149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80</v>
      </c>
      <c r="BK207" s="186">
        <f>ROUND(I207*H207,2)</f>
        <v>0</v>
      </c>
      <c r="BL207" s="18" t="s">
        <v>157</v>
      </c>
      <c r="BM207" s="185" t="s">
        <v>1403</v>
      </c>
    </row>
    <row r="208" spans="1:47" s="2" customFormat="1" ht="29.25">
      <c r="A208" s="35"/>
      <c r="B208" s="36"/>
      <c r="C208" s="37"/>
      <c r="D208" s="187" t="s">
        <v>163</v>
      </c>
      <c r="E208" s="37"/>
      <c r="F208" s="188" t="s">
        <v>4068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163</v>
      </c>
      <c r="AU208" s="18" t="s">
        <v>80</v>
      </c>
    </row>
    <row r="209" spans="1:65" s="2" customFormat="1" ht="24.2" customHeight="1">
      <c r="A209" s="35"/>
      <c r="B209" s="36"/>
      <c r="C209" s="174" t="s">
        <v>540</v>
      </c>
      <c r="D209" s="174" t="s">
        <v>152</v>
      </c>
      <c r="E209" s="175" t="s">
        <v>4069</v>
      </c>
      <c r="F209" s="176" t="s">
        <v>3979</v>
      </c>
      <c r="G209" s="177" t="s">
        <v>2359</v>
      </c>
      <c r="H209" s="178">
        <v>1</v>
      </c>
      <c r="I209" s="389"/>
      <c r="J209" s="180">
        <f>ROUND(I209*H209,2)</f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80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157</v>
      </c>
      <c r="BM209" s="185" t="s">
        <v>1415</v>
      </c>
    </row>
    <row r="210" spans="1:47" s="2" customFormat="1" ht="29.25">
      <c r="A210" s="35"/>
      <c r="B210" s="36"/>
      <c r="C210" s="37"/>
      <c r="D210" s="187" t="s">
        <v>163</v>
      </c>
      <c r="E210" s="37"/>
      <c r="F210" s="188" t="s">
        <v>4070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163</v>
      </c>
      <c r="AU210" s="18" t="s">
        <v>80</v>
      </c>
    </row>
    <row r="211" spans="1:65" s="2" customFormat="1" ht="16.5" customHeight="1">
      <c r="A211" s="35"/>
      <c r="B211" s="36"/>
      <c r="C211" s="174" t="s">
        <v>546</v>
      </c>
      <c r="D211" s="174" t="s">
        <v>152</v>
      </c>
      <c r="E211" s="175" t="s">
        <v>4071</v>
      </c>
      <c r="F211" s="176" t="s">
        <v>4072</v>
      </c>
      <c r="G211" s="177" t="s">
        <v>2359</v>
      </c>
      <c r="H211" s="178">
        <v>2</v>
      </c>
      <c r="I211" s="389"/>
      <c r="J211" s="180">
        <f>ROUND(I211*H211,2)</f>
        <v>0</v>
      </c>
      <c r="K211" s="176" t="s">
        <v>19</v>
      </c>
      <c r="L211" s="40"/>
      <c r="M211" s="181" t="s">
        <v>19</v>
      </c>
      <c r="N211" s="182" t="s">
        <v>43</v>
      </c>
      <c r="O211" s="65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157</v>
      </c>
      <c r="AT211" s="185" t="s">
        <v>152</v>
      </c>
      <c r="AU211" s="185" t="s">
        <v>80</v>
      </c>
      <c r="AY211" s="18" t="s">
        <v>149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157</v>
      </c>
      <c r="BM211" s="185" t="s">
        <v>1426</v>
      </c>
    </row>
    <row r="212" spans="1:47" s="2" customFormat="1" ht="29.25">
      <c r="A212" s="35"/>
      <c r="B212" s="36"/>
      <c r="C212" s="37"/>
      <c r="D212" s="187" t="s">
        <v>163</v>
      </c>
      <c r="E212" s="37"/>
      <c r="F212" s="188" t="s">
        <v>4073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163</v>
      </c>
      <c r="AU212" s="18" t="s">
        <v>80</v>
      </c>
    </row>
    <row r="213" spans="1:65" s="2" customFormat="1" ht="24.2" customHeight="1">
      <c r="A213" s="35"/>
      <c r="B213" s="36"/>
      <c r="C213" s="174" t="s">
        <v>555</v>
      </c>
      <c r="D213" s="174" t="s">
        <v>152</v>
      </c>
      <c r="E213" s="175" t="s">
        <v>4074</v>
      </c>
      <c r="F213" s="176" t="s">
        <v>4015</v>
      </c>
      <c r="G213" s="177" t="s">
        <v>2359</v>
      </c>
      <c r="H213" s="178">
        <v>1</v>
      </c>
      <c r="I213" s="389"/>
      <c r="J213" s="180">
        <f>ROUND(I213*H213,2)</f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80</v>
      </c>
      <c r="AY213" s="18" t="s">
        <v>149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80</v>
      </c>
      <c r="BK213" s="186">
        <f>ROUND(I213*H213,2)</f>
        <v>0</v>
      </c>
      <c r="BL213" s="18" t="s">
        <v>157</v>
      </c>
      <c r="BM213" s="185" t="s">
        <v>1435</v>
      </c>
    </row>
    <row r="214" spans="1:47" s="2" customFormat="1" ht="29.25">
      <c r="A214" s="35"/>
      <c r="B214" s="36"/>
      <c r="C214" s="37"/>
      <c r="D214" s="187" t="s">
        <v>163</v>
      </c>
      <c r="E214" s="37"/>
      <c r="F214" s="188" t="s">
        <v>4075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80</v>
      </c>
    </row>
    <row r="215" spans="1:65" s="2" customFormat="1" ht="24.2" customHeight="1">
      <c r="A215" s="35"/>
      <c r="B215" s="36"/>
      <c r="C215" s="174" t="s">
        <v>561</v>
      </c>
      <c r="D215" s="174" t="s">
        <v>152</v>
      </c>
      <c r="E215" s="175" t="s">
        <v>4076</v>
      </c>
      <c r="F215" s="176" t="s">
        <v>4077</v>
      </c>
      <c r="G215" s="177" t="s">
        <v>2320</v>
      </c>
      <c r="H215" s="178">
        <v>1</v>
      </c>
      <c r="I215" s="179"/>
      <c r="J215" s="180">
        <f>ROUND(I215*H215,2)</f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80</v>
      </c>
      <c r="AY215" s="18" t="s">
        <v>149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80</v>
      </c>
      <c r="BK215" s="186">
        <f>ROUND(I215*H215,2)</f>
        <v>0</v>
      </c>
      <c r="BL215" s="18" t="s">
        <v>157</v>
      </c>
      <c r="BM215" s="185" t="s">
        <v>1448</v>
      </c>
    </row>
    <row r="216" spans="1:47" s="2" customFormat="1" ht="29.25">
      <c r="A216" s="35"/>
      <c r="B216" s="36"/>
      <c r="C216" s="37"/>
      <c r="D216" s="187" t="s">
        <v>163</v>
      </c>
      <c r="E216" s="37"/>
      <c r="F216" s="188" t="s">
        <v>4078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80</v>
      </c>
    </row>
    <row r="217" spans="1:65" s="2" customFormat="1" ht="24.2" customHeight="1">
      <c r="A217" s="35"/>
      <c r="B217" s="36"/>
      <c r="C217" s="174" t="s">
        <v>567</v>
      </c>
      <c r="D217" s="174" t="s">
        <v>152</v>
      </c>
      <c r="E217" s="175" t="s">
        <v>4079</v>
      </c>
      <c r="F217" s="176" t="s">
        <v>4015</v>
      </c>
      <c r="G217" s="177" t="s">
        <v>2320</v>
      </c>
      <c r="H217" s="178">
        <v>1</v>
      </c>
      <c r="I217" s="179"/>
      <c r="J217" s="180">
        <f>ROUND(I217*H217,2)</f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80</v>
      </c>
      <c r="AY217" s="18" t="s">
        <v>149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157</v>
      </c>
      <c r="BM217" s="185" t="s">
        <v>1460</v>
      </c>
    </row>
    <row r="218" spans="1:47" s="2" customFormat="1" ht="29.25">
      <c r="A218" s="35"/>
      <c r="B218" s="36"/>
      <c r="C218" s="37"/>
      <c r="D218" s="187" t="s">
        <v>163</v>
      </c>
      <c r="E218" s="37"/>
      <c r="F218" s="188" t="s">
        <v>4080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80</v>
      </c>
    </row>
    <row r="219" spans="1:65" s="2" customFormat="1" ht="24.2" customHeight="1">
      <c r="A219" s="35"/>
      <c r="B219" s="36"/>
      <c r="C219" s="174" t="s">
        <v>573</v>
      </c>
      <c r="D219" s="174" t="s">
        <v>152</v>
      </c>
      <c r="E219" s="175" t="s">
        <v>4081</v>
      </c>
      <c r="F219" s="176" t="s">
        <v>3948</v>
      </c>
      <c r="G219" s="177" t="s">
        <v>2320</v>
      </c>
      <c r="H219" s="178">
        <v>2</v>
      </c>
      <c r="I219" s="179"/>
      <c r="J219" s="180">
        <f>ROUND(I219*H219,2)</f>
        <v>0</v>
      </c>
      <c r="K219" s="176" t="s">
        <v>19</v>
      </c>
      <c r="L219" s="40"/>
      <c r="M219" s="181" t="s">
        <v>19</v>
      </c>
      <c r="N219" s="182" t="s">
        <v>43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80</v>
      </c>
      <c r="AY219" s="18" t="s">
        <v>149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157</v>
      </c>
      <c r="BM219" s="185" t="s">
        <v>1471</v>
      </c>
    </row>
    <row r="220" spans="1:47" s="2" customFormat="1" ht="29.25">
      <c r="A220" s="35"/>
      <c r="B220" s="36"/>
      <c r="C220" s="37"/>
      <c r="D220" s="187" t="s">
        <v>163</v>
      </c>
      <c r="E220" s="37"/>
      <c r="F220" s="188" t="s">
        <v>4082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163</v>
      </c>
      <c r="AU220" s="18" t="s">
        <v>80</v>
      </c>
    </row>
    <row r="221" spans="1:65" s="2" customFormat="1" ht="24.2" customHeight="1">
      <c r="A221" s="35"/>
      <c r="B221" s="36"/>
      <c r="C221" s="174" t="s">
        <v>579</v>
      </c>
      <c r="D221" s="174" t="s">
        <v>152</v>
      </c>
      <c r="E221" s="175" t="s">
        <v>4083</v>
      </c>
      <c r="F221" s="176" t="s">
        <v>3950</v>
      </c>
      <c r="G221" s="177" t="s">
        <v>2320</v>
      </c>
      <c r="H221" s="178">
        <v>2</v>
      </c>
      <c r="I221" s="179"/>
      <c r="J221" s="180">
        <f>ROUND(I221*H221,2)</f>
        <v>0</v>
      </c>
      <c r="K221" s="176" t="s">
        <v>19</v>
      </c>
      <c r="L221" s="40"/>
      <c r="M221" s="181" t="s">
        <v>19</v>
      </c>
      <c r="N221" s="182" t="s">
        <v>43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157</v>
      </c>
      <c r="AT221" s="185" t="s">
        <v>152</v>
      </c>
      <c r="AU221" s="185" t="s">
        <v>80</v>
      </c>
      <c r="AY221" s="18" t="s">
        <v>149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157</v>
      </c>
      <c r="BM221" s="185" t="s">
        <v>1484</v>
      </c>
    </row>
    <row r="222" spans="1:47" s="2" customFormat="1" ht="29.25">
      <c r="A222" s="35"/>
      <c r="B222" s="36"/>
      <c r="C222" s="37"/>
      <c r="D222" s="187" t="s">
        <v>163</v>
      </c>
      <c r="E222" s="37"/>
      <c r="F222" s="188" t="s">
        <v>4084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163</v>
      </c>
      <c r="AU222" s="18" t="s">
        <v>80</v>
      </c>
    </row>
    <row r="223" spans="1:65" s="2" customFormat="1" ht="24.2" customHeight="1">
      <c r="A223" s="35"/>
      <c r="B223" s="36"/>
      <c r="C223" s="174" t="s">
        <v>585</v>
      </c>
      <c r="D223" s="174" t="s">
        <v>152</v>
      </c>
      <c r="E223" s="175" t="s">
        <v>4085</v>
      </c>
      <c r="F223" s="176" t="s">
        <v>3954</v>
      </c>
      <c r="G223" s="177" t="s">
        <v>2320</v>
      </c>
      <c r="H223" s="178">
        <v>2</v>
      </c>
      <c r="I223" s="179"/>
      <c r="J223" s="180">
        <f>ROUND(I223*H223,2)</f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80</v>
      </c>
      <c r="AY223" s="18" t="s">
        <v>149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80</v>
      </c>
      <c r="BK223" s="186">
        <f>ROUND(I223*H223,2)</f>
        <v>0</v>
      </c>
      <c r="BL223" s="18" t="s">
        <v>157</v>
      </c>
      <c r="BM223" s="185" t="s">
        <v>1495</v>
      </c>
    </row>
    <row r="224" spans="1:47" s="2" customFormat="1" ht="29.25">
      <c r="A224" s="35"/>
      <c r="B224" s="36"/>
      <c r="C224" s="37"/>
      <c r="D224" s="187" t="s">
        <v>163</v>
      </c>
      <c r="E224" s="37"/>
      <c r="F224" s="188" t="s">
        <v>4086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163</v>
      </c>
      <c r="AU224" s="18" t="s">
        <v>80</v>
      </c>
    </row>
    <row r="225" spans="1:65" s="2" customFormat="1" ht="24.2" customHeight="1">
      <c r="A225" s="35"/>
      <c r="B225" s="36"/>
      <c r="C225" s="174" t="s">
        <v>593</v>
      </c>
      <c r="D225" s="174" t="s">
        <v>152</v>
      </c>
      <c r="E225" s="175" t="s">
        <v>4087</v>
      </c>
      <c r="F225" s="176" t="s">
        <v>3986</v>
      </c>
      <c r="G225" s="177" t="s">
        <v>2320</v>
      </c>
      <c r="H225" s="178">
        <v>1</v>
      </c>
      <c r="I225" s="179"/>
      <c r="J225" s="180">
        <f>ROUND(I225*H225,2)</f>
        <v>0</v>
      </c>
      <c r="K225" s="176" t="s">
        <v>19</v>
      </c>
      <c r="L225" s="40"/>
      <c r="M225" s="181" t="s">
        <v>19</v>
      </c>
      <c r="N225" s="182" t="s">
        <v>43</v>
      </c>
      <c r="O225" s="65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157</v>
      </c>
      <c r="AT225" s="185" t="s">
        <v>152</v>
      </c>
      <c r="AU225" s="185" t="s">
        <v>80</v>
      </c>
      <c r="AY225" s="18" t="s">
        <v>149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157</v>
      </c>
      <c r="BM225" s="185" t="s">
        <v>1506</v>
      </c>
    </row>
    <row r="226" spans="1:47" s="2" customFormat="1" ht="29.25">
      <c r="A226" s="35"/>
      <c r="B226" s="36"/>
      <c r="C226" s="37"/>
      <c r="D226" s="187" t="s">
        <v>163</v>
      </c>
      <c r="E226" s="37"/>
      <c r="F226" s="188" t="s">
        <v>4088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163</v>
      </c>
      <c r="AU226" s="18" t="s">
        <v>80</v>
      </c>
    </row>
    <row r="227" spans="1:65" s="2" customFormat="1" ht="24.2" customHeight="1">
      <c r="A227" s="35"/>
      <c r="B227" s="36"/>
      <c r="C227" s="174" t="s">
        <v>599</v>
      </c>
      <c r="D227" s="174" t="s">
        <v>152</v>
      </c>
      <c r="E227" s="175" t="s">
        <v>4089</v>
      </c>
      <c r="F227" s="176" t="s">
        <v>3956</v>
      </c>
      <c r="G227" s="177" t="s">
        <v>2320</v>
      </c>
      <c r="H227" s="178">
        <v>2</v>
      </c>
      <c r="I227" s="179"/>
      <c r="J227" s="180">
        <f>ROUND(I227*H227,2)</f>
        <v>0</v>
      </c>
      <c r="K227" s="176" t="s">
        <v>19</v>
      </c>
      <c r="L227" s="40"/>
      <c r="M227" s="181" t="s">
        <v>19</v>
      </c>
      <c r="N227" s="182" t="s">
        <v>43</v>
      </c>
      <c r="O227" s="65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157</v>
      </c>
      <c r="AT227" s="185" t="s">
        <v>152</v>
      </c>
      <c r="AU227" s="185" t="s">
        <v>80</v>
      </c>
      <c r="AY227" s="18" t="s">
        <v>149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80</v>
      </c>
      <c r="BK227" s="186">
        <f>ROUND(I227*H227,2)</f>
        <v>0</v>
      </c>
      <c r="BL227" s="18" t="s">
        <v>157</v>
      </c>
      <c r="BM227" s="185" t="s">
        <v>1515</v>
      </c>
    </row>
    <row r="228" spans="1:47" s="2" customFormat="1" ht="29.25">
      <c r="A228" s="35"/>
      <c r="B228" s="36"/>
      <c r="C228" s="37"/>
      <c r="D228" s="187" t="s">
        <v>163</v>
      </c>
      <c r="E228" s="37"/>
      <c r="F228" s="188" t="s">
        <v>4090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163</v>
      </c>
      <c r="AU228" s="18" t="s">
        <v>80</v>
      </c>
    </row>
    <row r="229" spans="1:65" s="2" customFormat="1" ht="16.5" customHeight="1">
      <c r="A229" s="35"/>
      <c r="B229" s="36"/>
      <c r="C229" s="174" t="s">
        <v>605</v>
      </c>
      <c r="D229" s="174" t="s">
        <v>152</v>
      </c>
      <c r="E229" s="175" t="s">
        <v>4091</v>
      </c>
      <c r="F229" s="176" t="s">
        <v>3960</v>
      </c>
      <c r="G229" s="177" t="s">
        <v>2320</v>
      </c>
      <c r="H229" s="178">
        <v>2</v>
      </c>
      <c r="I229" s="179"/>
      <c r="J229" s="180">
        <f>ROUND(I229*H229,2)</f>
        <v>0</v>
      </c>
      <c r="K229" s="176" t="s">
        <v>19</v>
      </c>
      <c r="L229" s="40"/>
      <c r="M229" s="181" t="s">
        <v>19</v>
      </c>
      <c r="N229" s="182" t="s">
        <v>43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157</v>
      </c>
      <c r="AT229" s="185" t="s">
        <v>152</v>
      </c>
      <c r="AU229" s="185" t="s">
        <v>80</v>
      </c>
      <c r="AY229" s="18" t="s">
        <v>149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80</v>
      </c>
      <c r="BK229" s="186">
        <f>ROUND(I229*H229,2)</f>
        <v>0</v>
      </c>
      <c r="BL229" s="18" t="s">
        <v>157</v>
      </c>
      <c r="BM229" s="185" t="s">
        <v>1525</v>
      </c>
    </row>
    <row r="230" spans="1:47" s="2" customFormat="1" ht="29.25">
      <c r="A230" s="35"/>
      <c r="B230" s="36"/>
      <c r="C230" s="37"/>
      <c r="D230" s="187" t="s">
        <v>163</v>
      </c>
      <c r="E230" s="37"/>
      <c r="F230" s="188" t="s">
        <v>4092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163</v>
      </c>
      <c r="AU230" s="18" t="s">
        <v>80</v>
      </c>
    </row>
    <row r="231" spans="1:65" s="2" customFormat="1" ht="16.5" customHeight="1">
      <c r="A231" s="35"/>
      <c r="B231" s="36"/>
      <c r="C231" s="174" t="s">
        <v>611</v>
      </c>
      <c r="D231" s="174" t="s">
        <v>152</v>
      </c>
      <c r="E231" s="175" t="s">
        <v>4093</v>
      </c>
      <c r="F231" s="176" t="s">
        <v>3960</v>
      </c>
      <c r="G231" s="177" t="s">
        <v>2320</v>
      </c>
      <c r="H231" s="178">
        <v>2</v>
      </c>
      <c r="I231" s="179"/>
      <c r="J231" s="180">
        <f>ROUND(I231*H231,2)</f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80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1535</v>
      </c>
    </row>
    <row r="232" spans="1:47" s="2" customFormat="1" ht="29.25">
      <c r="A232" s="35"/>
      <c r="B232" s="36"/>
      <c r="C232" s="37"/>
      <c r="D232" s="187" t="s">
        <v>163</v>
      </c>
      <c r="E232" s="37"/>
      <c r="F232" s="188" t="s">
        <v>4094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163</v>
      </c>
      <c r="AU232" s="18" t="s">
        <v>80</v>
      </c>
    </row>
    <row r="233" spans="1:65" s="2" customFormat="1" ht="16.5" customHeight="1">
      <c r="A233" s="35"/>
      <c r="B233" s="36"/>
      <c r="C233" s="174" t="s">
        <v>618</v>
      </c>
      <c r="D233" s="174" t="s">
        <v>152</v>
      </c>
      <c r="E233" s="175" t="s">
        <v>4095</v>
      </c>
      <c r="F233" s="176" t="s">
        <v>3963</v>
      </c>
      <c r="G233" s="177" t="s">
        <v>2320</v>
      </c>
      <c r="H233" s="178">
        <v>2</v>
      </c>
      <c r="I233" s="179"/>
      <c r="J233" s="180">
        <f>ROUND(I233*H233,2)</f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80</v>
      </c>
      <c r="AY233" s="18" t="s">
        <v>149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80</v>
      </c>
      <c r="BK233" s="186">
        <f>ROUND(I233*H233,2)</f>
        <v>0</v>
      </c>
      <c r="BL233" s="18" t="s">
        <v>157</v>
      </c>
      <c r="BM233" s="185" t="s">
        <v>1545</v>
      </c>
    </row>
    <row r="234" spans="1:47" s="2" customFormat="1" ht="29.25">
      <c r="A234" s="35"/>
      <c r="B234" s="36"/>
      <c r="C234" s="37"/>
      <c r="D234" s="187" t="s">
        <v>163</v>
      </c>
      <c r="E234" s="37"/>
      <c r="F234" s="188" t="s">
        <v>4096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80</v>
      </c>
    </row>
    <row r="235" spans="1:65" s="2" customFormat="1" ht="16.5" customHeight="1">
      <c r="A235" s="35"/>
      <c r="B235" s="36"/>
      <c r="C235" s="174" t="s">
        <v>625</v>
      </c>
      <c r="D235" s="174" t="s">
        <v>152</v>
      </c>
      <c r="E235" s="175" t="s">
        <v>4097</v>
      </c>
      <c r="F235" s="176" t="s">
        <v>3965</v>
      </c>
      <c r="G235" s="177" t="s">
        <v>2320</v>
      </c>
      <c r="H235" s="178">
        <v>1</v>
      </c>
      <c r="I235" s="179"/>
      <c r="J235" s="180">
        <f>ROUND(I235*H235,2)</f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80</v>
      </c>
      <c r="AY235" s="18" t="s">
        <v>149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80</v>
      </c>
      <c r="BK235" s="186">
        <f>ROUND(I235*H235,2)</f>
        <v>0</v>
      </c>
      <c r="BL235" s="18" t="s">
        <v>157</v>
      </c>
      <c r="BM235" s="185" t="s">
        <v>1555</v>
      </c>
    </row>
    <row r="236" spans="1:47" s="2" customFormat="1" ht="29.25">
      <c r="A236" s="35"/>
      <c r="B236" s="36"/>
      <c r="C236" s="37"/>
      <c r="D236" s="187" t="s">
        <v>163</v>
      </c>
      <c r="E236" s="37"/>
      <c r="F236" s="188" t="s">
        <v>4098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80</v>
      </c>
    </row>
    <row r="237" spans="1:65" s="2" customFormat="1" ht="24.2" customHeight="1">
      <c r="A237" s="35"/>
      <c r="B237" s="36"/>
      <c r="C237" s="174" t="s">
        <v>632</v>
      </c>
      <c r="D237" s="174" t="s">
        <v>152</v>
      </c>
      <c r="E237" s="175" t="s">
        <v>4099</v>
      </c>
      <c r="F237" s="176" t="s">
        <v>3969</v>
      </c>
      <c r="G237" s="177" t="s">
        <v>2320</v>
      </c>
      <c r="H237" s="178">
        <v>2</v>
      </c>
      <c r="I237" s="179"/>
      <c r="J237" s="180">
        <f>ROUND(I237*H237,2)</f>
        <v>0</v>
      </c>
      <c r="K237" s="176" t="s">
        <v>19</v>
      </c>
      <c r="L237" s="40"/>
      <c r="M237" s="181" t="s">
        <v>19</v>
      </c>
      <c r="N237" s="182" t="s">
        <v>43</v>
      </c>
      <c r="O237" s="65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80</v>
      </c>
      <c r="AY237" s="18" t="s">
        <v>149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80</v>
      </c>
      <c r="BK237" s="186">
        <f>ROUND(I237*H237,2)</f>
        <v>0</v>
      </c>
      <c r="BL237" s="18" t="s">
        <v>157</v>
      </c>
      <c r="BM237" s="185" t="s">
        <v>1565</v>
      </c>
    </row>
    <row r="238" spans="1:47" s="2" customFormat="1" ht="29.25">
      <c r="A238" s="35"/>
      <c r="B238" s="36"/>
      <c r="C238" s="37"/>
      <c r="D238" s="187" t="s">
        <v>163</v>
      </c>
      <c r="E238" s="37"/>
      <c r="F238" s="188" t="s">
        <v>4100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163</v>
      </c>
      <c r="AU238" s="18" t="s">
        <v>80</v>
      </c>
    </row>
    <row r="239" spans="1:65" s="2" customFormat="1" ht="16.5" customHeight="1">
      <c r="A239" s="35"/>
      <c r="B239" s="36"/>
      <c r="C239" s="174" t="s">
        <v>638</v>
      </c>
      <c r="D239" s="174" t="s">
        <v>152</v>
      </c>
      <c r="E239" s="175" t="s">
        <v>4101</v>
      </c>
      <c r="F239" s="176" t="s">
        <v>3971</v>
      </c>
      <c r="G239" s="177" t="s">
        <v>2320</v>
      </c>
      <c r="H239" s="178">
        <v>2</v>
      </c>
      <c r="I239" s="179"/>
      <c r="J239" s="180">
        <f>ROUND(I239*H239,2)</f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80</v>
      </c>
      <c r="AY239" s="18" t="s">
        <v>149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80</v>
      </c>
      <c r="BK239" s="186">
        <f>ROUND(I239*H239,2)</f>
        <v>0</v>
      </c>
      <c r="BL239" s="18" t="s">
        <v>157</v>
      </c>
      <c r="BM239" s="185" t="s">
        <v>1578</v>
      </c>
    </row>
    <row r="240" spans="1:47" s="2" customFormat="1" ht="29.25">
      <c r="A240" s="35"/>
      <c r="B240" s="36"/>
      <c r="C240" s="37"/>
      <c r="D240" s="187" t="s">
        <v>163</v>
      </c>
      <c r="E240" s="37"/>
      <c r="F240" s="188" t="s">
        <v>4102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163</v>
      </c>
      <c r="AU240" s="18" t="s">
        <v>80</v>
      </c>
    </row>
    <row r="241" spans="1:65" s="2" customFormat="1" ht="16.5" customHeight="1">
      <c r="A241" s="35"/>
      <c r="B241" s="36"/>
      <c r="C241" s="174" t="s">
        <v>648</v>
      </c>
      <c r="D241" s="174" t="s">
        <v>152</v>
      </c>
      <c r="E241" s="175" t="s">
        <v>4103</v>
      </c>
      <c r="F241" s="176" t="s">
        <v>4104</v>
      </c>
      <c r="G241" s="177" t="s">
        <v>2320</v>
      </c>
      <c r="H241" s="178">
        <v>1</v>
      </c>
      <c r="I241" s="179"/>
      <c r="J241" s="180">
        <f>ROUND(I241*H241,2)</f>
        <v>0</v>
      </c>
      <c r="K241" s="176" t="s">
        <v>19</v>
      </c>
      <c r="L241" s="40"/>
      <c r="M241" s="181" t="s">
        <v>19</v>
      </c>
      <c r="N241" s="182" t="s">
        <v>43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157</v>
      </c>
      <c r="AT241" s="185" t="s">
        <v>152</v>
      </c>
      <c r="AU241" s="185" t="s">
        <v>80</v>
      </c>
      <c r="AY241" s="18" t="s">
        <v>149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80</v>
      </c>
      <c r="BK241" s="186">
        <f>ROUND(I241*H241,2)</f>
        <v>0</v>
      </c>
      <c r="BL241" s="18" t="s">
        <v>157</v>
      </c>
      <c r="BM241" s="185" t="s">
        <v>1592</v>
      </c>
    </row>
    <row r="242" spans="1:47" s="2" customFormat="1" ht="29.25">
      <c r="A242" s="35"/>
      <c r="B242" s="36"/>
      <c r="C242" s="37"/>
      <c r="D242" s="187" t="s">
        <v>163</v>
      </c>
      <c r="E242" s="37"/>
      <c r="F242" s="188" t="s">
        <v>4105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163</v>
      </c>
      <c r="AU242" s="18" t="s">
        <v>80</v>
      </c>
    </row>
    <row r="243" spans="1:65" s="2" customFormat="1" ht="24.2" customHeight="1">
      <c r="A243" s="35"/>
      <c r="B243" s="36"/>
      <c r="C243" s="174" t="s">
        <v>654</v>
      </c>
      <c r="D243" s="174" t="s">
        <v>152</v>
      </c>
      <c r="E243" s="175" t="s">
        <v>4106</v>
      </c>
      <c r="F243" s="176" t="s">
        <v>3973</v>
      </c>
      <c r="G243" s="177" t="s">
        <v>2359</v>
      </c>
      <c r="H243" s="178">
        <v>1</v>
      </c>
      <c r="I243" s="389"/>
      <c r="J243" s="180">
        <f>ROUND(I243*H243,2)</f>
        <v>0</v>
      </c>
      <c r="K243" s="176" t="s">
        <v>19</v>
      </c>
      <c r="L243" s="40"/>
      <c r="M243" s="181" t="s">
        <v>19</v>
      </c>
      <c r="N243" s="182" t="s">
        <v>43</v>
      </c>
      <c r="O243" s="65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157</v>
      </c>
      <c r="AT243" s="185" t="s">
        <v>152</v>
      </c>
      <c r="AU243" s="185" t="s">
        <v>80</v>
      </c>
      <c r="AY243" s="18" t="s">
        <v>149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80</v>
      </c>
      <c r="BK243" s="186">
        <f>ROUND(I243*H243,2)</f>
        <v>0</v>
      </c>
      <c r="BL243" s="18" t="s">
        <v>157</v>
      </c>
      <c r="BM243" s="185" t="s">
        <v>1602</v>
      </c>
    </row>
    <row r="244" spans="1:47" s="2" customFormat="1" ht="29.25">
      <c r="A244" s="35"/>
      <c r="B244" s="36"/>
      <c r="C244" s="37"/>
      <c r="D244" s="187" t="s">
        <v>163</v>
      </c>
      <c r="E244" s="37"/>
      <c r="F244" s="188" t="s">
        <v>4107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163</v>
      </c>
      <c r="AU244" s="18" t="s">
        <v>80</v>
      </c>
    </row>
    <row r="245" spans="1:65" s="2" customFormat="1" ht="24.2" customHeight="1">
      <c r="A245" s="35"/>
      <c r="B245" s="36"/>
      <c r="C245" s="174" t="s">
        <v>660</v>
      </c>
      <c r="D245" s="174" t="s">
        <v>152</v>
      </c>
      <c r="E245" s="175" t="s">
        <v>4108</v>
      </c>
      <c r="F245" s="176" t="s">
        <v>4049</v>
      </c>
      <c r="G245" s="177" t="s">
        <v>2359</v>
      </c>
      <c r="H245" s="178">
        <v>2</v>
      </c>
      <c r="I245" s="389"/>
      <c r="J245" s="180">
        <f>ROUND(I245*H245,2)</f>
        <v>0</v>
      </c>
      <c r="K245" s="176" t="s">
        <v>19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80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1611</v>
      </c>
    </row>
    <row r="246" spans="1:47" s="2" customFormat="1" ht="29.25">
      <c r="A246" s="35"/>
      <c r="B246" s="36"/>
      <c r="C246" s="37"/>
      <c r="D246" s="187" t="s">
        <v>163</v>
      </c>
      <c r="E246" s="37"/>
      <c r="F246" s="188" t="s">
        <v>4109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163</v>
      </c>
      <c r="AU246" s="18" t="s">
        <v>80</v>
      </c>
    </row>
    <row r="247" spans="1:65" s="2" customFormat="1" ht="24.2" customHeight="1">
      <c r="A247" s="35"/>
      <c r="B247" s="36"/>
      <c r="C247" s="174" t="s">
        <v>666</v>
      </c>
      <c r="D247" s="174" t="s">
        <v>152</v>
      </c>
      <c r="E247" s="175" t="s">
        <v>4110</v>
      </c>
      <c r="F247" s="176" t="s">
        <v>3950</v>
      </c>
      <c r="G247" s="177" t="s">
        <v>2320</v>
      </c>
      <c r="H247" s="178">
        <v>2</v>
      </c>
      <c r="I247" s="179"/>
      <c r="J247" s="180">
        <f>ROUND(I247*H247,2)</f>
        <v>0</v>
      </c>
      <c r="K247" s="176" t="s">
        <v>19</v>
      </c>
      <c r="L247" s="40"/>
      <c r="M247" s="181" t="s">
        <v>19</v>
      </c>
      <c r="N247" s="182" t="s">
        <v>43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157</v>
      </c>
      <c r="AT247" s="185" t="s">
        <v>152</v>
      </c>
      <c r="AU247" s="185" t="s">
        <v>80</v>
      </c>
      <c r="AY247" s="18" t="s">
        <v>149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80</v>
      </c>
      <c r="BK247" s="186">
        <f>ROUND(I247*H247,2)</f>
        <v>0</v>
      </c>
      <c r="BL247" s="18" t="s">
        <v>157</v>
      </c>
      <c r="BM247" s="185" t="s">
        <v>1624</v>
      </c>
    </row>
    <row r="248" spans="1:47" s="2" customFormat="1" ht="29.25">
      <c r="A248" s="35"/>
      <c r="B248" s="36"/>
      <c r="C248" s="37"/>
      <c r="D248" s="187" t="s">
        <v>163</v>
      </c>
      <c r="E248" s="37"/>
      <c r="F248" s="188" t="s">
        <v>4111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80</v>
      </c>
    </row>
    <row r="249" spans="1:65" s="2" customFormat="1" ht="24.2" customHeight="1">
      <c r="A249" s="35"/>
      <c r="B249" s="36"/>
      <c r="C249" s="174" t="s">
        <v>674</v>
      </c>
      <c r="D249" s="174" t="s">
        <v>152</v>
      </c>
      <c r="E249" s="175" t="s">
        <v>4112</v>
      </c>
      <c r="F249" s="176" t="s">
        <v>3950</v>
      </c>
      <c r="G249" s="177" t="s">
        <v>2320</v>
      </c>
      <c r="H249" s="178">
        <v>2</v>
      </c>
      <c r="I249" s="179"/>
      <c r="J249" s="180">
        <f>ROUND(I249*H249,2)</f>
        <v>0</v>
      </c>
      <c r="K249" s="176" t="s">
        <v>19</v>
      </c>
      <c r="L249" s="40"/>
      <c r="M249" s="181" t="s">
        <v>19</v>
      </c>
      <c r="N249" s="182" t="s">
        <v>43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157</v>
      </c>
      <c r="AT249" s="185" t="s">
        <v>152</v>
      </c>
      <c r="AU249" s="185" t="s">
        <v>80</v>
      </c>
      <c r="AY249" s="18" t="s">
        <v>149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157</v>
      </c>
      <c r="BM249" s="185" t="s">
        <v>1636</v>
      </c>
    </row>
    <row r="250" spans="1:47" s="2" customFormat="1" ht="29.25">
      <c r="A250" s="35"/>
      <c r="B250" s="36"/>
      <c r="C250" s="37"/>
      <c r="D250" s="187" t="s">
        <v>163</v>
      </c>
      <c r="E250" s="37"/>
      <c r="F250" s="188" t="s">
        <v>4113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163</v>
      </c>
      <c r="AU250" s="18" t="s">
        <v>80</v>
      </c>
    </row>
    <row r="251" spans="1:65" s="2" customFormat="1" ht="24.2" customHeight="1">
      <c r="A251" s="35"/>
      <c r="B251" s="36"/>
      <c r="C251" s="174" t="s">
        <v>680</v>
      </c>
      <c r="D251" s="174" t="s">
        <v>152</v>
      </c>
      <c r="E251" s="175" t="s">
        <v>4114</v>
      </c>
      <c r="F251" s="176" t="s">
        <v>3984</v>
      </c>
      <c r="G251" s="177" t="s">
        <v>2320</v>
      </c>
      <c r="H251" s="178">
        <v>2</v>
      </c>
      <c r="I251" s="179"/>
      <c r="J251" s="180">
        <f>ROUND(I251*H251,2)</f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80</v>
      </c>
      <c r="AY251" s="18" t="s">
        <v>149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18" t="s">
        <v>80</v>
      </c>
      <c r="BK251" s="186">
        <f>ROUND(I251*H251,2)</f>
        <v>0</v>
      </c>
      <c r="BL251" s="18" t="s">
        <v>157</v>
      </c>
      <c r="BM251" s="185" t="s">
        <v>1647</v>
      </c>
    </row>
    <row r="252" spans="1:47" s="2" customFormat="1" ht="29.25">
      <c r="A252" s="35"/>
      <c r="B252" s="36"/>
      <c r="C252" s="37"/>
      <c r="D252" s="187" t="s">
        <v>163</v>
      </c>
      <c r="E252" s="37"/>
      <c r="F252" s="188" t="s">
        <v>4115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163</v>
      </c>
      <c r="AU252" s="18" t="s">
        <v>80</v>
      </c>
    </row>
    <row r="253" spans="1:65" s="2" customFormat="1" ht="24.2" customHeight="1">
      <c r="A253" s="35"/>
      <c r="B253" s="36"/>
      <c r="C253" s="174" t="s">
        <v>688</v>
      </c>
      <c r="D253" s="174" t="s">
        <v>152</v>
      </c>
      <c r="E253" s="175" t="s">
        <v>4116</v>
      </c>
      <c r="F253" s="176" t="s">
        <v>3986</v>
      </c>
      <c r="G253" s="177" t="s">
        <v>2320</v>
      </c>
      <c r="H253" s="178">
        <v>1</v>
      </c>
      <c r="I253" s="179"/>
      <c r="J253" s="180">
        <f>ROUND(I253*H253,2)</f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80</v>
      </c>
      <c r="AY253" s="18" t="s">
        <v>149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157</v>
      </c>
      <c r="BM253" s="185" t="s">
        <v>1659</v>
      </c>
    </row>
    <row r="254" spans="1:47" s="2" customFormat="1" ht="29.25">
      <c r="A254" s="35"/>
      <c r="B254" s="36"/>
      <c r="C254" s="37"/>
      <c r="D254" s="187" t="s">
        <v>163</v>
      </c>
      <c r="E254" s="37"/>
      <c r="F254" s="188" t="s">
        <v>4117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163</v>
      </c>
      <c r="AU254" s="18" t="s">
        <v>80</v>
      </c>
    </row>
    <row r="255" spans="1:65" s="2" customFormat="1" ht="24.2" customHeight="1">
      <c r="A255" s="35"/>
      <c r="B255" s="36"/>
      <c r="C255" s="174" t="s">
        <v>695</v>
      </c>
      <c r="D255" s="174" t="s">
        <v>152</v>
      </c>
      <c r="E255" s="175" t="s">
        <v>4118</v>
      </c>
      <c r="F255" s="176" t="s">
        <v>3956</v>
      </c>
      <c r="G255" s="177" t="s">
        <v>2320</v>
      </c>
      <c r="H255" s="178">
        <v>1</v>
      </c>
      <c r="I255" s="179"/>
      <c r="J255" s="180">
        <f>ROUND(I255*H255,2)</f>
        <v>0</v>
      </c>
      <c r="K255" s="176" t="s">
        <v>19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80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157</v>
      </c>
      <c r="BM255" s="185" t="s">
        <v>1669</v>
      </c>
    </row>
    <row r="256" spans="1:47" s="2" customFormat="1" ht="29.25">
      <c r="A256" s="35"/>
      <c r="B256" s="36"/>
      <c r="C256" s="37"/>
      <c r="D256" s="187" t="s">
        <v>163</v>
      </c>
      <c r="E256" s="37"/>
      <c r="F256" s="188" t="s">
        <v>4119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163</v>
      </c>
      <c r="AU256" s="18" t="s">
        <v>80</v>
      </c>
    </row>
    <row r="257" spans="1:65" s="2" customFormat="1" ht="16.5" customHeight="1">
      <c r="A257" s="35"/>
      <c r="B257" s="36"/>
      <c r="C257" s="174" t="s">
        <v>704</v>
      </c>
      <c r="D257" s="174" t="s">
        <v>152</v>
      </c>
      <c r="E257" s="175" t="s">
        <v>4120</v>
      </c>
      <c r="F257" s="176" t="s">
        <v>3960</v>
      </c>
      <c r="G257" s="177" t="s">
        <v>2320</v>
      </c>
      <c r="H257" s="178">
        <v>2</v>
      </c>
      <c r="I257" s="179"/>
      <c r="J257" s="180">
        <f>ROUND(I257*H257,2)</f>
        <v>0</v>
      </c>
      <c r="K257" s="176" t="s">
        <v>19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80</v>
      </c>
      <c r="AY257" s="18" t="s">
        <v>149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157</v>
      </c>
      <c r="BM257" s="185" t="s">
        <v>1682</v>
      </c>
    </row>
    <row r="258" spans="1:47" s="2" customFormat="1" ht="29.25">
      <c r="A258" s="35"/>
      <c r="B258" s="36"/>
      <c r="C258" s="37"/>
      <c r="D258" s="187" t="s">
        <v>163</v>
      </c>
      <c r="E258" s="37"/>
      <c r="F258" s="188" t="s">
        <v>4121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163</v>
      </c>
      <c r="AU258" s="18" t="s">
        <v>80</v>
      </c>
    </row>
    <row r="259" spans="1:65" s="2" customFormat="1" ht="16.5" customHeight="1">
      <c r="A259" s="35"/>
      <c r="B259" s="36"/>
      <c r="C259" s="174" t="s">
        <v>711</v>
      </c>
      <c r="D259" s="174" t="s">
        <v>152</v>
      </c>
      <c r="E259" s="175" t="s">
        <v>4122</v>
      </c>
      <c r="F259" s="176" t="s">
        <v>3990</v>
      </c>
      <c r="G259" s="177" t="s">
        <v>2320</v>
      </c>
      <c r="H259" s="178">
        <v>1</v>
      </c>
      <c r="I259" s="179"/>
      <c r="J259" s="180">
        <f>ROUND(I259*H259,2)</f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80</v>
      </c>
      <c r="AY259" s="18" t="s">
        <v>149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80</v>
      </c>
      <c r="BK259" s="186">
        <f>ROUND(I259*H259,2)</f>
        <v>0</v>
      </c>
      <c r="BL259" s="18" t="s">
        <v>157</v>
      </c>
      <c r="BM259" s="185" t="s">
        <v>1695</v>
      </c>
    </row>
    <row r="260" spans="1:47" s="2" customFormat="1" ht="29.25">
      <c r="A260" s="35"/>
      <c r="B260" s="36"/>
      <c r="C260" s="37"/>
      <c r="D260" s="187" t="s">
        <v>163</v>
      </c>
      <c r="E260" s="37"/>
      <c r="F260" s="188" t="s">
        <v>4123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163</v>
      </c>
      <c r="AU260" s="18" t="s">
        <v>80</v>
      </c>
    </row>
    <row r="261" spans="1:65" s="2" customFormat="1" ht="16.5" customHeight="1">
      <c r="A261" s="35"/>
      <c r="B261" s="36"/>
      <c r="C261" s="174" t="s">
        <v>719</v>
      </c>
      <c r="D261" s="174" t="s">
        <v>152</v>
      </c>
      <c r="E261" s="175" t="s">
        <v>4124</v>
      </c>
      <c r="F261" s="176" t="s">
        <v>3992</v>
      </c>
      <c r="G261" s="177" t="s">
        <v>2320</v>
      </c>
      <c r="H261" s="178">
        <v>1</v>
      </c>
      <c r="I261" s="179"/>
      <c r="J261" s="180">
        <f>ROUND(I261*H261,2)</f>
        <v>0</v>
      </c>
      <c r="K261" s="176" t="s">
        <v>19</v>
      </c>
      <c r="L261" s="40"/>
      <c r="M261" s="181" t="s">
        <v>19</v>
      </c>
      <c r="N261" s="182" t="s">
        <v>43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157</v>
      </c>
      <c r="AT261" s="185" t="s">
        <v>152</v>
      </c>
      <c r="AU261" s="185" t="s">
        <v>80</v>
      </c>
      <c r="AY261" s="18" t="s">
        <v>149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80</v>
      </c>
      <c r="BK261" s="186">
        <f>ROUND(I261*H261,2)</f>
        <v>0</v>
      </c>
      <c r="BL261" s="18" t="s">
        <v>157</v>
      </c>
      <c r="BM261" s="185" t="s">
        <v>1709</v>
      </c>
    </row>
    <row r="262" spans="1:47" s="2" customFormat="1" ht="29.25">
      <c r="A262" s="35"/>
      <c r="B262" s="36"/>
      <c r="C262" s="37"/>
      <c r="D262" s="187" t="s">
        <v>163</v>
      </c>
      <c r="E262" s="37"/>
      <c r="F262" s="188" t="s">
        <v>4125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80</v>
      </c>
    </row>
    <row r="263" spans="1:65" s="2" customFormat="1" ht="24.2" customHeight="1">
      <c r="A263" s="35"/>
      <c r="B263" s="36"/>
      <c r="C263" s="174" t="s">
        <v>731</v>
      </c>
      <c r="D263" s="174" t="s">
        <v>152</v>
      </c>
      <c r="E263" s="175" t="s">
        <v>4126</v>
      </c>
      <c r="F263" s="176" t="s">
        <v>3994</v>
      </c>
      <c r="G263" s="177" t="s">
        <v>2320</v>
      </c>
      <c r="H263" s="178">
        <v>1</v>
      </c>
      <c r="I263" s="179"/>
      <c r="J263" s="180">
        <f>ROUND(I263*H263,2)</f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80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1726</v>
      </c>
    </row>
    <row r="264" spans="1:47" s="2" customFormat="1" ht="29.25">
      <c r="A264" s="35"/>
      <c r="B264" s="36"/>
      <c r="C264" s="37"/>
      <c r="D264" s="187" t="s">
        <v>163</v>
      </c>
      <c r="E264" s="37"/>
      <c r="F264" s="188" t="s">
        <v>4127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163</v>
      </c>
      <c r="AU264" s="18" t="s">
        <v>80</v>
      </c>
    </row>
    <row r="265" spans="1:65" s="2" customFormat="1" ht="16.5" customHeight="1">
      <c r="A265" s="35"/>
      <c r="B265" s="36"/>
      <c r="C265" s="174" t="s">
        <v>736</v>
      </c>
      <c r="D265" s="174" t="s">
        <v>152</v>
      </c>
      <c r="E265" s="175" t="s">
        <v>4128</v>
      </c>
      <c r="F265" s="176" t="s">
        <v>3971</v>
      </c>
      <c r="G265" s="177" t="s">
        <v>2320</v>
      </c>
      <c r="H265" s="178">
        <v>1</v>
      </c>
      <c r="I265" s="179"/>
      <c r="J265" s="180">
        <f>ROUND(I265*H265,2)</f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80</v>
      </c>
      <c r="AY265" s="18" t="s">
        <v>149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157</v>
      </c>
      <c r="BM265" s="185" t="s">
        <v>1739</v>
      </c>
    </row>
    <row r="266" spans="1:47" s="2" customFormat="1" ht="29.25">
      <c r="A266" s="35"/>
      <c r="B266" s="36"/>
      <c r="C266" s="37"/>
      <c r="D266" s="187" t="s">
        <v>163</v>
      </c>
      <c r="E266" s="37"/>
      <c r="F266" s="188" t="s">
        <v>4129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163</v>
      </c>
      <c r="AU266" s="18" t="s">
        <v>80</v>
      </c>
    </row>
    <row r="267" spans="1:65" s="2" customFormat="1" ht="24.2" customHeight="1">
      <c r="A267" s="35"/>
      <c r="B267" s="36"/>
      <c r="C267" s="174" t="s">
        <v>742</v>
      </c>
      <c r="D267" s="174" t="s">
        <v>152</v>
      </c>
      <c r="E267" s="175" t="s">
        <v>4130</v>
      </c>
      <c r="F267" s="176" t="s">
        <v>3973</v>
      </c>
      <c r="G267" s="177" t="s">
        <v>2359</v>
      </c>
      <c r="H267" s="178">
        <v>1</v>
      </c>
      <c r="I267" s="389"/>
      <c r="J267" s="180">
        <f>ROUND(I267*H267,2)</f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80</v>
      </c>
      <c r="AY267" s="18" t="s">
        <v>149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80</v>
      </c>
      <c r="BK267" s="186">
        <f>ROUND(I267*H267,2)</f>
        <v>0</v>
      </c>
      <c r="BL267" s="18" t="s">
        <v>157</v>
      </c>
      <c r="BM267" s="185" t="s">
        <v>1750</v>
      </c>
    </row>
    <row r="268" spans="1:47" s="2" customFormat="1" ht="29.25">
      <c r="A268" s="35"/>
      <c r="B268" s="36"/>
      <c r="C268" s="37"/>
      <c r="D268" s="187" t="s">
        <v>163</v>
      </c>
      <c r="E268" s="37"/>
      <c r="F268" s="188" t="s">
        <v>4131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163</v>
      </c>
      <c r="AU268" s="18" t="s">
        <v>80</v>
      </c>
    </row>
    <row r="269" spans="1:65" s="2" customFormat="1" ht="24.2" customHeight="1">
      <c r="A269" s="35"/>
      <c r="B269" s="36"/>
      <c r="C269" s="174" t="s">
        <v>750</v>
      </c>
      <c r="D269" s="174" t="s">
        <v>152</v>
      </c>
      <c r="E269" s="175" t="s">
        <v>4132</v>
      </c>
      <c r="F269" s="176" t="s">
        <v>3976</v>
      </c>
      <c r="G269" s="177" t="s">
        <v>2359</v>
      </c>
      <c r="H269" s="178">
        <v>1</v>
      </c>
      <c r="I269" s="389"/>
      <c r="J269" s="180">
        <f>ROUND(I269*H269,2)</f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80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157</v>
      </c>
      <c r="BM269" s="185" t="s">
        <v>1761</v>
      </c>
    </row>
    <row r="270" spans="1:47" s="2" customFormat="1" ht="29.25">
      <c r="A270" s="35"/>
      <c r="B270" s="36"/>
      <c r="C270" s="37"/>
      <c r="D270" s="187" t="s">
        <v>163</v>
      </c>
      <c r="E270" s="37"/>
      <c r="F270" s="188" t="s">
        <v>4133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163</v>
      </c>
      <c r="AU270" s="18" t="s">
        <v>80</v>
      </c>
    </row>
    <row r="271" spans="1:65" s="2" customFormat="1" ht="24.2" customHeight="1">
      <c r="A271" s="35"/>
      <c r="B271" s="36"/>
      <c r="C271" s="174" t="s">
        <v>771</v>
      </c>
      <c r="D271" s="174" t="s">
        <v>152</v>
      </c>
      <c r="E271" s="175" t="s">
        <v>4134</v>
      </c>
      <c r="F271" s="176" t="s">
        <v>3999</v>
      </c>
      <c r="G271" s="177" t="s">
        <v>2359</v>
      </c>
      <c r="H271" s="178">
        <v>1</v>
      </c>
      <c r="I271" s="389"/>
      <c r="J271" s="180">
        <f>ROUND(I271*H271,2)</f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80</v>
      </c>
      <c r="AY271" s="18" t="s">
        <v>149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80</v>
      </c>
      <c r="BK271" s="186">
        <f>ROUND(I271*H271,2)</f>
        <v>0</v>
      </c>
      <c r="BL271" s="18" t="s">
        <v>157</v>
      </c>
      <c r="BM271" s="185" t="s">
        <v>1773</v>
      </c>
    </row>
    <row r="272" spans="1:47" s="2" customFormat="1" ht="29.25">
      <c r="A272" s="35"/>
      <c r="B272" s="36"/>
      <c r="C272" s="37"/>
      <c r="D272" s="187" t="s">
        <v>163</v>
      </c>
      <c r="E272" s="37"/>
      <c r="F272" s="188" t="s">
        <v>4135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80</v>
      </c>
    </row>
    <row r="273" spans="1:65" s="2" customFormat="1" ht="24.2" customHeight="1">
      <c r="A273" s="35"/>
      <c r="B273" s="36"/>
      <c r="C273" s="174" t="s">
        <v>1250</v>
      </c>
      <c r="D273" s="174" t="s">
        <v>152</v>
      </c>
      <c r="E273" s="175" t="s">
        <v>4136</v>
      </c>
      <c r="F273" s="176" t="s">
        <v>3950</v>
      </c>
      <c r="G273" s="177" t="s">
        <v>2320</v>
      </c>
      <c r="H273" s="178">
        <v>2</v>
      </c>
      <c r="I273" s="179"/>
      <c r="J273" s="180">
        <f>ROUND(I273*H273,2)</f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80</v>
      </c>
      <c r="AY273" s="18" t="s">
        <v>149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157</v>
      </c>
      <c r="BM273" s="185" t="s">
        <v>1785</v>
      </c>
    </row>
    <row r="274" spans="1:47" s="2" customFormat="1" ht="29.25">
      <c r="A274" s="35"/>
      <c r="B274" s="36"/>
      <c r="C274" s="37"/>
      <c r="D274" s="187" t="s">
        <v>163</v>
      </c>
      <c r="E274" s="37"/>
      <c r="F274" s="188" t="s">
        <v>4137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163</v>
      </c>
      <c r="AU274" s="18" t="s">
        <v>80</v>
      </c>
    </row>
    <row r="275" spans="1:65" s="2" customFormat="1" ht="24.2" customHeight="1">
      <c r="A275" s="35"/>
      <c r="B275" s="36"/>
      <c r="C275" s="174" t="s">
        <v>1256</v>
      </c>
      <c r="D275" s="174" t="s">
        <v>152</v>
      </c>
      <c r="E275" s="175" t="s">
        <v>4138</v>
      </c>
      <c r="F275" s="176" t="s">
        <v>3950</v>
      </c>
      <c r="G275" s="177" t="s">
        <v>2320</v>
      </c>
      <c r="H275" s="178">
        <v>2</v>
      </c>
      <c r="I275" s="179"/>
      <c r="J275" s="180">
        <f>ROUND(I275*H275,2)</f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80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157</v>
      </c>
      <c r="BM275" s="185" t="s">
        <v>1797</v>
      </c>
    </row>
    <row r="276" spans="1:47" s="2" customFormat="1" ht="29.25">
      <c r="A276" s="35"/>
      <c r="B276" s="36"/>
      <c r="C276" s="37"/>
      <c r="D276" s="187" t="s">
        <v>163</v>
      </c>
      <c r="E276" s="37"/>
      <c r="F276" s="188" t="s">
        <v>4139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163</v>
      </c>
      <c r="AU276" s="18" t="s">
        <v>80</v>
      </c>
    </row>
    <row r="277" spans="1:65" s="2" customFormat="1" ht="24.2" customHeight="1">
      <c r="A277" s="35"/>
      <c r="B277" s="36"/>
      <c r="C277" s="174" t="s">
        <v>1262</v>
      </c>
      <c r="D277" s="174" t="s">
        <v>152</v>
      </c>
      <c r="E277" s="175" t="s">
        <v>4140</v>
      </c>
      <c r="F277" s="176" t="s">
        <v>3984</v>
      </c>
      <c r="G277" s="177" t="s">
        <v>2320</v>
      </c>
      <c r="H277" s="178">
        <v>2</v>
      </c>
      <c r="I277" s="179"/>
      <c r="J277" s="180">
        <f>ROUND(I277*H277,2)</f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80</v>
      </c>
      <c r="AY277" s="18" t="s">
        <v>149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157</v>
      </c>
      <c r="BM277" s="185" t="s">
        <v>1809</v>
      </c>
    </row>
    <row r="278" spans="1:47" s="2" customFormat="1" ht="29.25">
      <c r="A278" s="35"/>
      <c r="B278" s="36"/>
      <c r="C278" s="37"/>
      <c r="D278" s="187" t="s">
        <v>163</v>
      </c>
      <c r="E278" s="37"/>
      <c r="F278" s="188" t="s">
        <v>4141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163</v>
      </c>
      <c r="AU278" s="18" t="s">
        <v>80</v>
      </c>
    </row>
    <row r="279" spans="1:65" s="2" customFormat="1" ht="24.2" customHeight="1">
      <c r="A279" s="35"/>
      <c r="B279" s="36"/>
      <c r="C279" s="174" t="s">
        <v>1270</v>
      </c>
      <c r="D279" s="174" t="s">
        <v>152</v>
      </c>
      <c r="E279" s="175" t="s">
        <v>4142</v>
      </c>
      <c r="F279" s="176" t="s">
        <v>3986</v>
      </c>
      <c r="G279" s="177" t="s">
        <v>2320</v>
      </c>
      <c r="H279" s="178">
        <v>1</v>
      </c>
      <c r="I279" s="179"/>
      <c r="J279" s="180">
        <f>ROUND(I279*H279,2)</f>
        <v>0</v>
      </c>
      <c r="K279" s="176" t="s">
        <v>19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157</v>
      </c>
      <c r="AT279" s="185" t="s">
        <v>152</v>
      </c>
      <c r="AU279" s="185" t="s">
        <v>80</v>
      </c>
      <c r="AY279" s="18" t="s">
        <v>149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157</v>
      </c>
      <c r="BM279" s="185" t="s">
        <v>1818</v>
      </c>
    </row>
    <row r="280" spans="1:47" s="2" customFormat="1" ht="29.25">
      <c r="A280" s="35"/>
      <c r="B280" s="36"/>
      <c r="C280" s="37"/>
      <c r="D280" s="187" t="s">
        <v>163</v>
      </c>
      <c r="E280" s="37"/>
      <c r="F280" s="188" t="s">
        <v>4143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163</v>
      </c>
      <c r="AU280" s="18" t="s">
        <v>80</v>
      </c>
    </row>
    <row r="281" spans="1:65" s="2" customFormat="1" ht="24.2" customHeight="1">
      <c r="A281" s="35"/>
      <c r="B281" s="36"/>
      <c r="C281" s="174" t="s">
        <v>1278</v>
      </c>
      <c r="D281" s="174" t="s">
        <v>152</v>
      </c>
      <c r="E281" s="175" t="s">
        <v>4144</v>
      </c>
      <c r="F281" s="176" t="s">
        <v>3956</v>
      </c>
      <c r="G281" s="177" t="s">
        <v>2320</v>
      </c>
      <c r="H281" s="178">
        <v>1</v>
      </c>
      <c r="I281" s="179"/>
      <c r="J281" s="180">
        <f>ROUND(I281*H281,2)</f>
        <v>0</v>
      </c>
      <c r="K281" s="176" t="s">
        <v>19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80</v>
      </c>
      <c r="AY281" s="18" t="s">
        <v>149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157</v>
      </c>
      <c r="BM281" s="185" t="s">
        <v>1826</v>
      </c>
    </row>
    <row r="282" spans="1:47" s="2" customFormat="1" ht="29.25">
      <c r="A282" s="35"/>
      <c r="B282" s="36"/>
      <c r="C282" s="37"/>
      <c r="D282" s="187" t="s">
        <v>163</v>
      </c>
      <c r="E282" s="37"/>
      <c r="F282" s="188" t="s">
        <v>4145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163</v>
      </c>
      <c r="AU282" s="18" t="s">
        <v>80</v>
      </c>
    </row>
    <row r="283" spans="1:65" s="2" customFormat="1" ht="16.5" customHeight="1">
      <c r="A283" s="35"/>
      <c r="B283" s="36"/>
      <c r="C283" s="174" t="s">
        <v>1283</v>
      </c>
      <c r="D283" s="174" t="s">
        <v>152</v>
      </c>
      <c r="E283" s="175" t="s">
        <v>4146</v>
      </c>
      <c r="F283" s="176" t="s">
        <v>3960</v>
      </c>
      <c r="G283" s="177" t="s">
        <v>2320</v>
      </c>
      <c r="H283" s="178">
        <v>2</v>
      </c>
      <c r="I283" s="179"/>
      <c r="J283" s="180">
        <f>ROUND(I283*H283,2)</f>
        <v>0</v>
      </c>
      <c r="K283" s="176" t="s">
        <v>19</v>
      </c>
      <c r="L283" s="40"/>
      <c r="M283" s="181" t="s">
        <v>19</v>
      </c>
      <c r="N283" s="182" t="s">
        <v>43</v>
      </c>
      <c r="O283" s="65"/>
      <c r="P283" s="183">
        <f>O283*H283</f>
        <v>0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157</v>
      </c>
      <c r="AT283" s="185" t="s">
        <v>152</v>
      </c>
      <c r="AU283" s="185" t="s">
        <v>80</v>
      </c>
      <c r="AY283" s="18" t="s">
        <v>149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8" t="s">
        <v>80</v>
      </c>
      <c r="BK283" s="186">
        <f>ROUND(I283*H283,2)</f>
        <v>0</v>
      </c>
      <c r="BL283" s="18" t="s">
        <v>157</v>
      </c>
      <c r="BM283" s="185" t="s">
        <v>1837</v>
      </c>
    </row>
    <row r="284" spans="1:47" s="2" customFormat="1" ht="29.25">
      <c r="A284" s="35"/>
      <c r="B284" s="36"/>
      <c r="C284" s="37"/>
      <c r="D284" s="187" t="s">
        <v>163</v>
      </c>
      <c r="E284" s="37"/>
      <c r="F284" s="188" t="s">
        <v>4147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163</v>
      </c>
      <c r="AU284" s="18" t="s">
        <v>80</v>
      </c>
    </row>
    <row r="285" spans="1:65" s="2" customFormat="1" ht="16.5" customHeight="1">
      <c r="A285" s="35"/>
      <c r="B285" s="36"/>
      <c r="C285" s="174" t="s">
        <v>1289</v>
      </c>
      <c r="D285" s="174" t="s">
        <v>152</v>
      </c>
      <c r="E285" s="175" t="s">
        <v>4148</v>
      </c>
      <c r="F285" s="176" t="s">
        <v>3990</v>
      </c>
      <c r="G285" s="177" t="s">
        <v>2320</v>
      </c>
      <c r="H285" s="178">
        <v>1</v>
      </c>
      <c r="I285" s="179"/>
      <c r="J285" s="180">
        <f>ROUND(I285*H285,2)</f>
        <v>0</v>
      </c>
      <c r="K285" s="176" t="s">
        <v>19</v>
      </c>
      <c r="L285" s="40"/>
      <c r="M285" s="181" t="s">
        <v>19</v>
      </c>
      <c r="N285" s="182" t="s">
        <v>43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157</v>
      </c>
      <c r="AT285" s="185" t="s">
        <v>152</v>
      </c>
      <c r="AU285" s="185" t="s">
        <v>80</v>
      </c>
      <c r="AY285" s="18" t="s">
        <v>149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80</v>
      </c>
      <c r="BK285" s="186">
        <f>ROUND(I285*H285,2)</f>
        <v>0</v>
      </c>
      <c r="BL285" s="18" t="s">
        <v>157</v>
      </c>
      <c r="BM285" s="185" t="s">
        <v>1848</v>
      </c>
    </row>
    <row r="286" spans="1:47" s="2" customFormat="1" ht="29.25">
      <c r="A286" s="35"/>
      <c r="B286" s="36"/>
      <c r="C286" s="37"/>
      <c r="D286" s="187" t="s">
        <v>163</v>
      </c>
      <c r="E286" s="37"/>
      <c r="F286" s="188" t="s">
        <v>4149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80</v>
      </c>
    </row>
    <row r="287" spans="1:65" s="2" customFormat="1" ht="16.5" customHeight="1">
      <c r="A287" s="35"/>
      <c r="B287" s="36"/>
      <c r="C287" s="174" t="s">
        <v>1296</v>
      </c>
      <c r="D287" s="174" t="s">
        <v>152</v>
      </c>
      <c r="E287" s="175" t="s">
        <v>4150</v>
      </c>
      <c r="F287" s="176" t="s">
        <v>3992</v>
      </c>
      <c r="G287" s="177" t="s">
        <v>2320</v>
      </c>
      <c r="H287" s="178">
        <v>1</v>
      </c>
      <c r="I287" s="179"/>
      <c r="J287" s="180">
        <f>ROUND(I287*H287,2)</f>
        <v>0</v>
      </c>
      <c r="K287" s="176" t="s">
        <v>19</v>
      </c>
      <c r="L287" s="40"/>
      <c r="M287" s="181" t="s">
        <v>19</v>
      </c>
      <c r="N287" s="182" t="s">
        <v>43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157</v>
      </c>
      <c r="AT287" s="185" t="s">
        <v>152</v>
      </c>
      <c r="AU287" s="185" t="s">
        <v>80</v>
      </c>
      <c r="AY287" s="18" t="s">
        <v>149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80</v>
      </c>
      <c r="BK287" s="186">
        <f>ROUND(I287*H287,2)</f>
        <v>0</v>
      </c>
      <c r="BL287" s="18" t="s">
        <v>157</v>
      </c>
      <c r="BM287" s="185" t="s">
        <v>1858</v>
      </c>
    </row>
    <row r="288" spans="1:47" s="2" customFormat="1" ht="29.25">
      <c r="A288" s="35"/>
      <c r="B288" s="36"/>
      <c r="C288" s="37"/>
      <c r="D288" s="187" t="s">
        <v>163</v>
      </c>
      <c r="E288" s="37"/>
      <c r="F288" s="188" t="s">
        <v>4151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163</v>
      </c>
      <c r="AU288" s="18" t="s">
        <v>80</v>
      </c>
    </row>
    <row r="289" spans="1:65" s="2" customFormat="1" ht="24.2" customHeight="1">
      <c r="A289" s="35"/>
      <c r="B289" s="36"/>
      <c r="C289" s="174" t="s">
        <v>1301</v>
      </c>
      <c r="D289" s="174" t="s">
        <v>152</v>
      </c>
      <c r="E289" s="175" t="s">
        <v>4152</v>
      </c>
      <c r="F289" s="176" t="s">
        <v>3994</v>
      </c>
      <c r="G289" s="177" t="s">
        <v>2320</v>
      </c>
      <c r="H289" s="178">
        <v>1</v>
      </c>
      <c r="I289" s="179"/>
      <c r="J289" s="180">
        <f>ROUND(I289*H289,2)</f>
        <v>0</v>
      </c>
      <c r="K289" s="176" t="s">
        <v>19</v>
      </c>
      <c r="L289" s="40"/>
      <c r="M289" s="181" t="s">
        <v>19</v>
      </c>
      <c r="N289" s="182" t="s">
        <v>43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157</v>
      </c>
      <c r="AT289" s="185" t="s">
        <v>152</v>
      </c>
      <c r="AU289" s="185" t="s">
        <v>80</v>
      </c>
      <c r="AY289" s="18" t="s">
        <v>149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80</v>
      </c>
      <c r="BK289" s="186">
        <f>ROUND(I289*H289,2)</f>
        <v>0</v>
      </c>
      <c r="BL289" s="18" t="s">
        <v>157</v>
      </c>
      <c r="BM289" s="185" t="s">
        <v>1868</v>
      </c>
    </row>
    <row r="290" spans="1:47" s="2" customFormat="1" ht="29.25">
      <c r="A290" s="35"/>
      <c r="B290" s="36"/>
      <c r="C290" s="37"/>
      <c r="D290" s="187" t="s">
        <v>163</v>
      </c>
      <c r="E290" s="37"/>
      <c r="F290" s="188" t="s">
        <v>4153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163</v>
      </c>
      <c r="AU290" s="18" t="s">
        <v>80</v>
      </c>
    </row>
    <row r="291" spans="1:65" s="2" customFormat="1" ht="16.5" customHeight="1">
      <c r="A291" s="35"/>
      <c r="B291" s="36"/>
      <c r="C291" s="174" t="s">
        <v>1307</v>
      </c>
      <c r="D291" s="174" t="s">
        <v>152</v>
      </c>
      <c r="E291" s="175" t="s">
        <v>4154</v>
      </c>
      <c r="F291" s="176" t="s">
        <v>3971</v>
      </c>
      <c r="G291" s="177" t="s">
        <v>2320</v>
      </c>
      <c r="H291" s="178">
        <v>1</v>
      </c>
      <c r="I291" s="179"/>
      <c r="J291" s="180">
        <f>ROUND(I291*H291,2)</f>
        <v>0</v>
      </c>
      <c r="K291" s="176" t="s">
        <v>19</v>
      </c>
      <c r="L291" s="40"/>
      <c r="M291" s="181" t="s">
        <v>19</v>
      </c>
      <c r="N291" s="182" t="s">
        <v>43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157</v>
      </c>
      <c r="AT291" s="185" t="s">
        <v>152</v>
      </c>
      <c r="AU291" s="185" t="s">
        <v>80</v>
      </c>
      <c r="AY291" s="18" t="s">
        <v>149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80</v>
      </c>
      <c r="BK291" s="186">
        <f>ROUND(I291*H291,2)</f>
        <v>0</v>
      </c>
      <c r="BL291" s="18" t="s">
        <v>157</v>
      </c>
      <c r="BM291" s="185" t="s">
        <v>1917</v>
      </c>
    </row>
    <row r="292" spans="1:47" s="2" customFormat="1" ht="29.25">
      <c r="A292" s="35"/>
      <c r="B292" s="36"/>
      <c r="C292" s="37"/>
      <c r="D292" s="187" t="s">
        <v>163</v>
      </c>
      <c r="E292" s="37"/>
      <c r="F292" s="188" t="s">
        <v>4155</v>
      </c>
      <c r="G292" s="37"/>
      <c r="H292" s="37"/>
      <c r="I292" s="189"/>
      <c r="J292" s="37"/>
      <c r="K292" s="37"/>
      <c r="L292" s="40"/>
      <c r="M292" s="190"/>
      <c r="N292" s="191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163</v>
      </c>
      <c r="AU292" s="18" t="s">
        <v>80</v>
      </c>
    </row>
    <row r="293" spans="1:65" s="2" customFormat="1" ht="24.2" customHeight="1">
      <c r="A293" s="35"/>
      <c r="B293" s="36"/>
      <c r="C293" s="174" t="s">
        <v>1312</v>
      </c>
      <c r="D293" s="174" t="s">
        <v>152</v>
      </c>
      <c r="E293" s="175" t="s">
        <v>4156</v>
      </c>
      <c r="F293" s="176" t="s">
        <v>3973</v>
      </c>
      <c r="G293" s="177" t="s">
        <v>2359</v>
      </c>
      <c r="H293" s="178">
        <v>1</v>
      </c>
      <c r="I293" s="389"/>
      <c r="J293" s="180">
        <f>ROUND(I293*H293,2)</f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80</v>
      </c>
      <c r="AY293" s="18" t="s">
        <v>149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157</v>
      </c>
      <c r="BM293" s="185" t="s">
        <v>1927</v>
      </c>
    </row>
    <row r="294" spans="1:47" s="2" customFormat="1" ht="29.25">
      <c r="A294" s="35"/>
      <c r="B294" s="36"/>
      <c r="C294" s="37"/>
      <c r="D294" s="187" t="s">
        <v>163</v>
      </c>
      <c r="E294" s="37"/>
      <c r="F294" s="188" t="s">
        <v>4157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163</v>
      </c>
      <c r="AU294" s="18" t="s">
        <v>80</v>
      </c>
    </row>
    <row r="295" spans="1:65" s="2" customFormat="1" ht="24.2" customHeight="1">
      <c r="A295" s="35"/>
      <c r="B295" s="36"/>
      <c r="C295" s="174" t="s">
        <v>1318</v>
      </c>
      <c r="D295" s="174" t="s">
        <v>152</v>
      </c>
      <c r="E295" s="175" t="s">
        <v>4158</v>
      </c>
      <c r="F295" s="176" t="s">
        <v>3976</v>
      </c>
      <c r="G295" s="177" t="s">
        <v>2359</v>
      </c>
      <c r="H295" s="178">
        <v>1</v>
      </c>
      <c r="I295" s="389"/>
      <c r="J295" s="180">
        <f>ROUND(I295*H295,2)</f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80</v>
      </c>
      <c r="AY295" s="18" t="s">
        <v>149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80</v>
      </c>
      <c r="BK295" s="186">
        <f>ROUND(I295*H295,2)</f>
        <v>0</v>
      </c>
      <c r="BL295" s="18" t="s">
        <v>157</v>
      </c>
      <c r="BM295" s="185" t="s">
        <v>1936</v>
      </c>
    </row>
    <row r="296" spans="1:47" s="2" customFormat="1" ht="29.25">
      <c r="A296" s="35"/>
      <c r="B296" s="36"/>
      <c r="C296" s="37"/>
      <c r="D296" s="187" t="s">
        <v>163</v>
      </c>
      <c r="E296" s="37"/>
      <c r="F296" s="188" t="s">
        <v>4159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80</v>
      </c>
    </row>
    <row r="297" spans="1:65" s="2" customFormat="1" ht="24.2" customHeight="1">
      <c r="A297" s="35"/>
      <c r="B297" s="36"/>
      <c r="C297" s="174" t="s">
        <v>1324</v>
      </c>
      <c r="D297" s="174" t="s">
        <v>152</v>
      </c>
      <c r="E297" s="175" t="s">
        <v>4160</v>
      </c>
      <c r="F297" s="176" t="s">
        <v>3999</v>
      </c>
      <c r="G297" s="177" t="s">
        <v>2359</v>
      </c>
      <c r="H297" s="178">
        <v>1</v>
      </c>
      <c r="I297" s="389"/>
      <c r="J297" s="180">
        <f>ROUND(I297*H297,2)</f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80</v>
      </c>
      <c r="AY297" s="18" t="s">
        <v>149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8" t="s">
        <v>80</v>
      </c>
      <c r="BK297" s="186">
        <f>ROUND(I297*H297,2)</f>
        <v>0</v>
      </c>
      <c r="BL297" s="18" t="s">
        <v>157</v>
      </c>
      <c r="BM297" s="185" t="s">
        <v>1951</v>
      </c>
    </row>
    <row r="298" spans="1:47" s="2" customFormat="1" ht="29.25">
      <c r="A298" s="35"/>
      <c r="B298" s="36"/>
      <c r="C298" s="37"/>
      <c r="D298" s="187" t="s">
        <v>163</v>
      </c>
      <c r="E298" s="37"/>
      <c r="F298" s="188" t="s">
        <v>4161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163</v>
      </c>
      <c r="AU298" s="18" t="s">
        <v>80</v>
      </c>
    </row>
    <row r="299" spans="1:65" s="2" customFormat="1" ht="24.2" customHeight="1">
      <c r="A299" s="35"/>
      <c r="B299" s="36"/>
      <c r="C299" s="174" t="s">
        <v>1330</v>
      </c>
      <c r="D299" s="174" t="s">
        <v>152</v>
      </c>
      <c r="E299" s="175" t="s">
        <v>4162</v>
      </c>
      <c r="F299" s="176" t="s">
        <v>4043</v>
      </c>
      <c r="G299" s="177" t="s">
        <v>2320</v>
      </c>
      <c r="H299" s="178">
        <v>1</v>
      </c>
      <c r="I299" s="179"/>
      <c r="J299" s="180">
        <f>ROUND(I299*H299,2)</f>
        <v>0</v>
      </c>
      <c r="K299" s="176" t="s">
        <v>19</v>
      </c>
      <c r="L299" s="40"/>
      <c r="M299" s="181" t="s">
        <v>19</v>
      </c>
      <c r="N299" s="182" t="s">
        <v>43</v>
      </c>
      <c r="O299" s="65"/>
      <c r="P299" s="183">
        <f>O299*H299</f>
        <v>0</v>
      </c>
      <c r="Q299" s="183">
        <v>0</v>
      </c>
      <c r="R299" s="183">
        <f>Q299*H299</f>
        <v>0</v>
      </c>
      <c r="S299" s="183">
        <v>0</v>
      </c>
      <c r="T299" s="18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157</v>
      </c>
      <c r="AT299" s="185" t="s">
        <v>152</v>
      </c>
      <c r="AU299" s="185" t="s">
        <v>80</v>
      </c>
      <c r="AY299" s="18" t="s">
        <v>149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8" t="s">
        <v>80</v>
      </c>
      <c r="BK299" s="186">
        <f>ROUND(I299*H299,2)</f>
        <v>0</v>
      </c>
      <c r="BL299" s="18" t="s">
        <v>157</v>
      </c>
      <c r="BM299" s="185" t="s">
        <v>1961</v>
      </c>
    </row>
    <row r="300" spans="1:47" s="2" customFormat="1" ht="29.25">
      <c r="A300" s="35"/>
      <c r="B300" s="36"/>
      <c r="C300" s="37"/>
      <c r="D300" s="187" t="s">
        <v>163</v>
      </c>
      <c r="E300" s="37"/>
      <c r="F300" s="188" t="s">
        <v>4163</v>
      </c>
      <c r="G300" s="37"/>
      <c r="H300" s="37"/>
      <c r="I300" s="189"/>
      <c r="J300" s="37"/>
      <c r="K300" s="37"/>
      <c r="L300" s="40"/>
      <c r="M300" s="190"/>
      <c r="N300" s="191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163</v>
      </c>
      <c r="AU300" s="18" t="s">
        <v>80</v>
      </c>
    </row>
    <row r="301" spans="1:65" s="2" customFormat="1" ht="24.2" customHeight="1">
      <c r="A301" s="35"/>
      <c r="B301" s="36"/>
      <c r="C301" s="174" t="s">
        <v>1335</v>
      </c>
      <c r="D301" s="174" t="s">
        <v>152</v>
      </c>
      <c r="E301" s="175" t="s">
        <v>4164</v>
      </c>
      <c r="F301" s="176" t="s">
        <v>4057</v>
      </c>
      <c r="G301" s="177" t="s">
        <v>2320</v>
      </c>
      <c r="H301" s="178">
        <v>3</v>
      </c>
      <c r="I301" s="179"/>
      <c r="J301" s="180">
        <f>ROUND(I301*H301,2)</f>
        <v>0</v>
      </c>
      <c r="K301" s="176" t="s">
        <v>19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80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157</v>
      </c>
      <c r="BM301" s="185" t="s">
        <v>1971</v>
      </c>
    </row>
    <row r="302" spans="1:47" s="2" customFormat="1" ht="29.25">
      <c r="A302" s="35"/>
      <c r="B302" s="36"/>
      <c r="C302" s="37"/>
      <c r="D302" s="187" t="s">
        <v>163</v>
      </c>
      <c r="E302" s="37"/>
      <c r="F302" s="188" t="s">
        <v>4165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80</v>
      </c>
    </row>
    <row r="303" spans="1:65" s="2" customFormat="1" ht="24.2" customHeight="1">
      <c r="A303" s="35"/>
      <c r="B303" s="36"/>
      <c r="C303" s="174" t="s">
        <v>1341</v>
      </c>
      <c r="D303" s="174" t="s">
        <v>152</v>
      </c>
      <c r="E303" s="175" t="s">
        <v>4166</v>
      </c>
      <c r="F303" s="176" t="s">
        <v>4060</v>
      </c>
      <c r="G303" s="177" t="s">
        <v>2359</v>
      </c>
      <c r="H303" s="178">
        <v>5</v>
      </c>
      <c r="I303" s="389"/>
      <c r="J303" s="180">
        <f>ROUND(I303*H303,2)</f>
        <v>0</v>
      </c>
      <c r="K303" s="176" t="s">
        <v>19</v>
      </c>
      <c r="L303" s="40"/>
      <c r="M303" s="181" t="s">
        <v>19</v>
      </c>
      <c r="N303" s="182" t="s">
        <v>43</v>
      </c>
      <c r="O303" s="65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157</v>
      </c>
      <c r="AT303" s="185" t="s">
        <v>152</v>
      </c>
      <c r="AU303" s="185" t="s">
        <v>80</v>
      </c>
      <c r="AY303" s="18" t="s">
        <v>149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80</v>
      </c>
      <c r="BK303" s="186">
        <f>ROUND(I303*H303,2)</f>
        <v>0</v>
      </c>
      <c r="BL303" s="18" t="s">
        <v>157</v>
      </c>
      <c r="BM303" s="185" t="s">
        <v>1988</v>
      </c>
    </row>
    <row r="304" spans="1:47" s="2" customFormat="1" ht="29.25">
      <c r="A304" s="35"/>
      <c r="B304" s="36"/>
      <c r="C304" s="37"/>
      <c r="D304" s="187" t="s">
        <v>163</v>
      </c>
      <c r="E304" s="37"/>
      <c r="F304" s="188" t="s">
        <v>4167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80</v>
      </c>
    </row>
    <row r="305" spans="1:65" s="2" customFormat="1" ht="24.2" customHeight="1">
      <c r="A305" s="35"/>
      <c r="B305" s="36"/>
      <c r="C305" s="174" t="s">
        <v>1346</v>
      </c>
      <c r="D305" s="174" t="s">
        <v>152</v>
      </c>
      <c r="E305" s="175" t="s">
        <v>4168</v>
      </c>
      <c r="F305" s="176" t="s">
        <v>4057</v>
      </c>
      <c r="G305" s="177" t="s">
        <v>2320</v>
      </c>
      <c r="H305" s="178">
        <v>1</v>
      </c>
      <c r="I305" s="179"/>
      <c r="J305" s="180">
        <f>ROUND(I305*H305,2)</f>
        <v>0</v>
      </c>
      <c r="K305" s="176" t="s">
        <v>19</v>
      </c>
      <c r="L305" s="40"/>
      <c r="M305" s="181" t="s">
        <v>19</v>
      </c>
      <c r="N305" s="182" t="s">
        <v>43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80</v>
      </c>
      <c r="AY305" s="18" t="s">
        <v>149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157</v>
      </c>
      <c r="BM305" s="185" t="s">
        <v>1999</v>
      </c>
    </row>
    <row r="306" spans="1:47" s="2" customFormat="1" ht="29.25">
      <c r="A306" s="35"/>
      <c r="B306" s="36"/>
      <c r="C306" s="37"/>
      <c r="D306" s="187" t="s">
        <v>163</v>
      </c>
      <c r="E306" s="37"/>
      <c r="F306" s="188" t="s">
        <v>4169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163</v>
      </c>
      <c r="AU306" s="18" t="s">
        <v>80</v>
      </c>
    </row>
    <row r="307" spans="1:65" s="2" customFormat="1" ht="24.2" customHeight="1">
      <c r="A307" s="35"/>
      <c r="B307" s="36"/>
      <c r="C307" s="174" t="s">
        <v>1352</v>
      </c>
      <c r="D307" s="174" t="s">
        <v>152</v>
      </c>
      <c r="E307" s="175" t="s">
        <v>4170</v>
      </c>
      <c r="F307" s="176" t="s">
        <v>4060</v>
      </c>
      <c r="G307" s="177" t="s">
        <v>2359</v>
      </c>
      <c r="H307" s="178">
        <v>1</v>
      </c>
      <c r="I307" s="389"/>
      <c r="J307" s="180">
        <f>ROUND(I307*H307,2)</f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80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157</v>
      </c>
      <c r="BM307" s="185" t="s">
        <v>2675</v>
      </c>
    </row>
    <row r="308" spans="1:47" s="2" customFormat="1" ht="29.25">
      <c r="A308" s="35"/>
      <c r="B308" s="36"/>
      <c r="C308" s="37"/>
      <c r="D308" s="187" t="s">
        <v>163</v>
      </c>
      <c r="E308" s="37"/>
      <c r="F308" s="188" t="s">
        <v>4171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80</v>
      </c>
    </row>
    <row r="309" spans="1:65" s="2" customFormat="1" ht="21.75" customHeight="1">
      <c r="A309" s="35"/>
      <c r="B309" s="36"/>
      <c r="C309" s="174" t="s">
        <v>1357</v>
      </c>
      <c r="D309" s="174" t="s">
        <v>152</v>
      </c>
      <c r="E309" s="175" t="s">
        <v>4172</v>
      </c>
      <c r="F309" s="176" t="s">
        <v>4054</v>
      </c>
      <c r="G309" s="177" t="s">
        <v>2320</v>
      </c>
      <c r="H309" s="178">
        <v>1</v>
      </c>
      <c r="I309" s="179"/>
      <c r="J309" s="180">
        <f>ROUND(I309*H309,2)</f>
        <v>0</v>
      </c>
      <c r="K309" s="176" t="s">
        <v>19</v>
      </c>
      <c r="L309" s="40"/>
      <c r="M309" s="181" t="s">
        <v>19</v>
      </c>
      <c r="N309" s="182" t="s">
        <v>43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80</v>
      </c>
      <c r="AY309" s="18" t="s">
        <v>149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80</v>
      </c>
      <c r="BK309" s="186">
        <f>ROUND(I309*H309,2)</f>
        <v>0</v>
      </c>
      <c r="BL309" s="18" t="s">
        <v>157</v>
      </c>
      <c r="BM309" s="185" t="s">
        <v>2679</v>
      </c>
    </row>
    <row r="310" spans="1:47" s="2" customFormat="1" ht="29.25">
      <c r="A310" s="35"/>
      <c r="B310" s="36"/>
      <c r="C310" s="37"/>
      <c r="D310" s="187" t="s">
        <v>163</v>
      </c>
      <c r="E310" s="37"/>
      <c r="F310" s="188" t="s">
        <v>4173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163</v>
      </c>
      <c r="AU310" s="18" t="s">
        <v>80</v>
      </c>
    </row>
    <row r="311" spans="1:65" s="2" customFormat="1" ht="16.5" customHeight="1">
      <c r="A311" s="35"/>
      <c r="B311" s="36"/>
      <c r="C311" s="174" t="s">
        <v>1363</v>
      </c>
      <c r="D311" s="174" t="s">
        <v>152</v>
      </c>
      <c r="E311" s="175" t="s">
        <v>4174</v>
      </c>
      <c r="F311" s="176" t="s">
        <v>4067</v>
      </c>
      <c r="G311" s="177" t="s">
        <v>2320</v>
      </c>
      <c r="H311" s="178">
        <v>1</v>
      </c>
      <c r="I311" s="179"/>
      <c r="J311" s="180">
        <f>ROUND(I311*H311,2)</f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80</v>
      </c>
      <c r="AY311" s="18" t="s">
        <v>149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157</v>
      </c>
      <c r="BM311" s="185" t="s">
        <v>2681</v>
      </c>
    </row>
    <row r="312" spans="1:47" s="2" customFormat="1" ht="29.25">
      <c r="A312" s="35"/>
      <c r="B312" s="36"/>
      <c r="C312" s="37"/>
      <c r="D312" s="187" t="s">
        <v>163</v>
      </c>
      <c r="E312" s="37"/>
      <c r="F312" s="188" t="s">
        <v>4175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80</v>
      </c>
    </row>
    <row r="313" spans="1:65" s="2" customFormat="1" ht="24.2" customHeight="1">
      <c r="A313" s="35"/>
      <c r="B313" s="36"/>
      <c r="C313" s="174" t="s">
        <v>1368</v>
      </c>
      <c r="D313" s="174" t="s">
        <v>152</v>
      </c>
      <c r="E313" s="175" t="s">
        <v>4176</v>
      </c>
      <c r="F313" s="176" t="s">
        <v>3999</v>
      </c>
      <c r="G313" s="177" t="s">
        <v>2359</v>
      </c>
      <c r="H313" s="178">
        <v>1</v>
      </c>
      <c r="I313" s="389"/>
      <c r="J313" s="180">
        <f>ROUND(I313*H313,2)</f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80</v>
      </c>
      <c r="AY313" s="18" t="s">
        <v>149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80</v>
      </c>
      <c r="BK313" s="186">
        <f>ROUND(I313*H313,2)</f>
        <v>0</v>
      </c>
      <c r="BL313" s="18" t="s">
        <v>157</v>
      </c>
      <c r="BM313" s="185" t="s">
        <v>2683</v>
      </c>
    </row>
    <row r="314" spans="1:47" s="2" customFormat="1" ht="29.25">
      <c r="A314" s="35"/>
      <c r="B314" s="36"/>
      <c r="C314" s="37"/>
      <c r="D314" s="187" t="s">
        <v>163</v>
      </c>
      <c r="E314" s="37"/>
      <c r="F314" s="188" t="s">
        <v>4177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80</v>
      </c>
    </row>
    <row r="315" spans="1:65" s="2" customFormat="1" ht="21.75" customHeight="1">
      <c r="A315" s="35"/>
      <c r="B315" s="36"/>
      <c r="C315" s="174" t="s">
        <v>1376</v>
      </c>
      <c r="D315" s="174" t="s">
        <v>152</v>
      </c>
      <c r="E315" s="175" t="s">
        <v>4178</v>
      </c>
      <c r="F315" s="176" t="s">
        <v>4054</v>
      </c>
      <c r="G315" s="177" t="s">
        <v>2320</v>
      </c>
      <c r="H315" s="178">
        <v>1</v>
      </c>
      <c r="I315" s="179"/>
      <c r="J315" s="180">
        <f>ROUND(I315*H315,2)</f>
        <v>0</v>
      </c>
      <c r="K315" s="176" t="s">
        <v>19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80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157</v>
      </c>
      <c r="BM315" s="185" t="s">
        <v>2685</v>
      </c>
    </row>
    <row r="316" spans="1:47" s="2" customFormat="1" ht="29.25">
      <c r="A316" s="35"/>
      <c r="B316" s="36"/>
      <c r="C316" s="37"/>
      <c r="D316" s="187" t="s">
        <v>163</v>
      </c>
      <c r="E316" s="37"/>
      <c r="F316" s="188" t="s">
        <v>4179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80</v>
      </c>
    </row>
    <row r="317" spans="1:65" s="2" customFormat="1" ht="16.5" customHeight="1">
      <c r="A317" s="35"/>
      <c r="B317" s="36"/>
      <c r="C317" s="174" t="s">
        <v>1380</v>
      </c>
      <c r="D317" s="174" t="s">
        <v>152</v>
      </c>
      <c r="E317" s="175" t="s">
        <v>4180</v>
      </c>
      <c r="F317" s="176" t="s">
        <v>4067</v>
      </c>
      <c r="G317" s="177" t="s">
        <v>2320</v>
      </c>
      <c r="H317" s="178">
        <v>1</v>
      </c>
      <c r="I317" s="179"/>
      <c r="J317" s="180">
        <f>ROUND(I317*H317,2)</f>
        <v>0</v>
      </c>
      <c r="K317" s="176" t="s">
        <v>19</v>
      </c>
      <c r="L317" s="40"/>
      <c r="M317" s="181" t="s">
        <v>19</v>
      </c>
      <c r="N317" s="182" t="s">
        <v>43</v>
      </c>
      <c r="O317" s="65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157</v>
      </c>
      <c r="AT317" s="185" t="s">
        <v>152</v>
      </c>
      <c r="AU317" s="185" t="s">
        <v>80</v>
      </c>
      <c r="AY317" s="18" t="s">
        <v>149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80</v>
      </c>
      <c r="BK317" s="186">
        <f>ROUND(I317*H317,2)</f>
        <v>0</v>
      </c>
      <c r="BL317" s="18" t="s">
        <v>157</v>
      </c>
      <c r="BM317" s="185" t="s">
        <v>2687</v>
      </c>
    </row>
    <row r="318" spans="1:47" s="2" customFormat="1" ht="29.25">
      <c r="A318" s="35"/>
      <c r="B318" s="36"/>
      <c r="C318" s="37"/>
      <c r="D318" s="187" t="s">
        <v>163</v>
      </c>
      <c r="E318" s="37"/>
      <c r="F318" s="188" t="s">
        <v>4181</v>
      </c>
      <c r="G318" s="37"/>
      <c r="H318" s="37"/>
      <c r="I318" s="189"/>
      <c r="J318" s="37"/>
      <c r="K318" s="37"/>
      <c r="L318" s="40"/>
      <c r="M318" s="190"/>
      <c r="N318" s="191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163</v>
      </c>
      <c r="AU318" s="18" t="s">
        <v>80</v>
      </c>
    </row>
    <row r="319" spans="1:65" s="2" customFormat="1" ht="24.2" customHeight="1">
      <c r="A319" s="35"/>
      <c r="B319" s="36"/>
      <c r="C319" s="174" t="s">
        <v>1387</v>
      </c>
      <c r="D319" s="174" t="s">
        <v>152</v>
      </c>
      <c r="E319" s="175" t="s">
        <v>4182</v>
      </c>
      <c r="F319" s="176" t="s">
        <v>3999</v>
      </c>
      <c r="G319" s="177" t="s">
        <v>2359</v>
      </c>
      <c r="H319" s="178">
        <v>1</v>
      </c>
      <c r="I319" s="389"/>
      <c r="J319" s="180">
        <f>ROUND(I319*H319,2)</f>
        <v>0</v>
      </c>
      <c r="K319" s="176" t="s">
        <v>19</v>
      </c>
      <c r="L319" s="40"/>
      <c r="M319" s="181" t="s">
        <v>19</v>
      </c>
      <c r="N319" s="182" t="s">
        <v>43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157</v>
      </c>
      <c r="AT319" s="185" t="s">
        <v>152</v>
      </c>
      <c r="AU319" s="185" t="s">
        <v>80</v>
      </c>
      <c r="AY319" s="18" t="s">
        <v>149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80</v>
      </c>
      <c r="BK319" s="186">
        <f>ROUND(I319*H319,2)</f>
        <v>0</v>
      </c>
      <c r="BL319" s="18" t="s">
        <v>157</v>
      </c>
      <c r="BM319" s="185" t="s">
        <v>2690</v>
      </c>
    </row>
    <row r="320" spans="1:47" s="2" customFormat="1" ht="29.25">
      <c r="A320" s="35"/>
      <c r="B320" s="36"/>
      <c r="C320" s="37"/>
      <c r="D320" s="187" t="s">
        <v>163</v>
      </c>
      <c r="E320" s="37"/>
      <c r="F320" s="188" t="s">
        <v>4183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163</v>
      </c>
      <c r="AU320" s="18" t="s">
        <v>80</v>
      </c>
    </row>
    <row r="321" spans="1:65" s="2" customFormat="1" ht="16.5" customHeight="1">
      <c r="A321" s="35"/>
      <c r="B321" s="36"/>
      <c r="C321" s="174" t="s">
        <v>1393</v>
      </c>
      <c r="D321" s="174" t="s">
        <v>152</v>
      </c>
      <c r="E321" s="175" t="s">
        <v>4184</v>
      </c>
      <c r="F321" s="176" t="s">
        <v>4067</v>
      </c>
      <c r="G321" s="177" t="s">
        <v>2320</v>
      </c>
      <c r="H321" s="178">
        <v>1</v>
      </c>
      <c r="I321" s="179"/>
      <c r="J321" s="180">
        <f>ROUND(I321*H321,2)</f>
        <v>0</v>
      </c>
      <c r="K321" s="176" t="s">
        <v>19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157</v>
      </c>
      <c r="AT321" s="185" t="s">
        <v>152</v>
      </c>
      <c r="AU321" s="185" t="s">
        <v>80</v>
      </c>
      <c r="AY321" s="18" t="s">
        <v>149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157</v>
      </c>
      <c r="BM321" s="185" t="s">
        <v>2693</v>
      </c>
    </row>
    <row r="322" spans="1:47" s="2" customFormat="1" ht="29.25">
      <c r="A322" s="35"/>
      <c r="B322" s="36"/>
      <c r="C322" s="37"/>
      <c r="D322" s="187" t="s">
        <v>163</v>
      </c>
      <c r="E322" s="37"/>
      <c r="F322" s="188" t="s">
        <v>4185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163</v>
      </c>
      <c r="AU322" s="18" t="s">
        <v>80</v>
      </c>
    </row>
    <row r="323" spans="1:65" s="2" customFormat="1" ht="24.2" customHeight="1">
      <c r="A323" s="35"/>
      <c r="B323" s="36"/>
      <c r="C323" s="174" t="s">
        <v>1398</v>
      </c>
      <c r="D323" s="174" t="s">
        <v>152</v>
      </c>
      <c r="E323" s="175" t="s">
        <v>4186</v>
      </c>
      <c r="F323" s="176" t="s">
        <v>4057</v>
      </c>
      <c r="G323" s="177" t="s">
        <v>2320</v>
      </c>
      <c r="H323" s="178">
        <v>3</v>
      </c>
      <c r="I323" s="179"/>
      <c r="J323" s="180">
        <f>ROUND(I323*H323,2)</f>
        <v>0</v>
      </c>
      <c r="K323" s="176" t="s">
        <v>19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157</v>
      </c>
      <c r="AT323" s="185" t="s">
        <v>152</v>
      </c>
      <c r="AU323" s="185" t="s">
        <v>80</v>
      </c>
      <c r="AY323" s="18" t="s">
        <v>149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157</v>
      </c>
      <c r="BM323" s="185" t="s">
        <v>2696</v>
      </c>
    </row>
    <row r="324" spans="1:47" s="2" customFormat="1" ht="29.25">
      <c r="A324" s="35"/>
      <c r="B324" s="36"/>
      <c r="C324" s="37"/>
      <c r="D324" s="187" t="s">
        <v>163</v>
      </c>
      <c r="E324" s="37"/>
      <c r="F324" s="188" t="s">
        <v>4187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163</v>
      </c>
      <c r="AU324" s="18" t="s">
        <v>80</v>
      </c>
    </row>
    <row r="325" spans="1:65" s="2" customFormat="1" ht="24.2" customHeight="1">
      <c r="A325" s="35"/>
      <c r="B325" s="36"/>
      <c r="C325" s="174" t="s">
        <v>1403</v>
      </c>
      <c r="D325" s="174" t="s">
        <v>152</v>
      </c>
      <c r="E325" s="175" t="s">
        <v>4188</v>
      </c>
      <c r="F325" s="176" t="s">
        <v>4060</v>
      </c>
      <c r="G325" s="177" t="s">
        <v>2359</v>
      </c>
      <c r="H325" s="178">
        <v>6</v>
      </c>
      <c r="I325" s="389"/>
      <c r="J325" s="180">
        <f>ROUND(I325*H325,2)</f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80</v>
      </c>
      <c r="AY325" s="18" t="s">
        <v>149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80</v>
      </c>
      <c r="BK325" s="186">
        <f>ROUND(I325*H325,2)</f>
        <v>0</v>
      </c>
      <c r="BL325" s="18" t="s">
        <v>157</v>
      </c>
      <c r="BM325" s="185" t="s">
        <v>2699</v>
      </c>
    </row>
    <row r="326" spans="1:47" s="2" customFormat="1" ht="29.25">
      <c r="A326" s="35"/>
      <c r="B326" s="36"/>
      <c r="C326" s="37"/>
      <c r="D326" s="187" t="s">
        <v>163</v>
      </c>
      <c r="E326" s="37"/>
      <c r="F326" s="188" t="s">
        <v>4189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163</v>
      </c>
      <c r="AU326" s="18" t="s">
        <v>80</v>
      </c>
    </row>
    <row r="327" spans="1:65" s="2" customFormat="1" ht="16.5" customHeight="1">
      <c r="A327" s="35"/>
      <c r="B327" s="36"/>
      <c r="C327" s="174" t="s">
        <v>1409</v>
      </c>
      <c r="D327" s="174" t="s">
        <v>152</v>
      </c>
      <c r="E327" s="175" t="s">
        <v>4190</v>
      </c>
      <c r="F327" s="176" t="s">
        <v>4072</v>
      </c>
      <c r="G327" s="177" t="s">
        <v>2359</v>
      </c>
      <c r="H327" s="178">
        <v>1</v>
      </c>
      <c r="I327" s="389"/>
      <c r="J327" s="180">
        <f>ROUND(I327*H327,2)</f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80</v>
      </c>
      <c r="AY327" s="18" t="s">
        <v>149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80</v>
      </c>
      <c r="BK327" s="186">
        <f>ROUND(I327*H327,2)</f>
        <v>0</v>
      </c>
      <c r="BL327" s="18" t="s">
        <v>157</v>
      </c>
      <c r="BM327" s="185" t="s">
        <v>2702</v>
      </c>
    </row>
    <row r="328" spans="1:47" s="2" customFormat="1" ht="29.25">
      <c r="A328" s="35"/>
      <c r="B328" s="36"/>
      <c r="C328" s="37"/>
      <c r="D328" s="187" t="s">
        <v>163</v>
      </c>
      <c r="E328" s="37"/>
      <c r="F328" s="188" t="s">
        <v>4191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80</v>
      </c>
    </row>
    <row r="329" spans="1:65" s="2" customFormat="1" ht="16.5" customHeight="1">
      <c r="A329" s="35"/>
      <c r="B329" s="36"/>
      <c r="C329" s="174" t="s">
        <v>1415</v>
      </c>
      <c r="D329" s="174" t="s">
        <v>152</v>
      </c>
      <c r="E329" s="175" t="s">
        <v>4192</v>
      </c>
      <c r="F329" s="176" t="s">
        <v>4037</v>
      </c>
      <c r="G329" s="177" t="s">
        <v>2320</v>
      </c>
      <c r="H329" s="178">
        <v>1</v>
      </c>
      <c r="I329" s="179"/>
      <c r="J329" s="180">
        <f>ROUND(I329*H329,2)</f>
        <v>0</v>
      </c>
      <c r="K329" s="176" t="s">
        <v>19</v>
      </c>
      <c r="L329" s="40"/>
      <c r="M329" s="181" t="s">
        <v>19</v>
      </c>
      <c r="N329" s="182" t="s">
        <v>43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80</v>
      </c>
      <c r="AY329" s="18" t="s">
        <v>149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157</v>
      </c>
      <c r="BM329" s="185" t="s">
        <v>2705</v>
      </c>
    </row>
    <row r="330" spans="1:47" s="2" customFormat="1" ht="29.25">
      <c r="A330" s="35"/>
      <c r="B330" s="36"/>
      <c r="C330" s="37"/>
      <c r="D330" s="187" t="s">
        <v>163</v>
      </c>
      <c r="E330" s="37"/>
      <c r="F330" s="188" t="s">
        <v>4193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163</v>
      </c>
      <c r="AU330" s="18" t="s">
        <v>80</v>
      </c>
    </row>
    <row r="331" spans="1:65" s="2" customFormat="1" ht="16.5" customHeight="1">
      <c r="A331" s="35"/>
      <c r="B331" s="36"/>
      <c r="C331" s="174" t="s">
        <v>1421</v>
      </c>
      <c r="D331" s="174" t="s">
        <v>152</v>
      </c>
      <c r="E331" s="175" t="s">
        <v>4194</v>
      </c>
      <c r="F331" s="176" t="s">
        <v>4067</v>
      </c>
      <c r="G331" s="177" t="s">
        <v>2320</v>
      </c>
      <c r="H331" s="178">
        <v>1</v>
      </c>
      <c r="I331" s="179"/>
      <c r="J331" s="180">
        <f>ROUND(I331*H331,2)</f>
        <v>0</v>
      </c>
      <c r="K331" s="176" t="s">
        <v>19</v>
      </c>
      <c r="L331" s="40"/>
      <c r="M331" s="181" t="s">
        <v>19</v>
      </c>
      <c r="N331" s="182" t="s">
        <v>43</v>
      </c>
      <c r="O331" s="65"/>
      <c r="P331" s="183">
        <f>O331*H331</f>
        <v>0</v>
      </c>
      <c r="Q331" s="183">
        <v>0</v>
      </c>
      <c r="R331" s="183">
        <f>Q331*H331</f>
        <v>0</v>
      </c>
      <c r="S331" s="183">
        <v>0</v>
      </c>
      <c r="T331" s="18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157</v>
      </c>
      <c r="AT331" s="185" t="s">
        <v>152</v>
      </c>
      <c r="AU331" s="185" t="s">
        <v>80</v>
      </c>
      <c r="AY331" s="18" t="s">
        <v>149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18" t="s">
        <v>80</v>
      </c>
      <c r="BK331" s="186">
        <f>ROUND(I331*H331,2)</f>
        <v>0</v>
      </c>
      <c r="BL331" s="18" t="s">
        <v>157</v>
      </c>
      <c r="BM331" s="185" t="s">
        <v>2708</v>
      </c>
    </row>
    <row r="332" spans="1:47" s="2" customFormat="1" ht="29.25">
      <c r="A332" s="35"/>
      <c r="B332" s="36"/>
      <c r="C332" s="37"/>
      <c r="D332" s="187" t="s">
        <v>163</v>
      </c>
      <c r="E332" s="37"/>
      <c r="F332" s="188" t="s">
        <v>4195</v>
      </c>
      <c r="G332" s="37"/>
      <c r="H332" s="37"/>
      <c r="I332" s="189"/>
      <c r="J332" s="37"/>
      <c r="K332" s="37"/>
      <c r="L332" s="40"/>
      <c r="M332" s="190"/>
      <c r="N332" s="191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163</v>
      </c>
      <c r="AU332" s="18" t="s">
        <v>80</v>
      </c>
    </row>
    <row r="333" spans="1:65" s="2" customFormat="1" ht="16.5" customHeight="1">
      <c r="A333" s="35"/>
      <c r="B333" s="36"/>
      <c r="C333" s="174" t="s">
        <v>1426</v>
      </c>
      <c r="D333" s="174" t="s">
        <v>152</v>
      </c>
      <c r="E333" s="175" t="s">
        <v>4196</v>
      </c>
      <c r="F333" s="176" t="s">
        <v>4072</v>
      </c>
      <c r="G333" s="177" t="s">
        <v>2359</v>
      </c>
      <c r="H333" s="178">
        <v>1</v>
      </c>
      <c r="I333" s="389"/>
      <c r="J333" s="180">
        <f>ROUND(I333*H333,2)</f>
        <v>0</v>
      </c>
      <c r="K333" s="176" t="s">
        <v>19</v>
      </c>
      <c r="L333" s="40"/>
      <c r="M333" s="181" t="s">
        <v>19</v>
      </c>
      <c r="N333" s="182" t="s">
        <v>43</v>
      </c>
      <c r="O333" s="65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157</v>
      </c>
      <c r="AT333" s="185" t="s">
        <v>152</v>
      </c>
      <c r="AU333" s="185" t="s">
        <v>80</v>
      </c>
      <c r="AY333" s="18" t="s">
        <v>149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80</v>
      </c>
      <c r="BK333" s="186">
        <f>ROUND(I333*H333,2)</f>
        <v>0</v>
      </c>
      <c r="BL333" s="18" t="s">
        <v>157</v>
      </c>
      <c r="BM333" s="185" t="s">
        <v>2711</v>
      </c>
    </row>
    <row r="334" spans="1:47" s="2" customFormat="1" ht="29.25">
      <c r="A334" s="35"/>
      <c r="B334" s="36"/>
      <c r="C334" s="37"/>
      <c r="D334" s="187" t="s">
        <v>163</v>
      </c>
      <c r="E334" s="37"/>
      <c r="F334" s="188" t="s">
        <v>4197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80</v>
      </c>
    </row>
    <row r="335" spans="1:65" s="2" customFormat="1" ht="24.2" customHeight="1">
      <c r="A335" s="35"/>
      <c r="B335" s="36"/>
      <c r="C335" s="174" t="s">
        <v>1431</v>
      </c>
      <c r="D335" s="174" t="s">
        <v>152</v>
      </c>
      <c r="E335" s="175" t="s">
        <v>4198</v>
      </c>
      <c r="F335" s="176" t="s">
        <v>4043</v>
      </c>
      <c r="G335" s="177" t="s">
        <v>2320</v>
      </c>
      <c r="H335" s="178">
        <v>1</v>
      </c>
      <c r="I335" s="179"/>
      <c r="J335" s="180">
        <f>ROUND(I335*H335,2)</f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80</v>
      </c>
      <c r="AY335" s="18" t="s">
        <v>149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157</v>
      </c>
      <c r="BM335" s="185" t="s">
        <v>2714</v>
      </c>
    </row>
    <row r="336" spans="1:47" s="2" customFormat="1" ht="29.25">
      <c r="A336" s="35"/>
      <c r="B336" s="36"/>
      <c r="C336" s="37"/>
      <c r="D336" s="187" t="s">
        <v>163</v>
      </c>
      <c r="E336" s="37"/>
      <c r="F336" s="188" t="s">
        <v>4199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80</v>
      </c>
    </row>
    <row r="337" spans="1:65" s="2" customFormat="1" ht="24.2" customHeight="1">
      <c r="A337" s="35"/>
      <c r="B337" s="36"/>
      <c r="C337" s="174" t="s">
        <v>1435</v>
      </c>
      <c r="D337" s="174" t="s">
        <v>152</v>
      </c>
      <c r="E337" s="175" t="s">
        <v>4200</v>
      </c>
      <c r="F337" s="176" t="s">
        <v>4057</v>
      </c>
      <c r="G337" s="177" t="s">
        <v>2320</v>
      </c>
      <c r="H337" s="178">
        <v>3</v>
      </c>
      <c r="I337" s="179"/>
      <c r="J337" s="180">
        <f>ROUND(I337*H337,2)</f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80</v>
      </c>
      <c r="AY337" s="18" t="s">
        <v>149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80</v>
      </c>
      <c r="BK337" s="186">
        <f>ROUND(I337*H337,2)</f>
        <v>0</v>
      </c>
      <c r="BL337" s="18" t="s">
        <v>157</v>
      </c>
      <c r="BM337" s="185" t="s">
        <v>2716</v>
      </c>
    </row>
    <row r="338" spans="1:47" s="2" customFormat="1" ht="29.25">
      <c r="A338" s="35"/>
      <c r="B338" s="36"/>
      <c r="C338" s="37"/>
      <c r="D338" s="187" t="s">
        <v>163</v>
      </c>
      <c r="E338" s="37"/>
      <c r="F338" s="188" t="s">
        <v>4201</v>
      </c>
      <c r="G338" s="37"/>
      <c r="H338" s="37"/>
      <c r="I338" s="189"/>
      <c r="J338" s="37"/>
      <c r="K338" s="37"/>
      <c r="L338" s="40"/>
      <c r="M338" s="190"/>
      <c r="N338" s="191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163</v>
      </c>
      <c r="AU338" s="18" t="s">
        <v>80</v>
      </c>
    </row>
    <row r="339" spans="1:65" s="2" customFormat="1" ht="24.2" customHeight="1">
      <c r="A339" s="35"/>
      <c r="B339" s="36"/>
      <c r="C339" s="174" t="s">
        <v>1441</v>
      </c>
      <c r="D339" s="174" t="s">
        <v>152</v>
      </c>
      <c r="E339" s="175" t="s">
        <v>4202</v>
      </c>
      <c r="F339" s="176" t="s">
        <v>4060</v>
      </c>
      <c r="G339" s="177" t="s">
        <v>2359</v>
      </c>
      <c r="H339" s="178">
        <v>3</v>
      </c>
      <c r="I339" s="389"/>
      <c r="J339" s="180">
        <f>ROUND(I339*H339,2)</f>
        <v>0</v>
      </c>
      <c r="K339" s="176" t="s">
        <v>19</v>
      </c>
      <c r="L339" s="40"/>
      <c r="M339" s="181" t="s">
        <v>19</v>
      </c>
      <c r="N339" s="182" t="s">
        <v>43</v>
      </c>
      <c r="O339" s="65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157</v>
      </c>
      <c r="AT339" s="185" t="s">
        <v>152</v>
      </c>
      <c r="AU339" s="185" t="s">
        <v>80</v>
      </c>
      <c r="AY339" s="18" t="s">
        <v>149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80</v>
      </c>
      <c r="BK339" s="186">
        <f>ROUND(I339*H339,2)</f>
        <v>0</v>
      </c>
      <c r="BL339" s="18" t="s">
        <v>157</v>
      </c>
      <c r="BM339" s="185" t="s">
        <v>2718</v>
      </c>
    </row>
    <row r="340" spans="1:47" s="2" customFormat="1" ht="29.25">
      <c r="A340" s="35"/>
      <c r="B340" s="36"/>
      <c r="C340" s="37"/>
      <c r="D340" s="187" t="s">
        <v>163</v>
      </c>
      <c r="E340" s="37"/>
      <c r="F340" s="188" t="s">
        <v>4203</v>
      </c>
      <c r="G340" s="37"/>
      <c r="H340" s="37"/>
      <c r="I340" s="189"/>
      <c r="J340" s="37"/>
      <c r="K340" s="37"/>
      <c r="L340" s="40"/>
      <c r="M340" s="190"/>
      <c r="N340" s="191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163</v>
      </c>
      <c r="AU340" s="18" t="s">
        <v>80</v>
      </c>
    </row>
    <row r="341" spans="1:65" s="2" customFormat="1" ht="24.2" customHeight="1">
      <c r="A341" s="35"/>
      <c r="B341" s="36"/>
      <c r="C341" s="174" t="s">
        <v>1448</v>
      </c>
      <c r="D341" s="174" t="s">
        <v>152</v>
      </c>
      <c r="E341" s="175" t="s">
        <v>4204</v>
      </c>
      <c r="F341" s="176" t="s">
        <v>3948</v>
      </c>
      <c r="G341" s="177" t="s">
        <v>2320</v>
      </c>
      <c r="H341" s="178">
        <v>2</v>
      </c>
      <c r="I341" s="179"/>
      <c r="J341" s="180">
        <f>ROUND(I341*H341,2)</f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80</v>
      </c>
      <c r="AY341" s="18" t="s">
        <v>149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80</v>
      </c>
      <c r="BK341" s="186">
        <f>ROUND(I341*H341,2)</f>
        <v>0</v>
      </c>
      <c r="BL341" s="18" t="s">
        <v>157</v>
      </c>
      <c r="BM341" s="185" t="s">
        <v>2720</v>
      </c>
    </row>
    <row r="342" spans="1:47" s="2" customFormat="1" ht="29.25">
      <c r="A342" s="35"/>
      <c r="B342" s="36"/>
      <c r="C342" s="37"/>
      <c r="D342" s="187" t="s">
        <v>163</v>
      </c>
      <c r="E342" s="37"/>
      <c r="F342" s="188" t="s">
        <v>4205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80</v>
      </c>
    </row>
    <row r="343" spans="1:65" s="2" customFormat="1" ht="24.2" customHeight="1">
      <c r="A343" s="35"/>
      <c r="B343" s="36"/>
      <c r="C343" s="174" t="s">
        <v>1454</v>
      </c>
      <c r="D343" s="174" t="s">
        <v>152</v>
      </c>
      <c r="E343" s="175" t="s">
        <v>4206</v>
      </c>
      <c r="F343" s="176" t="s">
        <v>3950</v>
      </c>
      <c r="G343" s="177" t="s">
        <v>2320</v>
      </c>
      <c r="H343" s="178">
        <v>2</v>
      </c>
      <c r="I343" s="179"/>
      <c r="J343" s="180">
        <f>ROUND(I343*H343,2)</f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80</v>
      </c>
      <c r="AY343" s="18" t="s">
        <v>149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80</v>
      </c>
      <c r="BK343" s="186">
        <f>ROUND(I343*H343,2)</f>
        <v>0</v>
      </c>
      <c r="BL343" s="18" t="s">
        <v>157</v>
      </c>
      <c r="BM343" s="185" t="s">
        <v>2722</v>
      </c>
    </row>
    <row r="344" spans="1:47" s="2" customFormat="1" ht="29.25">
      <c r="A344" s="35"/>
      <c r="B344" s="36"/>
      <c r="C344" s="37"/>
      <c r="D344" s="187" t="s">
        <v>163</v>
      </c>
      <c r="E344" s="37"/>
      <c r="F344" s="188" t="s">
        <v>4207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163</v>
      </c>
      <c r="AU344" s="18" t="s">
        <v>80</v>
      </c>
    </row>
    <row r="345" spans="1:65" s="2" customFormat="1" ht="24.2" customHeight="1">
      <c r="A345" s="35"/>
      <c r="B345" s="36"/>
      <c r="C345" s="174" t="s">
        <v>1460</v>
      </c>
      <c r="D345" s="174" t="s">
        <v>152</v>
      </c>
      <c r="E345" s="175" t="s">
        <v>4208</v>
      </c>
      <c r="F345" s="176" t="s">
        <v>3954</v>
      </c>
      <c r="G345" s="177" t="s">
        <v>2320</v>
      </c>
      <c r="H345" s="178">
        <v>2</v>
      </c>
      <c r="I345" s="179"/>
      <c r="J345" s="180">
        <f>ROUND(I345*H345,2)</f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80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157</v>
      </c>
      <c r="BM345" s="185" t="s">
        <v>2724</v>
      </c>
    </row>
    <row r="346" spans="1:47" s="2" customFormat="1" ht="29.25">
      <c r="A346" s="35"/>
      <c r="B346" s="36"/>
      <c r="C346" s="37"/>
      <c r="D346" s="187" t="s">
        <v>163</v>
      </c>
      <c r="E346" s="37"/>
      <c r="F346" s="188" t="s">
        <v>4209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80</v>
      </c>
    </row>
    <row r="347" spans="1:65" s="2" customFormat="1" ht="24.2" customHeight="1">
      <c r="A347" s="35"/>
      <c r="B347" s="36"/>
      <c r="C347" s="174" t="s">
        <v>1466</v>
      </c>
      <c r="D347" s="174" t="s">
        <v>152</v>
      </c>
      <c r="E347" s="175" t="s">
        <v>4210</v>
      </c>
      <c r="F347" s="176" t="s">
        <v>3986</v>
      </c>
      <c r="G347" s="177" t="s">
        <v>2320</v>
      </c>
      <c r="H347" s="178">
        <v>1</v>
      </c>
      <c r="I347" s="179"/>
      <c r="J347" s="180">
        <f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80</v>
      </c>
      <c r="AY347" s="18" t="s">
        <v>149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8" t="s">
        <v>80</v>
      </c>
      <c r="BK347" s="186">
        <f>ROUND(I347*H347,2)</f>
        <v>0</v>
      </c>
      <c r="BL347" s="18" t="s">
        <v>157</v>
      </c>
      <c r="BM347" s="185" t="s">
        <v>2726</v>
      </c>
    </row>
    <row r="348" spans="1:47" s="2" customFormat="1" ht="29.25">
      <c r="A348" s="35"/>
      <c r="B348" s="36"/>
      <c r="C348" s="37"/>
      <c r="D348" s="187" t="s">
        <v>163</v>
      </c>
      <c r="E348" s="37"/>
      <c r="F348" s="188" t="s">
        <v>4211</v>
      </c>
      <c r="G348" s="37"/>
      <c r="H348" s="37"/>
      <c r="I348" s="189"/>
      <c r="J348" s="37"/>
      <c r="K348" s="37"/>
      <c r="L348" s="40"/>
      <c r="M348" s="190"/>
      <c r="N348" s="191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163</v>
      </c>
      <c r="AU348" s="18" t="s">
        <v>80</v>
      </c>
    </row>
    <row r="349" spans="1:65" s="2" customFormat="1" ht="24.2" customHeight="1">
      <c r="A349" s="35"/>
      <c r="B349" s="36"/>
      <c r="C349" s="174" t="s">
        <v>1471</v>
      </c>
      <c r="D349" s="174" t="s">
        <v>152</v>
      </c>
      <c r="E349" s="175" t="s">
        <v>4212</v>
      </c>
      <c r="F349" s="176" t="s">
        <v>3956</v>
      </c>
      <c r="G349" s="177" t="s">
        <v>2320</v>
      </c>
      <c r="H349" s="178">
        <v>2</v>
      </c>
      <c r="I349" s="179"/>
      <c r="J349" s="180">
        <f>ROUND(I349*H349,2)</f>
        <v>0</v>
      </c>
      <c r="K349" s="176" t="s">
        <v>19</v>
      </c>
      <c r="L349" s="40"/>
      <c r="M349" s="181" t="s">
        <v>19</v>
      </c>
      <c r="N349" s="182" t="s">
        <v>43</v>
      </c>
      <c r="O349" s="65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80</v>
      </c>
      <c r="AY349" s="18" t="s">
        <v>149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80</v>
      </c>
      <c r="BK349" s="186">
        <f>ROUND(I349*H349,2)</f>
        <v>0</v>
      </c>
      <c r="BL349" s="18" t="s">
        <v>157</v>
      </c>
      <c r="BM349" s="185" t="s">
        <v>2731</v>
      </c>
    </row>
    <row r="350" spans="1:47" s="2" customFormat="1" ht="29.25">
      <c r="A350" s="35"/>
      <c r="B350" s="36"/>
      <c r="C350" s="37"/>
      <c r="D350" s="187" t="s">
        <v>163</v>
      </c>
      <c r="E350" s="37"/>
      <c r="F350" s="188" t="s">
        <v>4213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80</v>
      </c>
    </row>
    <row r="351" spans="1:65" s="2" customFormat="1" ht="16.5" customHeight="1">
      <c r="A351" s="35"/>
      <c r="B351" s="36"/>
      <c r="C351" s="174" t="s">
        <v>1479</v>
      </c>
      <c r="D351" s="174" t="s">
        <v>152</v>
      </c>
      <c r="E351" s="175" t="s">
        <v>4214</v>
      </c>
      <c r="F351" s="176" t="s">
        <v>3960</v>
      </c>
      <c r="G351" s="177" t="s">
        <v>2320</v>
      </c>
      <c r="H351" s="178">
        <v>2</v>
      </c>
      <c r="I351" s="179"/>
      <c r="J351" s="180">
        <f>ROUND(I351*H351,2)</f>
        <v>0</v>
      </c>
      <c r="K351" s="176" t="s">
        <v>19</v>
      </c>
      <c r="L351" s="40"/>
      <c r="M351" s="181" t="s">
        <v>19</v>
      </c>
      <c r="N351" s="182" t="s">
        <v>43</v>
      </c>
      <c r="O351" s="65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157</v>
      </c>
      <c r="AT351" s="185" t="s">
        <v>152</v>
      </c>
      <c r="AU351" s="185" t="s">
        <v>80</v>
      </c>
      <c r="AY351" s="18" t="s">
        <v>149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80</v>
      </c>
      <c r="BK351" s="186">
        <f>ROUND(I351*H351,2)</f>
        <v>0</v>
      </c>
      <c r="BL351" s="18" t="s">
        <v>157</v>
      </c>
      <c r="BM351" s="185" t="s">
        <v>2733</v>
      </c>
    </row>
    <row r="352" spans="1:47" s="2" customFormat="1" ht="29.25">
      <c r="A352" s="35"/>
      <c r="B352" s="36"/>
      <c r="C352" s="37"/>
      <c r="D352" s="187" t="s">
        <v>163</v>
      </c>
      <c r="E352" s="37"/>
      <c r="F352" s="188" t="s">
        <v>4215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163</v>
      </c>
      <c r="AU352" s="18" t="s">
        <v>80</v>
      </c>
    </row>
    <row r="353" spans="1:65" s="2" customFormat="1" ht="16.5" customHeight="1">
      <c r="A353" s="35"/>
      <c r="B353" s="36"/>
      <c r="C353" s="174" t="s">
        <v>1484</v>
      </c>
      <c r="D353" s="174" t="s">
        <v>152</v>
      </c>
      <c r="E353" s="175" t="s">
        <v>4216</v>
      </c>
      <c r="F353" s="176" t="s">
        <v>3960</v>
      </c>
      <c r="G353" s="177" t="s">
        <v>2320</v>
      </c>
      <c r="H353" s="178">
        <v>2</v>
      </c>
      <c r="I353" s="179"/>
      <c r="J353" s="180">
        <f>ROUND(I353*H353,2)</f>
        <v>0</v>
      </c>
      <c r="K353" s="176" t="s">
        <v>19</v>
      </c>
      <c r="L353" s="40"/>
      <c r="M353" s="181" t="s">
        <v>19</v>
      </c>
      <c r="N353" s="182" t="s">
        <v>43</v>
      </c>
      <c r="O353" s="6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80</v>
      </c>
      <c r="AY353" s="18" t="s">
        <v>149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80</v>
      </c>
      <c r="BK353" s="186">
        <f>ROUND(I353*H353,2)</f>
        <v>0</v>
      </c>
      <c r="BL353" s="18" t="s">
        <v>157</v>
      </c>
      <c r="BM353" s="185" t="s">
        <v>2736</v>
      </c>
    </row>
    <row r="354" spans="1:47" s="2" customFormat="1" ht="29.25">
      <c r="A354" s="35"/>
      <c r="B354" s="36"/>
      <c r="C354" s="37"/>
      <c r="D354" s="187" t="s">
        <v>163</v>
      </c>
      <c r="E354" s="37"/>
      <c r="F354" s="188" t="s">
        <v>4217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80</v>
      </c>
    </row>
    <row r="355" spans="1:65" s="2" customFormat="1" ht="16.5" customHeight="1">
      <c r="A355" s="35"/>
      <c r="B355" s="36"/>
      <c r="C355" s="174" t="s">
        <v>1488</v>
      </c>
      <c r="D355" s="174" t="s">
        <v>152</v>
      </c>
      <c r="E355" s="175" t="s">
        <v>4218</v>
      </c>
      <c r="F355" s="176" t="s">
        <v>3963</v>
      </c>
      <c r="G355" s="177" t="s">
        <v>2320</v>
      </c>
      <c r="H355" s="178">
        <v>2</v>
      </c>
      <c r="I355" s="179"/>
      <c r="J355" s="180">
        <f>ROUND(I355*H355,2)</f>
        <v>0</v>
      </c>
      <c r="K355" s="176" t="s">
        <v>19</v>
      </c>
      <c r="L355" s="40"/>
      <c r="M355" s="181" t="s">
        <v>19</v>
      </c>
      <c r="N355" s="182" t="s">
        <v>43</v>
      </c>
      <c r="O355" s="65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157</v>
      </c>
      <c r="AT355" s="185" t="s">
        <v>152</v>
      </c>
      <c r="AU355" s="185" t="s">
        <v>80</v>
      </c>
      <c r="AY355" s="18" t="s">
        <v>149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80</v>
      </c>
      <c r="BK355" s="186">
        <f>ROUND(I355*H355,2)</f>
        <v>0</v>
      </c>
      <c r="BL355" s="18" t="s">
        <v>157</v>
      </c>
      <c r="BM355" s="185" t="s">
        <v>2738</v>
      </c>
    </row>
    <row r="356" spans="1:47" s="2" customFormat="1" ht="29.25">
      <c r="A356" s="35"/>
      <c r="B356" s="36"/>
      <c r="C356" s="37"/>
      <c r="D356" s="187" t="s">
        <v>163</v>
      </c>
      <c r="E356" s="37"/>
      <c r="F356" s="188" t="s">
        <v>4219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163</v>
      </c>
      <c r="AU356" s="18" t="s">
        <v>80</v>
      </c>
    </row>
    <row r="357" spans="1:65" s="2" customFormat="1" ht="16.5" customHeight="1">
      <c r="A357" s="35"/>
      <c r="B357" s="36"/>
      <c r="C357" s="174" t="s">
        <v>1495</v>
      </c>
      <c r="D357" s="174" t="s">
        <v>152</v>
      </c>
      <c r="E357" s="175" t="s">
        <v>4220</v>
      </c>
      <c r="F357" s="176" t="s">
        <v>3965</v>
      </c>
      <c r="G357" s="177" t="s">
        <v>2320</v>
      </c>
      <c r="H357" s="178">
        <v>1</v>
      </c>
      <c r="I357" s="179"/>
      <c r="J357" s="180">
        <f>ROUND(I357*H357,2)</f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80</v>
      </c>
      <c r="AY357" s="18" t="s">
        <v>149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8" t="s">
        <v>80</v>
      </c>
      <c r="BK357" s="186">
        <f>ROUND(I357*H357,2)</f>
        <v>0</v>
      </c>
      <c r="BL357" s="18" t="s">
        <v>157</v>
      </c>
      <c r="BM357" s="185" t="s">
        <v>2741</v>
      </c>
    </row>
    <row r="358" spans="1:47" s="2" customFormat="1" ht="29.25">
      <c r="A358" s="35"/>
      <c r="B358" s="36"/>
      <c r="C358" s="37"/>
      <c r="D358" s="187" t="s">
        <v>163</v>
      </c>
      <c r="E358" s="37"/>
      <c r="F358" s="188" t="s">
        <v>4221</v>
      </c>
      <c r="G358" s="37"/>
      <c r="H358" s="37"/>
      <c r="I358" s="189"/>
      <c r="J358" s="37"/>
      <c r="K358" s="37"/>
      <c r="L358" s="40"/>
      <c r="M358" s="190"/>
      <c r="N358" s="191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163</v>
      </c>
      <c r="AU358" s="18" t="s">
        <v>80</v>
      </c>
    </row>
    <row r="359" spans="1:65" s="2" customFormat="1" ht="24.2" customHeight="1">
      <c r="A359" s="35"/>
      <c r="B359" s="36"/>
      <c r="C359" s="174" t="s">
        <v>1501</v>
      </c>
      <c r="D359" s="174" t="s">
        <v>152</v>
      </c>
      <c r="E359" s="175" t="s">
        <v>4222</v>
      </c>
      <c r="F359" s="176" t="s">
        <v>3969</v>
      </c>
      <c r="G359" s="177" t="s">
        <v>2320</v>
      </c>
      <c r="H359" s="178">
        <v>2</v>
      </c>
      <c r="I359" s="179"/>
      <c r="J359" s="180">
        <f>ROUND(I359*H359,2)</f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80</v>
      </c>
      <c r="AY359" s="18" t="s">
        <v>149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80</v>
      </c>
      <c r="BK359" s="186">
        <f>ROUND(I359*H359,2)</f>
        <v>0</v>
      </c>
      <c r="BL359" s="18" t="s">
        <v>157</v>
      </c>
      <c r="BM359" s="185" t="s">
        <v>2743</v>
      </c>
    </row>
    <row r="360" spans="1:47" s="2" customFormat="1" ht="29.25">
      <c r="A360" s="35"/>
      <c r="B360" s="36"/>
      <c r="C360" s="37"/>
      <c r="D360" s="187" t="s">
        <v>163</v>
      </c>
      <c r="E360" s="37"/>
      <c r="F360" s="188" t="s">
        <v>4223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163</v>
      </c>
      <c r="AU360" s="18" t="s">
        <v>80</v>
      </c>
    </row>
    <row r="361" spans="1:65" s="2" customFormat="1" ht="16.5" customHeight="1">
      <c r="A361" s="35"/>
      <c r="B361" s="36"/>
      <c r="C361" s="174" t="s">
        <v>1506</v>
      </c>
      <c r="D361" s="174" t="s">
        <v>152</v>
      </c>
      <c r="E361" s="175" t="s">
        <v>4224</v>
      </c>
      <c r="F361" s="176" t="s">
        <v>3971</v>
      </c>
      <c r="G361" s="177" t="s">
        <v>2320</v>
      </c>
      <c r="H361" s="178">
        <v>2</v>
      </c>
      <c r="I361" s="179"/>
      <c r="J361" s="180">
        <f>ROUND(I361*H361,2)</f>
        <v>0</v>
      </c>
      <c r="K361" s="176" t="s">
        <v>19</v>
      </c>
      <c r="L361" s="40"/>
      <c r="M361" s="181" t="s">
        <v>19</v>
      </c>
      <c r="N361" s="182" t="s">
        <v>43</v>
      </c>
      <c r="O361" s="65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157</v>
      </c>
      <c r="AT361" s="185" t="s">
        <v>152</v>
      </c>
      <c r="AU361" s="185" t="s">
        <v>80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157</v>
      </c>
      <c r="BM361" s="185" t="s">
        <v>2745</v>
      </c>
    </row>
    <row r="362" spans="1:47" s="2" customFormat="1" ht="29.25">
      <c r="A362" s="35"/>
      <c r="B362" s="36"/>
      <c r="C362" s="37"/>
      <c r="D362" s="187" t="s">
        <v>163</v>
      </c>
      <c r="E362" s="37"/>
      <c r="F362" s="188" t="s">
        <v>4225</v>
      </c>
      <c r="G362" s="37"/>
      <c r="H362" s="37"/>
      <c r="I362" s="189"/>
      <c r="J362" s="37"/>
      <c r="K362" s="37"/>
      <c r="L362" s="40"/>
      <c r="M362" s="190"/>
      <c r="N362" s="191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163</v>
      </c>
      <c r="AU362" s="18" t="s">
        <v>80</v>
      </c>
    </row>
    <row r="363" spans="1:65" s="2" customFormat="1" ht="16.5" customHeight="1">
      <c r="A363" s="35"/>
      <c r="B363" s="36"/>
      <c r="C363" s="174" t="s">
        <v>1510</v>
      </c>
      <c r="D363" s="174" t="s">
        <v>152</v>
      </c>
      <c r="E363" s="175" t="s">
        <v>4226</v>
      </c>
      <c r="F363" s="176" t="s">
        <v>4104</v>
      </c>
      <c r="G363" s="177" t="s">
        <v>2320</v>
      </c>
      <c r="H363" s="178">
        <v>1</v>
      </c>
      <c r="I363" s="179"/>
      <c r="J363" s="180">
        <f>ROUND(I363*H363,2)</f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80</v>
      </c>
      <c r="AY363" s="18" t="s">
        <v>149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80</v>
      </c>
      <c r="BK363" s="186">
        <f>ROUND(I363*H363,2)</f>
        <v>0</v>
      </c>
      <c r="BL363" s="18" t="s">
        <v>157</v>
      </c>
      <c r="BM363" s="185" t="s">
        <v>2747</v>
      </c>
    </row>
    <row r="364" spans="1:47" s="2" customFormat="1" ht="29.25">
      <c r="A364" s="35"/>
      <c r="B364" s="36"/>
      <c r="C364" s="37"/>
      <c r="D364" s="187" t="s">
        <v>163</v>
      </c>
      <c r="E364" s="37"/>
      <c r="F364" s="188" t="s">
        <v>4227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80</v>
      </c>
    </row>
    <row r="365" spans="1:65" s="2" customFormat="1" ht="24.2" customHeight="1">
      <c r="A365" s="35"/>
      <c r="B365" s="36"/>
      <c r="C365" s="174" t="s">
        <v>1515</v>
      </c>
      <c r="D365" s="174" t="s">
        <v>152</v>
      </c>
      <c r="E365" s="175" t="s">
        <v>4228</v>
      </c>
      <c r="F365" s="176" t="s">
        <v>3973</v>
      </c>
      <c r="G365" s="177" t="s">
        <v>2359</v>
      </c>
      <c r="H365" s="178">
        <v>1</v>
      </c>
      <c r="I365" s="389"/>
      <c r="J365" s="180">
        <f>ROUND(I365*H365,2)</f>
        <v>0</v>
      </c>
      <c r="K365" s="176" t="s">
        <v>19</v>
      </c>
      <c r="L365" s="40"/>
      <c r="M365" s="181" t="s">
        <v>19</v>
      </c>
      <c r="N365" s="182" t="s">
        <v>43</v>
      </c>
      <c r="O365" s="65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157</v>
      </c>
      <c r="AT365" s="185" t="s">
        <v>152</v>
      </c>
      <c r="AU365" s="185" t="s">
        <v>80</v>
      </c>
      <c r="AY365" s="18" t="s">
        <v>149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80</v>
      </c>
      <c r="BK365" s="186">
        <f>ROUND(I365*H365,2)</f>
        <v>0</v>
      </c>
      <c r="BL365" s="18" t="s">
        <v>157</v>
      </c>
      <c r="BM365" s="185" t="s">
        <v>2750</v>
      </c>
    </row>
    <row r="366" spans="1:47" s="2" customFormat="1" ht="29.25">
      <c r="A366" s="35"/>
      <c r="B366" s="36"/>
      <c r="C366" s="37"/>
      <c r="D366" s="187" t="s">
        <v>163</v>
      </c>
      <c r="E366" s="37"/>
      <c r="F366" s="188" t="s">
        <v>4229</v>
      </c>
      <c r="G366" s="37"/>
      <c r="H366" s="37"/>
      <c r="I366" s="189"/>
      <c r="J366" s="37"/>
      <c r="K366" s="37"/>
      <c r="L366" s="40"/>
      <c r="M366" s="190"/>
      <c r="N366" s="191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163</v>
      </c>
      <c r="AU366" s="18" t="s">
        <v>80</v>
      </c>
    </row>
    <row r="367" spans="1:65" s="2" customFormat="1" ht="24.2" customHeight="1">
      <c r="A367" s="35"/>
      <c r="B367" s="36"/>
      <c r="C367" s="174" t="s">
        <v>1519</v>
      </c>
      <c r="D367" s="174" t="s">
        <v>152</v>
      </c>
      <c r="E367" s="175" t="s">
        <v>4230</v>
      </c>
      <c r="F367" s="176" t="s">
        <v>4049</v>
      </c>
      <c r="G367" s="177" t="s">
        <v>2359</v>
      </c>
      <c r="H367" s="178">
        <v>2</v>
      </c>
      <c r="I367" s="389"/>
      <c r="J367" s="180">
        <f>ROUND(I367*H367,2)</f>
        <v>0</v>
      </c>
      <c r="K367" s="176" t="s">
        <v>19</v>
      </c>
      <c r="L367" s="40"/>
      <c r="M367" s="181" t="s">
        <v>19</v>
      </c>
      <c r="N367" s="182" t="s">
        <v>43</v>
      </c>
      <c r="O367" s="65"/>
      <c r="P367" s="183">
        <f>O367*H367</f>
        <v>0</v>
      </c>
      <c r="Q367" s="183">
        <v>0</v>
      </c>
      <c r="R367" s="183">
        <f>Q367*H367</f>
        <v>0</v>
      </c>
      <c r="S367" s="183">
        <v>0</v>
      </c>
      <c r="T367" s="18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157</v>
      </c>
      <c r="AT367" s="185" t="s">
        <v>152</v>
      </c>
      <c r="AU367" s="185" t="s">
        <v>80</v>
      </c>
      <c r="AY367" s="18" t="s">
        <v>149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18" t="s">
        <v>80</v>
      </c>
      <c r="BK367" s="186">
        <f>ROUND(I367*H367,2)</f>
        <v>0</v>
      </c>
      <c r="BL367" s="18" t="s">
        <v>157</v>
      </c>
      <c r="BM367" s="185" t="s">
        <v>2752</v>
      </c>
    </row>
    <row r="368" spans="1:47" s="2" customFormat="1" ht="29.25">
      <c r="A368" s="35"/>
      <c r="B368" s="36"/>
      <c r="C368" s="37"/>
      <c r="D368" s="187" t="s">
        <v>163</v>
      </c>
      <c r="E368" s="37"/>
      <c r="F368" s="188" t="s">
        <v>4231</v>
      </c>
      <c r="G368" s="37"/>
      <c r="H368" s="37"/>
      <c r="I368" s="189"/>
      <c r="J368" s="37"/>
      <c r="K368" s="37"/>
      <c r="L368" s="40"/>
      <c r="M368" s="190"/>
      <c r="N368" s="191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163</v>
      </c>
      <c r="AU368" s="18" t="s">
        <v>80</v>
      </c>
    </row>
    <row r="369" spans="1:65" s="2" customFormat="1" ht="24.2" customHeight="1">
      <c r="A369" s="35"/>
      <c r="B369" s="36"/>
      <c r="C369" s="174" t="s">
        <v>1525</v>
      </c>
      <c r="D369" s="174" t="s">
        <v>152</v>
      </c>
      <c r="E369" s="175" t="s">
        <v>4232</v>
      </c>
      <c r="F369" s="176" t="s">
        <v>3979</v>
      </c>
      <c r="G369" s="177" t="s">
        <v>2359</v>
      </c>
      <c r="H369" s="178">
        <v>3</v>
      </c>
      <c r="I369" s="389"/>
      <c r="J369" s="180">
        <f>ROUND(I369*H369,2)</f>
        <v>0</v>
      </c>
      <c r="K369" s="176" t="s">
        <v>19</v>
      </c>
      <c r="L369" s="40"/>
      <c r="M369" s="181" t="s">
        <v>19</v>
      </c>
      <c r="N369" s="182" t="s">
        <v>43</v>
      </c>
      <c r="O369" s="65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157</v>
      </c>
      <c r="AT369" s="185" t="s">
        <v>152</v>
      </c>
      <c r="AU369" s="185" t="s">
        <v>80</v>
      </c>
      <c r="AY369" s="18" t="s">
        <v>149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80</v>
      </c>
      <c r="BK369" s="186">
        <f>ROUND(I369*H369,2)</f>
        <v>0</v>
      </c>
      <c r="BL369" s="18" t="s">
        <v>157</v>
      </c>
      <c r="BM369" s="185" t="s">
        <v>2754</v>
      </c>
    </row>
    <row r="370" spans="1:47" s="2" customFormat="1" ht="29.25">
      <c r="A370" s="35"/>
      <c r="B370" s="36"/>
      <c r="C370" s="37"/>
      <c r="D370" s="187" t="s">
        <v>163</v>
      </c>
      <c r="E370" s="37"/>
      <c r="F370" s="188" t="s">
        <v>4233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80</v>
      </c>
    </row>
    <row r="371" spans="1:65" s="2" customFormat="1" ht="24.2" customHeight="1">
      <c r="A371" s="35"/>
      <c r="B371" s="36"/>
      <c r="C371" s="174" t="s">
        <v>1530</v>
      </c>
      <c r="D371" s="174" t="s">
        <v>152</v>
      </c>
      <c r="E371" s="175" t="s">
        <v>4234</v>
      </c>
      <c r="F371" s="176" t="s">
        <v>3950</v>
      </c>
      <c r="G371" s="177" t="s">
        <v>2320</v>
      </c>
      <c r="H371" s="178">
        <v>2</v>
      </c>
      <c r="I371" s="179"/>
      <c r="J371" s="180">
        <f>ROUND(I371*H371,2)</f>
        <v>0</v>
      </c>
      <c r="K371" s="176" t="s">
        <v>19</v>
      </c>
      <c r="L371" s="40"/>
      <c r="M371" s="181" t="s">
        <v>19</v>
      </c>
      <c r="N371" s="182" t="s">
        <v>43</v>
      </c>
      <c r="O371" s="65"/>
      <c r="P371" s="183">
        <f>O371*H371</f>
        <v>0</v>
      </c>
      <c r="Q371" s="183">
        <v>0</v>
      </c>
      <c r="R371" s="183">
        <f>Q371*H371</f>
        <v>0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157</v>
      </c>
      <c r="AT371" s="185" t="s">
        <v>152</v>
      </c>
      <c r="AU371" s="185" t="s">
        <v>80</v>
      </c>
      <c r="AY371" s="18" t="s">
        <v>149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8" t="s">
        <v>80</v>
      </c>
      <c r="BK371" s="186">
        <f>ROUND(I371*H371,2)</f>
        <v>0</v>
      </c>
      <c r="BL371" s="18" t="s">
        <v>157</v>
      </c>
      <c r="BM371" s="185" t="s">
        <v>2756</v>
      </c>
    </row>
    <row r="372" spans="1:47" s="2" customFormat="1" ht="29.25">
      <c r="A372" s="35"/>
      <c r="B372" s="36"/>
      <c r="C372" s="37"/>
      <c r="D372" s="187" t="s">
        <v>163</v>
      </c>
      <c r="E372" s="37"/>
      <c r="F372" s="188" t="s">
        <v>4235</v>
      </c>
      <c r="G372" s="37"/>
      <c r="H372" s="37"/>
      <c r="I372" s="189"/>
      <c r="J372" s="37"/>
      <c r="K372" s="37"/>
      <c r="L372" s="40"/>
      <c r="M372" s="190"/>
      <c r="N372" s="191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163</v>
      </c>
      <c r="AU372" s="18" t="s">
        <v>80</v>
      </c>
    </row>
    <row r="373" spans="1:65" s="2" customFormat="1" ht="24.2" customHeight="1">
      <c r="A373" s="35"/>
      <c r="B373" s="36"/>
      <c r="C373" s="174" t="s">
        <v>1535</v>
      </c>
      <c r="D373" s="174" t="s">
        <v>152</v>
      </c>
      <c r="E373" s="175" t="s">
        <v>4236</v>
      </c>
      <c r="F373" s="176" t="s">
        <v>3950</v>
      </c>
      <c r="G373" s="177" t="s">
        <v>2320</v>
      </c>
      <c r="H373" s="178">
        <v>2</v>
      </c>
      <c r="I373" s="179"/>
      <c r="J373" s="180">
        <f>ROUND(I373*H373,2)</f>
        <v>0</v>
      </c>
      <c r="K373" s="176" t="s">
        <v>19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157</v>
      </c>
      <c r="AT373" s="185" t="s">
        <v>152</v>
      </c>
      <c r="AU373" s="185" t="s">
        <v>80</v>
      </c>
      <c r="AY373" s="18" t="s">
        <v>149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157</v>
      </c>
      <c r="BM373" s="185" t="s">
        <v>2758</v>
      </c>
    </row>
    <row r="374" spans="1:47" s="2" customFormat="1" ht="29.25">
      <c r="A374" s="35"/>
      <c r="B374" s="36"/>
      <c r="C374" s="37"/>
      <c r="D374" s="187" t="s">
        <v>163</v>
      </c>
      <c r="E374" s="37"/>
      <c r="F374" s="188" t="s">
        <v>4237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163</v>
      </c>
      <c r="AU374" s="18" t="s">
        <v>80</v>
      </c>
    </row>
    <row r="375" spans="1:65" s="2" customFormat="1" ht="24.2" customHeight="1">
      <c r="A375" s="35"/>
      <c r="B375" s="36"/>
      <c r="C375" s="174" t="s">
        <v>1540</v>
      </c>
      <c r="D375" s="174" t="s">
        <v>152</v>
      </c>
      <c r="E375" s="175" t="s">
        <v>4238</v>
      </c>
      <c r="F375" s="176" t="s">
        <v>3984</v>
      </c>
      <c r="G375" s="177" t="s">
        <v>2320</v>
      </c>
      <c r="H375" s="178">
        <v>2</v>
      </c>
      <c r="I375" s="179"/>
      <c r="J375" s="180">
        <f>ROUND(I375*H375,2)</f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80</v>
      </c>
      <c r="AY375" s="18" t="s">
        <v>149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8" t="s">
        <v>80</v>
      </c>
      <c r="BK375" s="186">
        <f>ROUND(I375*H375,2)</f>
        <v>0</v>
      </c>
      <c r="BL375" s="18" t="s">
        <v>157</v>
      </c>
      <c r="BM375" s="185" t="s">
        <v>2761</v>
      </c>
    </row>
    <row r="376" spans="1:47" s="2" customFormat="1" ht="29.25">
      <c r="A376" s="35"/>
      <c r="B376" s="36"/>
      <c r="C376" s="37"/>
      <c r="D376" s="187" t="s">
        <v>163</v>
      </c>
      <c r="E376" s="37"/>
      <c r="F376" s="188" t="s">
        <v>4239</v>
      </c>
      <c r="G376" s="37"/>
      <c r="H376" s="37"/>
      <c r="I376" s="189"/>
      <c r="J376" s="37"/>
      <c r="K376" s="37"/>
      <c r="L376" s="40"/>
      <c r="M376" s="190"/>
      <c r="N376" s="191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163</v>
      </c>
      <c r="AU376" s="18" t="s">
        <v>80</v>
      </c>
    </row>
    <row r="377" spans="1:65" s="2" customFormat="1" ht="24.2" customHeight="1">
      <c r="A377" s="35"/>
      <c r="B377" s="36"/>
      <c r="C377" s="174" t="s">
        <v>1545</v>
      </c>
      <c r="D377" s="174" t="s">
        <v>152</v>
      </c>
      <c r="E377" s="175" t="s">
        <v>4240</v>
      </c>
      <c r="F377" s="176" t="s">
        <v>3986</v>
      </c>
      <c r="G377" s="177" t="s">
        <v>2320</v>
      </c>
      <c r="H377" s="178">
        <v>1</v>
      </c>
      <c r="I377" s="179"/>
      <c r="J377" s="180">
        <f>ROUND(I377*H377,2)</f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>O377*H377</f>
        <v>0</v>
      </c>
      <c r="Q377" s="183">
        <v>0</v>
      </c>
      <c r="R377" s="183">
        <f>Q377*H377</f>
        <v>0</v>
      </c>
      <c r="S377" s="183">
        <v>0</v>
      </c>
      <c r="T377" s="18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80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157</v>
      </c>
      <c r="BM377" s="185" t="s">
        <v>2763</v>
      </c>
    </row>
    <row r="378" spans="1:47" s="2" customFormat="1" ht="29.25">
      <c r="A378" s="35"/>
      <c r="B378" s="36"/>
      <c r="C378" s="37"/>
      <c r="D378" s="187" t="s">
        <v>163</v>
      </c>
      <c r="E378" s="37"/>
      <c r="F378" s="188" t="s">
        <v>4241</v>
      </c>
      <c r="G378" s="37"/>
      <c r="H378" s="37"/>
      <c r="I378" s="189"/>
      <c r="J378" s="37"/>
      <c r="K378" s="37"/>
      <c r="L378" s="40"/>
      <c r="M378" s="190"/>
      <c r="N378" s="191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163</v>
      </c>
      <c r="AU378" s="18" t="s">
        <v>80</v>
      </c>
    </row>
    <row r="379" spans="1:65" s="2" customFormat="1" ht="24.2" customHeight="1">
      <c r="A379" s="35"/>
      <c r="B379" s="36"/>
      <c r="C379" s="174" t="s">
        <v>1550</v>
      </c>
      <c r="D379" s="174" t="s">
        <v>152</v>
      </c>
      <c r="E379" s="175" t="s">
        <v>4242</v>
      </c>
      <c r="F379" s="176" t="s">
        <v>3956</v>
      </c>
      <c r="G379" s="177" t="s">
        <v>2320</v>
      </c>
      <c r="H379" s="178">
        <v>1</v>
      </c>
      <c r="I379" s="179"/>
      <c r="J379" s="180">
        <f>ROUND(I379*H379,2)</f>
        <v>0</v>
      </c>
      <c r="K379" s="176" t="s">
        <v>19</v>
      </c>
      <c r="L379" s="40"/>
      <c r="M379" s="181" t="s">
        <v>19</v>
      </c>
      <c r="N379" s="182" t="s">
        <v>43</v>
      </c>
      <c r="O379" s="65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157</v>
      </c>
      <c r="AT379" s="185" t="s">
        <v>152</v>
      </c>
      <c r="AU379" s="185" t="s">
        <v>80</v>
      </c>
      <c r="AY379" s="18" t="s">
        <v>149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80</v>
      </c>
      <c r="BK379" s="186">
        <f>ROUND(I379*H379,2)</f>
        <v>0</v>
      </c>
      <c r="BL379" s="18" t="s">
        <v>157</v>
      </c>
      <c r="BM379" s="185" t="s">
        <v>2765</v>
      </c>
    </row>
    <row r="380" spans="1:47" s="2" customFormat="1" ht="29.25">
      <c r="A380" s="35"/>
      <c r="B380" s="36"/>
      <c r="C380" s="37"/>
      <c r="D380" s="187" t="s">
        <v>163</v>
      </c>
      <c r="E380" s="37"/>
      <c r="F380" s="188" t="s">
        <v>4243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80</v>
      </c>
    </row>
    <row r="381" spans="1:65" s="2" customFormat="1" ht="16.5" customHeight="1">
      <c r="A381" s="35"/>
      <c r="B381" s="36"/>
      <c r="C381" s="174" t="s">
        <v>1555</v>
      </c>
      <c r="D381" s="174" t="s">
        <v>152</v>
      </c>
      <c r="E381" s="175" t="s">
        <v>4244</v>
      </c>
      <c r="F381" s="176" t="s">
        <v>3960</v>
      </c>
      <c r="G381" s="177" t="s">
        <v>2320</v>
      </c>
      <c r="H381" s="178">
        <v>2</v>
      </c>
      <c r="I381" s="179"/>
      <c r="J381" s="180">
        <f>ROUND(I381*H381,2)</f>
        <v>0</v>
      </c>
      <c r="K381" s="176" t="s">
        <v>19</v>
      </c>
      <c r="L381" s="40"/>
      <c r="M381" s="181" t="s">
        <v>19</v>
      </c>
      <c r="N381" s="182" t="s">
        <v>43</v>
      </c>
      <c r="O381" s="65"/>
      <c r="P381" s="183">
        <f>O381*H381</f>
        <v>0</v>
      </c>
      <c r="Q381" s="183">
        <v>0</v>
      </c>
      <c r="R381" s="183">
        <f>Q381*H381</f>
        <v>0</v>
      </c>
      <c r="S381" s="183">
        <v>0</v>
      </c>
      <c r="T381" s="184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157</v>
      </c>
      <c r="AT381" s="185" t="s">
        <v>152</v>
      </c>
      <c r="AU381" s="185" t="s">
        <v>80</v>
      </c>
      <c r="AY381" s="18" t="s">
        <v>149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18" t="s">
        <v>80</v>
      </c>
      <c r="BK381" s="186">
        <f>ROUND(I381*H381,2)</f>
        <v>0</v>
      </c>
      <c r="BL381" s="18" t="s">
        <v>157</v>
      </c>
      <c r="BM381" s="185" t="s">
        <v>2767</v>
      </c>
    </row>
    <row r="382" spans="1:47" s="2" customFormat="1" ht="29.25">
      <c r="A382" s="35"/>
      <c r="B382" s="36"/>
      <c r="C382" s="37"/>
      <c r="D382" s="187" t="s">
        <v>163</v>
      </c>
      <c r="E382" s="37"/>
      <c r="F382" s="188" t="s">
        <v>4245</v>
      </c>
      <c r="G382" s="37"/>
      <c r="H382" s="37"/>
      <c r="I382" s="189"/>
      <c r="J382" s="37"/>
      <c r="K382" s="37"/>
      <c r="L382" s="40"/>
      <c r="M382" s="190"/>
      <c r="N382" s="191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163</v>
      </c>
      <c r="AU382" s="18" t="s">
        <v>80</v>
      </c>
    </row>
    <row r="383" spans="1:65" s="2" customFormat="1" ht="16.5" customHeight="1">
      <c r="A383" s="35"/>
      <c r="B383" s="36"/>
      <c r="C383" s="174" t="s">
        <v>1560</v>
      </c>
      <c r="D383" s="174" t="s">
        <v>152</v>
      </c>
      <c r="E383" s="175" t="s">
        <v>4246</v>
      </c>
      <c r="F383" s="176" t="s">
        <v>3990</v>
      </c>
      <c r="G383" s="177" t="s">
        <v>2320</v>
      </c>
      <c r="H383" s="178">
        <v>1</v>
      </c>
      <c r="I383" s="179"/>
      <c r="J383" s="180">
        <f>ROUND(I383*H383,2)</f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>O383*H383</f>
        <v>0</v>
      </c>
      <c r="Q383" s="183">
        <v>0</v>
      </c>
      <c r="R383" s="183">
        <f>Q383*H383</f>
        <v>0</v>
      </c>
      <c r="S383" s="183">
        <v>0</v>
      </c>
      <c r="T383" s="184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80</v>
      </c>
      <c r="AY383" s="18" t="s">
        <v>149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157</v>
      </c>
      <c r="BM383" s="185" t="s">
        <v>2769</v>
      </c>
    </row>
    <row r="384" spans="1:47" s="2" customFormat="1" ht="29.25">
      <c r="A384" s="35"/>
      <c r="B384" s="36"/>
      <c r="C384" s="37"/>
      <c r="D384" s="187" t="s">
        <v>163</v>
      </c>
      <c r="E384" s="37"/>
      <c r="F384" s="188" t="s">
        <v>4247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163</v>
      </c>
      <c r="AU384" s="18" t="s">
        <v>80</v>
      </c>
    </row>
    <row r="385" spans="1:65" s="2" customFormat="1" ht="16.5" customHeight="1">
      <c r="A385" s="35"/>
      <c r="B385" s="36"/>
      <c r="C385" s="174" t="s">
        <v>1565</v>
      </c>
      <c r="D385" s="174" t="s">
        <v>152</v>
      </c>
      <c r="E385" s="175" t="s">
        <v>4248</v>
      </c>
      <c r="F385" s="176" t="s">
        <v>3992</v>
      </c>
      <c r="G385" s="177" t="s">
        <v>2320</v>
      </c>
      <c r="H385" s="178">
        <v>1</v>
      </c>
      <c r="I385" s="179"/>
      <c r="J385" s="180">
        <f>ROUND(I385*H385,2)</f>
        <v>0</v>
      </c>
      <c r="K385" s="176" t="s">
        <v>19</v>
      </c>
      <c r="L385" s="40"/>
      <c r="M385" s="181" t="s">
        <v>19</v>
      </c>
      <c r="N385" s="182" t="s">
        <v>43</v>
      </c>
      <c r="O385" s="65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157</v>
      </c>
      <c r="AT385" s="185" t="s">
        <v>152</v>
      </c>
      <c r="AU385" s="185" t="s">
        <v>80</v>
      </c>
      <c r="AY385" s="18" t="s">
        <v>149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8" t="s">
        <v>80</v>
      </c>
      <c r="BK385" s="186">
        <f>ROUND(I385*H385,2)</f>
        <v>0</v>
      </c>
      <c r="BL385" s="18" t="s">
        <v>157</v>
      </c>
      <c r="BM385" s="185" t="s">
        <v>2771</v>
      </c>
    </row>
    <row r="386" spans="1:47" s="2" customFormat="1" ht="29.25">
      <c r="A386" s="35"/>
      <c r="B386" s="36"/>
      <c r="C386" s="37"/>
      <c r="D386" s="187" t="s">
        <v>163</v>
      </c>
      <c r="E386" s="37"/>
      <c r="F386" s="188" t="s">
        <v>4249</v>
      </c>
      <c r="G386" s="37"/>
      <c r="H386" s="37"/>
      <c r="I386" s="189"/>
      <c r="J386" s="37"/>
      <c r="K386" s="37"/>
      <c r="L386" s="40"/>
      <c r="M386" s="190"/>
      <c r="N386" s="191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163</v>
      </c>
      <c r="AU386" s="18" t="s">
        <v>80</v>
      </c>
    </row>
    <row r="387" spans="1:65" s="2" customFormat="1" ht="24.2" customHeight="1">
      <c r="A387" s="35"/>
      <c r="B387" s="36"/>
      <c r="C387" s="174" t="s">
        <v>1570</v>
      </c>
      <c r="D387" s="174" t="s">
        <v>152</v>
      </c>
      <c r="E387" s="175" t="s">
        <v>4250</v>
      </c>
      <c r="F387" s="176" t="s">
        <v>3994</v>
      </c>
      <c r="G387" s="177" t="s">
        <v>2320</v>
      </c>
      <c r="H387" s="178">
        <v>1</v>
      </c>
      <c r="I387" s="179"/>
      <c r="J387" s="180">
        <f>ROUND(I387*H387,2)</f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80</v>
      </c>
      <c r="AY387" s="18" t="s">
        <v>149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8" t="s">
        <v>80</v>
      </c>
      <c r="BK387" s="186">
        <f>ROUND(I387*H387,2)</f>
        <v>0</v>
      </c>
      <c r="BL387" s="18" t="s">
        <v>157</v>
      </c>
      <c r="BM387" s="185" t="s">
        <v>2773</v>
      </c>
    </row>
    <row r="388" spans="1:47" s="2" customFormat="1" ht="29.25">
      <c r="A388" s="35"/>
      <c r="B388" s="36"/>
      <c r="C388" s="37"/>
      <c r="D388" s="187" t="s">
        <v>163</v>
      </c>
      <c r="E388" s="37"/>
      <c r="F388" s="188" t="s">
        <v>4251</v>
      </c>
      <c r="G388" s="37"/>
      <c r="H388" s="37"/>
      <c r="I388" s="189"/>
      <c r="J388" s="37"/>
      <c r="K388" s="37"/>
      <c r="L388" s="40"/>
      <c r="M388" s="190"/>
      <c r="N388" s="191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163</v>
      </c>
      <c r="AU388" s="18" t="s">
        <v>80</v>
      </c>
    </row>
    <row r="389" spans="1:65" s="2" customFormat="1" ht="16.5" customHeight="1">
      <c r="A389" s="35"/>
      <c r="B389" s="36"/>
      <c r="C389" s="174" t="s">
        <v>1578</v>
      </c>
      <c r="D389" s="174" t="s">
        <v>152</v>
      </c>
      <c r="E389" s="175" t="s">
        <v>4252</v>
      </c>
      <c r="F389" s="176" t="s">
        <v>3971</v>
      </c>
      <c r="G389" s="177" t="s">
        <v>2320</v>
      </c>
      <c r="H389" s="178">
        <v>1</v>
      </c>
      <c r="I389" s="179"/>
      <c r="J389" s="180">
        <f>ROUND(I389*H389,2)</f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80</v>
      </c>
      <c r="AY389" s="18" t="s">
        <v>149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18" t="s">
        <v>80</v>
      </c>
      <c r="BK389" s="186">
        <f>ROUND(I389*H389,2)</f>
        <v>0</v>
      </c>
      <c r="BL389" s="18" t="s">
        <v>157</v>
      </c>
      <c r="BM389" s="185" t="s">
        <v>2777</v>
      </c>
    </row>
    <row r="390" spans="1:47" s="2" customFormat="1" ht="29.25">
      <c r="A390" s="35"/>
      <c r="B390" s="36"/>
      <c r="C390" s="37"/>
      <c r="D390" s="187" t="s">
        <v>163</v>
      </c>
      <c r="E390" s="37"/>
      <c r="F390" s="188" t="s">
        <v>4253</v>
      </c>
      <c r="G390" s="37"/>
      <c r="H390" s="37"/>
      <c r="I390" s="189"/>
      <c r="J390" s="37"/>
      <c r="K390" s="37"/>
      <c r="L390" s="40"/>
      <c r="M390" s="190"/>
      <c r="N390" s="191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163</v>
      </c>
      <c r="AU390" s="18" t="s">
        <v>80</v>
      </c>
    </row>
    <row r="391" spans="1:65" s="2" customFormat="1" ht="24.2" customHeight="1">
      <c r="A391" s="35"/>
      <c r="B391" s="36"/>
      <c r="C391" s="174" t="s">
        <v>1585</v>
      </c>
      <c r="D391" s="174" t="s">
        <v>152</v>
      </c>
      <c r="E391" s="175" t="s">
        <v>4254</v>
      </c>
      <c r="F391" s="176" t="s">
        <v>3973</v>
      </c>
      <c r="G391" s="177" t="s">
        <v>2359</v>
      </c>
      <c r="H391" s="178">
        <v>1</v>
      </c>
      <c r="I391" s="389"/>
      <c r="J391" s="180">
        <f>ROUND(I391*H391,2)</f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>O391*H391</f>
        <v>0</v>
      </c>
      <c r="Q391" s="183">
        <v>0</v>
      </c>
      <c r="R391" s="183">
        <f>Q391*H391</f>
        <v>0</v>
      </c>
      <c r="S391" s="183">
        <v>0</v>
      </c>
      <c r="T391" s="18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80</v>
      </c>
      <c r="AY391" s="18" t="s">
        <v>149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8" t="s">
        <v>80</v>
      </c>
      <c r="BK391" s="186">
        <f>ROUND(I391*H391,2)</f>
        <v>0</v>
      </c>
      <c r="BL391" s="18" t="s">
        <v>157</v>
      </c>
      <c r="BM391" s="185" t="s">
        <v>2779</v>
      </c>
    </row>
    <row r="392" spans="1:47" s="2" customFormat="1" ht="29.25">
      <c r="A392" s="35"/>
      <c r="B392" s="36"/>
      <c r="C392" s="37"/>
      <c r="D392" s="187" t="s">
        <v>163</v>
      </c>
      <c r="E392" s="37"/>
      <c r="F392" s="188" t="s">
        <v>4255</v>
      </c>
      <c r="G392" s="37"/>
      <c r="H392" s="37"/>
      <c r="I392" s="189"/>
      <c r="J392" s="37"/>
      <c r="K392" s="37"/>
      <c r="L392" s="40"/>
      <c r="M392" s="190"/>
      <c r="N392" s="191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163</v>
      </c>
      <c r="AU392" s="18" t="s">
        <v>80</v>
      </c>
    </row>
    <row r="393" spans="1:65" s="2" customFormat="1" ht="24.2" customHeight="1">
      <c r="A393" s="35"/>
      <c r="B393" s="36"/>
      <c r="C393" s="174" t="s">
        <v>1592</v>
      </c>
      <c r="D393" s="174" t="s">
        <v>152</v>
      </c>
      <c r="E393" s="175" t="s">
        <v>4256</v>
      </c>
      <c r="F393" s="176" t="s">
        <v>3976</v>
      </c>
      <c r="G393" s="177" t="s">
        <v>2359</v>
      </c>
      <c r="H393" s="178">
        <v>1</v>
      </c>
      <c r="I393" s="389"/>
      <c r="J393" s="180">
        <f>ROUND(I393*H393,2)</f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</v>
      </c>
      <c r="T393" s="18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80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157</v>
      </c>
      <c r="BM393" s="185" t="s">
        <v>2781</v>
      </c>
    </row>
    <row r="394" spans="1:47" s="2" customFormat="1" ht="29.25">
      <c r="A394" s="35"/>
      <c r="B394" s="36"/>
      <c r="C394" s="37"/>
      <c r="D394" s="187" t="s">
        <v>163</v>
      </c>
      <c r="E394" s="37"/>
      <c r="F394" s="188" t="s">
        <v>4257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163</v>
      </c>
      <c r="AU394" s="18" t="s">
        <v>80</v>
      </c>
    </row>
    <row r="395" spans="1:65" s="2" customFormat="1" ht="24.2" customHeight="1">
      <c r="A395" s="35"/>
      <c r="B395" s="36"/>
      <c r="C395" s="174" t="s">
        <v>1597</v>
      </c>
      <c r="D395" s="174" t="s">
        <v>152</v>
      </c>
      <c r="E395" s="175" t="s">
        <v>4258</v>
      </c>
      <c r="F395" s="176" t="s">
        <v>3999</v>
      </c>
      <c r="G395" s="177" t="s">
        <v>2359</v>
      </c>
      <c r="H395" s="178">
        <v>1</v>
      </c>
      <c r="I395" s="389"/>
      <c r="J395" s="180">
        <f>ROUND(I395*H395,2)</f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80</v>
      </c>
      <c r="AY395" s="18" t="s">
        <v>149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8" t="s">
        <v>80</v>
      </c>
      <c r="BK395" s="186">
        <f>ROUND(I395*H395,2)</f>
        <v>0</v>
      </c>
      <c r="BL395" s="18" t="s">
        <v>157</v>
      </c>
      <c r="BM395" s="185" t="s">
        <v>2783</v>
      </c>
    </row>
    <row r="396" spans="1:47" s="2" customFormat="1" ht="29.25">
      <c r="A396" s="35"/>
      <c r="B396" s="36"/>
      <c r="C396" s="37"/>
      <c r="D396" s="187" t="s">
        <v>163</v>
      </c>
      <c r="E396" s="37"/>
      <c r="F396" s="188" t="s">
        <v>4259</v>
      </c>
      <c r="G396" s="37"/>
      <c r="H396" s="37"/>
      <c r="I396" s="189"/>
      <c r="J396" s="37"/>
      <c r="K396" s="37"/>
      <c r="L396" s="40"/>
      <c r="M396" s="190"/>
      <c r="N396" s="191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163</v>
      </c>
      <c r="AU396" s="18" t="s">
        <v>80</v>
      </c>
    </row>
    <row r="397" spans="1:65" s="2" customFormat="1" ht="24.2" customHeight="1">
      <c r="A397" s="35"/>
      <c r="B397" s="36"/>
      <c r="C397" s="174" t="s">
        <v>1602</v>
      </c>
      <c r="D397" s="174" t="s">
        <v>152</v>
      </c>
      <c r="E397" s="175" t="s">
        <v>4260</v>
      </c>
      <c r="F397" s="176" t="s">
        <v>3950</v>
      </c>
      <c r="G397" s="177" t="s">
        <v>2320</v>
      </c>
      <c r="H397" s="178">
        <v>2</v>
      </c>
      <c r="I397" s="179"/>
      <c r="J397" s="180">
        <f>ROUND(I397*H397,2)</f>
        <v>0</v>
      </c>
      <c r="K397" s="176" t="s">
        <v>19</v>
      </c>
      <c r="L397" s="40"/>
      <c r="M397" s="181" t="s">
        <v>19</v>
      </c>
      <c r="N397" s="182" t="s">
        <v>43</v>
      </c>
      <c r="O397" s="65"/>
      <c r="P397" s="183">
        <f>O397*H397</f>
        <v>0</v>
      </c>
      <c r="Q397" s="183">
        <v>0</v>
      </c>
      <c r="R397" s="183">
        <f>Q397*H397</f>
        <v>0</v>
      </c>
      <c r="S397" s="183">
        <v>0</v>
      </c>
      <c r="T397" s="184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157</v>
      </c>
      <c r="AT397" s="185" t="s">
        <v>152</v>
      </c>
      <c r="AU397" s="185" t="s">
        <v>80</v>
      </c>
      <c r="AY397" s="18" t="s">
        <v>149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18" t="s">
        <v>80</v>
      </c>
      <c r="BK397" s="186">
        <f>ROUND(I397*H397,2)</f>
        <v>0</v>
      </c>
      <c r="BL397" s="18" t="s">
        <v>157</v>
      </c>
      <c r="BM397" s="185" t="s">
        <v>2785</v>
      </c>
    </row>
    <row r="398" spans="1:47" s="2" customFormat="1" ht="29.25">
      <c r="A398" s="35"/>
      <c r="B398" s="36"/>
      <c r="C398" s="37"/>
      <c r="D398" s="187" t="s">
        <v>163</v>
      </c>
      <c r="E398" s="37"/>
      <c r="F398" s="188" t="s">
        <v>4261</v>
      </c>
      <c r="G398" s="37"/>
      <c r="H398" s="37"/>
      <c r="I398" s="189"/>
      <c r="J398" s="37"/>
      <c r="K398" s="37"/>
      <c r="L398" s="40"/>
      <c r="M398" s="190"/>
      <c r="N398" s="191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163</v>
      </c>
      <c r="AU398" s="18" t="s">
        <v>80</v>
      </c>
    </row>
    <row r="399" spans="1:65" s="2" customFormat="1" ht="24.2" customHeight="1">
      <c r="A399" s="35"/>
      <c r="B399" s="36"/>
      <c r="C399" s="174" t="s">
        <v>1606</v>
      </c>
      <c r="D399" s="174" t="s">
        <v>152</v>
      </c>
      <c r="E399" s="175" t="s">
        <v>4262</v>
      </c>
      <c r="F399" s="176" t="s">
        <v>3950</v>
      </c>
      <c r="G399" s="177" t="s">
        <v>2320</v>
      </c>
      <c r="H399" s="178">
        <v>2</v>
      </c>
      <c r="I399" s="179"/>
      <c r="J399" s="180">
        <f>ROUND(I399*H399,2)</f>
        <v>0</v>
      </c>
      <c r="K399" s="176" t="s">
        <v>19</v>
      </c>
      <c r="L399" s="40"/>
      <c r="M399" s="181" t="s">
        <v>19</v>
      </c>
      <c r="N399" s="182" t="s">
        <v>43</v>
      </c>
      <c r="O399" s="65"/>
      <c r="P399" s="183">
        <f>O399*H399</f>
        <v>0</v>
      </c>
      <c r="Q399" s="183">
        <v>0</v>
      </c>
      <c r="R399" s="183">
        <f>Q399*H399</f>
        <v>0</v>
      </c>
      <c r="S399" s="183">
        <v>0</v>
      </c>
      <c r="T399" s="184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157</v>
      </c>
      <c r="AT399" s="185" t="s">
        <v>152</v>
      </c>
      <c r="AU399" s="185" t="s">
        <v>80</v>
      </c>
      <c r="AY399" s="18" t="s">
        <v>149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18" t="s">
        <v>80</v>
      </c>
      <c r="BK399" s="186">
        <f>ROUND(I399*H399,2)</f>
        <v>0</v>
      </c>
      <c r="BL399" s="18" t="s">
        <v>157</v>
      </c>
      <c r="BM399" s="185" t="s">
        <v>2788</v>
      </c>
    </row>
    <row r="400" spans="1:47" s="2" customFormat="1" ht="29.25">
      <c r="A400" s="35"/>
      <c r="B400" s="36"/>
      <c r="C400" s="37"/>
      <c r="D400" s="187" t="s">
        <v>163</v>
      </c>
      <c r="E400" s="37"/>
      <c r="F400" s="188" t="s">
        <v>4263</v>
      </c>
      <c r="G400" s="37"/>
      <c r="H400" s="37"/>
      <c r="I400" s="189"/>
      <c r="J400" s="37"/>
      <c r="K400" s="37"/>
      <c r="L400" s="40"/>
      <c r="M400" s="190"/>
      <c r="N400" s="191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163</v>
      </c>
      <c r="AU400" s="18" t="s">
        <v>80</v>
      </c>
    </row>
    <row r="401" spans="1:65" s="2" customFormat="1" ht="24.2" customHeight="1">
      <c r="A401" s="35"/>
      <c r="B401" s="36"/>
      <c r="C401" s="174" t="s">
        <v>1611</v>
      </c>
      <c r="D401" s="174" t="s">
        <v>152</v>
      </c>
      <c r="E401" s="175" t="s">
        <v>4264</v>
      </c>
      <c r="F401" s="176" t="s">
        <v>3984</v>
      </c>
      <c r="G401" s="177" t="s">
        <v>2320</v>
      </c>
      <c r="H401" s="178">
        <v>2</v>
      </c>
      <c r="I401" s="179"/>
      <c r="J401" s="180">
        <f>ROUND(I401*H401,2)</f>
        <v>0</v>
      </c>
      <c r="K401" s="176" t="s">
        <v>19</v>
      </c>
      <c r="L401" s="40"/>
      <c r="M401" s="181" t="s">
        <v>19</v>
      </c>
      <c r="N401" s="182" t="s">
        <v>43</v>
      </c>
      <c r="O401" s="65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157</v>
      </c>
      <c r="AT401" s="185" t="s">
        <v>152</v>
      </c>
      <c r="AU401" s="185" t="s">
        <v>80</v>
      </c>
      <c r="AY401" s="18" t="s">
        <v>149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157</v>
      </c>
      <c r="BM401" s="185" t="s">
        <v>2791</v>
      </c>
    </row>
    <row r="402" spans="1:47" s="2" customFormat="1" ht="29.25">
      <c r="A402" s="35"/>
      <c r="B402" s="36"/>
      <c r="C402" s="37"/>
      <c r="D402" s="187" t="s">
        <v>163</v>
      </c>
      <c r="E402" s="37"/>
      <c r="F402" s="188" t="s">
        <v>4265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163</v>
      </c>
      <c r="AU402" s="18" t="s">
        <v>80</v>
      </c>
    </row>
    <row r="403" spans="1:65" s="2" customFormat="1" ht="24.2" customHeight="1">
      <c r="A403" s="35"/>
      <c r="B403" s="36"/>
      <c r="C403" s="174" t="s">
        <v>1617</v>
      </c>
      <c r="D403" s="174" t="s">
        <v>152</v>
      </c>
      <c r="E403" s="175" t="s">
        <v>4266</v>
      </c>
      <c r="F403" s="176" t="s">
        <v>3986</v>
      </c>
      <c r="G403" s="177" t="s">
        <v>2320</v>
      </c>
      <c r="H403" s="178">
        <v>1</v>
      </c>
      <c r="I403" s="179"/>
      <c r="J403" s="180">
        <f>ROUND(I403*H403,2)</f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>O403*H403</f>
        <v>0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80</v>
      </c>
      <c r="AY403" s="18" t="s">
        <v>149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18" t="s">
        <v>80</v>
      </c>
      <c r="BK403" s="186">
        <f>ROUND(I403*H403,2)</f>
        <v>0</v>
      </c>
      <c r="BL403" s="18" t="s">
        <v>157</v>
      </c>
      <c r="BM403" s="185" t="s">
        <v>2794</v>
      </c>
    </row>
    <row r="404" spans="1:47" s="2" customFormat="1" ht="29.25">
      <c r="A404" s="35"/>
      <c r="B404" s="36"/>
      <c r="C404" s="37"/>
      <c r="D404" s="187" t="s">
        <v>163</v>
      </c>
      <c r="E404" s="37"/>
      <c r="F404" s="188" t="s">
        <v>4267</v>
      </c>
      <c r="G404" s="37"/>
      <c r="H404" s="37"/>
      <c r="I404" s="189"/>
      <c r="J404" s="37"/>
      <c r="K404" s="37"/>
      <c r="L404" s="40"/>
      <c r="M404" s="190"/>
      <c r="N404" s="191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163</v>
      </c>
      <c r="AU404" s="18" t="s">
        <v>80</v>
      </c>
    </row>
    <row r="405" spans="1:65" s="2" customFormat="1" ht="24.2" customHeight="1">
      <c r="A405" s="35"/>
      <c r="B405" s="36"/>
      <c r="C405" s="174" t="s">
        <v>1624</v>
      </c>
      <c r="D405" s="174" t="s">
        <v>152</v>
      </c>
      <c r="E405" s="175" t="s">
        <v>4268</v>
      </c>
      <c r="F405" s="176" t="s">
        <v>3956</v>
      </c>
      <c r="G405" s="177" t="s">
        <v>2320</v>
      </c>
      <c r="H405" s="178">
        <v>1</v>
      </c>
      <c r="I405" s="179"/>
      <c r="J405" s="180">
        <f>ROUND(I405*H405,2)</f>
        <v>0</v>
      </c>
      <c r="K405" s="176" t="s">
        <v>19</v>
      </c>
      <c r="L405" s="40"/>
      <c r="M405" s="181" t="s">
        <v>19</v>
      </c>
      <c r="N405" s="182" t="s">
        <v>43</v>
      </c>
      <c r="O405" s="65"/>
      <c r="P405" s="183">
        <f>O405*H405</f>
        <v>0</v>
      </c>
      <c r="Q405" s="183">
        <v>0</v>
      </c>
      <c r="R405" s="183">
        <f>Q405*H405</f>
        <v>0</v>
      </c>
      <c r="S405" s="183">
        <v>0</v>
      </c>
      <c r="T405" s="184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157</v>
      </c>
      <c r="AT405" s="185" t="s">
        <v>152</v>
      </c>
      <c r="AU405" s="185" t="s">
        <v>80</v>
      </c>
      <c r="AY405" s="18" t="s">
        <v>149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18" t="s">
        <v>80</v>
      </c>
      <c r="BK405" s="186">
        <f>ROUND(I405*H405,2)</f>
        <v>0</v>
      </c>
      <c r="BL405" s="18" t="s">
        <v>157</v>
      </c>
      <c r="BM405" s="185" t="s">
        <v>2796</v>
      </c>
    </row>
    <row r="406" spans="1:47" s="2" customFormat="1" ht="29.25">
      <c r="A406" s="35"/>
      <c r="B406" s="36"/>
      <c r="C406" s="37"/>
      <c r="D406" s="187" t="s">
        <v>163</v>
      </c>
      <c r="E406" s="37"/>
      <c r="F406" s="188" t="s">
        <v>4269</v>
      </c>
      <c r="G406" s="37"/>
      <c r="H406" s="37"/>
      <c r="I406" s="189"/>
      <c r="J406" s="37"/>
      <c r="K406" s="37"/>
      <c r="L406" s="40"/>
      <c r="M406" s="190"/>
      <c r="N406" s="191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163</v>
      </c>
      <c r="AU406" s="18" t="s">
        <v>80</v>
      </c>
    </row>
    <row r="407" spans="1:65" s="2" customFormat="1" ht="16.5" customHeight="1">
      <c r="A407" s="35"/>
      <c r="B407" s="36"/>
      <c r="C407" s="174" t="s">
        <v>1629</v>
      </c>
      <c r="D407" s="174" t="s">
        <v>152</v>
      </c>
      <c r="E407" s="175" t="s">
        <v>4270</v>
      </c>
      <c r="F407" s="176" t="s">
        <v>3960</v>
      </c>
      <c r="G407" s="177" t="s">
        <v>2320</v>
      </c>
      <c r="H407" s="178">
        <v>2</v>
      </c>
      <c r="I407" s="179"/>
      <c r="J407" s="180">
        <f>ROUND(I407*H407,2)</f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>O407*H407</f>
        <v>0</v>
      </c>
      <c r="Q407" s="183">
        <v>0</v>
      </c>
      <c r="R407" s="183">
        <f>Q407*H407</f>
        <v>0</v>
      </c>
      <c r="S407" s="183">
        <v>0</v>
      </c>
      <c r="T407" s="184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80</v>
      </c>
      <c r="AY407" s="18" t="s">
        <v>149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18" t="s">
        <v>80</v>
      </c>
      <c r="BK407" s="186">
        <f>ROUND(I407*H407,2)</f>
        <v>0</v>
      </c>
      <c r="BL407" s="18" t="s">
        <v>157</v>
      </c>
      <c r="BM407" s="185" t="s">
        <v>2798</v>
      </c>
    </row>
    <row r="408" spans="1:47" s="2" customFormat="1" ht="29.25">
      <c r="A408" s="35"/>
      <c r="B408" s="36"/>
      <c r="C408" s="37"/>
      <c r="D408" s="187" t="s">
        <v>163</v>
      </c>
      <c r="E408" s="37"/>
      <c r="F408" s="188" t="s">
        <v>4271</v>
      </c>
      <c r="G408" s="37"/>
      <c r="H408" s="37"/>
      <c r="I408" s="189"/>
      <c r="J408" s="37"/>
      <c r="K408" s="37"/>
      <c r="L408" s="40"/>
      <c r="M408" s="190"/>
      <c r="N408" s="191"/>
      <c r="O408" s="65"/>
      <c r="P408" s="65"/>
      <c r="Q408" s="65"/>
      <c r="R408" s="65"/>
      <c r="S408" s="65"/>
      <c r="T408" s="66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163</v>
      </c>
      <c r="AU408" s="18" t="s">
        <v>80</v>
      </c>
    </row>
    <row r="409" spans="1:65" s="2" customFormat="1" ht="16.5" customHeight="1">
      <c r="A409" s="35"/>
      <c r="B409" s="36"/>
      <c r="C409" s="174" t="s">
        <v>1636</v>
      </c>
      <c r="D409" s="174" t="s">
        <v>152</v>
      </c>
      <c r="E409" s="175" t="s">
        <v>4272</v>
      </c>
      <c r="F409" s="176" t="s">
        <v>3990</v>
      </c>
      <c r="G409" s="177" t="s">
        <v>2320</v>
      </c>
      <c r="H409" s="178">
        <v>1</v>
      </c>
      <c r="I409" s="179"/>
      <c r="J409" s="180">
        <f>ROUND(I409*H409,2)</f>
        <v>0</v>
      </c>
      <c r="K409" s="176" t="s">
        <v>19</v>
      </c>
      <c r="L409" s="40"/>
      <c r="M409" s="181" t="s">
        <v>19</v>
      </c>
      <c r="N409" s="182" t="s">
        <v>43</v>
      </c>
      <c r="O409" s="65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157</v>
      </c>
      <c r="AT409" s="185" t="s">
        <v>152</v>
      </c>
      <c r="AU409" s="185" t="s">
        <v>80</v>
      </c>
      <c r="AY409" s="18" t="s">
        <v>149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18" t="s">
        <v>80</v>
      </c>
      <c r="BK409" s="186">
        <f>ROUND(I409*H409,2)</f>
        <v>0</v>
      </c>
      <c r="BL409" s="18" t="s">
        <v>157</v>
      </c>
      <c r="BM409" s="185" t="s">
        <v>2800</v>
      </c>
    </row>
    <row r="410" spans="1:47" s="2" customFormat="1" ht="29.25">
      <c r="A410" s="35"/>
      <c r="B410" s="36"/>
      <c r="C410" s="37"/>
      <c r="D410" s="187" t="s">
        <v>163</v>
      </c>
      <c r="E410" s="37"/>
      <c r="F410" s="188" t="s">
        <v>4273</v>
      </c>
      <c r="G410" s="37"/>
      <c r="H410" s="37"/>
      <c r="I410" s="189"/>
      <c r="J410" s="37"/>
      <c r="K410" s="37"/>
      <c r="L410" s="40"/>
      <c r="M410" s="190"/>
      <c r="N410" s="191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163</v>
      </c>
      <c r="AU410" s="18" t="s">
        <v>80</v>
      </c>
    </row>
    <row r="411" spans="1:65" s="2" customFormat="1" ht="16.5" customHeight="1">
      <c r="A411" s="35"/>
      <c r="B411" s="36"/>
      <c r="C411" s="174" t="s">
        <v>1642</v>
      </c>
      <c r="D411" s="174" t="s">
        <v>152</v>
      </c>
      <c r="E411" s="175" t="s">
        <v>4274</v>
      </c>
      <c r="F411" s="176" t="s">
        <v>3992</v>
      </c>
      <c r="G411" s="177" t="s">
        <v>2320</v>
      </c>
      <c r="H411" s="178">
        <v>1</v>
      </c>
      <c r="I411" s="179"/>
      <c r="J411" s="180">
        <f>ROUND(I411*H411,2)</f>
        <v>0</v>
      </c>
      <c r="K411" s="176" t="s">
        <v>19</v>
      </c>
      <c r="L411" s="40"/>
      <c r="M411" s="181" t="s">
        <v>19</v>
      </c>
      <c r="N411" s="182" t="s">
        <v>43</v>
      </c>
      <c r="O411" s="65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157</v>
      </c>
      <c r="AT411" s="185" t="s">
        <v>152</v>
      </c>
      <c r="AU411" s="185" t="s">
        <v>80</v>
      </c>
      <c r="AY411" s="18" t="s">
        <v>149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18" t="s">
        <v>80</v>
      </c>
      <c r="BK411" s="186">
        <f>ROUND(I411*H411,2)</f>
        <v>0</v>
      </c>
      <c r="BL411" s="18" t="s">
        <v>157</v>
      </c>
      <c r="BM411" s="185" t="s">
        <v>2802</v>
      </c>
    </row>
    <row r="412" spans="1:47" s="2" customFormat="1" ht="29.25">
      <c r="A412" s="35"/>
      <c r="B412" s="36"/>
      <c r="C412" s="37"/>
      <c r="D412" s="187" t="s">
        <v>163</v>
      </c>
      <c r="E412" s="37"/>
      <c r="F412" s="188" t="s">
        <v>4275</v>
      </c>
      <c r="G412" s="37"/>
      <c r="H412" s="37"/>
      <c r="I412" s="189"/>
      <c r="J412" s="37"/>
      <c r="K412" s="37"/>
      <c r="L412" s="40"/>
      <c r="M412" s="190"/>
      <c r="N412" s="191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163</v>
      </c>
      <c r="AU412" s="18" t="s">
        <v>80</v>
      </c>
    </row>
    <row r="413" spans="1:65" s="2" customFormat="1" ht="24.2" customHeight="1">
      <c r="A413" s="35"/>
      <c r="B413" s="36"/>
      <c r="C413" s="174" t="s">
        <v>1647</v>
      </c>
      <c r="D413" s="174" t="s">
        <v>152</v>
      </c>
      <c r="E413" s="175" t="s">
        <v>4276</v>
      </c>
      <c r="F413" s="176" t="s">
        <v>3994</v>
      </c>
      <c r="G413" s="177" t="s">
        <v>2320</v>
      </c>
      <c r="H413" s="178">
        <v>1</v>
      </c>
      <c r="I413" s="179"/>
      <c r="J413" s="180">
        <f>ROUND(I413*H413,2)</f>
        <v>0</v>
      </c>
      <c r="K413" s="176" t="s">
        <v>19</v>
      </c>
      <c r="L413" s="40"/>
      <c r="M413" s="181" t="s">
        <v>19</v>
      </c>
      <c r="N413" s="182" t="s">
        <v>43</v>
      </c>
      <c r="O413" s="65"/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157</v>
      </c>
      <c r="AT413" s="185" t="s">
        <v>152</v>
      </c>
      <c r="AU413" s="185" t="s">
        <v>80</v>
      </c>
      <c r="AY413" s="18" t="s">
        <v>149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18" t="s">
        <v>80</v>
      </c>
      <c r="BK413" s="186">
        <f>ROUND(I413*H413,2)</f>
        <v>0</v>
      </c>
      <c r="BL413" s="18" t="s">
        <v>157</v>
      </c>
      <c r="BM413" s="185" t="s">
        <v>2804</v>
      </c>
    </row>
    <row r="414" spans="1:47" s="2" customFormat="1" ht="29.25">
      <c r="A414" s="35"/>
      <c r="B414" s="36"/>
      <c r="C414" s="37"/>
      <c r="D414" s="187" t="s">
        <v>163</v>
      </c>
      <c r="E414" s="37"/>
      <c r="F414" s="188" t="s">
        <v>4277</v>
      </c>
      <c r="G414" s="37"/>
      <c r="H414" s="37"/>
      <c r="I414" s="189"/>
      <c r="J414" s="37"/>
      <c r="K414" s="37"/>
      <c r="L414" s="40"/>
      <c r="M414" s="190"/>
      <c r="N414" s="191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163</v>
      </c>
      <c r="AU414" s="18" t="s">
        <v>80</v>
      </c>
    </row>
    <row r="415" spans="1:65" s="2" customFormat="1" ht="16.5" customHeight="1">
      <c r="A415" s="35"/>
      <c r="B415" s="36"/>
      <c r="C415" s="174" t="s">
        <v>1653</v>
      </c>
      <c r="D415" s="174" t="s">
        <v>152</v>
      </c>
      <c r="E415" s="175" t="s">
        <v>4278</v>
      </c>
      <c r="F415" s="176" t="s">
        <v>3971</v>
      </c>
      <c r="G415" s="177" t="s">
        <v>2320</v>
      </c>
      <c r="H415" s="178">
        <v>1</v>
      </c>
      <c r="I415" s="179"/>
      <c r="J415" s="180">
        <f>ROUND(I415*H415,2)</f>
        <v>0</v>
      </c>
      <c r="K415" s="176" t="s">
        <v>19</v>
      </c>
      <c r="L415" s="40"/>
      <c r="M415" s="181" t="s">
        <v>19</v>
      </c>
      <c r="N415" s="182" t="s">
        <v>43</v>
      </c>
      <c r="O415" s="65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157</v>
      </c>
      <c r="AT415" s="185" t="s">
        <v>152</v>
      </c>
      <c r="AU415" s="185" t="s">
        <v>80</v>
      </c>
      <c r="AY415" s="18" t="s">
        <v>149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8" t="s">
        <v>80</v>
      </c>
      <c r="BK415" s="186">
        <f>ROUND(I415*H415,2)</f>
        <v>0</v>
      </c>
      <c r="BL415" s="18" t="s">
        <v>157</v>
      </c>
      <c r="BM415" s="185" t="s">
        <v>2808</v>
      </c>
    </row>
    <row r="416" spans="1:47" s="2" customFormat="1" ht="29.25">
      <c r="A416" s="35"/>
      <c r="B416" s="36"/>
      <c r="C416" s="37"/>
      <c r="D416" s="187" t="s">
        <v>163</v>
      </c>
      <c r="E416" s="37"/>
      <c r="F416" s="188" t="s">
        <v>4279</v>
      </c>
      <c r="G416" s="37"/>
      <c r="H416" s="37"/>
      <c r="I416" s="189"/>
      <c r="J416" s="37"/>
      <c r="K416" s="37"/>
      <c r="L416" s="40"/>
      <c r="M416" s="190"/>
      <c r="N416" s="191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163</v>
      </c>
      <c r="AU416" s="18" t="s">
        <v>80</v>
      </c>
    </row>
    <row r="417" spans="1:65" s="2" customFormat="1" ht="24.2" customHeight="1">
      <c r="A417" s="35"/>
      <c r="B417" s="36"/>
      <c r="C417" s="174" t="s">
        <v>1659</v>
      </c>
      <c r="D417" s="174" t="s">
        <v>152</v>
      </c>
      <c r="E417" s="175" t="s">
        <v>4280</v>
      </c>
      <c r="F417" s="176" t="s">
        <v>3973</v>
      </c>
      <c r="G417" s="177" t="s">
        <v>2359</v>
      </c>
      <c r="H417" s="178">
        <v>1</v>
      </c>
      <c r="I417" s="389"/>
      <c r="J417" s="180">
        <f>ROUND(I417*H417,2)</f>
        <v>0</v>
      </c>
      <c r="K417" s="176" t="s">
        <v>19</v>
      </c>
      <c r="L417" s="40"/>
      <c r="M417" s="181" t="s">
        <v>19</v>
      </c>
      <c r="N417" s="182" t="s">
        <v>43</v>
      </c>
      <c r="O417" s="65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157</v>
      </c>
      <c r="AT417" s="185" t="s">
        <v>152</v>
      </c>
      <c r="AU417" s="185" t="s">
        <v>80</v>
      </c>
      <c r="AY417" s="18" t="s">
        <v>149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18" t="s">
        <v>80</v>
      </c>
      <c r="BK417" s="186">
        <f>ROUND(I417*H417,2)</f>
        <v>0</v>
      </c>
      <c r="BL417" s="18" t="s">
        <v>157</v>
      </c>
      <c r="BM417" s="185" t="s">
        <v>2810</v>
      </c>
    </row>
    <row r="418" spans="1:47" s="2" customFormat="1" ht="29.25">
      <c r="A418" s="35"/>
      <c r="B418" s="36"/>
      <c r="C418" s="37"/>
      <c r="D418" s="187" t="s">
        <v>163</v>
      </c>
      <c r="E418" s="37"/>
      <c r="F418" s="188" t="s">
        <v>4281</v>
      </c>
      <c r="G418" s="37"/>
      <c r="H418" s="37"/>
      <c r="I418" s="189"/>
      <c r="J418" s="37"/>
      <c r="K418" s="37"/>
      <c r="L418" s="40"/>
      <c r="M418" s="190"/>
      <c r="N418" s="191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163</v>
      </c>
      <c r="AU418" s="18" t="s">
        <v>80</v>
      </c>
    </row>
    <row r="419" spans="1:65" s="2" customFormat="1" ht="24.2" customHeight="1">
      <c r="A419" s="35"/>
      <c r="B419" s="36"/>
      <c r="C419" s="174" t="s">
        <v>1664</v>
      </c>
      <c r="D419" s="174" t="s">
        <v>152</v>
      </c>
      <c r="E419" s="175" t="s">
        <v>4282</v>
      </c>
      <c r="F419" s="176" t="s">
        <v>3976</v>
      </c>
      <c r="G419" s="177" t="s">
        <v>2359</v>
      </c>
      <c r="H419" s="178">
        <v>1</v>
      </c>
      <c r="I419" s="389"/>
      <c r="J419" s="180">
        <f>ROUND(I419*H419,2)</f>
        <v>0</v>
      </c>
      <c r="K419" s="176" t="s">
        <v>19</v>
      </c>
      <c r="L419" s="40"/>
      <c r="M419" s="181" t="s">
        <v>19</v>
      </c>
      <c r="N419" s="182" t="s">
        <v>43</v>
      </c>
      <c r="O419" s="65"/>
      <c r="P419" s="183">
        <f>O419*H419</f>
        <v>0</v>
      </c>
      <c r="Q419" s="183">
        <v>0</v>
      </c>
      <c r="R419" s="183">
        <f>Q419*H419</f>
        <v>0</v>
      </c>
      <c r="S419" s="183">
        <v>0</v>
      </c>
      <c r="T419" s="184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157</v>
      </c>
      <c r="AT419" s="185" t="s">
        <v>152</v>
      </c>
      <c r="AU419" s="185" t="s">
        <v>80</v>
      </c>
      <c r="AY419" s="18" t="s">
        <v>149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8" t="s">
        <v>80</v>
      </c>
      <c r="BK419" s="186">
        <f>ROUND(I419*H419,2)</f>
        <v>0</v>
      </c>
      <c r="BL419" s="18" t="s">
        <v>157</v>
      </c>
      <c r="BM419" s="185" t="s">
        <v>2812</v>
      </c>
    </row>
    <row r="420" spans="1:47" s="2" customFormat="1" ht="29.25">
      <c r="A420" s="35"/>
      <c r="B420" s="36"/>
      <c r="C420" s="37"/>
      <c r="D420" s="187" t="s">
        <v>163</v>
      </c>
      <c r="E420" s="37"/>
      <c r="F420" s="188" t="s">
        <v>4283</v>
      </c>
      <c r="G420" s="37"/>
      <c r="H420" s="37"/>
      <c r="I420" s="189"/>
      <c r="J420" s="37"/>
      <c r="K420" s="37"/>
      <c r="L420" s="40"/>
      <c r="M420" s="190"/>
      <c r="N420" s="191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163</v>
      </c>
      <c r="AU420" s="18" t="s">
        <v>80</v>
      </c>
    </row>
    <row r="421" spans="1:65" s="2" customFormat="1" ht="24.2" customHeight="1">
      <c r="A421" s="35"/>
      <c r="B421" s="36"/>
      <c r="C421" s="174" t="s">
        <v>1669</v>
      </c>
      <c r="D421" s="174" t="s">
        <v>152</v>
      </c>
      <c r="E421" s="175" t="s">
        <v>4284</v>
      </c>
      <c r="F421" s="176" t="s">
        <v>3999</v>
      </c>
      <c r="G421" s="177" t="s">
        <v>2359</v>
      </c>
      <c r="H421" s="178">
        <v>1</v>
      </c>
      <c r="I421" s="389"/>
      <c r="J421" s="180">
        <f>ROUND(I421*H421,2)</f>
        <v>0</v>
      </c>
      <c r="K421" s="176" t="s">
        <v>19</v>
      </c>
      <c r="L421" s="40"/>
      <c r="M421" s="181" t="s">
        <v>19</v>
      </c>
      <c r="N421" s="182" t="s">
        <v>43</v>
      </c>
      <c r="O421" s="65"/>
      <c r="P421" s="183">
        <f>O421*H421</f>
        <v>0</v>
      </c>
      <c r="Q421" s="183">
        <v>0</v>
      </c>
      <c r="R421" s="183">
        <f>Q421*H421</f>
        <v>0</v>
      </c>
      <c r="S421" s="183">
        <v>0</v>
      </c>
      <c r="T421" s="184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157</v>
      </c>
      <c r="AT421" s="185" t="s">
        <v>152</v>
      </c>
      <c r="AU421" s="185" t="s">
        <v>80</v>
      </c>
      <c r="AY421" s="18" t="s">
        <v>149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18" t="s">
        <v>80</v>
      </c>
      <c r="BK421" s="186">
        <f>ROUND(I421*H421,2)</f>
        <v>0</v>
      </c>
      <c r="BL421" s="18" t="s">
        <v>157</v>
      </c>
      <c r="BM421" s="185" t="s">
        <v>2814</v>
      </c>
    </row>
    <row r="422" spans="1:47" s="2" customFormat="1" ht="29.25">
      <c r="A422" s="35"/>
      <c r="B422" s="36"/>
      <c r="C422" s="37"/>
      <c r="D422" s="187" t="s">
        <v>163</v>
      </c>
      <c r="E422" s="37"/>
      <c r="F422" s="188" t="s">
        <v>4285</v>
      </c>
      <c r="G422" s="37"/>
      <c r="H422" s="37"/>
      <c r="I422" s="189"/>
      <c r="J422" s="37"/>
      <c r="K422" s="37"/>
      <c r="L422" s="40"/>
      <c r="M422" s="190"/>
      <c r="N422" s="191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163</v>
      </c>
      <c r="AU422" s="18" t="s">
        <v>80</v>
      </c>
    </row>
    <row r="423" spans="1:65" s="2" customFormat="1" ht="21.75" customHeight="1">
      <c r="A423" s="35"/>
      <c r="B423" s="36"/>
      <c r="C423" s="174" t="s">
        <v>1675</v>
      </c>
      <c r="D423" s="174" t="s">
        <v>152</v>
      </c>
      <c r="E423" s="175" t="s">
        <v>4286</v>
      </c>
      <c r="F423" s="176" t="s">
        <v>4054</v>
      </c>
      <c r="G423" s="177" t="s">
        <v>2320</v>
      </c>
      <c r="H423" s="178">
        <v>1</v>
      </c>
      <c r="I423" s="179"/>
      <c r="J423" s="180">
        <f>ROUND(I423*H423,2)</f>
        <v>0</v>
      </c>
      <c r="K423" s="176" t="s">
        <v>19</v>
      </c>
      <c r="L423" s="40"/>
      <c r="M423" s="181" t="s">
        <v>19</v>
      </c>
      <c r="N423" s="182" t="s">
        <v>43</v>
      </c>
      <c r="O423" s="65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157</v>
      </c>
      <c r="AT423" s="185" t="s">
        <v>152</v>
      </c>
      <c r="AU423" s="185" t="s">
        <v>80</v>
      </c>
      <c r="AY423" s="18" t="s">
        <v>149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18" t="s">
        <v>80</v>
      </c>
      <c r="BK423" s="186">
        <f>ROUND(I423*H423,2)</f>
        <v>0</v>
      </c>
      <c r="BL423" s="18" t="s">
        <v>157</v>
      </c>
      <c r="BM423" s="185" t="s">
        <v>2816</v>
      </c>
    </row>
    <row r="424" spans="1:47" s="2" customFormat="1" ht="29.25">
      <c r="A424" s="35"/>
      <c r="B424" s="36"/>
      <c r="C424" s="37"/>
      <c r="D424" s="187" t="s">
        <v>163</v>
      </c>
      <c r="E424" s="37"/>
      <c r="F424" s="188" t="s">
        <v>4287</v>
      </c>
      <c r="G424" s="37"/>
      <c r="H424" s="37"/>
      <c r="I424" s="189"/>
      <c r="J424" s="37"/>
      <c r="K424" s="37"/>
      <c r="L424" s="40"/>
      <c r="M424" s="190"/>
      <c r="N424" s="191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163</v>
      </c>
      <c r="AU424" s="18" t="s">
        <v>80</v>
      </c>
    </row>
    <row r="425" spans="1:65" s="2" customFormat="1" ht="24.2" customHeight="1">
      <c r="A425" s="35"/>
      <c r="B425" s="36"/>
      <c r="C425" s="174" t="s">
        <v>1682</v>
      </c>
      <c r="D425" s="174" t="s">
        <v>152</v>
      </c>
      <c r="E425" s="175" t="s">
        <v>4288</v>
      </c>
      <c r="F425" s="176" t="s">
        <v>4043</v>
      </c>
      <c r="G425" s="177" t="s">
        <v>2320</v>
      </c>
      <c r="H425" s="178">
        <v>1</v>
      </c>
      <c r="I425" s="179"/>
      <c r="J425" s="180">
        <f>ROUND(I425*H425,2)</f>
        <v>0</v>
      </c>
      <c r="K425" s="176" t="s">
        <v>19</v>
      </c>
      <c r="L425" s="40"/>
      <c r="M425" s="181" t="s">
        <v>19</v>
      </c>
      <c r="N425" s="182" t="s">
        <v>43</v>
      </c>
      <c r="O425" s="65"/>
      <c r="P425" s="183">
        <f>O425*H425</f>
        <v>0</v>
      </c>
      <c r="Q425" s="183">
        <v>0</v>
      </c>
      <c r="R425" s="183">
        <f>Q425*H425</f>
        <v>0</v>
      </c>
      <c r="S425" s="183">
        <v>0</v>
      </c>
      <c r="T425" s="184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157</v>
      </c>
      <c r="AT425" s="185" t="s">
        <v>152</v>
      </c>
      <c r="AU425" s="185" t="s">
        <v>80</v>
      </c>
      <c r="AY425" s="18" t="s">
        <v>149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18" t="s">
        <v>80</v>
      </c>
      <c r="BK425" s="186">
        <f>ROUND(I425*H425,2)</f>
        <v>0</v>
      </c>
      <c r="BL425" s="18" t="s">
        <v>157</v>
      </c>
      <c r="BM425" s="185" t="s">
        <v>2819</v>
      </c>
    </row>
    <row r="426" spans="1:47" s="2" customFormat="1" ht="29.25">
      <c r="A426" s="35"/>
      <c r="B426" s="36"/>
      <c r="C426" s="37"/>
      <c r="D426" s="187" t="s">
        <v>163</v>
      </c>
      <c r="E426" s="37"/>
      <c r="F426" s="188" t="s">
        <v>4289</v>
      </c>
      <c r="G426" s="37"/>
      <c r="H426" s="37"/>
      <c r="I426" s="189"/>
      <c r="J426" s="37"/>
      <c r="K426" s="37"/>
      <c r="L426" s="40"/>
      <c r="M426" s="190"/>
      <c r="N426" s="191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163</v>
      </c>
      <c r="AU426" s="18" t="s">
        <v>80</v>
      </c>
    </row>
    <row r="427" spans="1:65" s="2" customFormat="1" ht="24.2" customHeight="1">
      <c r="A427" s="35"/>
      <c r="B427" s="36"/>
      <c r="C427" s="174" t="s">
        <v>1690</v>
      </c>
      <c r="D427" s="174" t="s">
        <v>152</v>
      </c>
      <c r="E427" s="175" t="s">
        <v>4290</v>
      </c>
      <c r="F427" s="176" t="s">
        <v>4057</v>
      </c>
      <c r="G427" s="177" t="s">
        <v>2320</v>
      </c>
      <c r="H427" s="178">
        <v>1</v>
      </c>
      <c r="I427" s="179"/>
      <c r="J427" s="180">
        <f>ROUND(I427*H427,2)</f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80</v>
      </c>
      <c r="AY427" s="18" t="s">
        <v>149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8" t="s">
        <v>80</v>
      </c>
      <c r="BK427" s="186">
        <f>ROUND(I427*H427,2)</f>
        <v>0</v>
      </c>
      <c r="BL427" s="18" t="s">
        <v>157</v>
      </c>
      <c r="BM427" s="185" t="s">
        <v>2822</v>
      </c>
    </row>
    <row r="428" spans="1:47" s="2" customFormat="1" ht="29.25">
      <c r="A428" s="35"/>
      <c r="B428" s="36"/>
      <c r="C428" s="37"/>
      <c r="D428" s="187" t="s">
        <v>163</v>
      </c>
      <c r="E428" s="37"/>
      <c r="F428" s="188" t="s">
        <v>4291</v>
      </c>
      <c r="G428" s="37"/>
      <c r="H428" s="37"/>
      <c r="I428" s="189"/>
      <c r="J428" s="37"/>
      <c r="K428" s="37"/>
      <c r="L428" s="40"/>
      <c r="M428" s="190"/>
      <c r="N428" s="191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163</v>
      </c>
      <c r="AU428" s="18" t="s">
        <v>80</v>
      </c>
    </row>
    <row r="429" spans="1:65" s="2" customFormat="1" ht="24.2" customHeight="1">
      <c r="A429" s="35"/>
      <c r="B429" s="36"/>
      <c r="C429" s="174" t="s">
        <v>1695</v>
      </c>
      <c r="D429" s="174" t="s">
        <v>152</v>
      </c>
      <c r="E429" s="175" t="s">
        <v>4292</v>
      </c>
      <c r="F429" s="176" t="s">
        <v>4060</v>
      </c>
      <c r="G429" s="177" t="s">
        <v>2359</v>
      </c>
      <c r="H429" s="178">
        <v>1</v>
      </c>
      <c r="I429" s="389"/>
      <c r="J429" s="180">
        <f>ROUND(I429*H429,2)</f>
        <v>0</v>
      </c>
      <c r="K429" s="176" t="s">
        <v>19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157</v>
      </c>
      <c r="AT429" s="185" t="s">
        <v>152</v>
      </c>
      <c r="AU429" s="185" t="s">
        <v>80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157</v>
      </c>
      <c r="BM429" s="185" t="s">
        <v>2825</v>
      </c>
    </row>
    <row r="430" spans="1:47" s="2" customFormat="1" ht="29.25">
      <c r="A430" s="35"/>
      <c r="B430" s="36"/>
      <c r="C430" s="37"/>
      <c r="D430" s="187" t="s">
        <v>163</v>
      </c>
      <c r="E430" s="37"/>
      <c r="F430" s="188" t="s">
        <v>4293</v>
      </c>
      <c r="G430" s="37"/>
      <c r="H430" s="37"/>
      <c r="I430" s="189"/>
      <c r="J430" s="37"/>
      <c r="K430" s="37"/>
      <c r="L430" s="40"/>
      <c r="M430" s="190"/>
      <c r="N430" s="191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163</v>
      </c>
      <c r="AU430" s="18" t="s">
        <v>80</v>
      </c>
    </row>
    <row r="431" spans="1:65" s="2" customFormat="1" ht="24.2" customHeight="1">
      <c r="A431" s="35"/>
      <c r="B431" s="36"/>
      <c r="C431" s="174" t="s">
        <v>1700</v>
      </c>
      <c r="D431" s="174" t="s">
        <v>152</v>
      </c>
      <c r="E431" s="175" t="s">
        <v>4294</v>
      </c>
      <c r="F431" s="176" t="s">
        <v>4049</v>
      </c>
      <c r="G431" s="177" t="s">
        <v>2359</v>
      </c>
      <c r="H431" s="178">
        <v>1</v>
      </c>
      <c r="I431" s="389"/>
      <c r="J431" s="180">
        <f>ROUND(I431*H431,2)</f>
        <v>0</v>
      </c>
      <c r="K431" s="176" t="s">
        <v>19</v>
      </c>
      <c r="L431" s="40"/>
      <c r="M431" s="181" t="s">
        <v>19</v>
      </c>
      <c r="N431" s="182" t="s">
        <v>43</v>
      </c>
      <c r="O431" s="65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157</v>
      </c>
      <c r="AT431" s="185" t="s">
        <v>152</v>
      </c>
      <c r="AU431" s="185" t="s">
        <v>80</v>
      </c>
      <c r="AY431" s="18" t="s">
        <v>149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8" t="s">
        <v>80</v>
      </c>
      <c r="BK431" s="186">
        <f>ROUND(I431*H431,2)</f>
        <v>0</v>
      </c>
      <c r="BL431" s="18" t="s">
        <v>157</v>
      </c>
      <c r="BM431" s="185" t="s">
        <v>2827</v>
      </c>
    </row>
    <row r="432" spans="1:47" s="2" customFormat="1" ht="29.25">
      <c r="A432" s="35"/>
      <c r="B432" s="36"/>
      <c r="C432" s="37"/>
      <c r="D432" s="187" t="s">
        <v>163</v>
      </c>
      <c r="E432" s="37"/>
      <c r="F432" s="188" t="s">
        <v>4295</v>
      </c>
      <c r="G432" s="37"/>
      <c r="H432" s="37"/>
      <c r="I432" s="189"/>
      <c r="J432" s="37"/>
      <c r="K432" s="37"/>
      <c r="L432" s="40"/>
      <c r="M432" s="190"/>
      <c r="N432" s="191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163</v>
      </c>
      <c r="AU432" s="18" t="s">
        <v>80</v>
      </c>
    </row>
    <row r="433" spans="1:65" s="2" customFormat="1" ht="24.2" customHeight="1">
      <c r="A433" s="35"/>
      <c r="B433" s="36"/>
      <c r="C433" s="174" t="s">
        <v>1709</v>
      </c>
      <c r="D433" s="174" t="s">
        <v>152</v>
      </c>
      <c r="E433" s="175" t="s">
        <v>4296</v>
      </c>
      <c r="F433" s="176" t="s">
        <v>4057</v>
      </c>
      <c r="G433" s="177" t="s">
        <v>2320</v>
      </c>
      <c r="H433" s="178">
        <v>2</v>
      </c>
      <c r="I433" s="179"/>
      <c r="J433" s="180">
        <f>ROUND(I433*H433,2)</f>
        <v>0</v>
      </c>
      <c r="K433" s="176" t="s">
        <v>19</v>
      </c>
      <c r="L433" s="40"/>
      <c r="M433" s="181" t="s">
        <v>19</v>
      </c>
      <c r="N433" s="182" t="s">
        <v>43</v>
      </c>
      <c r="O433" s="65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157</v>
      </c>
      <c r="AT433" s="185" t="s">
        <v>152</v>
      </c>
      <c r="AU433" s="185" t="s">
        <v>80</v>
      </c>
      <c r="AY433" s="18" t="s">
        <v>149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157</v>
      </c>
      <c r="BM433" s="185" t="s">
        <v>2829</v>
      </c>
    </row>
    <row r="434" spans="1:47" s="2" customFormat="1" ht="29.25">
      <c r="A434" s="35"/>
      <c r="B434" s="36"/>
      <c r="C434" s="37"/>
      <c r="D434" s="187" t="s">
        <v>163</v>
      </c>
      <c r="E434" s="37"/>
      <c r="F434" s="188" t="s">
        <v>4297</v>
      </c>
      <c r="G434" s="37"/>
      <c r="H434" s="37"/>
      <c r="I434" s="189"/>
      <c r="J434" s="37"/>
      <c r="K434" s="37"/>
      <c r="L434" s="40"/>
      <c r="M434" s="190"/>
      <c r="N434" s="191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163</v>
      </c>
      <c r="AU434" s="18" t="s">
        <v>80</v>
      </c>
    </row>
    <row r="435" spans="1:65" s="2" customFormat="1" ht="24.2" customHeight="1">
      <c r="A435" s="35"/>
      <c r="B435" s="36"/>
      <c r="C435" s="174" t="s">
        <v>1717</v>
      </c>
      <c r="D435" s="174" t="s">
        <v>152</v>
      </c>
      <c r="E435" s="175" t="s">
        <v>4298</v>
      </c>
      <c r="F435" s="176" t="s">
        <v>4060</v>
      </c>
      <c r="G435" s="177" t="s">
        <v>2359</v>
      </c>
      <c r="H435" s="178">
        <v>2</v>
      </c>
      <c r="I435" s="389"/>
      <c r="J435" s="180">
        <f>ROUND(I435*H435,2)</f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80</v>
      </c>
      <c r="AY435" s="18" t="s">
        <v>149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8" t="s">
        <v>80</v>
      </c>
      <c r="BK435" s="186">
        <f>ROUND(I435*H435,2)</f>
        <v>0</v>
      </c>
      <c r="BL435" s="18" t="s">
        <v>157</v>
      </c>
      <c r="BM435" s="185" t="s">
        <v>2831</v>
      </c>
    </row>
    <row r="436" spans="1:47" s="2" customFormat="1" ht="29.25">
      <c r="A436" s="35"/>
      <c r="B436" s="36"/>
      <c r="C436" s="37"/>
      <c r="D436" s="187" t="s">
        <v>163</v>
      </c>
      <c r="E436" s="37"/>
      <c r="F436" s="188" t="s">
        <v>4299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163</v>
      </c>
      <c r="AU436" s="18" t="s">
        <v>80</v>
      </c>
    </row>
    <row r="437" spans="1:65" s="2" customFormat="1" ht="24.2" customHeight="1">
      <c r="A437" s="35"/>
      <c r="B437" s="36"/>
      <c r="C437" s="174" t="s">
        <v>1726</v>
      </c>
      <c r="D437" s="174" t="s">
        <v>152</v>
      </c>
      <c r="E437" s="175" t="s">
        <v>4300</v>
      </c>
      <c r="F437" s="176" t="s">
        <v>4049</v>
      </c>
      <c r="G437" s="177" t="s">
        <v>2359</v>
      </c>
      <c r="H437" s="178">
        <v>1</v>
      </c>
      <c r="I437" s="389"/>
      <c r="J437" s="180">
        <f>ROUND(I437*H437,2)</f>
        <v>0</v>
      </c>
      <c r="K437" s="176" t="s">
        <v>19</v>
      </c>
      <c r="L437" s="40"/>
      <c r="M437" s="181" t="s">
        <v>19</v>
      </c>
      <c r="N437" s="182" t="s">
        <v>43</v>
      </c>
      <c r="O437" s="65"/>
      <c r="P437" s="183">
        <f>O437*H437</f>
        <v>0</v>
      </c>
      <c r="Q437" s="183">
        <v>0</v>
      </c>
      <c r="R437" s="183">
        <f>Q437*H437</f>
        <v>0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157</v>
      </c>
      <c r="AT437" s="185" t="s">
        <v>152</v>
      </c>
      <c r="AU437" s="185" t="s">
        <v>80</v>
      </c>
      <c r="AY437" s="18" t="s">
        <v>149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157</v>
      </c>
      <c r="BM437" s="185" t="s">
        <v>2833</v>
      </c>
    </row>
    <row r="438" spans="1:47" s="2" customFormat="1" ht="29.25">
      <c r="A438" s="35"/>
      <c r="B438" s="36"/>
      <c r="C438" s="37"/>
      <c r="D438" s="187" t="s">
        <v>163</v>
      </c>
      <c r="E438" s="37"/>
      <c r="F438" s="188" t="s">
        <v>4301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163</v>
      </c>
      <c r="AU438" s="18" t="s">
        <v>80</v>
      </c>
    </row>
    <row r="439" spans="1:65" s="2" customFormat="1" ht="21.75" customHeight="1">
      <c r="A439" s="35"/>
      <c r="B439" s="36"/>
      <c r="C439" s="174" t="s">
        <v>1731</v>
      </c>
      <c r="D439" s="174" t="s">
        <v>152</v>
      </c>
      <c r="E439" s="175" t="s">
        <v>4302</v>
      </c>
      <c r="F439" s="176" t="s">
        <v>4054</v>
      </c>
      <c r="G439" s="177" t="s">
        <v>2320</v>
      </c>
      <c r="H439" s="178">
        <v>1</v>
      </c>
      <c r="I439" s="179"/>
      <c r="J439" s="180">
        <f>ROUND(I439*H439,2)</f>
        <v>0</v>
      </c>
      <c r="K439" s="176" t="s">
        <v>19</v>
      </c>
      <c r="L439" s="40"/>
      <c r="M439" s="181" t="s">
        <v>19</v>
      </c>
      <c r="N439" s="182" t="s">
        <v>43</v>
      </c>
      <c r="O439" s="65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5" t="s">
        <v>157</v>
      </c>
      <c r="AT439" s="185" t="s">
        <v>152</v>
      </c>
      <c r="AU439" s="185" t="s">
        <v>80</v>
      </c>
      <c r="AY439" s="18" t="s">
        <v>149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8" t="s">
        <v>80</v>
      </c>
      <c r="BK439" s="186">
        <f>ROUND(I439*H439,2)</f>
        <v>0</v>
      </c>
      <c r="BL439" s="18" t="s">
        <v>157</v>
      </c>
      <c r="BM439" s="185" t="s">
        <v>2835</v>
      </c>
    </row>
    <row r="440" spans="1:47" s="2" customFormat="1" ht="29.25">
      <c r="A440" s="35"/>
      <c r="B440" s="36"/>
      <c r="C440" s="37"/>
      <c r="D440" s="187" t="s">
        <v>163</v>
      </c>
      <c r="E440" s="37"/>
      <c r="F440" s="188" t="s">
        <v>4303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163</v>
      </c>
      <c r="AU440" s="18" t="s">
        <v>80</v>
      </c>
    </row>
    <row r="441" spans="1:65" s="2" customFormat="1" ht="24.2" customHeight="1">
      <c r="A441" s="35"/>
      <c r="B441" s="36"/>
      <c r="C441" s="174" t="s">
        <v>1739</v>
      </c>
      <c r="D441" s="174" t="s">
        <v>152</v>
      </c>
      <c r="E441" s="175" t="s">
        <v>4304</v>
      </c>
      <c r="F441" s="176" t="s">
        <v>4043</v>
      </c>
      <c r="G441" s="177" t="s">
        <v>2320</v>
      </c>
      <c r="H441" s="178">
        <v>1</v>
      </c>
      <c r="I441" s="179"/>
      <c r="J441" s="180">
        <f>ROUND(I441*H441,2)</f>
        <v>0</v>
      </c>
      <c r="K441" s="176" t="s">
        <v>19</v>
      </c>
      <c r="L441" s="40"/>
      <c r="M441" s="181" t="s">
        <v>19</v>
      </c>
      <c r="N441" s="182" t="s">
        <v>43</v>
      </c>
      <c r="O441" s="65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5" t="s">
        <v>157</v>
      </c>
      <c r="AT441" s="185" t="s">
        <v>152</v>
      </c>
      <c r="AU441" s="185" t="s">
        <v>80</v>
      </c>
      <c r="AY441" s="18" t="s">
        <v>149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8" t="s">
        <v>80</v>
      </c>
      <c r="BK441" s="186">
        <f>ROUND(I441*H441,2)</f>
        <v>0</v>
      </c>
      <c r="BL441" s="18" t="s">
        <v>157</v>
      </c>
      <c r="BM441" s="185" t="s">
        <v>2837</v>
      </c>
    </row>
    <row r="442" spans="1:47" s="2" customFormat="1" ht="29.25">
      <c r="A442" s="35"/>
      <c r="B442" s="36"/>
      <c r="C442" s="37"/>
      <c r="D442" s="187" t="s">
        <v>163</v>
      </c>
      <c r="E442" s="37"/>
      <c r="F442" s="188" t="s">
        <v>4305</v>
      </c>
      <c r="G442" s="37"/>
      <c r="H442" s="37"/>
      <c r="I442" s="189"/>
      <c r="J442" s="37"/>
      <c r="K442" s="37"/>
      <c r="L442" s="40"/>
      <c r="M442" s="190"/>
      <c r="N442" s="191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163</v>
      </c>
      <c r="AU442" s="18" t="s">
        <v>80</v>
      </c>
    </row>
    <row r="443" spans="1:65" s="2" customFormat="1" ht="24.2" customHeight="1">
      <c r="A443" s="35"/>
      <c r="B443" s="36"/>
      <c r="C443" s="174" t="s">
        <v>1744</v>
      </c>
      <c r="D443" s="174" t="s">
        <v>152</v>
      </c>
      <c r="E443" s="175" t="s">
        <v>4306</v>
      </c>
      <c r="F443" s="176" t="s">
        <v>4057</v>
      </c>
      <c r="G443" s="177" t="s">
        <v>2320</v>
      </c>
      <c r="H443" s="178">
        <v>1</v>
      </c>
      <c r="I443" s="179"/>
      <c r="J443" s="180">
        <f>ROUND(I443*H443,2)</f>
        <v>0</v>
      </c>
      <c r="K443" s="176" t="s">
        <v>19</v>
      </c>
      <c r="L443" s="40"/>
      <c r="M443" s="181" t="s">
        <v>19</v>
      </c>
      <c r="N443" s="182" t="s">
        <v>43</v>
      </c>
      <c r="O443" s="65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157</v>
      </c>
      <c r="AT443" s="185" t="s">
        <v>152</v>
      </c>
      <c r="AU443" s="185" t="s">
        <v>80</v>
      </c>
      <c r="AY443" s="18" t="s">
        <v>149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8" t="s">
        <v>80</v>
      </c>
      <c r="BK443" s="186">
        <f>ROUND(I443*H443,2)</f>
        <v>0</v>
      </c>
      <c r="BL443" s="18" t="s">
        <v>157</v>
      </c>
      <c r="BM443" s="185" t="s">
        <v>2842</v>
      </c>
    </row>
    <row r="444" spans="1:47" s="2" customFormat="1" ht="29.25">
      <c r="A444" s="35"/>
      <c r="B444" s="36"/>
      <c r="C444" s="37"/>
      <c r="D444" s="187" t="s">
        <v>163</v>
      </c>
      <c r="E444" s="37"/>
      <c r="F444" s="188" t="s">
        <v>4307</v>
      </c>
      <c r="G444" s="37"/>
      <c r="H444" s="37"/>
      <c r="I444" s="189"/>
      <c r="J444" s="37"/>
      <c r="K444" s="37"/>
      <c r="L444" s="40"/>
      <c r="M444" s="190"/>
      <c r="N444" s="191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163</v>
      </c>
      <c r="AU444" s="18" t="s">
        <v>80</v>
      </c>
    </row>
    <row r="445" spans="1:65" s="2" customFormat="1" ht="24.2" customHeight="1">
      <c r="A445" s="35"/>
      <c r="B445" s="36"/>
      <c r="C445" s="174" t="s">
        <v>1750</v>
      </c>
      <c r="D445" s="174" t="s">
        <v>152</v>
      </c>
      <c r="E445" s="175" t="s">
        <v>4308</v>
      </c>
      <c r="F445" s="176" t="s">
        <v>4060</v>
      </c>
      <c r="G445" s="177" t="s">
        <v>2359</v>
      </c>
      <c r="H445" s="178">
        <v>1</v>
      </c>
      <c r="I445" s="389"/>
      <c r="J445" s="180">
        <f>ROUND(I445*H445,2)</f>
        <v>0</v>
      </c>
      <c r="K445" s="176" t="s">
        <v>19</v>
      </c>
      <c r="L445" s="40"/>
      <c r="M445" s="181" t="s">
        <v>19</v>
      </c>
      <c r="N445" s="182" t="s">
        <v>43</v>
      </c>
      <c r="O445" s="65"/>
      <c r="P445" s="183">
        <f>O445*H445</f>
        <v>0</v>
      </c>
      <c r="Q445" s="183">
        <v>0</v>
      </c>
      <c r="R445" s="183">
        <f>Q445*H445</f>
        <v>0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157</v>
      </c>
      <c r="AT445" s="185" t="s">
        <v>152</v>
      </c>
      <c r="AU445" s="185" t="s">
        <v>80</v>
      </c>
      <c r="AY445" s="18" t="s">
        <v>149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8" t="s">
        <v>80</v>
      </c>
      <c r="BK445" s="186">
        <f>ROUND(I445*H445,2)</f>
        <v>0</v>
      </c>
      <c r="BL445" s="18" t="s">
        <v>157</v>
      </c>
      <c r="BM445" s="185" t="s">
        <v>2844</v>
      </c>
    </row>
    <row r="446" spans="1:47" s="2" customFormat="1" ht="29.25">
      <c r="A446" s="35"/>
      <c r="B446" s="36"/>
      <c r="C446" s="37"/>
      <c r="D446" s="187" t="s">
        <v>163</v>
      </c>
      <c r="E446" s="37"/>
      <c r="F446" s="188" t="s">
        <v>4309</v>
      </c>
      <c r="G446" s="37"/>
      <c r="H446" s="37"/>
      <c r="I446" s="189"/>
      <c r="J446" s="37"/>
      <c r="K446" s="37"/>
      <c r="L446" s="40"/>
      <c r="M446" s="190"/>
      <c r="N446" s="191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163</v>
      </c>
      <c r="AU446" s="18" t="s">
        <v>80</v>
      </c>
    </row>
    <row r="447" spans="1:65" s="2" customFormat="1" ht="24.2" customHeight="1">
      <c r="A447" s="35"/>
      <c r="B447" s="36"/>
      <c r="C447" s="174" t="s">
        <v>1756</v>
      </c>
      <c r="D447" s="174" t="s">
        <v>152</v>
      </c>
      <c r="E447" s="175" t="s">
        <v>4310</v>
      </c>
      <c r="F447" s="176" t="s">
        <v>4057</v>
      </c>
      <c r="G447" s="177" t="s">
        <v>2320</v>
      </c>
      <c r="H447" s="178">
        <v>1</v>
      </c>
      <c r="I447" s="179"/>
      <c r="J447" s="180">
        <f>ROUND(I447*H447,2)</f>
        <v>0</v>
      </c>
      <c r="K447" s="176" t="s">
        <v>19</v>
      </c>
      <c r="L447" s="40"/>
      <c r="M447" s="181" t="s">
        <v>19</v>
      </c>
      <c r="N447" s="182" t="s">
        <v>43</v>
      </c>
      <c r="O447" s="65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5" t="s">
        <v>157</v>
      </c>
      <c r="AT447" s="185" t="s">
        <v>152</v>
      </c>
      <c r="AU447" s="185" t="s">
        <v>80</v>
      </c>
      <c r="AY447" s="18" t="s">
        <v>149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8" t="s">
        <v>80</v>
      </c>
      <c r="BK447" s="186">
        <f>ROUND(I447*H447,2)</f>
        <v>0</v>
      </c>
      <c r="BL447" s="18" t="s">
        <v>157</v>
      </c>
      <c r="BM447" s="185" t="s">
        <v>2847</v>
      </c>
    </row>
    <row r="448" spans="1:47" s="2" customFormat="1" ht="29.25">
      <c r="A448" s="35"/>
      <c r="B448" s="36"/>
      <c r="C448" s="37"/>
      <c r="D448" s="187" t="s">
        <v>163</v>
      </c>
      <c r="E448" s="37"/>
      <c r="F448" s="188" t="s">
        <v>4311</v>
      </c>
      <c r="G448" s="37"/>
      <c r="H448" s="37"/>
      <c r="I448" s="189"/>
      <c r="J448" s="37"/>
      <c r="K448" s="37"/>
      <c r="L448" s="40"/>
      <c r="M448" s="190"/>
      <c r="N448" s="191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163</v>
      </c>
      <c r="AU448" s="18" t="s">
        <v>80</v>
      </c>
    </row>
    <row r="449" spans="1:65" s="2" customFormat="1" ht="24.2" customHeight="1">
      <c r="A449" s="35"/>
      <c r="B449" s="36"/>
      <c r="C449" s="174" t="s">
        <v>1761</v>
      </c>
      <c r="D449" s="174" t="s">
        <v>152</v>
      </c>
      <c r="E449" s="175" t="s">
        <v>4312</v>
      </c>
      <c r="F449" s="176" t="s">
        <v>4060</v>
      </c>
      <c r="G449" s="177" t="s">
        <v>2359</v>
      </c>
      <c r="H449" s="178">
        <v>1</v>
      </c>
      <c r="I449" s="389"/>
      <c r="J449" s="180">
        <f>ROUND(I449*H449,2)</f>
        <v>0</v>
      </c>
      <c r="K449" s="176" t="s">
        <v>19</v>
      </c>
      <c r="L449" s="40"/>
      <c r="M449" s="181" t="s">
        <v>19</v>
      </c>
      <c r="N449" s="182" t="s">
        <v>43</v>
      </c>
      <c r="O449" s="65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5" t="s">
        <v>157</v>
      </c>
      <c r="AT449" s="185" t="s">
        <v>152</v>
      </c>
      <c r="AU449" s="185" t="s">
        <v>80</v>
      </c>
      <c r="AY449" s="18" t="s">
        <v>149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8" t="s">
        <v>80</v>
      </c>
      <c r="BK449" s="186">
        <f>ROUND(I449*H449,2)</f>
        <v>0</v>
      </c>
      <c r="BL449" s="18" t="s">
        <v>157</v>
      </c>
      <c r="BM449" s="185" t="s">
        <v>2850</v>
      </c>
    </row>
    <row r="450" spans="1:47" s="2" customFormat="1" ht="29.25">
      <c r="A450" s="35"/>
      <c r="B450" s="36"/>
      <c r="C450" s="37"/>
      <c r="D450" s="187" t="s">
        <v>163</v>
      </c>
      <c r="E450" s="37"/>
      <c r="F450" s="188" t="s">
        <v>4313</v>
      </c>
      <c r="G450" s="37"/>
      <c r="H450" s="37"/>
      <c r="I450" s="189"/>
      <c r="J450" s="37"/>
      <c r="K450" s="37"/>
      <c r="L450" s="40"/>
      <c r="M450" s="190"/>
      <c r="N450" s="191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163</v>
      </c>
      <c r="AU450" s="18" t="s">
        <v>80</v>
      </c>
    </row>
    <row r="451" spans="1:65" s="2" customFormat="1" ht="24.2" customHeight="1">
      <c r="A451" s="35"/>
      <c r="B451" s="36"/>
      <c r="C451" s="174" t="s">
        <v>1767</v>
      </c>
      <c r="D451" s="174" t="s">
        <v>152</v>
      </c>
      <c r="E451" s="175" t="s">
        <v>4314</v>
      </c>
      <c r="F451" s="176" t="s">
        <v>4049</v>
      </c>
      <c r="G451" s="177" t="s">
        <v>2359</v>
      </c>
      <c r="H451" s="178">
        <v>1</v>
      </c>
      <c r="I451" s="389"/>
      <c r="J451" s="180">
        <f>ROUND(I451*H451,2)</f>
        <v>0</v>
      </c>
      <c r="K451" s="176" t="s">
        <v>19</v>
      </c>
      <c r="L451" s="40"/>
      <c r="M451" s="181" t="s">
        <v>19</v>
      </c>
      <c r="N451" s="182" t="s">
        <v>43</v>
      </c>
      <c r="O451" s="65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5" t="s">
        <v>157</v>
      </c>
      <c r="AT451" s="185" t="s">
        <v>152</v>
      </c>
      <c r="AU451" s="185" t="s">
        <v>80</v>
      </c>
      <c r="AY451" s="18" t="s">
        <v>149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18" t="s">
        <v>80</v>
      </c>
      <c r="BK451" s="186">
        <f>ROUND(I451*H451,2)</f>
        <v>0</v>
      </c>
      <c r="BL451" s="18" t="s">
        <v>157</v>
      </c>
      <c r="BM451" s="185" t="s">
        <v>2853</v>
      </c>
    </row>
    <row r="452" spans="1:47" s="2" customFormat="1" ht="29.25">
      <c r="A452" s="35"/>
      <c r="B452" s="36"/>
      <c r="C452" s="37"/>
      <c r="D452" s="187" t="s">
        <v>163</v>
      </c>
      <c r="E452" s="37"/>
      <c r="F452" s="188" t="s">
        <v>4315</v>
      </c>
      <c r="G452" s="37"/>
      <c r="H452" s="37"/>
      <c r="I452" s="189"/>
      <c r="J452" s="37"/>
      <c r="K452" s="37"/>
      <c r="L452" s="40"/>
      <c r="M452" s="190"/>
      <c r="N452" s="191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163</v>
      </c>
      <c r="AU452" s="18" t="s">
        <v>80</v>
      </c>
    </row>
    <row r="453" spans="1:65" s="2" customFormat="1" ht="24.2" customHeight="1">
      <c r="A453" s="35"/>
      <c r="B453" s="36"/>
      <c r="C453" s="174" t="s">
        <v>1773</v>
      </c>
      <c r="D453" s="174" t="s">
        <v>152</v>
      </c>
      <c r="E453" s="175" t="s">
        <v>4316</v>
      </c>
      <c r="F453" s="176" t="s">
        <v>4057</v>
      </c>
      <c r="G453" s="177" t="s">
        <v>2320</v>
      </c>
      <c r="H453" s="178">
        <v>1</v>
      </c>
      <c r="I453" s="179"/>
      <c r="J453" s="180">
        <f>ROUND(I453*H453,2)</f>
        <v>0</v>
      </c>
      <c r="K453" s="176" t="s">
        <v>19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157</v>
      </c>
      <c r="AT453" s="185" t="s">
        <v>152</v>
      </c>
      <c r="AU453" s="185" t="s">
        <v>80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157</v>
      </c>
      <c r="BM453" s="185" t="s">
        <v>2856</v>
      </c>
    </row>
    <row r="454" spans="1:47" s="2" customFormat="1" ht="29.25">
      <c r="A454" s="35"/>
      <c r="B454" s="36"/>
      <c r="C454" s="37"/>
      <c r="D454" s="187" t="s">
        <v>163</v>
      </c>
      <c r="E454" s="37"/>
      <c r="F454" s="188" t="s">
        <v>4317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163</v>
      </c>
      <c r="AU454" s="18" t="s">
        <v>80</v>
      </c>
    </row>
    <row r="455" spans="1:65" s="2" customFormat="1" ht="24.2" customHeight="1">
      <c r="A455" s="35"/>
      <c r="B455" s="36"/>
      <c r="C455" s="174" t="s">
        <v>1779</v>
      </c>
      <c r="D455" s="174" t="s">
        <v>152</v>
      </c>
      <c r="E455" s="175" t="s">
        <v>4318</v>
      </c>
      <c r="F455" s="176" t="s">
        <v>4060</v>
      </c>
      <c r="G455" s="177" t="s">
        <v>2359</v>
      </c>
      <c r="H455" s="178">
        <v>1</v>
      </c>
      <c r="I455" s="389"/>
      <c r="J455" s="180">
        <f>ROUND(I455*H455,2)</f>
        <v>0</v>
      </c>
      <c r="K455" s="176" t="s">
        <v>19</v>
      </c>
      <c r="L455" s="40"/>
      <c r="M455" s="181" t="s">
        <v>19</v>
      </c>
      <c r="N455" s="182" t="s">
        <v>43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157</v>
      </c>
      <c r="AT455" s="185" t="s">
        <v>152</v>
      </c>
      <c r="AU455" s="185" t="s">
        <v>80</v>
      </c>
      <c r="AY455" s="18" t="s">
        <v>149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8" t="s">
        <v>80</v>
      </c>
      <c r="BK455" s="186">
        <f>ROUND(I455*H455,2)</f>
        <v>0</v>
      </c>
      <c r="BL455" s="18" t="s">
        <v>157</v>
      </c>
      <c r="BM455" s="185" t="s">
        <v>2858</v>
      </c>
    </row>
    <row r="456" spans="1:47" s="2" customFormat="1" ht="29.25">
      <c r="A456" s="35"/>
      <c r="B456" s="36"/>
      <c r="C456" s="37"/>
      <c r="D456" s="187" t="s">
        <v>163</v>
      </c>
      <c r="E456" s="37"/>
      <c r="F456" s="188" t="s">
        <v>4319</v>
      </c>
      <c r="G456" s="37"/>
      <c r="H456" s="37"/>
      <c r="I456" s="189"/>
      <c r="J456" s="37"/>
      <c r="K456" s="37"/>
      <c r="L456" s="40"/>
      <c r="M456" s="190"/>
      <c r="N456" s="191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163</v>
      </c>
      <c r="AU456" s="18" t="s">
        <v>80</v>
      </c>
    </row>
    <row r="457" spans="1:65" s="2" customFormat="1" ht="24.2" customHeight="1">
      <c r="A457" s="35"/>
      <c r="B457" s="36"/>
      <c r="C457" s="174" t="s">
        <v>1785</v>
      </c>
      <c r="D457" s="174" t="s">
        <v>152</v>
      </c>
      <c r="E457" s="175" t="s">
        <v>4320</v>
      </c>
      <c r="F457" s="176" t="s">
        <v>4049</v>
      </c>
      <c r="G457" s="177" t="s">
        <v>2359</v>
      </c>
      <c r="H457" s="178">
        <v>1</v>
      </c>
      <c r="I457" s="389"/>
      <c r="J457" s="180">
        <f>ROUND(I457*H457,2)</f>
        <v>0</v>
      </c>
      <c r="K457" s="176" t="s">
        <v>19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157</v>
      </c>
      <c r="AT457" s="185" t="s">
        <v>152</v>
      </c>
      <c r="AU457" s="185" t="s">
        <v>80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157</v>
      </c>
      <c r="BM457" s="185" t="s">
        <v>2860</v>
      </c>
    </row>
    <row r="458" spans="1:47" s="2" customFormat="1" ht="29.25">
      <c r="A458" s="35"/>
      <c r="B458" s="36"/>
      <c r="C458" s="37"/>
      <c r="D458" s="187" t="s">
        <v>163</v>
      </c>
      <c r="E458" s="37"/>
      <c r="F458" s="188" t="s">
        <v>4321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163</v>
      </c>
      <c r="AU458" s="18" t="s">
        <v>80</v>
      </c>
    </row>
    <row r="459" spans="1:65" s="2" customFormat="1" ht="16.5" customHeight="1">
      <c r="A459" s="35"/>
      <c r="B459" s="36"/>
      <c r="C459" s="174" t="s">
        <v>1790</v>
      </c>
      <c r="D459" s="174" t="s">
        <v>152</v>
      </c>
      <c r="E459" s="175" t="s">
        <v>4322</v>
      </c>
      <c r="F459" s="176" t="s">
        <v>4323</v>
      </c>
      <c r="G459" s="177" t="s">
        <v>2320</v>
      </c>
      <c r="H459" s="178">
        <v>1</v>
      </c>
      <c r="I459" s="179"/>
      <c r="J459" s="180">
        <f>ROUND(I459*H459,2)</f>
        <v>0</v>
      </c>
      <c r="K459" s="176" t="s">
        <v>19</v>
      </c>
      <c r="L459" s="40"/>
      <c r="M459" s="181" t="s">
        <v>19</v>
      </c>
      <c r="N459" s="182" t="s">
        <v>43</v>
      </c>
      <c r="O459" s="65"/>
      <c r="P459" s="183">
        <f>O459*H459</f>
        <v>0</v>
      </c>
      <c r="Q459" s="183">
        <v>0</v>
      </c>
      <c r="R459" s="183">
        <f>Q459*H459</f>
        <v>0</v>
      </c>
      <c r="S459" s="183">
        <v>0</v>
      </c>
      <c r="T459" s="184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5" t="s">
        <v>157</v>
      </c>
      <c r="AT459" s="185" t="s">
        <v>152</v>
      </c>
      <c r="AU459" s="185" t="s">
        <v>80</v>
      </c>
      <c r="AY459" s="18" t="s">
        <v>149</v>
      </c>
      <c r="BE459" s="186">
        <f>IF(N459="základní",J459,0)</f>
        <v>0</v>
      </c>
      <c r="BF459" s="186">
        <f>IF(N459="snížená",J459,0)</f>
        <v>0</v>
      </c>
      <c r="BG459" s="186">
        <f>IF(N459="zákl. přenesená",J459,0)</f>
        <v>0</v>
      </c>
      <c r="BH459" s="186">
        <f>IF(N459="sníž. přenesená",J459,0)</f>
        <v>0</v>
      </c>
      <c r="BI459" s="186">
        <f>IF(N459="nulová",J459,0)</f>
        <v>0</v>
      </c>
      <c r="BJ459" s="18" t="s">
        <v>80</v>
      </c>
      <c r="BK459" s="186">
        <f>ROUND(I459*H459,2)</f>
        <v>0</v>
      </c>
      <c r="BL459" s="18" t="s">
        <v>157</v>
      </c>
      <c r="BM459" s="185" t="s">
        <v>2863</v>
      </c>
    </row>
    <row r="460" spans="1:47" s="2" customFormat="1" ht="29.25">
      <c r="A460" s="35"/>
      <c r="B460" s="36"/>
      <c r="C460" s="37"/>
      <c r="D460" s="187" t="s">
        <v>163</v>
      </c>
      <c r="E460" s="37"/>
      <c r="F460" s="188" t="s">
        <v>4324</v>
      </c>
      <c r="G460" s="37"/>
      <c r="H460" s="37"/>
      <c r="I460" s="189"/>
      <c r="J460" s="37"/>
      <c r="K460" s="37"/>
      <c r="L460" s="40"/>
      <c r="M460" s="190"/>
      <c r="N460" s="191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163</v>
      </c>
      <c r="AU460" s="18" t="s">
        <v>80</v>
      </c>
    </row>
    <row r="461" spans="1:65" s="2" customFormat="1" ht="24.2" customHeight="1">
      <c r="A461" s="35"/>
      <c r="B461" s="36"/>
      <c r="C461" s="174" t="s">
        <v>1797</v>
      </c>
      <c r="D461" s="174" t="s">
        <v>152</v>
      </c>
      <c r="E461" s="175" t="s">
        <v>4325</v>
      </c>
      <c r="F461" s="176" t="s">
        <v>4049</v>
      </c>
      <c r="G461" s="177" t="s">
        <v>2359</v>
      </c>
      <c r="H461" s="178">
        <v>1</v>
      </c>
      <c r="I461" s="389"/>
      <c r="J461" s="180">
        <f>ROUND(I461*H461,2)</f>
        <v>0</v>
      </c>
      <c r="K461" s="176" t="s">
        <v>19</v>
      </c>
      <c r="L461" s="40"/>
      <c r="M461" s="181" t="s">
        <v>19</v>
      </c>
      <c r="N461" s="182" t="s">
        <v>43</v>
      </c>
      <c r="O461" s="65"/>
      <c r="P461" s="183">
        <f>O461*H461</f>
        <v>0</v>
      </c>
      <c r="Q461" s="183">
        <v>0</v>
      </c>
      <c r="R461" s="183">
        <f>Q461*H461</f>
        <v>0</v>
      </c>
      <c r="S461" s="183">
        <v>0</v>
      </c>
      <c r="T461" s="18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157</v>
      </c>
      <c r="AT461" s="185" t="s">
        <v>152</v>
      </c>
      <c r="AU461" s="185" t="s">
        <v>80</v>
      </c>
      <c r="AY461" s="18" t="s">
        <v>149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80</v>
      </c>
      <c r="BK461" s="186">
        <f>ROUND(I461*H461,2)</f>
        <v>0</v>
      </c>
      <c r="BL461" s="18" t="s">
        <v>157</v>
      </c>
      <c r="BM461" s="185" t="s">
        <v>2866</v>
      </c>
    </row>
    <row r="462" spans="1:47" s="2" customFormat="1" ht="29.25">
      <c r="A462" s="35"/>
      <c r="B462" s="36"/>
      <c r="C462" s="37"/>
      <c r="D462" s="187" t="s">
        <v>163</v>
      </c>
      <c r="E462" s="37"/>
      <c r="F462" s="188" t="s">
        <v>4326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163</v>
      </c>
      <c r="AU462" s="18" t="s">
        <v>80</v>
      </c>
    </row>
    <row r="463" spans="1:65" s="2" customFormat="1" ht="24.2" customHeight="1">
      <c r="A463" s="35"/>
      <c r="B463" s="36"/>
      <c r="C463" s="174" t="s">
        <v>1803</v>
      </c>
      <c r="D463" s="174" t="s">
        <v>152</v>
      </c>
      <c r="E463" s="175" t="s">
        <v>4327</v>
      </c>
      <c r="F463" s="176" t="s">
        <v>4057</v>
      </c>
      <c r="G463" s="177" t="s">
        <v>2320</v>
      </c>
      <c r="H463" s="178">
        <v>1</v>
      </c>
      <c r="I463" s="179"/>
      <c r="J463" s="180">
        <f>ROUND(I463*H463,2)</f>
        <v>0</v>
      </c>
      <c r="K463" s="176" t="s">
        <v>19</v>
      </c>
      <c r="L463" s="40"/>
      <c r="M463" s="181" t="s">
        <v>19</v>
      </c>
      <c r="N463" s="182" t="s">
        <v>43</v>
      </c>
      <c r="O463" s="65"/>
      <c r="P463" s="183">
        <f>O463*H463</f>
        <v>0</v>
      </c>
      <c r="Q463" s="183">
        <v>0</v>
      </c>
      <c r="R463" s="183">
        <f>Q463*H463</f>
        <v>0</v>
      </c>
      <c r="S463" s="183">
        <v>0</v>
      </c>
      <c r="T463" s="184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85" t="s">
        <v>157</v>
      </c>
      <c r="AT463" s="185" t="s">
        <v>152</v>
      </c>
      <c r="AU463" s="185" t="s">
        <v>80</v>
      </c>
      <c r="AY463" s="18" t="s">
        <v>149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18" t="s">
        <v>80</v>
      </c>
      <c r="BK463" s="186">
        <f>ROUND(I463*H463,2)</f>
        <v>0</v>
      </c>
      <c r="BL463" s="18" t="s">
        <v>157</v>
      </c>
      <c r="BM463" s="185" t="s">
        <v>2869</v>
      </c>
    </row>
    <row r="464" spans="1:47" s="2" customFormat="1" ht="29.25">
      <c r="A464" s="35"/>
      <c r="B464" s="36"/>
      <c r="C464" s="37"/>
      <c r="D464" s="187" t="s">
        <v>163</v>
      </c>
      <c r="E464" s="37"/>
      <c r="F464" s="188" t="s">
        <v>4328</v>
      </c>
      <c r="G464" s="37"/>
      <c r="H464" s="37"/>
      <c r="I464" s="189"/>
      <c r="J464" s="37"/>
      <c r="K464" s="37"/>
      <c r="L464" s="40"/>
      <c r="M464" s="190"/>
      <c r="N464" s="191"/>
      <c r="O464" s="65"/>
      <c r="P464" s="65"/>
      <c r="Q464" s="65"/>
      <c r="R464" s="65"/>
      <c r="S464" s="65"/>
      <c r="T464" s="66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8" t="s">
        <v>163</v>
      </c>
      <c r="AU464" s="18" t="s">
        <v>80</v>
      </c>
    </row>
    <row r="465" spans="1:65" s="2" customFormat="1" ht="24.2" customHeight="1">
      <c r="A465" s="35"/>
      <c r="B465" s="36"/>
      <c r="C465" s="174" t="s">
        <v>1809</v>
      </c>
      <c r="D465" s="174" t="s">
        <v>152</v>
      </c>
      <c r="E465" s="175" t="s">
        <v>4329</v>
      </c>
      <c r="F465" s="176" t="s">
        <v>4060</v>
      </c>
      <c r="G465" s="177" t="s">
        <v>2359</v>
      </c>
      <c r="H465" s="178">
        <v>1</v>
      </c>
      <c r="I465" s="389"/>
      <c r="J465" s="180">
        <f>ROUND(I465*H465,2)</f>
        <v>0</v>
      </c>
      <c r="K465" s="176" t="s">
        <v>19</v>
      </c>
      <c r="L465" s="40"/>
      <c r="M465" s="181" t="s">
        <v>19</v>
      </c>
      <c r="N465" s="182" t="s">
        <v>43</v>
      </c>
      <c r="O465" s="65"/>
      <c r="P465" s="183">
        <f>O465*H465</f>
        <v>0</v>
      </c>
      <c r="Q465" s="183">
        <v>0</v>
      </c>
      <c r="R465" s="183">
        <f>Q465*H465</f>
        <v>0</v>
      </c>
      <c r="S465" s="183">
        <v>0</v>
      </c>
      <c r="T465" s="184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5" t="s">
        <v>157</v>
      </c>
      <c r="AT465" s="185" t="s">
        <v>152</v>
      </c>
      <c r="AU465" s="185" t="s">
        <v>80</v>
      </c>
      <c r="AY465" s="18" t="s">
        <v>149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18" t="s">
        <v>80</v>
      </c>
      <c r="BK465" s="186">
        <f>ROUND(I465*H465,2)</f>
        <v>0</v>
      </c>
      <c r="BL465" s="18" t="s">
        <v>157</v>
      </c>
      <c r="BM465" s="185" t="s">
        <v>2872</v>
      </c>
    </row>
    <row r="466" spans="1:47" s="2" customFormat="1" ht="29.25">
      <c r="A466" s="35"/>
      <c r="B466" s="36"/>
      <c r="C466" s="37"/>
      <c r="D466" s="187" t="s">
        <v>163</v>
      </c>
      <c r="E466" s="37"/>
      <c r="F466" s="188" t="s">
        <v>4330</v>
      </c>
      <c r="G466" s="37"/>
      <c r="H466" s="37"/>
      <c r="I466" s="189"/>
      <c r="J466" s="37"/>
      <c r="K466" s="37"/>
      <c r="L466" s="40"/>
      <c r="M466" s="190"/>
      <c r="N466" s="191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163</v>
      </c>
      <c r="AU466" s="18" t="s">
        <v>80</v>
      </c>
    </row>
    <row r="467" spans="1:65" s="2" customFormat="1" ht="24.2" customHeight="1">
      <c r="A467" s="35"/>
      <c r="B467" s="36"/>
      <c r="C467" s="174" t="s">
        <v>1812</v>
      </c>
      <c r="D467" s="174" t="s">
        <v>152</v>
      </c>
      <c r="E467" s="175" t="s">
        <v>4331</v>
      </c>
      <c r="F467" s="176" t="s">
        <v>4049</v>
      </c>
      <c r="G467" s="177" t="s">
        <v>2359</v>
      </c>
      <c r="H467" s="178">
        <v>1</v>
      </c>
      <c r="I467" s="389"/>
      <c r="J467" s="180">
        <f>ROUND(I467*H467,2)</f>
        <v>0</v>
      </c>
      <c r="K467" s="176" t="s">
        <v>19</v>
      </c>
      <c r="L467" s="40"/>
      <c r="M467" s="181" t="s">
        <v>19</v>
      </c>
      <c r="N467" s="182" t="s">
        <v>43</v>
      </c>
      <c r="O467" s="65"/>
      <c r="P467" s="183">
        <f>O467*H467</f>
        <v>0</v>
      </c>
      <c r="Q467" s="183">
        <v>0</v>
      </c>
      <c r="R467" s="183">
        <f>Q467*H467</f>
        <v>0</v>
      </c>
      <c r="S467" s="183">
        <v>0</v>
      </c>
      <c r="T467" s="184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5" t="s">
        <v>157</v>
      </c>
      <c r="AT467" s="185" t="s">
        <v>152</v>
      </c>
      <c r="AU467" s="185" t="s">
        <v>80</v>
      </c>
      <c r="AY467" s="18" t="s">
        <v>149</v>
      </c>
      <c r="BE467" s="186">
        <f>IF(N467="základní",J467,0)</f>
        <v>0</v>
      </c>
      <c r="BF467" s="186">
        <f>IF(N467="snížená",J467,0)</f>
        <v>0</v>
      </c>
      <c r="BG467" s="186">
        <f>IF(N467="zákl. přenesená",J467,0)</f>
        <v>0</v>
      </c>
      <c r="BH467" s="186">
        <f>IF(N467="sníž. přenesená",J467,0)</f>
        <v>0</v>
      </c>
      <c r="BI467" s="186">
        <f>IF(N467="nulová",J467,0)</f>
        <v>0</v>
      </c>
      <c r="BJ467" s="18" t="s">
        <v>80</v>
      </c>
      <c r="BK467" s="186">
        <f>ROUND(I467*H467,2)</f>
        <v>0</v>
      </c>
      <c r="BL467" s="18" t="s">
        <v>157</v>
      </c>
      <c r="BM467" s="185" t="s">
        <v>2875</v>
      </c>
    </row>
    <row r="468" spans="1:47" s="2" customFormat="1" ht="29.25">
      <c r="A468" s="35"/>
      <c r="B468" s="36"/>
      <c r="C468" s="37"/>
      <c r="D468" s="187" t="s">
        <v>163</v>
      </c>
      <c r="E468" s="37"/>
      <c r="F468" s="188" t="s">
        <v>4332</v>
      </c>
      <c r="G468" s="37"/>
      <c r="H468" s="37"/>
      <c r="I468" s="189"/>
      <c r="J468" s="37"/>
      <c r="K468" s="37"/>
      <c r="L468" s="40"/>
      <c r="M468" s="190"/>
      <c r="N468" s="191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163</v>
      </c>
      <c r="AU468" s="18" t="s">
        <v>80</v>
      </c>
    </row>
    <row r="469" spans="1:65" s="2" customFormat="1" ht="16.5" customHeight="1">
      <c r="A469" s="35"/>
      <c r="B469" s="36"/>
      <c r="C469" s="174" t="s">
        <v>1818</v>
      </c>
      <c r="D469" s="174" t="s">
        <v>152</v>
      </c>
      <c r="E469" s="175" t="s">
        <v>4333</v>
      </c>
      <c r="F469" s="176" t="s">
        <v>4334</v>
      </c>
      <c r="G469" s="177" t="s">
        <v>2359</v>
      </c>
      <c r="H469" s="178">
        <v>1</v>
      </c>
      <c r="I469" s="389"/>
      <c r="J469" s="180">
        <f>ROUND(I469*H469,2)</f>
        <v>0</v>
      </c>
      <c r="K469" s="176" t="s">
        <v>19</v>
      </c>
      <c r="L469" s="40"/>
      <c r="M469" s="181" t="s">
        <v>19</v>
      </c>
      <c r="N469" s="182" t="s">
        <v>43</v>
      </c>
      <c r="O469" s="65"/>
      <c r="P469" s="183">
        <f>O469*H469</f>
        <v>0</v>
      </c>
      <c r="Q469" s="183">
        <v>0</v>
      </c>
      <c r="R469" s="183">
        <f>Q469*H469</f>
        <v>0</v>
      </c>
      <c r="S469" s="183">
        <v>0</v>
      </c>
      <c r="T469" s="184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5" t="s">
        <v>157</v>
      </c>
      <c r="AT469" s="185" t="s">
        <v>152</v>
      </c>
      <c r="AU469" s="185" t="s">
        <v>80</v>
      </c>
      <c r="AY469" s="18" t="s">
        <v>149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8" t="s">
        <v>80</v>
      </c>
      <c r="BK469" s="186">
        <f>ROUND(I469*H469,2)</f>
        <v>0</v>
      </c>
      <c r="BL469" s="18" t="s">
        <v>157</v>
      </c>
      <c r="BM469" s="185" t="s">
        <v>2878</v>
      </c>
    </row>
    <row r="470" spans="1:47" s="2" customFormat="1" ht="29.25">
      <c r="A470" s="35"/>
      <c r="B470" s="36"/>
      <c r="C470" s="37"/>
      <c r="D470" s="187" t="s">
        <v>163</v>
      </c>
      <c r="E470" s="37"/>
      <c r="F470" s="188" t="s">
        <v>4335</v>
      </c>
      <c r="G470" s="37"/>
      <c r="H470" s="37"/>
      <c r="I470" s="189"/>
      <c r="J470" s="37"/>
      <c r="K470" s="37"/>
      <c r="L470" s="40"/>
      <c r="M470" s="190"/>
      <c r="N470" s="191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163</v>
      </c>
      <c r="AU470" s="18" t="s">
        <v>80</v>
      </c>
    </row>
    <row r="471" spans="1:65" s="2" customFormat="1" ht="16.5" customHeight="1">
      <c r="A471" s="35"/>
      <c r="B471" s="36"/>
      <c r="C471" s="174" t="s">
        <v>1821</v>
      </c>
      <c r="D471" s="174" t="s">
        <v>152</v>
      </c>
      <c r="E471" s="175" t="s">
        <v>4336</v>
      </c>
      <c r="F471" s="176" t="s">
        <v>4337</v>
      </c>
      <c r="G471" s="177" t="s">
        <v>2359</v>
      </c>
      <c r="H471" s="178">
        <v>1</v>
      </c>
      <c r="I471" s="389"/>
      <c r="J471" s="180">
        <f>ROUND(I471*H471,2)</f>
        <v>0</v>
      </c>
      <c r="K471" s="176" t="s">
        <v>19</v>
      </c>
      <c r="L471" s="40"/>
      <c r="M471" s="181" t="s">
        <v>19</v>
      </c>
      <c r="N471" s="182" t="s">
        <v>43</v>
      </c>
      <c r="O471" s="65"/>
      <c r="P471" s="183">
        <f>O471*H471</f>
        <v>0</v>
      </c>
      <c r="Q471" s="183">
        <v>0</v>
      </c>
      <c r="R471" s="183">
        <f>Q471*H471</f>
        <v>0</v>
      </c>
      <c r="S471" s="183">
        <v>0</v>
      </c>
      <c r="T471" s="18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157</v>
      </c>
      <c r="AT471" s="185" t="s">
        <v>152</v>
      </c>
      <c r="AU471" s="185" t="s">
        <v>80</v>
      </c>
      <c r="AY471" s="18" t="s">
        <v>149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18" t="s">
        <v>80</v>
      </c>
      <c r="BK471" s="186">
        <f>ROUND(I471*H471,2)</f>
        <v>0</v>
      </c>
      <c r="BL471" s="18" t="s">
        <v>157</v>
      </c>
      <c r="BM471" s="185" t="s">
        <v>2881</v>
      </c>
    </row>
    <row r="472" spans="1:47" s="2" customFormat="1" ht="29.25">
      <c r="A472" s="35"/>
      <c r="B472" s="36"/>
      <c r="C472" s="37"/>
      <c r="D472" s="187" t="s">
        <v>163</v>
      </c>
      <c r="E472" s="37"/>
      <c r="F472" s="188" t="s">
        <v>4338</v>
      </c>
      <c r="G472" s="37"/>
      <c r="H472" s="37"/>
      <c r="I472" s="189"/>
      <c r="J472" s="37"/>
      <c r="K472" s="37"/>
      <c r="L472" s="40"/>
      <c r="M472" s="190"/>
      <c r="N472" s="191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163</v>
      </c>
      <c r="AU472" s="18" t="s">
        <v>80</v>
      </c>
    </row>
    <row r="473" spans="1:65" s="2" customFormat="1" ht="16.5" customHeight="1">
      <c r="A473" s="35"/>
      <c r="B473" s="36"/>
      <c r="C473" s="174" t="s">
        <v>1826</v>
      </c>
      <c r="D473" s="174" t="s">
        <v>152</v>
      </c>
      <c r="E473" s="175" t="s">
        <v>4339</v>
      </c>
      <c r="F473" s="176" t="s">
        <v>4030</v>
      </c>
      <c r="G473" s="177" t="s">
        <v>2320</v>
      </c>
      <c r="H473" s="178">
        <v>2</v>
      </c>
      <c r="I473" s="179"/>
      <c r="J473" s="180">
        <f>ROUND(I473*H473,2)</f>
        <v>0</v>
      </c>
      <c r="K473" s="176" t="s">
        <v>19</v>
      </c>
      <c r="L473" s="40"/>
      <c r="M473" s="181" t="s">
        <v>19</v>
      </c>
      <c r="N473" s="182" t="s">
        <v>43</v>
      </c>
      <c r="O473" s="65"/>
      <c r="P473" s="183">
        <f>O473*H473</f>
        <v>0</v>
      </c>
      <c r="Q473" s="183">
        <v>0</v>
      </c>
      <c r="R473" s="183">
        <f>Q473*H473</f>
        <v>0</v>
      </c>
      <c r="S473" s="183">
        <v>0</v>
      </c>
      <c r="T473" s="184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5" t="s">
        <v>157</v>
      </c>
      <c r="AT473" s="185" t="s">
        <v>152</v>
      </c>
      <c r="AU473" s="185" t="s">
        <v>80</v>
      </c>
      <c r="AY473" s="18" t="s">
        <v>149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18" t="s">
        <v>80</v>
      </c>
      <c r="BK473" s="186">
        <f>ROUND(I473*H473,2)</f>
        <v>0</v>
      </c>
      <c r="BL473" s="18" t="s">
        <v>157</v>
      </c>
      <c r="BM473" s="185" t="s">
        <v>2883</v>
      </c>
    </row>
    <row r="474" spans="1:47" s="2" customFormat="1" ht="29.25">
      <c r="A474" s="35"/>
      <c r="B474" s="36"/>
      <c r="C474" s="37"/>
      <c r="D474" s="187" t="s">
        <v>163</v>
      </c>
      <c r="E474" s="37"/>
      <c r="F474" s="188" t="s">
        <v>4340</v>
      </c>
      <c r="G474" s="37"/>
      <c r="H474" s="37"/>
      <c r="I474" s="189"/>
      <c r="J474" s="37"/>
      <c r="K474" s="37"/>
      <c r="L474" s="40"/>
      <c r="M474" s="190"/>
      <c r="N474" s="191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163</v>
      </c>
      <c r="AU474" s="18" t="s">
        <v>80</v>
      </c>
    </row>
    <row r="475" spans="1:65" s="2" customFormat="1" ht="24.2" customHeight="1">
      <c r="A475" s="35"/>
      <c r="B475" s="36"/>
      <c r="C475" s="174" t="s">
        <v>1832</v>
      </c>
      <c r="D475" s="174" t="s">
        <v>152</v>
      </c>
      <c r="E475" s="175" t="s">
        <v>4341</v>
      </c>
      <c r="F475" s="176" t="s">
        <v>3954</v>
      </c>
      <c r="G475" s="177" t="s">
        <v>2320</v>
      </c>
      <c r="H475" s="178">
        <v>1</v>
      </c>
      <c r="I475" s="179"/>
      <c r="J475" s="180">
        <f>ROUND(I475*H475,2)</f>
        <v>0</v>
      </c>
      <c r="K475" s="176" t="s">
        <v>19</v>
      </c>
      <c r="L475" s="40"/>
      <c r="M475" s="181" t="s">
        <v>19</v>
      </c>
      <c r="N475" s="182" t="s">
        <v>43</v>
      </c>
      <c r="O475" s="65"/>
      <c r="P475" s="183">
        <f>O475*H475</f>
        <v>0</v>
      </c>
      <c r="Q475" s="183">
        <v>0</v>
      </c>
      <c r="R475" s="183">
        <f>Q475*H475</f>
        <v>0</v>
      </c>
      <c r="S475" s="183">
        <v>0</v>
      </c>
      <c r="T475" s="184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5" t="s">
        <v>157</v>
      </c>
      <c r="AT475" s="185" t="s">
        <v>152</v>
      </c>
      <c r="AU475" s="185" t="s">
        <v>80</v>
      </c>
      <c r="AY475" s="18" t="s">
        <v>149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18" t="s">
        <v>80</v>
      </c>
      <c r="BK475" s="186">
        <f>ROUND(I475*H475,2)</f>
        <v>0</v>
      </c>
      <c r="BL475" s="18" t="s">
        <v>157</v>
      </c>
      <c r="BM475" s="185" t="s">
        <v>2885</v>
      </c>
    </row>
    <row r="476" spans="1:47" s="2" customFormat="1" ht="29.25">
      <c r="A476" s="35"/>
      <c r="B476" s="36"/>
      <c r="C476" s="37"/>
      <c r="D476" s="187" t="s">
        <v>163</v>
      </c>
      <c r="E476" s="37"/>
      <c r="F476" s="188" t="s">
        <v>4342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163</v>
      </c>
      <c r="AU476" s="18" t="s">
        <v>80</v>
      </c>
    </row>
    <row r="477" spans="1:65" s="2" customFormat="1" ht="24.2" customHeight="1">
      <c r="A477" s="35"/>
      <c r="B477" s="36"/>
      <c r="C477" s="174" t="s">
        <v>1837</v>
      </c>
      <c r="D477" s="174" t="s">
        <v>152</v>
      </c>
      <c r="E477" s="175" t="s">
        <v>4343</v>
      </c>
      <c r="F477" s="176" t="s">
        <v>3973</v>
      </c>
      <c r="G477" s="177" t="s">
        <v>2359</v>
      </c>
      <c r="H477" s="178">
        <v>1</v>
      </c>
      <c r="I477" s="389"/>
      <c r="J477" s="180">
        <f>ROUND(I477*H477,2)</f>
        <v>0</v>
      </c>
      <c r="K477" s="176" t="s">
        <v>19</v>
      </c>
      <c r="L477" s="40"/>
      <c r="M477" s="181" t="s">
        <v>19</v>
      </c>
      <c r="N477" s="182" t="s">
        <v>43</v>
      </c>
      <c r="O477" s="65"/>
      <c r="P477" s="183">
        <f>O477*H477</f>
        <v>0</v>
      </c>
      <c r="Q477" s="183">
        <v>0</v>
      </c>
      <c r="R477" s="183">
        <f>Q477*H477</f>
        <v>0</v>
      </c>
      <c r="S477" s="183">
        <v>0</v>
      </c>
      <c r="T477" s="18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5" t="s">
        <v>157</v>
      </c>
      <c r="AT477" s="185" t="s">
        <v>152</v>
      </c>
      <c r="AU477" s="185" t="s">
        <v>80</v>
      </c>
      <c r="AY477" s="18" t="s">
        <v>149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8" t="s">
        <v>80</v>
      </c>
      <c r="BK477" s="186">
        <f>ROUND(I477*H477,2)</f>
        <v>0</v>
      </c>
      <c r="BL477" s="18" t="s">
        <v>157</v>
      </c>
      <c r="BM477" s="185" t="s">
        <v>2887</v>
      </c>
    </row>
    <row r="478" spans="1:47" s="2" customFormat="1" ht="29.25">
      <c r="A478" s="35"/>
      <c r="B478" s="36"/>
      <c r="C478" s="37"/>
      <c r="D478" s="187" t="s">
        <v>163</v>
      </c>
      <c r="E478" s="37"/>
      <c r="F478" s="188" t="s">
        <v>4344</v>
      </c>
      <c r="G478" s="37"/>
      <c r="H478" s="37"/>
      <c r="I478" s="189"/>
      <c r="J478" s="37"/>
      <c r="K478" s="37"/>
      <c r="L478" s="40"/>
      <c r="M478" s="190"/>
      <c r="N478" s="191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163</v>
      </c>
      <c r="AU478" s="18" t="s">
        <v>80</v>
      </c>
    </row>
    <row r="479" spans="1:65" s="2" customFormat="1" ht="24.2" customHeight="1">
      <c r="A479" s="35"/>
      <c r="B479" s="36"/>
      <c r="C479" s="174" t="s">
        <v>1843</v>
      </c>
      <c r="D479" s="174" t="s">
        <v>152</v>
      </c>
      <c r="E479" s="175" t="s">
        <v>4345</v>
      </c>
      <c r="F479" s="176" t="s">
        <v>4346</v>
      </c>
      <c r="G479" s="177" t="s">
        <v>2359</v>
      </c>
      <c r="H479" s="178">
        <v>1</v>
      </c>
      <c r="I479" s="389"/>
      <c r="J479" s="180">
        <f>ROUND(I479*H479,2)</f>
        <v>0</v>
      </c>
      <c r="K479" s="176" t="s">
        <v>19</v>
      </c>
      <c r="L479" s="40"/>
      <c r="M479" s="181" t="s">
        <v>19</v>
      </c>
      <c r="N479" s="182" t="s">
        <v>43</v>
      </c>
      <c r="O479" s="65"/>
      <c r="P479" s="183">
        <f>O479*H479</f>
        <v>0</v>
      </c>
      <c r="Q479" s="183">
        <v>0</v>
      </c>
      <c r="R479" s="183">
        <f>Q479*H479</f>
        <v>0</v>
      </c>
      <c r="S479" s="183">
        <v>0</v>
      </c>
      <c r="T479" s="184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5" t="s">
        <v>157</v>
      </c>
      <c r="AT479" s="185" t="s">
        <v>152</v>
      </c>
      <c r="AU479" s="185" t="s">
        <v>80</v>
      </c>
      <c r="AY479" s="18" t="s">
        <v>149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8" t="s">
        <v>80</v>
      </c>
      <c r="BK479" s="186">
        <f>ROUND(I479*H479,2)</f>
        <v>0</v>
      </c>
      <c r="BL479" s="18" t="s">
        <v>157</v>
      </c>
      <c r="BM479" s="185" t="s">
        <v>2889</v>
      </c>
    </row>
    <row r="480" spans="1:47" s="2" customFormat="1" ht="29.25">
      <c r="A480" s="35"/>
      <c r="B480" s="36"/>
      <c r="C480" s="37"/>
      <c r="D480" s="187" t="s">
        <v>163</v>
      </c>
      <c r="E480" s="37"/>
      <c r="F480" s="188" t="s">
        <v>4347</v>
      </c>
      <c r="G480" s="37"/>
      <c r="H480" s="37"/>
      <c r="I480" s="189"/>
      <c r="J480" s="37"/>
      <c r="K480" s="37"/>
      <c r="L480" s="40"/>
      <c r="M480" s="190"/>
      <c r="N480" s="191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163</v>
      </c>
      <c r="AU480" s="18" t="s">
        <v>80</v>
      </c>
    </row>
    <row r="481" spans="1:65" s="2" customFormat="1" ht="24.2" customHeight="1">
      <c r="A481" s="35"/>
      <c r="B481" s="36"/>
      <c r="C481" s="174" t="s">
        <v>1848</v>
      </c>
      <c r="D481" s="174" t="s">
        <v>152</v>
      </c>
      <c r="E481" s="175" t="s">
        <v>4348</v>
      </c>
      <c r="F481" s="176" t="s">
        <v>4349</v>
      </c>
      <c r="G481" s="177" t="s">
        <v>2359</v>
      </c>
      <c r="H481" s="178">
        <v>1</v>
      </c>
      <c r="I481" s="389"/>
      <c r="J481" s="180">
        <f>ROUND(I481*H481,2)</f>
        <v>0</v>
      </c>
      <c r="K481" s="176" t="s">
        <v>19</v>
      </c>
      <c r="L481" s="40"/>
      <c r="M481" s="181" t="s">
        <v>19</v>
      </c>
      <c r="N481" s="182" t="s">
        <v>43</v>
      </c>
      <c r="O481" s="65"/>
      <c r="P481" s="183">
        <f>O481*H481</f>
        <v>0</v>
      </c>
      <c r="Q481" s="183">
        <v>0</v>
      </c>
      <c r="R481" s="183">
        <f>Q481*H481</f>
        <v>0</v>
      </c>
      <c r="S481" s="183">
        <v>0</v>
      </c>
      <c r="T481" s="184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5" t="s">
        <v>157</v>
      </c>
      <c r="AT481" s="185" t="s">
        <v>152</v>
      </c>
      <c r="AU481" s="185" t="s">
        <v>80</v>
      </c>
      <c r="AY481" s="18" t="s">
        <v>149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18" t="s">
        <v>80</v>
      </c>
      <c r="BK481" s="186">
        <f>ROUND(I481*H481,2)</f>
        <v>0</v>
      </c>
      <c r="BL481" s="18" t="s">
        <v>157</v>
      </c>
      <c r="BM481" s="185" t="s">
        <v>2891</v>
      </c>
    </row>
    <row r="482" spans="1:47" s="2" customFormat="1" ht="29.25">
      <c r="A482" s="35"/>
      <c r="B482" s="36"/>
      <c r="C482" s="37"/>
      <c r="D482" s="187" t="s">
        <v>163</v>
      </c>
      <c r="E482" s="37"/>
      <c r="F482" s="188" t="s">
        <v>4350</v>
      </c>
      <c r="G482" s="37"/>
      <c r="H482" s="37"/>
      <c r="I482" s="189"/>
      <c r="J482" s="37"/>
      <c r="K482" s="37"/>
      <c r="L482" s="40"/>
      <c r="M482" s="190"/>
      <c r="N482" s="191"/>
      <c r="O482" s="65"/>
      <c r="P482" s="65"/>
      <c r="Q482" s="65"/>
      <c r="R482" s="65"/>
      <c r="S482" s="65"/>
      <c r="T482" s="66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163</v>
      </c>
      <c r="AU482" s="18" t="s">
        <v>80</v>
      </c>
    </row>
    <row r="483" spans="1:65" s="2" customFormat="1" ht="16.5" customHeight="1">
      <c r="A483" s="35"/>
      <c r="B483" s="36"/>
      <c r="C483" s="174" t="s">
        <v>1853</v>
      </c>
      <c r="D483" s="174" t="s">
        <v>152</v>
      </c>
      <c r="E483" s="175" t="s">
        <v>4351</v>
      </c>
      <c r="F483" s="176" t="s">
        <v>4352</v>
      </c>
      <c r="G483" s="177" t="s">
        <v>2359</v>
      </c>
      <c r="H483" s="178">
        <v>1</v>
      </c>
      <c r="I483" s="389"/>
      <c r="J483" s="180">
        <f>ROUND(I483*H483,2)</f>
        <v>0</v>
      </c>
      <c r="K483" s="176" t="s">
        <v>19</v>
      </c>
      <c r="L483" s="40"/>
      <c r="M483" s="181" t="s">
        <v>19</v>
      </c>
      <c r="N483" s="182" t="s">
        <v>43</v>
      </c>
      <c r="O483" s="65"/>
      <c r="P483" s="183">
        <f>O483*H483</f>
        <v>0</v>
      </c>
      <c r="Q483" s="183">
        <v>0</v>
      </c>
      <c r="R483" s="183">
        <f>Q483*H483</f>
        <v>0</v>
      </c>
      <c r="S483" s="183">
        <v>0</v>
      </c>
      <c r="T483" s="184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5" t="s">
        <v>157</v>
      </c>
      <c r="AT483" s="185" t="s">
        <v>152</v>
      </c>
      <c r="AU483" s="185" t="s">
        <v>80</v>
      </c>
      <c r="AY483" s="18" t="s">
        <v>149</v>
      </c>
      <c r="BE483" s="186">
        <f>IF(N483="základní",J483,0)</f>
        <v>0</v>
      </c>
      <c r="BF483" s="186">
        <f>IF(N483="snížená",J483,0)</f>
        <v>0</v>
      </c>
      <c r="BG483" s="186">
        <f>IF(N483="zákl. přenesená",J483,0)</f>
        <v>0</v>
      </c>
      <c r="BH483" s="186">
        <f>IF(N483="sníž. přenesená",J483,0)</f>
        <v>0</v>
      </c>
      <c r="BI483" s="186">
        <f>IF(N483="nulová",J483,0)</f>
        <v>0</v>
      </c>
      <c r="BJ483" s="18" t="s">
        <v>80</v>
      </c>
      <c r="BK483" s="186">
        <f>ROUND(I483*H483,2)</f>
        <v>0</v>
      </c>
      <c r="BL483" s="18" t="s">
        <v>157</v>
      </c>
      <c r="BM483" s="185" t="s">
        <v>2896</v>
      </c>
    </row>
    <row r="484" spans="1:47" s="2" customFormat="1" ht="29.25">
      <c r="A484" s="35"/>
      <c r="B484" s="36"/>
      <c r="C484" s="37"/>
      <c r="D484" s="187" t="s">
        <v>163</v>
      </c>
      <c r="E484" s="37"/>
      <c r="F484" s="188" t="s">
        <v>4353</v>
      </c>
      <c r="G484" s="37"/>
      <c r="H484" s="37"/>
      <c r="I484" s="189"/>
      <c r="J484" s="37"/>
      <c r="K484" s="37"/>
      <c r="L484" s="40"/>
      <c r="M484" s="190"/>
      <c r="N484" s="191"/>
      <c r="O484" s="65"/>
      <c r="P484" s="65"/>
      <c r="Q484" s="65"/>
      <c r="R484" s="65"/>
      <c r="S484" s="65"/>
      <c r="T484" s="66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163</v>
      </c>
      <c r="AU484" s="18" t="s">
        <v>80</v>
      </c>
    </row>
    <row r="485" spans="1:65" s="2" customFormat="1" ht="24.2" customHeight="1">
      <c r="A485" s="35"/>
      <c r="B485" s="36"/>
      <c r="C485" s="174" t="s">
        <v>1858</v>
      </c>
      <c r="D485" s="174" t="s">
        <v>152</v>
      </c>
      <c r="E485" s="175" t="s">
        <v>4354</v>
      </c>
      <c r="F485" s="176" t="s">
        <v>3973</v>
      </c>
      <c r="G485" s="177" t="s">
        <v>2359</v>
      </c>
      <c r="H485" s="178">
        <v>1</v>
      </c>
      <c r="I485" s="389"/>
      <c r="J485" s="180">
        <f>ROUND(I485*H485,2)</f>
        <v>0</v>
      </c>
      <c r="K485" s="176" t="s">
        <v>19</v>
      </c>
      <c r="L485" s="40"/>
      <c r="M485" s="181" t="s">
        <v>19</v>
      </c>
      <c r="N485" s="182" t="s">
        <v>43</v>
      </c>
      <c r="O485" s="65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157</v>
      </c>
      <c r="AT485" s="185" t="s">
        <v>152</v>
      </c>
      <c r="AU485" s="185" t="s">
        <v>80</v>
      </c>
      <c r="AY485" s="18" t="s">
        <v>149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80</v>
      </c>
      <c r="BK485" s="186">
        <f>ROUND(I485*H485,2)</f>
        <v>0</v>
      </c>
      <c r="BL485" s="18" t="s">
        <v>157</v>
      </c>
      <c r="BM485" s="185" t="s">
        <v>2898</v>
      </c>
    </row>
    <row r="486" spans="1:47" s="2" customFormat="1" ht="29.25">
      <c r="A486" s="35"/>
      <c r="B486" s="36"/>
      <c r="C486" s="37"/>
      <c r="D486" s="187" t="s">
        <v>163</v>
      </c>
      <c r="E486" s="37"/>
      <c r="F486" s="188" t="s">
        <v>4355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163</v>
      </c>
      <c r="AU486" s="18" t="s">
        <v>80</v>
      </c>
    </row>
    <row r="487" spans="1:65" s="2" customFormat="1" ht="24.2" customHeight="1">
      <c r="A487" s="35"/>
      <c r="B487" s="36"/>
      <c r="C487" s="174" t="s">
        <v>1863</v>
      </c>
      <c r="D487" s="174" t="s">
        <v>152</v>
      </c>
      <c r="E487" s="175" t="s">
        <v>4356</v>
      </c>
      <c r="F487" s="176" t="s">
        <v>3976</v>
      </c>
      <c r="G487" s="177" t="s">
        <v>2359</v>
      </c>
      <c r="H487" s="178">
        <v>1</v>
      </c>
      <c r="I487" s="389"/>
      <c r="J487" s="180">
        <f>ROUND(I487*H487,2)</f>
        <v>0</v>
      </c>
      <c r="K487" s="176" t="s">
        <v>19</v>
      </c>
      <c r="L487" s="40"/>
      <c r="M487" s="181" t="s">
        <v>19</v>
      </c>
      <c r="N487" s="182" t="s">
        <v>43</v>
      </c>
      <c r="O487" s="65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5" t="s">
        <v>157</v>
      </c>
      <c r="AT487" s="185" t="s">
        <v>152</v>
      </c>
      <c r="AU487" s="185" t="s">
        <v>80</v>
      </c>
      <c r="AY487" s="18" t="s">
        <v>149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8" t="s">
        <v>80</v>
      </c>
      <c r="BK487" s="186">
        <f>ROUND(I487*H487,2)</f>
        <v>0</v>
      </c>
      <c r="BL487" s="18" t="s">
        <v>157</v>
      </c>
      <c r="BM487" s="185" t="s">
        <v>2901</v>
      </c>
    </row>
    <row r="488" spans="1:47" s="2" customFormat="1" ht="29.25">
      <c r="A488" s="35"/>
      <c r="B488" s="36"/>
      <c r="C488" s="37"/>
      <c r="D488" s="187" t="s">
        <v>163</v>
      </c>
      <c r="E488" s="37"/>
      <c r="F488" s="188" t="s">
        <v>4357</v>
      </c>
      <c r="G488" s="37"/>
      <c r="H488" s="37"/>
      <c r="I488" s="189"/>
      <c r="J488" s="37"/>
      <c r="K488" s="37"/>
      <c r="L488" s="40"/>
      <c r="M488" s="190"/>
      <c r="N488" s="191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163</v>
      </c>
      <c r="AU488" s="18" t="s">
        <v>80</v>
      </c>
    </row>
    <row r="489" spans="1:65" s="2" customFormat="1" ht="24.2" customHeight="1">
      <c r="A489" s="35"/>
      <c r="B489" s="36"/>
      <c r="C489" s="174" t="s">
        <v>1868</v>
      </c>
      <c r="D489" s="174" t="s">
        <v>152</v>
      </c>
      <c r="E489" s="175" t="s">
        <v>4358</v>
      </c>
      <c r="F489" s="176" t="s">
        <v>4346</v>
      </c>
      <c r="G489" s="177" t="s">
        <v>2359</v>
      </c>
      <c r="H489" s="178">
        <v>1</v>
      </c>
      <c r="I489" s="389"/>
      <c r="J489" s="180">
        <f>ROUND(I489*H489,2)</f>
        <v>0</v>
      </c>
      <c r="K489" s="176" t="s">
        <v>19</v>
      </c>
      <c r="L489" s="40"/>
      <c r="M489" s="181" t="s">
        <v>19</v>
      </c>
      <c r="N489" s="182" t="s">
        <v>43</v>
      </c>
      <c r="O489" s="65"/>
      <c r="P489" s="183">
        <f>O489*H489</f>
        <v>0</v>
      </c>
      <c r="Q489" s="183">
        <v>0</v>
      </c>
      <c r="R489" s="183">
        <f>Q489*H489</f>
        <v>0</v>
      </c>
      <c r="S489" s="183">
        <v>0</v>
      </c>
      <c r="T489" s="184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5" t="s">
        <v>157</v>
      </c>
      <c r="AT489" s="185" t="s">
        <v>152</v>
      </c>
      <c r="AU489" s="185" t="s">
        <v>80</v>
      </c>
      <c r="AY489" s="18" t="s">
        <v>149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8" t="s">
        <v>80</v>
      </c>
      <c r="BK489" s="186">
        <f>ROUND(I489*H489,2)</f>
        <v>0</v>
      </c>
      <c r="BL489" s="18" t="s">
        <v>157</v>
      </c>
      <c r="BM489" s="185" t="s">
        <v>2903</v>
      </c>
    </row>
    <row r="490" spans="1:47" s="2" customFormat="1" ht="29.25">
      <c r="A490" s="35"/>
      <c r="B490" s="36"/>
      <c r="C490" s="37"/>
      <c r="D490" s="187" t="s">
        <v>163</v>
      </c>
      <c r="E490" s="37"/>
      <c r="F490" s="188" t="s">
        <v>4359</v>
      </c>
      <c r="G490" s="37"/>
      <c r="H490" s="37"/>
      <c r="I490" s="189"/>
      <c r="J490" s="37"/>
      <c r="K490" s="37"/>
      <c r="L490" s="40"/>
      <c r="M490" s="190"/>
      <c r="N490" s="191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163</v>
      </c>
      <c r="AU490" s="18" t="s">
        <v>80</v>
      </c>
    </row>
    <row r="491" spans="1:65" s="2" customFormat="1" ht="24.2" customHeight="1">
      <c r="A491" s="35"/>
      <c r="B491" s="36"/>
      <c r="C491" s="174" t="s">
        <v>1909</v>
      </c>
      <c r="D491" s="174" t="s">
        <v>152</v>
      </c>
      <c r="E491" s="175" t="s">
        <v>4360</v>
      </c>
      <c r="F491" s="176" t="s">
        <v>4349</v>
      </c>
      <c r="G491" s="177" t="s">
        <v>2359</v>
      </c>
      <c r="H491" s="178">
        <v>1</v>
      </c>
      <c r="I491" s="389"/>
      <c r="J491" s="180">
        <f>ROUND(I491*H491,2)</f>
        <v>0</v>
      </c>
      <c r="K491" s="176" t="s">
        <v>19</v>
      </c>
      <c r="L491" s="40"/>
      <c r="M491" s="181" t="s">
        <v>19</v>
      </c>
      <c r="N491" s="182" t="s">
        <v>43</v>
      </c>
      <c r="O491" s="65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157</v>
      </c>
      <c r="AT491" s="185" t="s">
        <v>152</v>
      </c>
      <c r="AU491" s="185" t="s">
        <v>80</v>
      </c>
      <c r="AY491" s="18" t="s">
        <v>149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8" t="s">
        <v>80</v>
      </c>
      <c r="BK491" s="186">
        <f>ROUND(I491*H491,2)</f>
        <v>0</v>
      </c>
      <c r="BL491" s="18" t="s">
        <v>157</v>
      </c>
      <c r="BM491" s="185" t="s">
        <v>2906</v>
      </c>
    </row>
    <row r="492" spans="1:47" s="2" customFormat="1" ht="29.25">
      <c r="A492" s="35"/>
      <c r="B492" s="36"/>
      <c r="C492" s="37"/>
      <c r="D492" s="187" t="s">
        <v>163</v>
      </c>
      <c r="E492" s="37"/>
      <c r="F492" s="188" t="s">
        <v>4361</v>
      </c>
      <c r="G492" s="37"/>
      <c r="H492" s="37"/>
      <c r="I492" s="189"/>
      <c r="J492" s="37"/>
      <c r="K492" s="37"/>
      <c r="L492" s="40"/>
      <c r="M492" s="190"/>
      <c r="N492" s="191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163</v>
      </c>
      <c r="AU492" s="18" t="s">
        <v>80</v>
      </c>
    </row>
    <row r="493" spans="1:65" s="2" customFormat="1" ht="24.2" customHeight="1">
      <c r="A493" s="35"/>
      <c r="B493" s="36"/>
      <c r="C493" s="174" t="s">
        <v>1917</v>
      </c>
      <c r="D493" s="174" t="s">
        <v>152</v>
      </c>
      <c r="E493" s="175" t="s">
        <v>4362</v>
      </c>
      <c r="F493" s="176" t="s">
        <v>4057</v>
      </c>
      <c r="G493" s="177" t="s">
        <v>2320</v>
      </c>
      <c r="H493" s="178">
        <v>1</v>
      </c>
      <c r="I493" s="179"/>
      <c r="J493" s="180">
        <f>ROUND(I493*H493,2)</f>
        <v>0</v>
      </c>
      <c r="K493" s="176" t="s">
        <v>19</v>
      </c>
      <c r="L493" s="40"/>
      <c r="M493" s="181" t="s">
        <v>19</v>
      </c>
      <c r="N493" s="182" t="s">
        <v>43</v>
      </c>
      <c r="O493" s="65"/>
      <c r="P493" s="183">
        <f>O493*H493</f>
        <v>0</v>
      </c>
      <c r="Q493" s="183">
        <v>0</v>
      </c>
      <c r="R493" s="183">
        <f>Q493*H493</f>
        <v>0</v>
      </c>
      <c r="S493" s="183">
        <v>0</v>
      </c>
      <c r="T493" s="184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85" t="s">
        <v>157</v>
      </c>
      <c r="AT493" s="185" t="s">
        <v>152</v>
      </c>
      <c r="AU493" s="185" t="s">
        <v>80</v>
      </c>
      <c r="AY493" s="18" t="s">
        <v>149</v>
      </c>
      <c r="BE493" s="186">
        <f>IF(N493="základní",J493,0)</f>
        <v>0</v>
      </c>
      <c r="BF493" s="186">
        <f>IF(N493="snížená",J493,0)</f>
        <v>0</v>
      </c>
      <c r="BG493" s="186">
        <f>IF(N493="zákl. přenesená",J493,0)</f>
        <v>0</v>
      </c>
      <c r="BH493" s="186">
        <f>IF(N493="sníž. přenesená",J493,0)</f>
        <v>0</v>
      </c>
      <c r="BI493" s="186">
        <f>IF(N493="nulová",J493,0)</f>
        <v>0</v>
      </c>
      <c r="BJ493" s="18" t="s">
        <v>80</v>
      </c>
      <c r="BK493" s="186">
        <f>ROUND(I493*H493,2)</f>
        <v>0</v>
      </c>
      <c r="BL493" s="18" t="s">
        <v>157</v>
      </c>
      <c r="BM493" s="185" t="s">
        <v>2909</v>
      </c>
    </row>
    <row r="494" spans="1:47" s="2" customFormat="1" ht="29.25">
      <c r="A494" s="35"/>
      <c r="B494" s="36"/>
      <c r="C494" s="37"/>
      <c r="D494" s="187" t="s">
        <v>163</v>
      </c>
      <c r="E494" s="37"/>
      <c r="F494" s="188" t="s">
        <v>4363</v>
      </c>
      <c r="G494" s="37"/>
      <c r="H494" s="37"/>
      <c r="I494" s="189"/>
      <c r="J494" s="37"/>
      <c r="K494" s="37"/>
      <c r="L494" s="40"/>
      <c r="M494" s="190"/>
      <c r="N494" s="191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163</v>
      </c>
      <c r="AU494" s="18" t="s">
        <v>80</v>
      </c>
    </row>
    <row r="495" spans="1:65" s="2" customFormat="1" ht="24.2" customHeight="1">
      <c r="A495" s="35"/>
      <c r="B495" s="36"/>
      <c r="C495" s="174" t="s">
        <v>1922</v>
      </c>
      <c r="D495" s="174" t="s">
        <v>152</v>
      </c>
      <c r="E495" s="175" t="s">
        <v>4364</v>
      </c>
      <c r="F495" s="176" t="s">
        <v>4060</v>
      </c>
      <c r="G495" s="177" t="s">
        <v>2359</v>
      </c>
      <c r="H495" s="178">
        <v>2</v>
      </c>
      <c r="I495" s="389"/>
      <c r="J495" s="180">
        <f>ROUND(I495*H495,2)</f>
        <v>0</v>
      </c>
      <c r="K495" s="176" t="s">
        <v>19</v>
      </c>
      <c r="L495" s="40"/>
      <c r="M495" s="181" t="s">
        <v>19</v>
      </c>
      <c r="N495" s="182" t="s">
        <v>43</v>
      </c>
      <c r="O495" s="65"/>
      <c r="P495" s="183">
        <f>O495*H495</f>
        <v>0</v>
      </c>
      <c r="Q495" s="183">
        <v>0</v>
      </c>
      <c r="R495" s="183">
        <f>Q495*H495</f>
        <v>0</v>
      </c>
      <c r="S495" s="183">
        <v>0</v>
      </c>
      <c r="T495" s="184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5" t="s">
        <v>157</v>
      </c>
      <c r="AT495" s="185" t="s">
        <v>152</v>
      </c>
      <c r="AU495" s="185" t="s">
        <v>80</v>
      </c>
      <c r="AY495" s="18" t="s">
        <v>149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8" t="s">
        <v>80</v>
      </c>
      <c r="BK495" s="186">
        <f>ROUND(I495*H495,2)</f>
        <v>0</v>
      </c>
      <c r="BL495" s="18" t="s">
        <v>157</v>
      </c>
      <c r="BM495" s="185" t="s">
        <v>2911</v>
      </c>
    </row>
    <row r="496" spans="1:47" s="2" customFormat="1" ht="29.25">
      <c r="A496" s="35"/>
      <c r="B496" s="36"/>
      <c r="C496" s="37"/>
      <c r="D496" s="187" t="s">
        <v>163</v>
      </c>
      <c r="E496" s="37"/>
      <c r="F496" s="188" t="s">
        <v>4365</v>
      </c>
      <c r="G496" s="37"/>
      <c r="H496" s="37"/>
      <c r="I496" s="189"/>
      <c r="J496" s="37"/>
      <c r="K496" s="37"/>
      <c r="L496" s="40"/>
      <c r="M496" s="190"/>
      <c r="N496" s="191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163</v>
      </c>
      <c r="AU496" s="18" t="s">
        <v>80</v>
      </c>
    </row>
    <row r="497" spans="1:65" s="2" customFormat="1" ht="24.2" customHeight="1">
      <c r="A497" s="35"/>
      <c r="B497" s="36"/>
      <c r="C497" s="174" t="s">
        <v>1927</v>
      </c>
      <c r="D497" s="174" t="s">
        <v>152</v>
      </c>
      <c r="E497" s="175" t="s">
        <v>4366</v>
      </c>
      <c r="F497" s="176" t="s">
        <v>4057</v>
      </c>
      <c r="G497" s="177" t="s">
        <v>2320</v>
      </c>
      <c r="H497" s="178">
        <v>1</v>
      </c>
      <c r="I497" s="179"/>
      <c r="J497" s="180">
        <f>ROUND(I497*H497,2)</f>
        <v>0</v>
      </c>
      <c r="K497" s="176" t="s">
        <v>19</v>
      </c>
      <c r="L497" s="40"/>
      <c r="M497" s="181" t="s">
        <v>19</v>
      </c>
      <c r="N497" s="182" t="s">
        <v>43</v>
      </c>
      <c r="O497" s="65"/>
      <c r="P497" s="183">
        <f>O497*H497</f>
        <v>0</v>
      </c>
      <c r="Q497" s="183">
        <v>0</v>
      </c>
      <c r="R497" s="183">
        <f>Q497*H497</f>
        <v>0</v>
      </c>
      <c r="S497" s="183">
        <v>0</v>
      </c>
      <c r="T497" s="18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5" t="s">
        <v>157</v>
      </c>
      <c r="AT497" s="185" t="s">
        <v>152</v>
      </c>
      <c r="AU497" s="185" t="s">
        <v>80</v>
      </c>
      <c r="AY497" s="18" t="s">
        <v>149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8" t="s">
        <v>80</v>
      </c>
      <c r="BK497" s="186">
        <f>ROUND(I497*H497,2)</f>
        <v>0</v>
      </c>
      <c r="BL497" s="18" t="s">
        <v>157</v>
      </c>
      <c r="BM497" s="185" t="s">
        <v>2913</v>
      </c>
    </row>
    <row r="498" spans="1:47" s="2" customFormat="1" ht="29.25">
      <c r="A498" s="35"/>
      <c r="B498" s="36"/>
      <c r="C498" s="37"/>
      <c r="D498" s="187" t="s">
        <v>163</v>
      </c>
      <c r="E498" s="37"/>
      <c r="F498" s="188" t="s">
        <v>4363</v>
      </c>
      <c r="G498" s="37"/>
      <c r="H498" s="37"/>
      <c r="I498" s="189"/>
      <c r="J498" s="37"/>
      <c r="K498" s="37"/>
      <c r="L498" s="40"/>
      <c r="M498" s="190"/>
      <c r="N498" s="191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163</v>
      </c>
      <c r="AU498" s="18" t="s">
        <v>80</v>
      </c>
    </row>
    <row r="499" spans="1:65" s="2" customFormat="1" ht="24.2" customHeight="1">
      <c r="A499" s="35"/>
      <c r="B499" s="36"/>
      <c r="C499" s="174" t="s">
        <v>1933</v>
      </c>
      <c r="D499" s="174" t="s">
        <v>152</v>
      </c>
      <c r="E499" s="175" t="s">
        <v>4367</v>
      </c>
      <c r="F499" s="176" t="s">
        <v>4060</v>
      </c>
      <c r="G499" s="177" t="s">
        <v>2359</v>
      </c>
      <c r="H499" s="178">
        <v>6</v>
      </c>
      <c r="I499" s="389"/>
      <c r="J499" s="180">
        <f>ROUND(I499*H499,2)</f>
        <v>0</v>
      </c>
      <c r="K499" s="176" t="s">
        <v>19</v>
      </c>
      <c r="L499" s="40"/>
      <c r="M499" s="181" t="s">
        <v>19</v>
      </c>
      <c r="N499" s="182" t="s">
        <v>43</v>
      </c>
      <c r="O499" s="65"/>
      <c r="P499" s="183">
        <f>O499*H499</f>
        <v>0</v>
      </c>
      <c r="Q499" s="183">
        <v>0</v>
      </c>
      <c r="R499" s="183">
        <f>Q499*H499</f>
        <v>0</v>
      </c>
      <c r="S499" s="183">
        <v>0</v>
      </c>
      <c r="T499" s="184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5" t="s">
        <v>157</v>
      </c>
      <c r="AT499" s="185" t="s">
        <v>152</v>
      </c>
      <c r="AU499" s="185" t="s">
        <v>80</v>
      </c>
      <c r="AY499" s="18" t="s">
        <v>149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8" t="s">
        <v>80</v>
      </c>
      <c r="BK499" s="186">
        <f>ROUND(I499*H499,2)</f>
        <v>0</v>
      </c>
      <c r="BL499" s="18" t="s">
        <v>157</v>
      </c>
      <c r="BM499" s="185" t="s">
        <v>2915</v>
      </c>
    </row>
    <row r="500" spans="1:47" s="2" customFormat="1" ht="29.25">
      <c r="A500" s="35"/>
      <c r="B500" s="36"/>
      <c r="C500" s="37"/>
      <c r="D500" s="187" t="s">
        <v>163</v>
      </c>
      <c r="E500" s="37"/>
      <c r="F500" s="188" t="s">
        <v>4368</v>
      </c>
      <c r="G500" s="37"/>
      <c r="H500" s="37"/>
      <c r="I500" s="189"/>
      <c r="J500" s="37"/>
      <c r="K500" s="37"/>
      <c r="L500" s="40"/>
      <c r="M500" s="190"/>
      <c r="N500" s="191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163</v>
      </c>
      <c r="AU500" s="18" t="s">
        <v>80</v>
      </c>
    </row>
    <row r="501" spans="1:65" s="2" customFormat="1" ht="16.5" customHeight="1">
      <c r="A501" s="35"/>
      <c r="B501" s="36"/>
      <c r="C501" s="174" t="s">
        <v>1936</v>
      </c>
      <c r="D501" s="174" t="s">
        <v>152</v>
      </c>
      <c r="E501" s="175" t="s">
        <v>4369</v>
      </c>
      <c r="F501" s="176" t="s">
        <v>4370</v>
      </c>
      <c r="G501" s="177" t="s">
        <v>2320</v>
      </c>
      <c r="H501" s="178">
        <v>4</v>
      </c>
      <c r="I501" s="179"/>
      <c r="J501" s="180">
        <f>ROUND(I501*H501,2)</f>
        <v>0</v>
      </c>
      <c r="K501" s="176" t="s">
        <v>19</v>
      </c>
      <c r="L501" s="40"/>
      <c r="M501" s="181" t="s">
        <v>19</v>
      </c>
      <c r="N501" s="182" t="s">
        <v>43</v>
      </c>
      <c r="O501" s="65"/>
      <c r="P501" s="183">
        <f>O501*H501</f>
        <v>0</v>
      </c>
      <c r="Q501" s="183">
        <v>0</v>
      </c>
      <c r="R501" s="183">
        <f>Q501*H501</f>
        <v>0</v>
      </c>
      <c r="S501" s="183">
        <v>0</v>
      </c>
      <c r="T501" s="184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5" t="s">
        <v>157</v>
      </c>
      <c r="AT501" s="185" t="s">
        <v>152</v>
      </c>
      <c r="AU501" s="185" t="s">
        <v>80</v>
      </c>
      <c r="AY501" s="18" t="s">
        <v>149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18" t="s">
        <v>80</v>
      </c>
      <c r="BK501" s="186">
        <f>ROUND(I501*H501,2)</f>
        <v>0</v>
      </c>
      <c r="BL501" s="18" t="s">
        <v>157</v>
      </c>
      <c r="BM501" s="185" t="s">
        <v>2917</v>
      </c>
    </row>
    <row r="502" spans="1:47" s="2" customFormat="1" ht="29.25">
      <c r="A502" s="35"/>
      <c r="B502" s="36"/>
      <c r="C502" s="37"/>
      <c r="D502" s="187" t="s">
        <v>163</v>
      </c>
      <c r="E502" s="37"/>
      <c r="F502" s="188" t="s">
        <v>4371</v>
      </c>
      <c r="G502" s="37"/>
      <c r="H502" s="37"/>
      <c r="I502" s="189"/>
      <c r="J502" s="37"/>
      <c r="K502" s="37"/>
      <c r="L502" s="40"/>
      <c r="M502" s="190"/>
      <c r="N502" s="191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163</v>
      </c>
      <c r="AU502" s="18" t="s">
        <v>80</v>
      </c>
    </row>
    <row r="503" spans="1:65" s="2" customFormat="1" ht="24.2" customHeight="1">
      <c r="A503" s="35"/>
      <c r="B503" s="36"/>
      <c r="C503" s="174" t="s">
        <v>1946</v>
      </c>
      <c r="D503" s="174" t="s">
        <v>152</v>
      </c>
      <c r="E503" s="175" t="s">
        <v>4372</v>
      </c>
      <c r="F503" s="176" t="s">
        <v>4077</v>
      </c>
      <c r="G503" s="177" t="s">
        <v>2320</v>
      </c>
      <c r="H503" s="178">
        <v>1</v>
      </c>
      <c r="I503" s="179"/>
      <c r="J503" s="180">
        <f>ROUND(I503*H503,2)</f>
        <v>0</v>
      </c>
      <c r="K503" s="176" t="s">
        <v>19</v>
      </c>
      <c r="L503" s="40"/>
      <c r="M503" s="181" t="s">
        <v>19</v>
      </c>
      <c r="N503" s="182" t="s">
        <v>43</v>
      </c>
      <c r="O503" s="65"/>
      <c r="P503" s="183">
        <f>O503*H503</f>
        <v>0</v>
      </c>
      <c r="Q503" s="183">
        <v>0</v>
      </c>
      <c r="R503" s="183">
        <f>Q503*H503</f>
        <v>0</v>
      </c>
      <c r="S503" s="183">
        <v>0</v>
      </c>
      <c r="T503" s="184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85" t="s">
        <v>157</v>
      </c>
      <c r="AT503" s="185" t="s">
        <v>152</v>
      </c>
      <c r="AU503" s="185" t="s">
        <v>80</v>
      </c>
      <c r="AY503" s="18" t="s">
        <v>149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18" t="s">
        <v>80</v>
      </c>
      <c r="BK503" s="186">
        <f>ROUND(I503*H503,2)</f>
        <v>0</v>
      </c>
      <c r="BL503" s="18" t="s">
        <v>157</v>
      </c>
      <c r="BM503" s="185" t="s">
        <v>2919</v>
      </c>
    </row>
    <row r="504" spans="1:47" s="2" customFormat="1" ht="29.25">
      <c r="A504" s="35"/>
      <c r="B504" s="36"/>
      <c r="C504" s="37"/>
      <c r="D504" s="187" t="s">
        <v>163</v>
      </c>
      <c r="E504" s="37"/>
      <c r="F504" s="188" t="s">
        <v>4373</v>
      </c>
      <c r="G504" s="37"/>
      <c r="H504" s="37"/>
      <c r="I504" s="189"/>
      <c r="J504" s="37"/>
      <c r="K504" s="37"/>
      <c r="L504" s="40"/>
      <c r="M504" s="190"/>
      <c r="N504" s="191"/>
      <c r="O504" s="65"/>
      <c r="P504" s="65"/>
      <c r="Q504" s="65"/>
      <c r="R504" s="65"/>
      <c r="S504" s="65"/>
      <c r="T504" s="66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163</v>
      </c>
      <c r="AU504" s="18" t="s">
        <v>80</v>
      </c>
    </row>
    <row r="505" spans="1:65" s="2" customFormat="1" ht="24.2" customHeight="1">
      <c r="A505" s="35"/>
      <c r="B505" s="36"/>
      <c r="C505" s="174" t="s">
        <v>1951</v>
      </c>
      <c r="D505" s="174" t="s">
        <v>152</v>
      </c>
      <c r="E505" s="175" t="s">
        <v>4374</v>
      </c>
      <c r="F505" s="176" t="s">
        <v>4375</v>
      </c>
      <c r="G505" s="177" t="s">
        <v>2320</v>
      </c>
      <c r="H505" s="178">
        <v>8</v>
      </c>
      <c r="I505" s="179"/>
      <c r="J505" s="180">
        <f>ROUND(I505*H505,2)</f>
        <v>0</v>
      </c>
      <c r="K505" s="176" t="s">
        <v>19</v>
      </c>
      <c r="L505" s="40"/>
      <c r="M505" s="181" t="s">
        <v>19</v>
      </c>
      <c r="N505" s="182" t="s">
        <v>43</v>
      </c>
      <c r="O505" s="65"/>
      <c r="P505" s="183">
        <f>O505*H505</f>
        <v>0</v>
      </c>
      <c r="Q505" s="183">
        <v>0</v>
      </c>
      <c r="R505" s="183">
        <f>Q505*H505</f>
        <v>0</v>
      </c>
      <c r="S505" s="183">
        <v>0</v>
      </c>
      <c r="T505" s="184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5" t="s">
        <v>157</v>
      </c>
      <c r="AT505" s="185" t="s">
        <v>152</v>
      </c>
      <c r="AU505" s="185" t="s">
        <v>80</v>
      </c>
      <c r="AY505" s="18" t="s">
        <v>149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18" t="s">
        <v>80</v>
      </c>
      <c r="BK505" s="186">
        <f>ROUND(I505*H505,2)</f>
        <v>0</v>
      </c>
      <c r="BL505" s="18" t="s">
        <v>157</v>
      </c>
      <c r="BM505" s="185" t="s">
        <v>2921</v>
      </c>
    </row>
    <row r="506" spans="1:47" s="2" customFormat="1" ht="29.25">
      <c r="A506" s="35"/>
      <c r="B506" s="36"/>
      <c r="C506" s="37"/>
      <c r="D506" s="187" t="s">
        <v>163</v>
      </c>
      <c r="E506" s="37"/>
      <c r="F506" s="188" t="s">
        <v>4376</v>
      </c>
      <c r="G506" s="37"/>
      <c r="H506" s="37"/>
      <c r="I506" s="189"/>
      <c r="J506" s="37"/>
      <c r="K506" s="37"/>
      <c r="L506" s="40"/>
      <c r="M506" s="190"/>
      <c r="N506" s="191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163</v>
      </c>
      <c r="AU506" s="18" t="s">
        <v>80</v>
      </c>
    </row>
    <row r="507" spans="2:63" s="12" customFormat="1" ht="25.9" customHeight="1">
      <c r="B507" s="158"/>
      <c r="C507" s="159"/>
      <c r="D507" s="160" t="s">
        <v>71</v>
      </c>
      <c r="E507" s="161" t="s">
        <v>2364</v>
      </c>
      <c r="F507" s="161" t="s">
        <v>4377</v>
      </c>
      <c r="G507" s="159"/>
      <c r="H507" s="159"/>
      <c r="I507" s="162"/>
      <c r="J507" s="163">
        <f>BK507</f>
        <v>0</v>
      </c>
      <c r="K507" s="159"/>
      <c r="L507" s="164"/>
      <c r="M507" s="165"/>
      <c r="N507" s="166"/>
      <c r="O507" s="166"/>
      <c r="P507" s="167">
        <f>SUM(P508:P643)</f>
        <v>0</v>
      </c>
      <c r="Q507" s="166"/>
      <c r="R507" s="167">
        <f>SUM(R508:R643)</f>
        <v>0</v>
      </c>
      <c r="S507" s="166"/>
      <c r="T507" s="168">
        <f>SUM(T508:T643)</f>
        <v>0</v>
      </c>
      <c r="AR507" s="169" t="s">
        <v>80</v>
      </c>
      <c r="AT507" s="170" t="s">
        <v>71</v>
      </c>
      <c r="AU507" s="170" t="s">
        <v>72</v>
      </c>
      <c r="AY507" s="169" t="s">
        <v>149</v>
      </c>
      <c r="BK507" s="171">
        <f>SUM(BK508:BK643)</f>
        <v>0</v>
      </c>
    </row>
    <row r="508" spans="1:65" s="2" customFormat="1" ht="24.2" customHeight="1">
      <c r="A508" s="35"/>
      <c r="B508" s="36"/>
      <c r="C508" s="174" t="s">
        <v>1958</v>
      </c>
      <c r="D508" s="174" t="s">
        <v>152</v>
      </c>
      <c r="E508" s="175" t="s">
        <v>2366</v>
      </c>
      <c r="F508" s="176" t="s">
        <v>4378</v>
      </c>
      <c r="G508" s="177" t="s">
        <v>2320</v>
      </c>
      <c r="H508" s="178">
        <v>1</v>
      </c>
      <c r="I508" s="179"/>
      <c r="J508" s="180">
        <f>ROUND(I508*H508,2)</f>
        <v>0</v>
      </c>
      <c r="K508" s="176" t="s">
        <v>19</v>
      </c>
      <c r="L508" s="40"/>
      <c r="M508" s="181" t="s">
        <v>19</v>
      </c>
      <c r="N508" s="182" t="s">
        <v>43</v>
      </c>
      <c r="O508" s="65"/>
      <c r="P508" s="183">
        <f>O508*H508</f>
        <v>0</v>
      </c>
      <c r="Q508" s="183">
        <v>0</v>
      </c>
      <c r="R508" s="183">
        <f>Q508*H508</f>
        <v>0</v>
      </c>
      <c r="S508" s="183">
        <v>0</v>
      </c>
      <c r="T508" s="18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85" t="s">
        <v>157</v>
      </c>
      <c r="AT508" s="185" t="s">
        <v>152</v>
      </c>
      <c r="AU508" s="185" t="s">
        <v>80</v>
      </c>
      <c r="AY508" s="18" t="s">
        <v>149</v>
      </c>
      <c r="BE508" s="186">
        <f>IF(N508="základní",J508,0)</f>
        <v>0</v>
      </c>
      <c r="BF508" s="186">
        <f>IF(N508="snížená",J508,0)</f>
        <v>0</v>
      </c>
      <c r="BG508" s="186">
        <f>IF(N508="zákl. přenesená",J508,0)</f>
        <v>0</v>
      </c>
      <c r="BH508" s="186">
        <f>IF(N508="sníž. přenesená",J508,0)</f>
        <v>0</v>
      </c>
      <c r="BI508" s="186">
        <f>IF(N508="nulová",J508,0)</f>
        <v>0</v>
      </c>
      <c r="BJ508" s="18" t="s">
        <v>80</v>
      </c>
      <c r="BK508" s="186">
        <f>ROUND(I508*H508,2)</f>
        <v>0</v>
      </c>
      <c r="BL508" s="18" t="s">
        <v>157</v>
      </c>
      <c r="BM508" s="185" t="s">
        <v>2923</v>
      </c>
    </row>
    <row r="509" spans="1:47" s="2" customFormat="1" ht="29.25">
      <c r="A509" s="35"/>
      <c r="B509" s="36"/>
      <c r="C509" s="37"/>
      <c r="D509" s="187" t="s">
        <v>163</v>
      </c>
      <c r="E509" s="37"/>
      <c r="F509" s="188" t="s">
        <v>4379</v>
      </c>
      <c r="G509" s="37"/>
      <c r="H509" s="37"/>
      <c r="I509" s="189"/>
      <c r="J509" s="37"/>
      <c r="K509" s="37"/>
      <c r="L509" s="40"/>
      <c r="M509" s="190"/>
      <c r="N509" s="191"/>
      <c r="O509" s="65"/>
      <c r="P509" s="65"/>
      <c r="Q509" s="65"/>
      <c r="R509" s="65"/>
      <c r="S509" s="65"/>
      <c r="T509" s="66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163</v>
      </c>
      <c r="AU509" s="18" t="s">
        <v>80</v>
      </c>
    </row>
    <row r="510" spans="1:65" s="2" customFormat="1" ht="16.5" customHeight="1">
      <c r="A510" s="35"/>
      <c r="B510" s="36"/>
      <c r="C510" s="174" t="s">
        <v>1961</v>
      </c>
      <c r="D510" s="174" t="s">
        <v>152</v>
      </c>
      <c r="E510" s="175" t="s">
        <v>2369</v>
      </c>
      <c r="F510" s="176" t="s">
        <v>4380</v>
      </c>
      <c r="G510" s="177" t="s">
        <v>2320</v>
      </c>
      <c r="H510" s="178">
        <v>1</v>
      </c>
      <c r="I510" s="179"/>
      <c r="J510" s="180">
        <f>ROUND(I510*H510,2)</f>
        <v>0</v>
      </c>
      <c r="K510" s="176" t="s">
        <v>19</v>
      </c>
      <c r="L510" s="40"/>
      <c r="M510" s="181" t="s">
        <v>19</v>
      </c>
      <c r="N510" s="182" t="s">
        <v>43</v>
      </c>
      <c r="O510" s="65"/>
      <c r="P510" s="183">
        <f>O510*H510</f>
        <v>0</v>
      </c>
      <c r="Q510" s="183">
        <v>0</v>
      </c>
      <c r="R510" s="183">
        <f>Q510*H510</f>
        <v>0</v>
      </c>
      <c r="S510" s="183">
        <v>0</v>
      </c>
      <c r="T510" s="18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5" t="s">
        <v>157</v>
      </c>
      <c r="AT510" s="185" t="s">
        <v>152</v>
      </c>
      <c r="AU510" s="185" t="s">
        <v>80</v>
      </c>
      <c r="AY510" s="18" t="s">
        <v>149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8" t="s">
        <v>80</v>
      </c>
      <c r="BK510" s="186">
        <f>ROUND(I510*H510,2)</f>
        <v>0</v>
      </c>
      <c r="BL510" s="18" t="s">
        <v>157</v>
      </c>
      <c r="BM510" s="185" t="s">
        <v>2925</v>
      </c>
    </row>
    <row r="511" spans="1:47" s="2" customFormat="1" ht="29.25">
      <c r="A511" s="35"/>
      <c r="B511" s="36"/>
      <c r="C511" s="37"/>
      <c r="D511" s="187" t="s">
        <v>163</v>
      </c>
      <c r="E511" s="37"/>
      <c r="F511" s="188" t="s">
        <v>4381</v>
      </c>
      <c r="G511" s="37"/>
      <c r="H511" s="37"/>
      <c r="I511" s="189"/>
      <c r="J511" s="37"/>
      <c r="K511" s="37"/>
      <c r="L511" s="40"/>
      <c r="M511" s="190"/>
      <c r="N511" s="191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163</v>
      </c>
      <c r="AU511" s="18" t="s">
        <v>80</v>
      </c>
    </row>
    <row r="512" spans="1:65" s="2" customFormat="1" ht="16.5" customHeight="1">
      <c r="A512" s="35"/>
      <c r="B512" s="36"/>
      <c r="C512" s="174" t="s">
        <v>1966</v>
      </c>
      <c r="D512" s="174" t="s">
        <v>152</v>
      </c>
      <c r="E512" s="175" t="s">
        <v>2371</v>
      </c>
      <c r="F512" s="176" t="s">
        <v>4382</v>
      </c>
      <c r="G512" s="177" t="s">
        <v>2320</v>
      </c>
      <c r="H512" s="178">
        <v>1</v>
      </c>
      <c r="I512" s="179"/>
      <c r="J512" s="180">
        <f>ROUND(I512*H512,2)</f>
        <v>0</v>
      </c>
      <c r="K512" s="176" t="s">
        <v>19</v>
      </c>
      <c r="L512" s="40"/>
      <c r="M512" s="181" t="s">
        <v>19</v>
      </c>
      <c r="N512" s="182" t="s">
        <v>43</v>
      </c>
      <c r="O512" s="65"/>
      <c r="P512" s="183">
        <f>O512*H512</f>
        <v>0</v>
      </c>
      <c r="Q512" s="183">
        <v>0</v>
      </c>
      <c r="R512" s="183">
        <f>Q512*H512</f>
        <v>0</v>
      </c>
      <c r="S512" s="183">
        <v>0</v>
      </c>
      <c r="T512" s="184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85" t="s">
        <v>157</v>
      </c>
      <c r="AT512" s="185" t="s">
        <v>152</v>
      </c>
      <c r="AU512" s="185" t="s">
        <v>80</v>
      </c>
      <c r="AY512" s="18" t="s">
        <v>149</v>
      </c>
      <c r="BE512" s="186">
        <f>IF(N512="základní",J512,0)</f>
        <v>0</v>
      </c>
      <c r="BF512" s="186">
        <f>IF(N512="snížená",J512,0)</f>
        <v>0</v>
      </c>
      <c r="BG512" s="186">
        <f>IF(N512="zákl. přenesená",J512,0)</f>
        <v>0</v>
      </c>
      <c r="BH512" s="186">
        <f>IF(N512="sníž. přenesená",J512,0)</f>
        <v>0</v>
      </c>
      <c r="BI512" s="186">
        <f>IF(N512="nulová",J512,0)</f>
        <v>0</v>
      </c>
      <c r="BJ512" s="18" t="s">
        <v>80</v>
      </c>
      <c r="BK512" s="186">
        <f>ROUND(I512*H512,2)</f>
        <v>0</v>
      </c>
      <c r="BL512" s="18" t="s">
        <v>157</v>
      </c>
      <c r="BM512" s="185" t="s">
        <v>2927</v>
      </c>
    </row>
    <row r="513" spans="1:47" s="2" customFormat="1" ht="29.25">
      <c r="A513" s="35"/>
      <c r="B513" s="36"/>
      <c r="C513" s="37"/>
      <c r="D513" s="187" t="s">
        <v>163</v>
      </c>
      <c r="E513" s="37"/>
      <c r="F513" s="188" t="s">
        <v>4383</v>
      </c>
      <c r="G513" s="37"/>
      <c r="H513" s="37"/>
      <c r="I513" s="189"/>
      <c r="J513" s="37"/>
      <c r="K513" s="37"/>
      <c r="L513" s="40"/>
      <c r="M513" s="190"/>
      <c r="N513" s="191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163</v>
      </c>
      <c r="AU513" s="18" t="s">
        <v>80</v>
      </c>
    </row>
    <row r="514" spans="1:65" s="2" customFormat="1" ht="21.75" customHeight="1">
      <c r="A514" s="35"/>
      <c r="B514" s="36"/>
      <c r="C514" s="174" t="s">
        <v>1971</v>
      </c>
      <c r="D514" s="174" t="s">
        <v>152</v>
      </c>
      <c r="E514" s="175" t="s">
        <v>2373</v>
      </c>
      <c r="F514" s="176" t="s">
        <v>4384</v>
      </c>
      <c r="G514" s="177" t="s">
        <v>2320</v>
      </c>
      <c r="H514" s="178">
        <v>8</v>
      </c>
      <c r="I514" s="179"/>
      <c r="J514" s="180">
        <f>ROUND(I514*H514,2)</f>
        <v>0</v>
      </c>
      <c r="K514" s="176" t="s">
        <v>19</v>
      </c>
      <c r="L514" s="40"/>
      <c r="M514" s="181" t="s">
        <v>19</v>
      </c>
      <c r="N514" s="182" t="s">
        <v>43</v>
      </c>
      <c r="O514" s="65"/>
      <c r="P514" s="183">
        <f>O514*H514</f>
        <v>0</v>
      </c>
      <c r="Q514" s="183">
        <v>0</v>
      </c>
      <c r="R514" s="183">
        <f>Q514*H514</f>
        <v>0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157</v>
      </c>
      <c r="AT514" s="185" t="s">
        <v>152</v>
      </c>
      <c r="AU514" s="185" t="s">
        <v>80</v>
      </c>
      <c r="AY514" s="18" t="s">
        <v>149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80</v>
      </c>
      <c r="BK514" s="186">
        <f>ROUND(I514*H514,2)</f>
        <v>0</v>
      </c>
      <c r="BL514" s="18" t="s">
        <v>157</v>
      </c>
      <c r="BM514" s="185" t="s">
        <v>2932</v>
      </c>
    </row>
    <row r="515" spans="1:47" s="2" customFormat="1" ht="29.25">
      <c r="A515" s="35"/>
      <c r="B515" s="36"/>
      <c r="C515" s="37"/>
      <c r="D515" s="187" t="s">
        <v>163</v>
      </c>
      <c r="E515" s="37"/>
      <c r="F515" s="188" t="s">
        <v>4385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163</v>
      </c>
      <c r="AU515" s="18" t="s">
        <v>80</v>
      </c>
    </row>
    <row r="516" spans="1:65" s="2" customFormat="1" ht="16.5" customHeight="1">
      <c r="A516" s="35"/>
      <c r="B516" s="36"/>
      <c r="C516" s="174" t="s">
        <v>1979</v>
      </c>
      <c r="D516" s="174" t="s">
        <v>152</v>
      </c>
      <c r="E516" s="175" t="s">
        <v>2376</v>
      </c>
      <c r="F516" s="176" t="s">
        <v>4386</v>
      </c>
      <c r="G516" s="177" t="s">
        <v>2320</v>
      </c>
      <c r="H516" s="178">
        <v>5</v>
      </c>
      <c r="I516" s="179"/>
      <c r="J516" s="180">
        <f>ROUND(I516*H516,2)</f>
        <v>0</v>
      </c>
      <c r="K516" s="176" t="s">
        <v>19</v>
      </c>
      <c r="L516" s="40"/>
      <c r="M516" s="181" t="s">
        <v>19</v>
      </c>
      <c r="N516" s="182" t="s">
        <v>43</v>
      </c>
      <c r="O516" s="65"/>
      <c r="P516" s="183">
        <f>O516*H516</f>
        <v>0</v>
      </c>
      <c r="Q516" s="183">
        <v>0</v>
      </c>
      <c r="R516" s="183">
        <f>Q516*H516</f>
        <v>0</v>
      </c>
      <c r="S516" s="183">
        <v>0</v>
      </c>
      <c r="T516" s="18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5" t="s">
        <v>157</v>
      </c>
      <c r="AT516" s="185" t="s">
        <v>152</v>
      </c>
      <c r="AU516" s="185" t="s">
        <v>80</v>
      </c>
      <c r="AY516" s="18" t="s">
        <v>149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18" t="s">
        <v>80</v>
      </c>
      <c r="BK516" s="186">
        <f>ROUND(I516*H516,2)</f>
        <v>0</v>
      </c>
      <c r="BL516" s="18" t="s">
        <v>157</v>
      </c>
      <c r="BM516" s="185" t="s">
        <v>2935</v>
      </c>
    </row>
    <row r="517" spans="1:47" s="2" customFormat="1" ht="29.25">
      <c r="A517" s="35"/>
      <c r="B517" s="36"/>
      <c r="C517" s="37"/>
      <c r="D517" s="187" t="s">
        <v>163</v>
      </c>
      <c r="E517" s="37"/>
      <c r="F517" s="188" t="s">
        <v>4387</v>
      </c>
      <c r="G517" s="37"/>
      <c r="H517" s="37"/>
      <c r="I517" s="189"/>
      <c r="J517" s="37"/>
      <c r="K517" s="37"/>
      <c r="L517" s="40"/>
      <c r="M517" s="190"/>
      <c r="N517" s="191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163</v>
      </c>
      <c r="AU517" s="18" t="s">
        <v>80</v>
      </c>
    </row>
    <row r="518" spans="1:65" s="2" customFormat="1" ht="16.5" customHeight="1">
      <c r="A518" s="35"/>
      <c r="B518" s="36"/>
      <c r="C518" s="174" t="s">
        <v>1988</v>
      </c>
      <c r="D518" s="174" t="s">
        <v>152</v>
      </c>
      <c r="E518" s="175" t="s">
        <v>2378</v>
      </c>
      <c r="F518" s="176" t="s">
        <v>4388</v>
      </c>
      <c r="G518" s="177" t="s">
        <v>2320</v>
      </c>
      <c r="H518" s="178">
        <v>5</v>
      </c>
      <c r="I518" s="179"/>
      <c r="J518" s="180">
        <f>ROUND(I518*H518,2)</f>
        <v>0</v>
      </c>
      <c r="K518" s="176" t="s">
        <v>19</v>
      </c>
      <c r="L518" s="40"/>
      <c r="M518" s="181" t="s">
        <v>19</v>
      </c>
      <c r="N518" s="182" t="s">
        <v>43</v>
      </c>
      <c r="O518" s="65"/>
      <c r="P518" s="183">
        <f>O518*H518</f>
        <v>0</v>
      </c>
      <c r="Q518" s="183">
        <v>0</v>
      </c>
      <c r="R518" s="183">
        <f>Q518*H518</f>
        <v>0</v>
      </c>
      <c r="S518" s="183">
        <v>0</v>
      </c>
      <c r="T518" s="18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5" t="s">
        <v>157</v>
      </c>
      <c r="AT518" s="185" t="s">
        <v>152</v>
      </c>
      <c r="AU518" s="185" t="s">
        <v>80</v>
      </c>
      <c r="AY518" s="18" t="s">
        <v>149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18" t="s">
        <v>80</v>
      </c>
      <c r="BK518" s="186">
        <f>ROUND(I518*H518,2)</f>
        <v>0</v>
      </c>
      <c r="BL518" s="18" t="s">
        <v>157</v>
      </c>
      <c r="BM518" s="185" t="s">
        <v>2938</v>
      </c>
    </row>
    <row r="519" spans="1:47" s="2" customFormat="1" ht="29.25">
      <c r="A519" s="35"/>
      <c r="B519" s="36"/>
      <c r="C519" s="37"/>
      <c r="D519" s="187" t="s">
        <v>163</v>
      </c>
      <c r="E519" s="37"/>
      <c r="F519" s="188" t="s">
        <v>4389</v>
      </c>
      <c r="G519" s="37"/>
      <c r="H519" s="37"/>
      <c r="I519" s="189"/>
      <c r="J519" s="37"/>
      <c r="K519" s="37"/>
      <c r="L519" s="40"/>
      <c r="M519" s="190"/>
      <c r="N519" s="191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163</v>
      </c>
      <c r="AU519" s="18" t="s">
        <v>80</v>
      </c>
    </row>
    <row r="520" spans="1:65" s="2" customFormat="1" ht="16.5" customHeight="1">
      <c r="A520" s="35"/>
      <c r="B520" s="36"/>
      <c r="C520" s="174" t="s">
        <v>1994</v>
      </c>
      <c r="D520" s="174" t="s">
        <v>152</v>
      </c>
      <c r="E520" s="175" t="s">
        <v>2380</v>
      </c>
      <c r="F520" s="176" t="s">
        <v>4390</v>
      </c>
      <c r="G520" s="177" t="s">
        <v>2320</v>
      </c>
      <c r="H520" s="178">
        <v>3</v>
      </c>
      <c r="I520" s="179"/>
      <c r="J520" s="180">
        <f>ROUND(I520*H520,2)</f>
        <v>0</v>
      </c>
      <c r="K520" s="176" t="s">
        <v>19</v>
      </c>
      <c r="L520" s="40"/>
      <c r="M520" s="181" t="s">
        <v>19</v>
      </c>
      <c r="N520" s="182" t="s">
        <v>43</v>
      </c>
      <c r="O520" s="65"/>
      <c r="P520" s="183">
        <f>O520*H520</f>
        <v>0</v>
      </c>
      <c r="Q520" s="183">
        <v>0</v>
      </c>
      <c r="R520" s="183">
        <f>Q520*H520</f>
        <v>0</v>
      </c>
      <c r="S520" s="183">
        <v>0</v>
      </c>
      <c r="T520" s="184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85" t="s">
        <v>157</v>
      </c>
      <c r="AT520" s="185" t="s">
        <v>152</v>
      </c>
      <c r="AU520" s="185" t="s">
        <v>80</v>
      </c>
      <c r="AY520" s="18" t="s">
        <v>149</v>
      </c>
      <c r="BE520" s="186">
        <f>IF(N520="základní",J520,0)</f>
        <v>0</v>
      </c>
      <c r="BF520" s="186">
        <f>IF(N520="snížená",J520,0)</f>
        <v>0</v>
      </c>
      <c r="BG520" s="186">
        <f>IF(N520="zákl. přenesená",J520,0)</f>
        <v>0</v>
      </c>
      <c r="BH520" s="186">
        <f>IF(N520="sníž. přenesená",J520,0)</f>
        <v>0</v>
      </c>
      <c r="BI520" s="186">
        <f>IF(N520="nulová",J520,0)</f>
        <v>0</v>
      </c>
      <c r="BJ520" s="18" t="s">
        <v>80</v>
      </c>
      <c r="BK520" s="186">
        <f>ROUND(I520*H520,2)</f>
        <v>0</v>
      </c>
      <c r="BL520" s="18" t="s">
        <v>157</v>
      </c>
      <c r="BM520" s="185" t="s">
        <v>2941</v>
      </c>
    </row>
    <row r="521" spans="1:47" s="2" customFormat="1" ht="29.25">
      <c r="A521" s="35"/>
      <c r="B521" s="36"/>
      <c r="C521" s="37"/>
      <c r="D521" s="187" t="s">
        <v>163</v>
      </c>
      <c r="E521" s="37"/>
      <c r="F521" s="188" t="s">
        <v>4391</v>
      </c>
      <c r="G521" s="37"/>
      <c r="H521" s="37"/>
      <c r="I521" s="189"/>
      <c r="J521" s="37"/>
      <c r="K521" s="37"/>
      <c r="L521" s="40"/>
      <c r="M521" s="190"/>
      <c r="N521" s="191"/>
      <c r="O521" s="65"/>
      <c r="P521" s="65"/>
      <c r="Q521" s="65"/>
      <c r="R521" s="65"/>
      <c r="S521" s="65"/>
      <c r="T521" s="66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163</v>
      </c>
      <c r="AU521" s="18" t="s">
        <v>80</v>
      </c>
    </row>
    <row r="522" spans="1:65" s="2" customFormat="1" ht="16.5" customHeight="1">
      <c r="A522" s="35"/>
      <c r="B522" s="36"/>
      <c r="C522" s="174" t="s">
        <v>1999</v>
      </c>
      <c r="D522" s="174" t="s">
        <v>152</v>
      </c>
      <c r="E522" s="175" t="s">
        <v>2382</v>
      </c>
      <c r="F522" s="176" t="s">
        <v>4392</v>
      </c>
      <c r="G522" s="177" t="s">
        <v>2320</v>
      </c>
      <c r="H522" s="178">
        <v>2</v>
      </c>
      <c r="I522" s="179"/>
      <c r="J522" s="180">
        <f>ROUND(I522*H522,2)</f>
        <v>0</v>
      </c>
      <c r="K522" s="176" t="s">
        <v>19</v>
      </c>
      <c r="L522" s="40"/>
      <c r="M522" s="181" t="s">
        <v>19</v>
      </c>
      <c r="N522" s="182" t="s">
        <v>43</v>
      </c>
      <c r="O522" s="65"/>
      <c r="P522" s="183">
        <f>O522*H522</f>
        <v>0</v>
      </c>
      <c r="Q522" s="183">
        <v>0</v>
      </c>
      <c r="R522" s="183">
        <f>Q522*H522</f>
        <v>0</v>
      </c>
      <c r="S522" s="183">
        <v>0</v>
      </c>
      <c r="T522" s="184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5" t="s">
        <v>157</v>
      </c>
      <c r="AT522" s="185" t="s">
        <v>152</v>
      </c>
      <c r="AU522" s="185" t="s">
        <v>80</v>
      </c>
      <c r="AY522" s="18" t="s">
        <v>149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18" t="s">
        <v>80</v>
      </c>
      <c r="BK522" s="186">
        <f>ROUND(I522*H522,2)</f>
        <v>0</v>
      </c>
      <c r="BL522" s="18" t="s">
        <v>157</v>
      </c>
      <c r="BM522" s="185" t="s">
        <v>2943</v>
      </c>
    </row>
    <row r="523" spans="1:47" s="2" customFormat="1" ht="29.25">
      <c r="A523" s="35"/>
      <c r="B523" s="36"/>
      <c r="C523" s="37"/>
      <c r="D523" s="187" t="s">
        <v>163</v>
      </c>
      <c r="E523" s="37"/>
      <c r="F523" s="188" t="s">
        <v>4393</v>
      </c>
      <c r="G523" s="37"/>
      <c r="H523" s="37"/>
      <c r="I523" s="189"/>
      <c r="J523" s="37"/>
      <c r="K523" s="37"/>
      <c r="L523" s="40"/>
      <c r="M523" s="190"/>
      <c r="N523" s="191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163</v>
      </c>
      <c r="AU523" s="18" t="s">
        <v>80</v>
      </c>
    </row>
    <row r="524" spans="1:65" s="2" customFormat="1" ht="16.5" customHeight="1">
      <c r="A524" s="35"/>
      <c r="B524" s="36"/>
      <c r="C524" s="174" t="s">
        <v>2944</v>
      </c>
      <c r="D524" s="174" t="s">
        <v>152</v>
      </c>
      <c r="E524" s="175" t="s">
        <v>2384</v>
      </c>
      <c r="F524" s="176" t="s">
        <v>4394</v>
      </c>
      <c r="G524" s="177" t="s">
        <v>2320</v>
      </c>
      <c r="H524" s="178">
        <v>4</v>
      </c>
      <c r="I524" s="179"/>
      <c r="J524" s="180">
        <f>ROUND(I524*H524,2)</f>
        <v>0</v>
      </c>
      <c r="K524" s="176" t="s">
        <v>19</v>
      </c>
      <c r="L524" s="40"/>
      <c r="M524" s="181" t="s">
        <v>19</v>
      </c>
      <c r="N524" s="182" t="s">
        <v>43</v>
      </c>
      <c r="O524" s="65"/>
      <c r="P524" s="183">
        <f>O524*H524</f>
        <v>0</v>
      </c>
      <c r="Q524" s="183">
        <v>0</v>
      </c>
      <c r="R524" s="183">
        <f>Q524*H524</f>
        <v>0</v>
      </c>
      <c r="S524" s="183">
        <v>0</v>
      </c>
      <c r="T524" s="184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5" t="s">
        <v>157</v>
      </c>
      <c r="AT524" s="185" t="s">
        <v>152</v>
      </c>
      <c r="AU524" s="185" t="s">
        <v>80</v>
      </c>
      <c r="AY524" s="18" t="s">
        <v>149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8" t="s">
        <v>80</v>
      </c>
      <c r="BK524" s="186">
        <f>ROUND(I524*H524,2)</f>
        <v>0</v>
      </c>
      <c r="BL524" s="18" t="s">
        <v>157</v>
      </c>
      <c r="BM524" s="185" t="s">
        <v>2946</v>
      </c>
    </row>
    <row r="525" spans="1:47" s="2" customFormat="1" ht="29.25">
      <c r="A525" s="35"/>
      <c r="B525" s="36"/>
      <c r="C525" s="37"/>
      <c r="D525" s="187" t="s">
        <v>163</v>
      </c>
      <c r="E525" s="37"/>
      <c r="F525" s="188" t="s">
        <v>4395</v>
      </c>
      <c r="G525" s="37"/>
      <c r="H525" s="37"/>
      <c r="I525" s="189"/>
      <c r="J525" s="37"/>
      <c r="K525" s="37"/>
      <c r="L525" s="40"/>
      <c r="M525" s="190"/>
      <c r="N525" s="191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163</v>
      </c>
      <c r="AU525" s="18" t="s">
        <v>80</v>
      </c>
    </row>
    <row r="526" spans="1:65" s="2" customFormat="1" ht="16.5" customHeight="1">
      <c r="A526" s="35"/>
      <c r="B526" s="36"/>
      <c r="C526" s="174" t="s">
        <v>2675</v>
      </c>
      <c r="D526" s="174" t="s">
        <v>152</v>
      </c>
      <c r="E526" s="175" t="s">
        <v>2386</v>
      </c>
      <c r="F526" s="176" t="s">
        <v>4396</v>
      </c>
      <c r="G526" s="177" t="s">
        <v>2320</v>
      </c>
      <c r="H526" s="178">
        <v>1</v>
      </c>
      <c r="I526" s="179"/>
      <c r="J526" s="180">
        <f>ROUND(I526*H526,2)</f>
        <v>0</v>
      </c>
      <c r="K526" s="176" t="s">
        <v>19</v>
      </c>
      <c r="L526" s="40"/>
      <c r="M526" s="181" t="s">
        <v>19</v>
      </c>
      <c r="N526" s="182" t="s">
        <v>43</v>
      </c>
      <c r="O526" s="65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85" t="s">
        <v>157</v>
      </c>
      <c r="AT526" s="185" t="s">
        <v>152</v>
      </c>
      <c r="AU526" s="185" t="s">
        <v>80</v>
      </c>
      <c r="AY526" s="18" t="s">
        <v>149</v>
      </c>
      <c r="BE526" s="186">
        <f>IF(N526="základní",J526,0)</f>
        <v>0</v>
      </c>
      <c r="BF526" s="186">
        <f>IF(N526="snížená",J526,0)</f>
        <v>0</v>
      </c>
      <c r="BG526" s="186">
        <f>IF(N526="zákl. přenesená",J526,0)</f>
        <v>0</v>
      </c>
      <c r="BH526" s="186">
        <f>IF(N526="sníž. přenesená",J526,0)</f>
        <v>0</v>
      </c>
      <c r="BI526" s="186">
        <f>IF(N526="nulová",J526,0)</f>
        <v>0</v>
      </c>
      <c r="BJ526" s="18" t="s">
        <v>80</v>
      </c>
      <c r="BK526" s="186">
        <f>ROUND(I526*H526,2)</f>
        <v>0</v>
      </c>
      <c r="BL526" s="18" t="s">
        <v>157</v>
      </c>
      <c r="BM526" s="185" t="s">
        <v>2948</v>
      </c>
    </row>
    <row r="527" spans="1:47" s="2" customFormat="1" ht="29.25">
      <c r="A527" s="35"/>
      <c r="B527" s="36"/>
      <c r="C527" s="37"/>
      <c r="D527" s="187" t="s">
        <v>163</v>
      </c>
      <c r="E527" s="37"/>
      <c r="F527" s="188" t="s">
        <v>4397</v>
      </c>
      <c r="G527" s="37"/>
      <c r="H527" s="37"/>
      <c r="I527" s="189"/>
      <c r="J527" s="37"/>
      <c r="K527" s="37"/>
      <c r="L527" s="40"/>
      <c r="M527" s="190"/>
      <c r="N527" s="191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163</v>
      </c>
      <c r="AU527" s="18" t="s">
        <v>80</v>
      </c>
    </row>
    <row r="528" spans="1:65" s="2" customFormat="1" ht="16.5" customHeight="1">
      <c r="A528" s="35"/>
      <c r="B528" s="36"/>
      <c r="C528" s="174" t="s">
        <v>2951</v>
      </c>
      <c r="D528" s="174" t="s">
        <v>152</v>
      </c>
      <c r="E528" s="175" t="s">
        <v>2388</v>
      </c>
      <c r="F528" s="176" t="s">
        <v>4398</v>
      </c>
      <c r="G528" s="177" t="s">
        <v>2320</v>
      </c>
      <c r="H528" s="178">
        <v>4</v>
      </c>
      <c r="I528" s="179"/>
      <c r="J528" s="180">
        <f>ROUND(I528*H528,2)</f>
        <v>0</v>
      </c>
      <c r="K528" s="176" t="s">
        <v>19</v>
      </c>
      <c r="L528" s="40"/>
      <c r="M528" s="181" t="s">
        <v>19</v>
      </c>
      <c r="N528" s="182" t="s">
        <v>43</v>
      </c>
      <c r="O528" s="65"/>
      <c r="P528" s="183">
        <f>O528*H528</f>
        <v>0</v>
      </c>
      <c r="Q528" s="183">
        <v>0</v>
      </c>
      <c r="R528" s="183">
        <f>Q528*H528</f>
        <v>0</v>
      </c>
      <c r="S528" s="183">
        <v>0</v>
      </c>
      <c r="T528" s="184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5" t="s">
        <v>157</v>
      </c>
      <c r="AT528" s="185" t="s">
        <v>152</v>
      </c>
      <c r="AU528" s="185" t="s">
        <v>80</v>
      </c>
      <c r="AY528" s="18" t="s">
        <v>149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18" t="s">
        <v>80</v>
      </c>
      <c r="BK528" s="186">
        <f>ROUND(I528*H528,2)</f>
        <v>0</v>
      </c>
      <c r="BL528" s="18" t="s">
        <v>157</v>
      </c>
      <c r="BM528" s="185" t="s">
        <v>2954</v>
      </c>
    </row>
    <row r="529" spans="1:47" s="2" customFormat="1" ht="29.25">
      <c r="A529" s="35"/>
      <c r="B529" s="36"/>
      <c r="C529" s="37"/>
      <c r="D529" s="187" t="s">
        <v>163</v>
      </c>
      <c r="E529" s="37"/>
      <c r="F529" s="188" t="s">
        <v>4399</v>
      </c>
      <c r="G529" s="37"/>
      <c r="H529" s="37"/>
      <c r="I529" s="189"/>
      <c r="J529" s="37"/>
      <c r="K529" s="37"/>
      <c r="L529" s="40"/>
      <c r="M529" s="190"/>
      <c r="N529" s="191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163</v>
      </c>
      <c r="AU529" s="18" t="s">
        <v>80</v>
      </c>
    </row>
    <row r="530" spans="1:65" s="2" customFormat="1" ht="16.5" customHeight="1">
      <c r="A530" s="35"/>
      <c r="B530" s="36"/>
      <c r="C530" s="174" t="s">
        <v>2679</v>
      </c>
      <c r="D530" s="174" t="s">
        <v>152</v>
      </c>
      <c r="E530" s="175" t="s">
        <v>2390</v>
      </c>
      <c r="F530" s="176" t="s">
        <v>4400</v>
      </c>
      <c r="G530" s="177" t="s">
        <v>2320</v>
      </c>
      <c r="H530" s="178">
        <v>1</v>
      </c>
      <c r="I530" s="179"/>
      <c r="J530" s="180">
        <f>ROUND(I530*H530,2)</f>
        <v>0</v>
      </c>
      <c r="K530" s="176" t="s">
        <v>19</v>
      </c>
      <c r="L530" s="40"/>
      <c r="M530" s="181" t="s">
        <v>19</v>
      </c>
      <c r="N530" s="182" t="s">
        <v>43</v>
      </c>
      <c r="O530" s="65"/>
      <c r="P530" s="183">
        <f>O530*H530</f>
        <v>0</v>
      </c>
      <c r="Q530" s="183">
        <v>0</v>
      </c>
      <c r="R530" s="183">
        <f>Q530*H530</f>
        <v>0</v>
      </c>
      <c r="S530" s="183">
        <v>0</v>
      </c>
      <c r="T530" s="184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5" t="s">
        <v>157</v>
      </c>
      <c r="AT530" s="185" t="s">
        <v>152</v>
      </c>
      <c r="AU530" s="185" t="s">
        <v>80</v>
      </c>
      <c r="AY530" s="18" t="s">
        <v>149</v>
      </c>
      <c r="BE530" s="186">
        <f>IF(N530="základní",J530,0)</f>
        <v>0</v>
      </c>
      <c r="BF530" s="186">
        <f>IF(N530="snížená",J530,0)</f>
        <v>0</v>
      </c>
      <c r="BG530" s="186">
        <f>IF(N530="zákl. přenesená",J530,0)</f>
        <v>0</v>
      </c>
      <c r="BH530" s="186">
        <f>IF(N530="sníž. přenesená",J530,0)</f>
        <v>0</v>
      </c>
      <c r="BI530" s="186">
        <f>IF(N530="nulová",J530,0)</f>
        <v>0</v>
      </c>
      <c r="BJ530" s="18" t="s">
        <v>80</v>
      </c>
      <c r="BK530" s="186">
        <f>ROUND(I530*H530,2)</f>
        <v>0</v>
      </c>
      <c r="BL530" s="18" t="s">
        <v>157</v>
      </c>
      <c r="BM530" s="185" t="s">
        <v>2957</v>
      </c>
    </row>
    <row r="531" spans="1:47" s="2" customFormat="1" ht="29.25">
      <c r="A531" s="35"/>
      <c r="B531" s="36"/>
      <c r="C531" s="37"/>
      <c r="D531" s="187" t="s">
        <v>163</v>
      </c>
      <c r="E531" s="37"/>
      <c r="F531" s="188" t="s">
        <v>4401</v>
      </c>
      <c r="G531" s="37"/>
      <c r="H531" s="37"/>
      <c r="I531" s="189"/>
      <c r="J531" s="37"/>
      <c r="K531" s="37"/>
      <c r="L531" s="40"/>
      <c r="M531" s="190"/>
      <c r="N531" s="191"/>
      <c r="O531" s="65"/>
      <c r="P531" s="65"/>
      <c r="Q531" s="65"/>
      <c r="R531" s="65"/>
      <c r="S531" s="65"/>
      <c r="T531" s="66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163</v>
      </c>
      <c r="AU531" s="18" t="s">
        <v>80</v>
      </c>
    </row>
    <row r="532" spans="1:65" s="2" customFormat="1" ht="16.5" customHeight="1">
      <c r="A532" s="35"/>
      <c r="B532" s="36"/>
      <c r="C532" s="174" t="s">
        <v>2958</v>
      </c>
      <c r="D532" s="174" t="s">
        <v>152</v>
      </c>
      <c r="E532" s="175" t="s">
        <v>2392</v>
      </c>
      <c r="F532" s="176" t="s">
        <v>4402</v>
      </c>
      <c r="G532" s="177" t="s">
        <v>2320</v>
      </c>
      <c r="H532" s="178">
        <v>1</v>
      </c>
      <c r="I532" s="179"/>
      <c r="J532" s="180">
        <f>ROUND(I532*H532,2)</f>
        <v>0</v>
      </c>
      <c r="K532" s="176" t="s">
        <v>19</v>
      </c>
      <c r="L532" s="40"/>
      <c r="M532" s="181" t="s">
        <v>19</v>
      </c>
      <c r="N532" s="182" t="s">
        <v>43</v>
      </c>
      <c r="O532" s="65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157</v>
      </c>
      <c r="AT532" s="185" t="s">
        <v>152</v>
      </c>
      <c r="AU532" s="185" t="s">
        <v>80</v>
      </c>
      <c r="AY532" s="18" t="s">
        <v>149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8" t="s">
        <v>80</v>
      </c>
      <c r="BK532" s="186">
        <f>ROUND(I532*H532,2)</f>
        <v>0</v>
      </c>
      <c r="BL532" s="18" t="s">
        <v>157</v>
      </c>
      <c r="BM532" s="185" t="s">
        <v>2961</v>
      </c>
    </row>
    <row r="533" spans="1:47" s="2" customFormat="1" ht="29.25">
      <c r="A533" s="35"/>
      <c r="B533" s="36"/>
      <c r="C533" s="37"/>
      <c r="D533" s="187" t="s">
        <v>163</v>
      </c>
      <c r="E533" s="37"/>
      <c r="F533" s="188" t="s">
        <v>4403</v>
      </c>
      <c r="G533" s="37"/>
      <c r="H533" s="37"/>
      <c r="I533" s="189"/>
      <c r="J533" s="37"/>
      <c r="K533" s="37"/>
      <c r="L533" s="40"/>
      <c r="M533" s="190"/>
      <c r="N533" s="191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163</v>
      </c>
      <c r="AU533" s="18" t="s">
        <v>80</v>
      </c>
    </row>
    <row r="534" spans="1:65" s="2" customFormat="1" ht="16.5" customHeight="1">
      <c r="A534" s="35"/>
      <c r="B534" s="36"/>
      <c r="C534" s="174" t="s">
        <v>2681</v>
      </c>
      <c r="D534" s="174" t="s">
        <v>152</v>
      </c>
      <c r="E534" s="175" t="s">
        <v>2395</v>
      </c>
      <c r="F534" s="176" t="s">
        <v>4404</v>
      </c>
      <c r="G534" s="177" t="s">
        <v>2359</v>
      </c>
      <c r="H534" s="178">
        <v>3</v>
      </c>
      <c r="I534" s="179"/>
      <c r="J534" s="180">
        <f>ROUND(I534*H534,2)</f>
        <v>0</v>
      </c>
      <c r="K534" s="176" t="s">
        <v>19</v>
      </c>
      <c r="L534" s="40"/>
      <c r="M534" s="181" t="s">
        <v>19</v>
      </c>
      <c r="N534" s="182" t="s">
        <v>43</v>
      </c>
      <c r="O534" s="65"/>
      <c r="P534" s="183">
        <f>O534*H534</f>
        <v>0</v>
      </c>
      <c r="Q534" s="183">
        <v>0</v>
      </c>
      <c r="R534" s="183">
        <f>Q534*H534</f>
        <v>0</v>
      </c>
      <c r="S534" s="183">
        <v>0</v>
      </c>
      <c r="T534" s="184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5" t="s">
        <v>157</v>
      </c>
      <c r="AT534" s="185" t="s">
        <v>152</v>
      </c>
      <c r="AU534" s="185" t="s">
        <v>80</v>
      </c>
      <c r="AY534" s="18" t="s">
        <v>149</v>
      </c>
      <c r="BE534" s="186">
        <f>IF(N534="základní",J534,0)</f>
        <v>0</v>
      </c>
      <c r="BF534" s="186">
        <f>IF(N534="snížená",J534,0)</f>
        <v>0</v>
      </c>
      <c r="BG534" s="186">
        <f>IF(N534="zákl. přenesená",J534,0)</f>
        <v>0</v>
      </c>
      <c r="BH534" s="186">
        <f>IF(N534="sníž. přenesená",J534,0)</f>
        <v>0</v>
      </c>
      <c r="BI534" s="186">
        <f>IF(N534="nulová",J534,0)</f>
        <v>0</v>
      </c>
      <c r="BJ534" s="18" t="s">
        <v>80</v>
      </c>
      <c r="BK534" s="186">
        <f>ROUND(I534*H534,2)</f>
        <v>0</v>
      </c>
      <c r="BL534" s="18" t="s">
        <v>157</v>
      </c>
      <c r="BM534" s="185" t="s">
        <v>2964</v>
      </c>
    </row>
    <row r="535" spans="1:47" s="2" customFormat="1" ht="29.25">
      <c r="A535" s="35"/>
      <c r="B535" s="36"/>
      <c r="C535" s="37"/>
      <c r="D535" s="187" t="s">
        <v>163</v>
      </c>
      <c r="E535" s="37"/>
      <c r="F535" s="188" t="s">
        <v>4405</v>
      </c>
      <c r="G535" s="37"/>
      <c r="H535" s="37"/>
      <c r="I535" s="189"/>
      <c r="J535" s="37"/>
      <c r="K535" s="37"/>
      <c r="L535" s="40"/>
      <c r="M535" s="190"/>
      <c r="N535" s="191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163</v>
      </c>
      <c r="AU535" s="18" t="s">
        <v>80</v>
      </c>
    </row>
    <row r="536" spans="1:65" s="2" customFormat="1" ht="24.2" customHeight="1">
      <c r="A536" s="35"/>
      <c r="B536" s="36"/>
      <c r="C536" s="174" t="s">
        <v>2965</v>
      </c>
      <c r="D536" s="174" t="s">
        <v>152</v>
      </c>
      <c r="E536" s="175" t="s">
        <v>2398</v>
      </c>
      <c r="F536" s="176" t="s">
        <v>4406</v>
      </c>
      <c r="G536" s="177" t="s">
        <v>2320</v>
      </c>
      <c r="H536" s="178">
        <v>1</v>
      </c>
      <c r="I536" s="179"/>
      <c r="J536" s="180">
        <f>ROUND(I536*H536,2)</f>
        <v>0</v>
      </c>
      <c r="K536" s="176" t="s">
        <v>19</v>
      </c>
      <c r="L536" s="40"/>
      <c r="M536" s="181" t="s">
        <v>19</v>
      </c>
      <c r="N536" s="182" t="s">
        <v>43</v>
      </c>
      <c r="O536" s="65"/>
      <c r="P536" s="183">
        <f>O536*H536</f>
        <v>0</v>
      </c>
      <c r="Q536" s="183">
        <v>0</v>
      </c>
      <c r="R536" s="183">
        <f>Q536*H536</f>
        <v>0</v>
      </c>
      <c r="S536" s="183">
        <v>0</v>
      </c>
      <c r="T536" s="18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5" t="s">
        <v>157</v>
      </c>
      <c r="AT536" s="185" t="s">
        <v>152</v>
      </c>
      <c r="AU536" s="185" t="s">
        <v>80</v>
      </c>
      <c r="AY536" s="18" t="s">
        <v>149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8" t="s">
        <v>80</v>
      </c>
      <c r="BK536" s="186">
        <f>ROUND(I536*H536,2)</f>
        <v>0</v>
      </c>
      <c r="BL536" s="18" t="s">
        <v>157</v>
      </c>
      <c r="BM536" s="185" t="s">
        <v>2967</v>
      </c>
    </row>
    <row r="537" spans="1:47" s="2" customFormat="1" ht="29.25">
      <c r="A537" s="35"/>
      <c r="B537" s="36"/>
      <c r="C537" s="37"/>
      <c r="D537" s="187" t="s">
        <v>163</v>
      </c>
      <c r="E537" s="37"/>
      <c r="F537" s="188" t="s">
        <v>4407</v>
      </c>
      <c r="G537" s="37"/>
      <c r="H537" s="37"/>
      <c r="I537" s="189"/>
      <c r="J537" s="37"/>
      <c r="K537" s="37"/>
      <c r="L537" s="40"/>
      <c r="M537" s="190"/>
      <c r="N537" s="191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163</v>
      </c>
      <c r="AU537" s="18" t="s">
        <v>80</v>
      </c>
    </row>
    <row r="538" spans="1:65" s="2" customFormat="1" ht="21.75" customHeight="1">
      <c r="A538" s="35"/>
      <c r="B538" s="36"/>
      <c r="C538" s="174" t="s">
        <v>2683</v>
      </c>
      <c r="D538" s="174" t="s">
        <v>152</v>
      </c>
      <c r="E538" s="175" t="s">
        <v>2400</v>
      </c>
      <c r="F538" s="176" t="s">
        <v>4408</v>
      </c>
      <c r="G538" s="177" t="s">
        <v>2320</v>
      </c>
      <c r="H538" s="178">
        <v>1</v>
      </c>
      <c r="I538" s="179"/>
      <c r="J538" s="180">
        <f>ROUND(I538*H538,2)</f>
        <v>0</v>
      </c>
      <c r="K538" s="176" t="s">
        <v>19</v>
      </c>
      <c r="L538" s="40"/>
      <c r="M538" s="181" t="s">
        <v>19</v>
      </c>
      <c r="N538" s="182" t="s">
        <v>43</v>
      </c>
      <c r="O538" s="65"/>
      <c r="P538" s="183">
        <f>O538*H538</f>
        <v>0</v>
      </c>
      <c r="Q538" s="183">
        <v>0</v>
      </c>
      <c r="R538" s="183">
        <f>Q538*H538</f>
        <v>0</v>
      </c>
      <c r="S538" s="183">
        <v>0</v>
      </c>
      <c r="T538" s="184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5" t="s">
        <v>157</v>
      </c>
      <c r="AT538" s="185" t="s">
        <v>152</v>
      </c>
      <c r="AU538" s="185" t="s">
        <v>80</v>
      </c>
      <c r="AY538" s="18" t="s">
        <v>149</v>
      </c>
      <c r="BE538" s="186">
        <f>IF(N538="základní",J538,0)</f>
        <v>0</v>
      </c>
      <c r="BF538" s="186">
        <f>IF(N538="snížená",J538,0)</f>
        <v>0</v>
      </c>
      <c r="BG538" s="186">
        <f>IF(N538="zákl. přenesená",J538,0)</f>
        <v>0</v>
      </c>
      <c r="BH538" s="186">
        <f>IF(N538="sníž. přenesená",J538,0)</f>
        <v>0</v>
      </c>
      <c r="BI538" s="186">
        <f>IF(N538="nulová",J538,0)</f>
        <v>0</v>
      </c>
      <c r="BJ538" s="18" t="s">
        <v>80</v>
      </c>
      <c r="BK538" s="186">
        <f>ROUND(I538*H538,2)</f>
        <v>0</v>
      </c>
      <c r="BL538" s="18" t="s">
        <v>157</v>
      </c>
      <c r="BM538" s="185" t="s">
        <v>2969</v>
      </c>
    </row>
    <row r="539" spans="1:47" s="2" customFormat="1" ht="29.25">
      <c r="A539" s="35"/>
      <c r="B539" s="36"/>
      <c r="C539" s="37"/>
      <c r="D539" s="187" t="s">
        <v>163</v>
      </c>
      <c r="E539" s="37"/>
      <c r="F539" s="188" t="s">
        <v>4409</v>
      </c>
      <c r="G539" s="37"/>
      <c r="H539" s="37"/>
      <c r="I539" s="189"/>
      <c r="J539" s="37"/>
      <c r="K539" s="37"/>
      <c r="L539" s="40"/>
      <c r="M539" s="190"/>
      <c r="N539" s="191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8" t="s">
        <v>163</v>
      </c>
      <c r="AU539" s="18" t="s">
        <v>80</v>
      </c>
    </row>
    <row r="540" spans="1:65" s="2" customFormat="1" ht="24.2" customHeight="1">
      <c r="A540" s="35"/>
      <c r="B540" s="36"/>
      <c r="C540" s="174" t="s">
        <v>2970</v>
      </c>
      <c r="D540" s="174" t="s">
        <v>152</v>
      </c>
      <c r="E540" s="175" t="s">
        <v>2402</v>
      </c>
      <c r="F540" s="176" t="s">
        <v>4410</v>
      </c>
      <c r="G540" s="177" t="s">
        <v>2320</v>
      </c>
      <c r="H540" s="178">
        <v>1</v>
      </c>
      <c r="I540" s="179"/>
      <c r="J540" s="180">
        <f>ROUND(I540*H540,2)</f>
        <v>0</v>
      </c>
      <c r="K540" s="176" t="s">
        <v>19</v>
      </c>
      <c r="L540" s="40"/>
      <c r="M540" s="181" t="s">
        <v>19</v>
      </c>
      <c r="N540" s="182" t="s">
        <v>43</v>
      </c>
      <c r="O540" s="65"/>
      <c r="P540" s="183">
        <f>O540*H540</f>
        <v>0</v>
      </c>
      <c r="Q540" s="183">
        <v>0</v>
      </c>
      <c r="R540" s="183">
        <f>Q540*H540</f>
        <v>0</v>
      </c>
      <c r="S540" s="183">
        <v>0</v>
      </c>
      <c r="T540" s="184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85" t="s">
        <v>157</v>
      </c>
      <c r="AT540" s="185" t="s">
        <v>152</v>
      </c>
      <c r="AU540" s="185" t="s">
        <v>80</v>
      </c>
      <c r="AY540" s="18" t="s">
        <v>149</v>
      </c>
      <c r="BE540" s="186">
        <f>IF(N540="základní",J540,0)</f>
        <v>0</v>
      </c>
      <c r="BF540" s="186">
        <f>IF(N540="snížená",J540,0)</f>
        <v>0</v>
      </c>
      <c r="BG540" s="186">
        <f>IF(N540="zákl. přenesená",J540,0)</f>
        <v>0</v>
      </c>
      <c r="BH540" s="186">
        <f>IF(N540="sníž. přenesená",J540,0)</f>
        <v>0</v>
      </c>
      <c r="BI540" s="186">
        <f>IF(N540="nulová",J540,0)</f>
        <v>0</v>
      </c>
      <c r="BJ540" s="18" t="s">
        <v>80</v>
      </c>
      <c r="BK540" s="186">
        <f>ROUND(I540*H540,2)</f>
        <v>0</v>
      </c>
      <c r="BL540" s="18" t="s">
        <v>157</v>
      </c>
      <c r="BM540" s="185" t="s">
        <v>2972</v>
      </c>
    </row>
    <row r="541" spans="1:47" s="2" customFormat="1" ht="29.25">
      <c r="A541" s="35"/>
      <c r="B541" s="36"/>
      <c r="C541" s="37"/>
      <c r="D541" s="187" t="s">
        <v>163</v>
      </c>
      <c r="E541" s="37"/>
      <c r="F541" s="188" t="s">
        <v>4411</v>
      </c>
      <c r="G541" s="37"/>
      <c r="H541" s="37"/>
      <c r="I541" s="189"/>
      <c r="J541" s="37"/>
      <c r="K541" s="37"/>
      <c r="L541" s="40"/>
      <c r="M541" s="190"/>
      <c r="N541" s="191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163</v>
      </c>
      <c r="AU541" s="18" t="s">
        <v>80</v>
      </c>
    </row>
    <row r="542" spans="1:65" s="2" customFormat="1" ht="16.5" customHeight="1">
      <c r="A542" s="35"/>
      <c r="B542" s="36"/>
      <c r="C542" s="174" t="s">
        <v>2685</v>
      </c>
      <c r="D542" s="174" t="s">
        <v>152</v>
      </c>
      <c r="E542" s="175" t="s">
        <v>2405</v>
      </c>
      <c r="F542" s="176" t="s">
        <v>4412</v>
      </c>
      <c r="G542" s="177" t="s">
        <v>2320</v>
      </c>
      <c r="H542" s="178">
        <v>1</v>
      </c>
      <c r="I542" s="179"/>
      <c r="J542" s="180">
        <f>ROUND(I542*H542,2)</f>
        <v>0</v>
      </c>
      <c r="K542" s="176" t="s">
        <v>19</v>
      </c>
      <c r="L542" s="40"/>
      <c r="M542" s="181" t="s">
        <v>19</v>
      </c>
      <c r="N542" s="182" t="s">
        <v>43</v>
      </c>
      <c r="O542" s="65"/>
      <c r="P542" s="183">
        <f>O542*H542</f>
        <v>0</v>
      </c>
      <c r="Q542" s="183">
        <v>0</v>
      </c>
      <c r="R542" s="183">
        <f>Q542*H542</f>
        <v>0</v>
      </c>
      <c r="S542" s="183">
        <v>0</v>
      </c>
      <c r="T542" s="184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5" t="s">
        <v>157</v>
      </c>
      <c r="AT542" s="185" t="s">
        <v>152</v>
      </c>
      <c r="AU542" s="185" t="s">
        <v>80</v>
      </c>
      <c r="AY542" s="18" t="s">
        <v>149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18" t="s">
        <v>80</v>
      </c>
      <c r="BK542" s="186">
        <f>ROUND(I542*H542,2)</f>
        <v>0</v>
      </c>
      <c r="BL542" s="18" t="s">
        <v>157</v>
      </c>
      <c r="BM542" s="185" t="s">
        <v>2974</v>
      </c>
    </row>
    <row r="543" spans="1:47" s="2" customFormat="1" ht="29.25">
      <c r="A543" s="35"/>
      <c r="B543" s="36"/>
      <c r="C543" s="37"/>
      <c r="D543" s="187" t="s">
        <v>163</v>
      </c>
      <c r="E543" s="37"/>
      <c r="F543" s="188" t="s">
        <v>4413</v>
      </c>
      <c r="G543" s="37"/>
      <c r="H543" s="37"/>
      <c r="I543" s="189"/>
      <c r="J543" s="37"/>
      <c r="K543" s="37"/>
      <c r="L543" s="40"/>
      <c r="M543" s="190"/>
      <c r="N543" s="191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163</v>
      </c>
      <c r="AU543" s="18" t="s">
        <v>80</v>
      </c>
    </row>
    <row r="544" spans="1:65" s="2" customFormat="1" ht="24.2" customHeight="1">
      <c r="A544" s="35"/>
      <c r="B544" s="36"/>
      <c r="C544" s="174" t="s">
        <v>2975</v>
      </c>
      <c r="D544" s="174" t="s">
        <v>152</v>
      </c>
      <c r="E544" s="175" t="s">
        <v>2408</v>
      </c>
      <c r="F544" s="176" t="s">
        <v>4378</v>
      </c>
      <c r="G544" s="177" t="s">
        <v>2320</v>
      </c>
      <c r="H544" s="178">
        <v>1</v>
      </c>
      <c r="I544" s="179"/>
      <c r="J544" s="180">
        <f>ROUND(I544*H544,2)</f>
        <v>0</v>
      </c>
      <c r="K544" s="176" t="s">
        <v>19</v>
      </c>
      <c r="L544" s="40"/>
      <c r="M544" s="181" t="s">
        <v>19</v>
      </c>
      <c r="N544" s="182" t="s">
        <v>43</v>
      </c>
      <c r="O544" s="65"/>
      <c r="P544" s="183">
        <f>O544*H544</f>
        <v>0</v>
      </c>
      <c r="Q544" s="183">
        <v>0</v>
      </c>
      <c r="R544" s="183">
        <f>Q544*H544</f>
        <v>0</v>
      </c>
      <c r="S544" s="183">
        <v>0</v>
      </c>
      <c r="T544" s="184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85" t="s">
        <v>157</v>
      </c>
      <c r="AT544" s="185" t="s">
        <v>152</v>
      </c>
      <c r="AU544" s="185" t="s">
        <v>80</v>
      </c>
      <c r="AY544" s="18" t="s">
        <v>149</v>
      </c>
      <c r="BE544" s="186">
        <f>IF(N544="základní",J544,0)</f>
        <v>0</v>
      </c>
      <c r="BF544" s="186">
        <f>IF(N544="snížená",J544,0)</f>
        <v>0</v>
      </c>
      <c r="BG544" s="186">
        <f>IF(N544="zákl. přenesená",J544,0)</f>
        <v>0</v>
      </c>
      <c r="BH544" s="186">
        <f>IF(N544="sníž. přenesená",J544,0)</f>
        <v>0</v>
      </c>
      <c r="BI544" s="186">
        <f>IF(N544="nulová",J544,0)</f>
        <v>0</v>
      </c>
      <c r="BJ544" s="18" t="s">
        <v>80</v>
      </c>
      <c r="BK544" s="186">
        <f>ROUND(I544*H544,2)</f>
        <v>0</v>
      </c>
      <c r="BL544" s="18" t="s">
        <v>157</v>
      </c>
      <c r="BM544" s="185" t="s">
        <v>2978</v>
      </c>
    </row>
    <row r="545" spans="1:47" s="2" customFormat="1" ht="29.25">
      <c r="A545" s="35"/>
      <c r="B545" s="36"/>
      <c r="C545" s="37"/>
      <c r="D545" s="187" t="s">
        <v>163</v>
      </c>
      <c r="E545" s="37"/>
      <c r="F545" s="188" t="s">
        <v>4414</v>
      </c>
      <c r="G545" s="37"/>
      <c r="H545" s="37"/>
      <c r="I545" s="189"/>
      <c r="J545" s="37"/>
      <c r="K545" s="37"/>
      <c r="L545" s="40"/>
      <c r="M545" s="190"/>
      <c r="N545" s="191"/>
      <c r="O545" s="65"/>
      <c r="P545" s="65"/>
      <c r="Q545" s="65"/>
      <c r="R545" s="65"/>
      <c r="S545" s="65"/>
      <c r="T545" s="66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163</v>
      </c>
      <c r="AU545" s="18" t="s">
        <v>80</v>
      </c>
    </row>
    <row r="546" spans="1:65" s="2" customFormat="1" ht="16.5" customHeight="1">
      <c r="A546" s="35"/>
      <c r="B546" s="36"/>
      <c r="C546" s="174" t="s">
        <v>2687</v>
      </c>
      <c r="D546" s="174" t="s">
        <v>152</v>
      </c>
      <c r="E546" s="175" t="s">
        <v>2410</v>
      </c>
      <c r="F546" s="176" t="s">
        <v>4380</v>
      </c>
      <c r="G546" s="177" t="s">
        <v>2320</v>
      </c>
      <c r="H546" s="178">
        <v>1</v>
      </c>
      <c r="I546" s="179"/>
      <c r="J546" s="180">
        <f>ROUND(I546*H546,2)</f>
        <v>0</v>
      </c>
      <c r="K546" s="176" t="s">
        <v>19</v>
      </c>
      <c r="L546" s="40"/>
      <c r="M546" s="181" t="s">
        <v>19</v>
      </c>
      <c r="N546" s="182" t="s">
        <v>43</v>
      </c>
      <c r="O546" s="65"/>
      <c r="P546" s="183">
        <f>O546*H546</f>
        <v>0</v>
      </c>
      <c r="Q546" s="183">
        <v>0</v>
      </c>
      <c r="R546" s="183">
        <f>Q546*H546</f>
        <v>0</v>
      </c>
      <c r="S546" s="183">
        <v>0</v>
      </c>
      <c r="T546" s="184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5" t="s">
        <v>157</v>
      </c>
      <c r="AT546" s="185" t="s">
        <v>152</v>
      </c>
      <c r="AU546" s="185" t="s">
        <v>80</v>
      </c>
      <c r="AY546" s="18" t="s">
        <v>149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18" t="s">
        <v>80</v>
      </c>
      <c r="BK546" s="186">
        <f>ROUND(I546*H546,2)</f>
        <v>0</v>
      </c>
      <c r="BL546" s="18" t="s">
        <v>157</v>
      </c>
      <c r="BM546" s="185" t="s">
        <v>2981</v>
      </c>
    </row>
    <row r="547" spans="1:47" s="2" customFormat="1" ht="29.25">
      <c r="A547" s="35"/>
      <c r="B547" s="36"/>
      <c r="C547" s="37"/>
      <c r="D547" s="187" t="s">
        <v>163</v>
      </c>
      <c r="E547" s="37"/>
      <c r="F547" s="188" t="s">
        <v>4415</v>
      </c>
      <c r="G547" s="37"/>
      <c r="H547" s="37"/>
      <c r="I547" s="189"/>
      <c r="J547" s="37"/>
      <c r="K547" s="37"/>
      <c r="L547" s="40"/>
      <c r="M547" s="190"/>
      <c r="N547" s="191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163</v>
      </c>
      <c r="AU547" s="18" t="s">
        <v>80</v>
      </c>
    </row>
    <row r="548" spans="1:65" s="2" customFormat="1" ht="16.5" customHeight="1">
      <c r="A548" s="35"/>
      <c r="B548" s="36"/>
      <c r="C548" s="174" t="s">
        <v>2982</v>
      </c>
      <c r="D548" s="174" t="s">
        <v>152</v>
      </c>
      <c r="E548" s="175" t="s">
        <v>2412</v>
      </c>
      <c r="F548" s="176" t="s">
        <v>4382</v>
      </c>
      <c r="G548" s="177" t="s">
        <v>2320</v>
      </c>
      <c r="H548" s="178">
        <v>1</v>
      </c>
      <c r="I548" s="179"/>
      <c r="J548" s="180">
        <f>ROUND(I548*H548,2)</f>
        <v>0</v>
      </c>
      <c r="K548" s="176" t="s">
        <v>19</v>
      </c>
      <c r="L548" s="40"/>
      <c r="M548" s="181" t="s">
        <v>19</v>
      </c>
      <c r="N548" s="182" t="s">
        <v>43</v>
      </c>
      <c r="O548" s="65"/>
      <c r="P548" s="183">
        <f>O548*H548</f>
        <v>0</v>
      </c>
      <c r="Q548" s="183">
        <v>0</v>
      </c>
      <c r="R548" s="183">
        <f>Q548*H548</f>
        <v>0</v>
      </c>
      <c r="S548" s="183">
        <v>0</v>
      </c>
      <c r="T548" s="184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5" t="s">
        <v>157</v>
      </c>
      <c r="AT548" s="185" t="s">
        <v>152</v>
      </c>
      <c r="AU548" s="185" t="s">
        <v>80</v>
      </c>
      <c r="AY548" s="18" t="s">
        <v>149</v>
      </c>
      <c r="BE548" s="186">
        <f>IF(N548="základní",J548,0)</f>
        <v>0</v>
      </c>
      <c r="BF548" s="186">
        <f>IF(N548="snížená",J548,0)</f>
        <v>0</v>
      </c>
      <c r="BG548" s="186">
        <f>IF(N548="zákl. přenesená",J548,0)</f>
        <v>0</v>
      </c>
      <c r="BH548" s="186">
        <f>IF(N548="sníž. přenesená",J548,0)</f>
        <v>0</v>
      </c>
      <c r="BI548" s="186">
        <f>IF(N548="nulová",J548,0)</f>
        <v>0</v>
      </c>
      <c r="BJ548" s="18" t="s">
        <v>80</v>
      </c>
      <c r="BK548" s="186">
        <f>ROUND(I548*H548,2)</f>
        <v>0</v>
      </c>
      <c r="BL548" s="18" t="s">
        <v>157</v>
      </c>
      <c r="BM548" s="185" t="s">
        <v>2985</v>
      </c>
    </row>
    <row r="549" spans="1:47" s="2" customFormat="1" ht="29.25">
      <c r="A549" s="35"/>
      <c r="B549" s="36"/>
      <c r="C549" s="37"/>
      <c r="D549" s="187" t="s">
        <v>163</v>
      </c>
      <c r="E549" s="37"/>
      <c r="F549" s="188" t="s">
        <v>4416</v>
      </c>
      <c r="G549" s="37"/>
      <c r="H549" s="37"/>
      <c r="I549" s="189"/>
      <c r="J549" s="37"/>
      <c r="K549" s="37"/>
      <c r="L549" s="40"/>
      <c r="M549" s="190"/>
      <c r="N549" s="191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163</v>
      </c>
      <c r="AU549" s="18" t="s">
        <v>80</v>
      </c>
    </row>
    <row r="550" spans="1:65" s="2" customFormat="1" ht="21.75" customHeight="1">
      <c r="A550" s="35"/>
      <c r="B550" s="36"/>
      <c r="C550" s="174" t="s">
        <v>2690</v>
      </c>
      <c r="D550" s="174" t="s">
        <v>152</v>
      </c>
      <c r="E550" s="175" t="s">
        <v>2414</v>
      </c>
      <c r="F550" s="176" t="s">
        <v>4384</v>
      </c>
      <c r="G550" s="177" t="s">
        <v>2320</v>
      </c>
      <c r="H550" s="178">
        <v>7</v>
      </c>
      <c r="I550" s="179"/>
      <c r="J550" s="180">
        <f>ROUND(I550*H550,2)</f>
        <v>0</v>
      </c>
      <c r="K550" s="176" t="s">
        <v>19</v>
      </c>
      <c r="L550" s="40"/>
      <c r="M550" s="181" t="s">
        <v>19</v>
      </c>
      <c r="N550" s="182" t="s">
        <v>43</v>
      </c>
      <c r="O550" s="65"/>
      <c r="P550" s="183">
        <f>O550*H550</f>
        <v>0</v>
      </c>
      <c r="Q550" s="183">
        <v>0</v>
      </c>
      <c r="R550" s="183">
        <f>Q550*H550</f>
        <v>0</v>
      </c>
      <c r="S550" s="183">
        <v>0</v>
      </c>
      <c r="T550" s="184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5" t="s">
        <v>157</v>
      </c>
      <c r="AT550" s="185" t="s">
        <v>152</v>
      </c>
      <c r="AU550" s="185" t="s">
        <v>80</v>
      </c>
      <c r="AY550" s="18" t="s">
        <v>149</v>
      </c>
      <c r="BE550" s="186">
        <f>IF(N550="základní",J550,0)</f>
        <v>0</v>
      </c>
      <c r="BF550" s="186">
        <f>IF(N550="snížená",J550,0)</f>
        <v>0</v>
      </c>
      <c r="BG550" s="186">
        <f>IF(N550="zákl. přenesená",J550,0)</f>
        <v>0</v>
      </c>
      <c r="BH550" s="186">
        <f>IF(N550="sníž. přenesená",J550,0)</f>
        <v>0</v>
      </c>
      <c r="BI550" s="186">
        <f>IF(N550="nulová",J550,0)</f>
        <v>0</v>
      </c>
      <c r="BJ550" s="18" t="s">
        <v>80</v>
      </c>
      <c r="BK550" s="186">
        <f>ROUND(I550*H550,2)</f>
        <v>0</v>
      </c>
      <c r="BL550" s="18" t="s">
        <v>157</v>
      </c>
      <c r="BM550" s="185" t="s">
        <v>2988</v>
      </c>
    </row>
    <row r="551" spans="1:47" s="2" customFormat="1" ht="29.25">
      <c r="A551" s="35"/>
      <c r="B551" s="36"/>
      <c r="C551" s="37"/>
      <c r="D551" s="187" t="s">
        <v>163</v>
      </c>
      <c r="E551" s="37"/>
      <c r="F551" s="188" t="s">
        <v>4417</v>
      </c>
      <c r="G551" s="37"/>
      <c r="H551" s="37"/>
      <c r="I551" s="189"/>
      <c r="J551" s="37"/>
      <c r="K551" s="37"/>
      <c r="L551" s="40"/>
      <c r="M551" s="190"/>
      <c r="N551" s="191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163</v>
      </c>
      <c r="AU551" s="18" t="s">
        <v>80</v>
      </c>
    </row>
    <row r="552" spans="1:65" s="2" customFormat="1" ht="16.5" customHeight="1">
      <c r="A552" s="35"/>
      <c r="B552" s="36"/>
      <c r="C552" s="174" t="s">
        <v>2989</v>
      </c>
      <c r="D552" s="174" t="s">
        <v>152</v>
      </c>
      <c r="E552" s="175" t="s">
        <v>2416</v>
      </c>
      <c r="F552" s="176" t="s">
        <v>4386</v>
      </c>
      <c r="G552" s="177" t="s">
        <v>2320</v>
      </c>
      <c r="H552" s="178">
        <v>4</v>
      </c>
      <c r="I552" s="179"/>
      <c r="J552" s="180">
        <f>ROUND(I552*H552,2)</f>
        <v>0</v>
      </c>
      <c r="K552" s="176" t="s">
        <v>19</v>
      </c>
      <c r="L552" s="40"/>
      <c r="M552" s="181" t="s">
        <v>19</v>
      </c>
      <c r="N552" s="182" t="s">
        <v>43</v>
      </c>
      <c r="O552" s="65"/>
      <c r="P552" s="183">
        <f>O552*H552</f>
        <v>0</v>
      </c>
      <c r="Q552" s="183">
        <v>0</v>
      </c>
      <c r="R552" s="183">
        <f>Q552*H552</f>
        <v>0</v>
      </c>
      <c r="S552" s="183">
        <v>0</v>
      </c>
      <c r="T552" s="18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5" t="s">
        <v>157</v>
      </c>
      <c r="AT552" s="185" t="s">
        <v>152</v>
      </c>
      <c r="AU552" s="185" t="s">
        <v>80</v>
      </c>
      <c r="AY552" s="18" t="s">
        <v>149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8" t="s">
        <v>80</v>
      </c>
      <c r="BK552" s="186">
        <f>ROUND(I552*H552,2)</f>
        <v>0</v>
      </c>
      <c r="BL552" s="18" t="s">
        <v>157</v>
      </c>
      <c r="BM552" s="185" t="s">
        <v>2991</v>
      </c>
    </row>
    <row r="553" spans="1:47" s="2" customFormat="1" ht="29.25">
      <c r="A553" s="35"/>
      <c r="B553" s="36"/>
      <c r="C553" s="37"/>
      <c r="D553" s="187" t="s">
        <v>163</v>
      </c>
      <c r="E553" s="37"/>
      <c r="F553" s="188" t="s">
        <v>4418</v>
      </c>
      <c r="G553" s="37"/>
      <c r="H553" s="37"/>
      <c r="I553" s="189"/>
      <c r="J553" s="37"/>
      <c r="K553" s="37"/>
      <c r="L553" s="40"/>
      <c r="M553" s="190"/>
      <c r="N553" s="191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163</v>
      </c>
      <c r="AU553" s="18" t="s">
        <v>80</v>
      </c>
    </row>
    <row r="554" spans="1:65" s="2" customFormat="1" ht="16.5" customHeight="1">
      <c r="A554" s="35"/>
      <c r="B554" s="36"/>
      <c r="C554" s="174" t="s">
        <v>2693</v>
      </c>
      <c r="D554" s="174" t="s">
        <v>152</v>
      </c>
      <c r="E554" s="175" t="s">
        <v>2418</v>
      </c>
      <c r="F554" s="176" t="s">
        <v>4388</v>
      </c>
      <c r="G554" s="177" t="s">
        <v>2320</v>
      </c>
      <c r="H554" s="178">
        <v>4</v>
      </c>
      <c r="I554" s="179"/>
      <c r="J554" s="180">
        <f>ROUND(I554*H554,2)</f>
        <v>0</v>
      </c>
      <c r="K554" s="176" t="s">
        <v>19</v>
      </c>
      <c r="L554" s="40"/>
      <c r="M554" s="181" t="s">
        <v>19</v>
      </c>
      <c r="N554" s="182" t="s">
        <v>43</v>
      </c>
      <c r="O554" s="65"/>
      <c r="P554" s="183">
        <f>O554*H554</f>
        <v>0</v>
      </c>
      <c r="Q554" s="183">
        <v>0</v>
      </c>
      <c r="R554" s="183">
        <f>Q554*H554</f>
        <v>0</v>
      </c>
      <c r="S554" s="183">
        <v>0</v>
      </c>
      <c r="T554" s="184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5" t="s">
        <v>157</v>
      </c>
      <c r="AT554" s="185" t="s">
        <v>152</v>
      </c>
      <c r="AU554" s="185" t="s">
        <v>80</v>
      </c>
      <c r="AY554" s="18" t="s">
        <v>149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18" t="s">
        <v>80</v>
      </c>
      <c r="BK554" s="186">
        <f>ROUND(I554*H554,2)</f>
        <v>0</v>
      </c>
      <c r="BL554" s="18" t="s">
        <v>157</v>
      </c>
      <c r="BM554" s="185" t="s">
        <v>2996</v>
      </c>
    </row>
    <row r="555" spans="1:47" s="2" customFormat="1" ht="29.25">
      <c r="A555" s="35"/>
      <c r="B555" s="36"/>
      <c r="C555" s="37"/>
      <c r="D555" s="187" t="s">
        <v>163</v>
      </c>
      <c r="E555" s="37"/>
      <c r="F555" s="188" t="s">
        <v>4419</v>
      </c>
      <c r="G555" s="37"/>
      <c r="H555" s="37"/>
      <c r="I555" s="189"/>
      <c r="J555" s="37"/>
      <c r="K555" s="37"/>
      <c r="L555" s="40"/>
      <c r="M555" s="190"/>
      <c r="N555" s="191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163</v>
      </c>
      <c r="AU555" s="18" t="s">
        <v>80</v>
      </c>
    </row>
    <row r="556" spans="1:65" s="2" customFormat="1" ht="16.5" customHeight="1">
      <c r="A556" s="35"/>
      <c r="B556" s="36"/>
      <c r="C556" s="174" t="s">
        <v>2997</v>
      </c>
      <c r="D556" s="174" t="s">
        <v>152</v>
      </c>
      <c r="E556" s="175" t="s">
        <v>3369</v>
      </c>
      <c r="F556" s="176" t="s">
        <v>4390</v>
      </c>
      <c r="G556" s="177" t="s">
        <v>2320</v>
      </c>
      <c r="H556" s="178">
        <v>3</v>
      </c>
      <c r="I556" s="179"/>
      <c r="J556" s="180">
        <f>ROUND(I556*H556,2)</f>
        <v>0</v>
      </c>
      <c r="K556" s="176" t="s">
        <v>19</v>
      </c>
      <c r="L556" s="40"/>
      <c r="M556" s="181" t="s">
        <v>19</v>
      </c>
      <c r="N556" s="182" t="s">
        <v>43</v>
      </c>
      <c r="O556" s="65"/>
      <c r="P556" s="183">
        <f>O556*H556</f>
        <v>0</v>
      </c>
      <c r="Q556" s="183">
        <v>0</v>
      </c>
      <c r="R556" s="183">
        <f>Q556*H556</f>
        <v>0</v>
      </c>
      <c r="S556" s="183">
        <v>0</v>
      </c>
      <c r="T556" s="184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85" t="s">
        <v>157</v>
      </c>
      <c r="AT556" s="185" t="s">
        <v>152</v>
      </c>
      <c r="AU556" s="185" t="s">
        <v>80</v>
      </c>
      <c r="AY556" s="18" t="s">
        <v>149</v>
      </c>
      <c r="BE556" s="186">
        <f>IF(N556="základní",J556,0)</f>
        <v>0</v>
      </c>
      <c r="BF556" s="186">
        <f>IF(N556="snížená",J556,0)</f>
        <v>0</v>
      </c>
      <c r="BG556" s="186">
        <f>IF(N556="zákl. přenesená",J556,0)</f>
        <v>0</v>
      </c>
      <c r="BH556" s="186">
        <f>IF(N556="sníž. přenesená",J556,0)</f>
        <v>0</v>
      </c>
      <c r="BI556" s="186">
        <f>IF(N556="nulová",J556,0)</f>
        <v>0</v>
      </c>
      <c r="BJ556" s="18" t="s">
        <v>80</v>
      </c>
      <c r="BK556" s="186">
        <f>ROUND(I556*H556,2)</f>
        <v>0</v>
      </c>
      <c r="BL556" s="18" t="s">
        <v>157</v>
      </c>
      <c r="BM556" s="185" t="s">
        <v>2998</v>
      </c>
    </row>
    <row r="557" spans="1:47" s="2" customFormat="1" ht="29.25">
      <c r="A557" s="35"/>
      <c r="B557" s="36"/>
      <c r="C557" s="37"/>
      <c r="D557" s="187" t="s">
        <v>163</v>
      </c>
      <c r="E557" s="37"/>
      <c r="F557" s="188" t="s">
        <v>4420</v>
      </c>
      <c r="G557" s="37"/>
      <c r="H557" s="37"/>
      <c r="I557" s="189"/>
      <c r="J557" s="37"/>
      <c r="K557" s="37"/>
      <c r="L557" s="40"/>
      <c r="M557" s="190"/>
      <c r="N557" s="191"/>
      <c r="O557" s="65"/>
      <c r="P557" s="65"/>
      <c r="Q557" s="65"/>
      <c r="R557" s="65"/>
      <c r="S557" s="65"/>
      <c r="T557" s="66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T557" s="18" t="s">
        <v>163</v>
      </c>
      <c r="AU557" s="18" t="s">
        <v>80</v>
      </c>
    </row>
    <row r="558" spans="1:65" s="2" customFormat="1" ht="16.5" customHeight="1">
      <c r="A558" s="35"/>
      <c r="B558" s="36"/>
      <c r="C558" s="174" t="s">
        <v>2696</v>
      </c>
      <c r="D558" s="174" t="s">
        <v>152</v>
      </c>
      <c r="E558" s="175" t="s">
        <v>3371</v>
      </c>
      <c r="F558" s="176" t="s">
        <v>4392</v>
      </c>
      <c r="G558" s="177" t="s">
        <v>2320</v>
      </c>
      <c r="H558" s="178">
        <v>2</v>
      </c>
      <c r="I558" s="179"/>
      <c r="J558" s="180">
        <f>ROUND(I558*H558,2)</f>
        <v>0</v>
      </c>
      <c r="K558" s="176" t="s">
        <v>19</v>
      </c>
      <c r="L558" s="40"/>
      <c r="M558" s="181" t="s">
        <v>19</v>
      </c>
      <c r="N558" s="182" t="s">
        <v>43</v>
      </c>
      <c r="O558" s="65"/>
      <c r="P558" s="183">
        <f>O558*H558</f>
        <v>0</v>
      </c>
      <c r="Q558" s="183">
        <v>0</v>
      </c>
      <c r="R558" s="183">
        <f>Q558*H558</f>
        <v>0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157</v>
      </c>
      <c r="AT558" s="185" t="s">
        <v>152</v>
      </c>
      <c r="AU558" s="185" t="s">
        <v>80</v>
      </c>
      <c r="AY558" s="18" t="s">
        <v>149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8" t="s">
        <v>80</v>
      </c>
      <c r="BK558" s="186">
        <f>ROUND(I558*H558,2)</f>
        <v>0</v>
      </c>
      <c r="BL558" s="18" t="s">
        <v>157</v>
      </c>
      <c r="BM558" s="185" t="s">
        <v>3003</v>
      </c>
    </row>
    <row r="559" spans="1:47" s="2" customFormat="1" ht="29.25">
      <c r="A559" s="35"/>
      <c r="B559" s="36"/>
      <c r="C559" s="37"/>
      <c r="D559" s="187" t="s">
        <v>163</v>
      </c>
      <c r="E559" s="37"/>
      <c r="F559" s="188" t="s">
        <v>4421</v>
      </c>
      <c r="G559" s="37"/>
      <c r="H559" s="37"/>
      <c r="I559" s="189"/>
      <c r="J559" s="37"/>
      <c r="K559" s="37"/>
      <c r="L559" s="40"/>
      <c r="M559" s="190"/>
      <c r="N559" s="191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163</v>
      </c>
      <c r="AU559" s="18" t="s">
        <v>80</v>
      </c>
    </row>
    <row r="560" spans="1:65" s="2" customFormat="1" ht="16.5" customHeight="1">
      <c r="A560" s="35"/>
      <c r="B560" s="36"/>
      <c r="C560" s="174" t="s">
        <v>3004</v>
      </c>
      <c r="D560" s="174" t="s">
        <v>152</v>
      </c>
      <c r="E560" s="175" t="s">
        <v>3373</v>
      </c>
      <c r="F560" s="176" t="s">
        <v>4394</v>
      </c>
      <c r="G560" s="177" t="s">
        <v>2320</v>
      </c>
      <c r="H560" s="178">
        <v>4</v>
      </c>
      <c r="I560" s="179"/>
      <c r="J560" s="180">
        <f>ROUND(I560*H560,2)</f>
        <v>0</v>
      </c>
      <c r="K560" s="176" t="s">
        <v>19</v>
      </c>
      <c r="L560" s="40"/>
      <c r="M560" s="181" t="s">
        <v>19</v>
      </c>
      <c r="N560" s="182" t="s">
        <v>43</v>
      </c>
      <c r="O560" s="65"/>
      <c r="P560" s="183">
        <f>O560*H560</f>
        <v>0</v>
      </c>
      <c r="Q560" s="183">
        <v>0</v>
      </c>
      <c r="R560" s="183">
        <f>Q560*H560</f>
        <v>0</v>
      </c>
      <c r="S560" s="183">
        <v>0</v>
      </c>
      <c r="T560" s="184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85" t="s">
        <v>157</v>
      </c>
      <c r="AT560" s="185" t="s">
        <v>152</v>
      </c>
      <c r="AU560" s="185" t="s">
        <v>80</v>
      </c>
      <c r="AY560" s="18" t="s">
        <v>149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18" t="s">
        <v>80</v>
      </c>
      <c r="BK560" s="186">
        <f>ROUND(I560*H560,2)</f>
        <v>0</v>
      </c>
      <c r="BL560" s="18" t="s">
        <v>157</v>
      </c>
      <c r="BM560" s="185" t="s">
        <v>3007</v>
      </c>
    </row>
    <row r="561" spans="1:47" s="2" customFormat="1" ht="29.25">
      <c r="A561" s="35"/>
      <c r="B561" s="36"/>
      <c r="C561" s="37"/>
      <c r="D561" s="187" t="s">
        <v>163</v>
      </c>
      <c r="E561" s="37"/>
      <c r="F561" s="188" t="s">
        <v>4422</v>
      </c>
      <c r="G561" s="37"/>
      <c r="H561" s="37"/>
      <c r="I561" s="189"/>
      <c r="J561" s="37"/>
      <c r="K561" s="37"/>
      <c r="L561" s="40"/>
      <c r="M561" s="190"/>
      <c r="N561" s="191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163</v>
      </c>
      <c r="AU561" s="18" t="s">
        <v>80</v>
      </c>
    </row>
    <row r="562" spans="1:65" s="2" customFormat="1" ht="16.5" customHeight="1">
      <c r="A562" s="35"/>
      <c r="B562" s="36"/>
      <c r="C562" s="174" t="s">
        <v>2699</v>
      </c>
      <c r="D562" s="174" t="s">
        <v>152</v>
      </c>
      <c r="E562" s="175" t="s">
        <v>3375</v>
      </c>
      <c r="F562" s="176" t="s">
        <v>4396</v>
      </c>
      <c r="G562" s="177" t="s">
        <v>2320</v>
      </c>
      <c r="H562" s="178">
        <v>1</v>
      </c>
      <c r="I562" s="179"/>
      <c r="J562" s="180">
        <f>ROUND(I562*H562,2)</f>
        <v>0</v>
      </c>
      <c r="K562" s="176" t="s">
        <v>19</v>
      </c>
      <c r="L562" s="40"/>
      <c r="M562" s="181" t="s">
        <v>19</v>
      </c>
      <c r="N562" s="182" t="s">
        <v>43</v>
      </c>
      <c r="O562" s="65"/>
      <c r="P562" s="183">
        <f>O562*H562</f>
        <v>0</v>
      </c>
      <c r="Q562" s="183">
        <v>0</v>
      </c>
      <c r="R562" s="183">
        <f>Q562*H562</f>
        <v>0</v>
      </c>
      <c r="S562" s="183">
        <v>0</v>
      </c>
      <c r="T562" s="184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85" t="s">
        <v>157</v>
      </c>
      <c r="AT562" s="185" t="s">
        <v>152</v>
      </c>
      <c r="AU562" s="185" t="s">
        <v>80</v>
      </c>
      <c r="AY562" s="18" t="s">
        <v>149</v>
      </c>
      <c r="BE562" s="186">
        <f>IF(N562="základní",J562,0)</f>
        <v>0</v>
      </c>
      <c r="BF562" s="186">
        <f>IF(N562="snížená",J562,0)</f>
        <v>0</v>
      </c>
      <c r="BG562" s="186">
        <f>IF(N562="zákl. přenesená",J562,0)</f>
        <v>0</v>
      </c>
      <c r="BH562" s="186">
        <f>IF(N562="sníž. přenesená",J562,0)</f>
        <v>0</v>
      </c>
      <c r="BI562" s="186">
        <f>IF(N562="nulová",J562,0)</f>
        <v>0</v>
      </c>
      <c r="BJ562" s="18" t="s">
        <v>80</v>
      </c>
      <c r="BK562" s="186">
        <f>ROUND(I562*H562,2)</f>
        <v>0</v>
      </c>
      <c r="BL562" s="18" t="s">
        <v>157</v>
      </c>
      <c r="BM562" s="185" t="s">
        <v>3010</v>
      </c>
    </row>
    <row r="563" spans="1:47" s="2" customFormat="1" ht="29.25">
      <c r="A563" s="35"/>
      <c r="B563" s="36"/>
      <c r="C563" s="37"/>
      <c r="D563" s="187" t="s">
        <v>163</v>
      </c>
      <c r="E563" s="37"/>
      <c r="F563" s="188" t="s">
        <v>4423</v>
      </c>
      <c r="G563" s="37"/>
      <c r="H563" s="37"/>
      <c r="I563" s="189"/>
      <c r="J563" s="37"/>
      <c r="K563" s="37"/>
      <c r="L563" s="40"/>
      <c r="M563" s="190"/>
      <c r="N563" s="191"/>
      <c r="O563" s="65"/>
      <c r="P563" s="65"/>
      <c r="Q563" s="65"/>
      <c r="R563" s="65"/>
      <c r="S563" s="65"/>
      <c r="T563" s="6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163</v>
      </c>
      <c r="AU563" s="18" t="s">
        <v>80</v>
      </c>
    </row>
    <row r="564" spans="1:65" s="2" customFormat="1" ht="16.5" customHeight="1">
      <c r="A564" s="35"/>
      <c r="B564" s="36"/>
      <c r="C564" s="174" t="s">
        <v>3011</v>
      </c>
      <c r="D564" s="174" t="s">
        <v>152</v>
      </c>
      <c r="E564" s="175" t="s">
        <v>3377</v>
      </c>
      <c r="F564" s="176" t="s">
        <v>4398</v>
      </c>
      <c r="G564" s="177" t="s">
        <v>2320</v>
      </c>
      <c r="H564" s="178">
        <v>4</v>
      </c>
      <c r="I564" s="179"/>
      <c r="J564" s="180">
        <f>ROUND(I564*H564,2)</f>
        <v>0</v>
      </c>
      <c r="K564" s="176" t="s">
        <v>19</v>
      </c>
      <c r="L564" s="40"/>
      <c r="M564" s="181" t="s">
        <v>19</v>
      </c>
      <c r="N564" s="182" t="s">
        <v>43</v>
      </c>
      <c r="O564" s="65"/>
      <c r="P564" s="183">
        <f>O564*H564</f>
        <v>0</v>
      </c>
      <c r="Q564" s="183">
        <v>0</v>
      </c>
      <c r="R564" s="183">
        <f>Q564*H564</f>
        <v>0</v>
      </c>
      <c r="S564" s="183">
        <v>0</v>
      </c>
      <c r="T564" s="184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85" t="s">
        <v>157</v>
      </c>
      <c r="AT564" s="185" t="s">
        <v>152</v>
      </c>
      <c r="AU564" s="185" t="s">
        <v>80</v>
      </c>
      <c r="AY564" s="18" t="s">
        <v>149</v>
      </c>
      <c r="BE564" s="186">
        <f>IF(N564="základní",J564,0)</f>
        <v>0</v>
      </c>
      <c r="BF564" s="186">
        <f>IF(N564="snížená",J564,0)</f>
        <v>0</v>
      </c>
      <c r="BG564" s="186">
        <f>IF(N564="zákl. přenesená",J564,0)</f>
        <v>0</v>
      </c>
      <c r="BH564" s="186">
        <f>IF(N564="sníž. přenesená",J564,0)</f>
        <v>0</v>
      </c>
      <c r="BI564" s="186">
        <f>IF(N564="nulová",J564,0)</f>
        <v>0</v>
      </c>
      <c r="BJ564" s="18" t="s">
        <v>80</v>
      </c>
      <c r="BK564" s="186">
        <f>ROUND(I564*H564,2)</f>
        <v>0</v>
      </c>
      <c r="BL564" s="18" t="s">
        <v>157</v>
      </c>
      <c r="BM564" s="185" t="s">
        <v>3014</v>
      </c>
    </row>
    <row r="565" spans="1:47" s="2" customFormat="1" ht="29.25">
      <c r="A565" s="35"/>
      <c r="B565" s="36"/>
      <c r="C565" s="37"/>
      <c r="D565" s="187" t="s">
        <v>163</v>
      </c>
      <c r="E565" s="37"/>
      <c r="F565" s="188" t="s">
        <v>4424</v>
      </c>
      <c r="G565" s="37"/>
      <c r="H565" s="37"/>
      <c r="I565" s="189"/>
      <c r="J565" s="37"/>
      <c r="K565" s="37"/>
      <c r="L565" s="40"/>
      <c r="M565" s="190"/>
      <c r="N565" s="191"/>
      <c r="O565" s="65"/>
      <c r="P565" s="65"/>
      <c r="Q565" s="65"/>
      <c r="R565" s="65"/>
      <c r="S565" s="65"/>
      <c r="T565" s="66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163</v>
      </c>
      <c r="AU565" s="18" t="s">
        <v>80</v>
      </c>
    </row>
    <row r="566" spans="1:65" s="2" customFormat="1" ht="16.5" customHeight="1">
      <c r="A566" s="35"/>
      <c r="B566" s="36"/>
      <c r="C566" s="174" t="s">
        <v>2702</v>
      </c>
      <c r="D566" s="174" t="s">
        <v>152</v>
      </c>
      <c r="E566" s="175" t="s">
        <v>3379</v>
      </c>
      <c r="F566" s="176" t="s">
        <v>4400</v>
      </c>
      <c r="G566" s="177" t="s">
        <v>2320</v>
      </c>
      <c r="H566" s="178">
        <v>1</v>
      </c>
      <c r="I566" s="179"/>
      <c r="J566" s="180">
        <f>ROUND(I566*H566,2)</f>
        <v>0</v>
      </c>
      <c r="K566" s="176" t="s">
        <v>19</v>
      </c>
      <c r="L566" s="40"/>
      <c r="M566" s="181" t="s">
        <v>19</v>
      </c>
      <c r="N566" s="182" t="s">
        <v>43</v>
      </c>
      <c r="O566" s="65"/>
      <c r="P566" s="183">
        <f>O566*H566</f>
        <v>0</v>
      </c>
      <c r="Q566" s="183">
        <v>0</v>
      </c>
      <c r="R566" s="183">
        <f>Q566*H566</f>
        <v>0</v>
      </c>
      <c r="S566" s="183">
        <v>0</v>
      </c>
      <c r="T566" s="184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85" t="s">
        <v>157</v>
      </c>
      <c r="AT566" s="185" t="s">
        <v>152</v>
      </c>
      <c r="AU566" s="185" t="s">
        <v>80</v>
      </c>
      <c r="AY566" s="18" t="s">
        <v>149</v>
      </c>
      <c r="BE566" s="186">
        <f>IF(N566="základní",J566,0)</f>
        <v>0</v>
      </c>
      <c r="BF566" s="186">
        <f>IF(N566="snížená",J566,0)</f>
        <v>0</v>
      </c>
      <c r="BG566" s="186">
        <f>IF(N566="zákl. přenesená",J566,0)</f>
        <v>0</v>
      </c>
      <c r="BH566" s="186">
        <f>IF(N566="sníž. přenesená",J566,0)</f>
        <v>0</v>
      </c>
      <c r="BI566" s="186">
        <f>IF(N566="nulová",J566,0)</f>
        <v>0</v>
      </c>
      <c r="BJ566" s="18" t="s">
        <v>80</v>
      </c>
      <c r="BK566" s="186">
        <f>ROUND(I566*H566,2)</f>
        <v>0</v>
      </c>
      <c r="BL566" s="18" t="s">
        <v>157</v>
      </c>
      <c r="BM566" s="185" t="s">
        <v>3016</v>
      </c>
    </row>
    <row r="567" spans="1:47" s="2" customFormat="1" ht="29.25">
      <c r="A567" s="35"/>
      <c r="B567" s="36"/>
      <c r="C567" s="37"/>
      <c r="D567" s="187" t="s">
        <v>163</v>
      </c>
      <c r="E567" s="37"/>
      <c r="F567" s="188" t="s">
        <v>4425</v>
      </c>
      <c r="G567" s="37"/>
      <c r="H567" s="37"/>
      <c r="I567" s="189"/>
      <c r="J567" s="37"/>
      <c r="K567" s="37"/>
      <c r="L567" s="40"/>
      <c r="M567" s="190"/>
      <c r="N567" s="191"/>
      <c r="O567" s="65"/>
      <c r="P567" s="65"/>
      <c r="Q567" s="65"/>
      <c r="R567" s="65"/>
      <c r="S567" s="65"/>
      <c r="T567" s="66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163</v>
      </c>
      <c r="AU567" s="18" t="s">
        <v>80</v>
      </c>
    </row>
    <row r="568" spans="1:65" s="2" customFormat="1" ht="16.5" customHeight="1">
      <c r="A568" s="35"/>
      <c r="B568" s="36"/>
      <c r="C568" s="174" t="s">
        <v>3017</v>
      </c>
      <c r="D568" s="174" t="s">
        <v>152</v>
      </c>
      <c r="E568" s="175" t="s">
        <v>3381</v>
      </c>
      <c r="F568" s="176" t="s">
        <v>4402</v>
      </c>
      <c r="G568" s="177" t="s">
        <v>2320</v>
      </c>
      <c r="H568" s="178">
        <v>4</v>
      </c>
      <c r="I568" s="179"/>
      <c r="J568" s="180">
        <f>ROUND(I568*H568,2)</f>
        <v>0</v>
      </c>
      <c r="K568" s="176" t="s">
        <v>19</v>
      </c>
      <c r="L568" s="40"/>
      <c r="M568" s="181" t="s">
        <v>19</v>
      </c>
      <c r="N568" s="182" t="s">
        <v>43</v>
      </c>
      <c r="O568" s="65"/>
      <c r="P568" s="183">
        <f>O568*H568</f>
        <v>0</v>
      </c>
      <c r="Q568" s="183">
        <v>0</v>
      </c>
      <c r="R568" s="183">
        <f>Q568*H568</f>
        <v>0</v>
      </c>
      <c r="S568" s="183">
        <v>0</v>
      </c>
      <c r="T568" s="184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5" t="s">
        <v>157</v>
      </c>
      <c r="AT568" s="185" t="s">
        <v>152</v>
      </c>
      <c r="AU568" s="185" t="s">
        <v>80</v>
      </c>
      <c r="AY568" s="18" t="s">
        <v>149</v>
      </c>
      <c r="BE568" s="186">
        <f>IF(N568="základní",J568,0)</f>
        <v>0</v>
      </c>
      <c r="BF568" s="186">
        <f>IF(N568="snížená",J568,0)</f>
        <v>0</v>
      </c>
      <c r="BG568" s="186">
        <f>IF(N568="zákl. přenesená",J568,0)</f>
        <v>0</v>
      </c>
      <c r="BH568" s="186">
        <f>IF(N568="sníž. přenesená",J568,0)</f>
        <v>0</v>
      </c>
      <c r="BI568" s="186">
        <f>IF(N568="nulová",J568,0)</f>
        <v>0</v>
      </c>
      <c r="BJ568" s="18" t="s">
        <v>80</v>
      </c>
      <c r="BK568" s="186">
        <f>ROUND(I568*H568,2)</f>
        <v>0</v>
      </c>
      <c r="BL568" s="18" t="s">
        <v>157</v>
      </c>
      <c r="BM568" s="185" t="s">
        <v>3019</v>
      </c>
    </row>
    <row r="569" spans="1:47" s="2" customFormat="1" ht="29.25">
      <c r="A569" s="35"/>
      <c r="B569" s="36"/>
      <c r="C569" s="37"/>
      <c r="D569" s="187" t="s">
        <v>163</v>
      </c>
      <c r="E569" s="37"/>
      <c r="F569" s="188" t="s">
        <v>4426</v>
      </c>
      <c r="G569" s="37"/>
      <c r="H569" s="37"/>
      <c r="I569" s="189"/>
      <c r="J569" s="37"/>
      <c r="K569" s="37"/>
      <c r="L569" s="40"/>
      <c r="M569" s="190"/>
      <c r="N569" s="191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163</v>
      </c>
      <c r="AU569" s="18" t="s">
        <v>80</v>
      </c>
    </row>
    <row r="570" spans="1:65" s="2" customFormat="1" ht="16.5" customHeight="1">
      <c r="A570" s="35"/>
      <c r="B570" s="36"/>
      <c r="C570" s="174" t="s">
        <v>2705</v>
      </c>
      <c r="D570" s="174" t="s">
        <v>152</v>
      </c>
      <c r="E570" s="175" t="s">
        <v>3383</v>
      </c>
      <c r="F570" s="176" t="s">
        <v>4404</v>
      </c>
      <c r="G570" s="177" t="s">
        <v>2359</v>
      </c>
      <c r="H570" s="178">
        <v>3</v>
      </c>
      <c r="I570" s="179"/>
      <c r="J570" s="180">
        <f>ROUND(I570*H570,2)</f>
        <v>0</v>
      </c>
      <c r="K570" s="176" t="s">
        <v>19</v>
      </c>
      <c r="L570" s="40"/>
      <c r="M570" s="181" t="s">
        <v>19</v>
      </c>
      <c r="N570" s="182" t="s">
        <v>43</v>
      </c>
      <c r="O570" s="65"/>
      <c r="P570" s="183">
        <f>O570*H570</f>
        <v>0</v>
      </c>
      <c r="Q570" s="183">
        <v>0</v>
      </c>
      <c r="R570" s="183">
        <f>Q570*H570</f>
        <v>0</v>
      </c>
      <c r="S570" s="183">
        <v>0</v>
      </c>
      <c r="T570" s="184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5" t="s">
        <v>157</v>
      </c>
      <c r="AT570" s="185" t="s">
        <v>152</v>
      </c>
      <c r="AU570" s="185" t="s">
        <v>80</v>
      </c>
      <c r="AY570" s="18" t="s">
        <v>149</v>
      </c>
      <c r="BE570" s="186">
        <f>IF(N570="základní",J570,0)</f>
        <v>0</v>
      </c>
      <c r="BF570" s="186">
        <f>IF(N570="snížená",J570,0)</f>
        <v>0</v>
      </c>
      <c r="BG570" s="186">
        <f>IF(N570="zákl. přenesená",J570,0)</f>
        <v>0</v>
      </c>
      <c r="BH570" s="186">
        <f>IF(N570="sníž. přenesená",J570,0)</f>
        <v>0</v>
      </c>
      <c r="BI570" s="186">
        <f>IF(N570="nulová",J570,0)</f>
        <v>0</v>
      </c>
      <c r="BJ570" s="18" t="s">
        <v>80</v>
      </c>
      <c r="BK570" s="186">
        <f>ROUND(I570*H570,2)</f>
        <v>0</v>
      </c>
      <c r="BL570" s="18" t="s">
        <v>157</v>
      </c>
      <c r="BM570" s="185" t="s">
        <v>3021</v>
      </c>
    </row>
    <row r="571" spans="1:47" s="2" customFormat="1" ht="29.25">
      <c r="A571" s="35"/>
      <c r="B571" s="36"/>
      <c r="C571" s="37"/>
      <c r="D571" s="187" t="s">
        <v>163</v>
      </c>
      <c r="E571" s="37"/>
      <c r="F571" s="188" t="s">
        <v>4427</v>
      </c>
      <c r="G571" s="37"/>
      <c r="H571" s="37"/>
      <c r="I571" s="189"/>
      <c r="J571" s="37"/>
      <c r="K571" s="37"/>
      <c r="L571" s="40"/>
      <c r="M571" s="190"/>
      <c r="N571" s="191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163</v>
      </c>
      <c r="AU571" s="18" t="s">
        <v>80</v>
      </c>
    </row>
    <row r="572" spans="1:65" s="2" customFormat="1" ht="24.2" customHeight="1">
      <c r="A572" s="35"/>
      <c r="B572" s="36"/>
      <c r="C572" s="174" t="s">
        <v>3022</v>
      </c>
      <c r="D572" s="174" t="s">
        <v>152</v>
      </c>
      <c r="E572" s="175" t="s">
        <v>3385</v>
      </c>
      <c r="F572" s="176" t="s">
        <v>4406</v>
      </c>
      <c r="G572" s="177" t="s">
        <v>2320</v>
      </c>
      <c r="H572" s="178">
        <v>10</v>
      </c>
      <c r="I572" s="179"/>
      <c r="J572" s="180">
        <f>ROUND(I572*H572,2)</f>
        <v>0</v>
      </c>
      <c r="K572" s="176" t="s">
        <v>19</v>
      </c>
      <c r="L572" s="40"/>
      <c r="M572" s="181" t="s">
        <v>19</v>
      </c>
      <c r="N572" s="182" t="s">
        <v>43</v>
      </c>
      <c r="O572" s="65"/>
      <c r="P572" s="183">
        <f>O572*H572</f>
        <v>0</v>
      </c>
      <c r="Q572" s="183">
        <v>0</v>
      </c>
      <c r="R572" s="183">
        <f>Q572*H572</f>
        <v>0</v>
      </c>
      <c r="S572" s="183">
        <v>0</v>
      </c>
      <c r="T572" s="184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5" t="s">
        <v>157</v>
      </c>
      <c r="AT572" s="185" t="s">
        <v>152</v>
      </c>
      <c r="AU572" s="185" t="s">
        <v>80</v>
      </c>
      <c r="AY572" s="18" t="s">
        <v>149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18" t="s">
        <v>80</v>
      </c>
      <c r="BK572" s="186">
        <f>ROUND(I572*H572,2)</f>
        <v>0</v>
      </c>
      <c r="BL572" s="18" t="s">
        <v>157</v>
      </c>
      <c r="BM572" s="185" t="s">
        <v>3024</v>
      </c>
    </row>
    <row r="573" spans="1:47" s="2" customFormat="1" ht="29.25">
      <c r="A573" s="35"/>
      <c r="B573" s="36"/>
      <c r="C573" s="37"/>
      <c r="D573" s="187" t="s">
        <v>163</v>
      </c>
      <c r="E573" s="37"/>
      <c r="F573" s="188" t="s">
        <v>4428</v>
      </c>
      <c r="G573" s="37"/>
      <c r="H573" s="37"/>
      <c r="I573" s="189"/>
      <c r="J573" s="37"/>
      <c r="K573" s="37"/>
      <c r="L573" s="40"/>
      <c r="M573" s="190"/>
      <c r="N573" s="191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163</v>
      </c>
      <c r="AU573" s="18" t="s">
        <v>80</v>
      </c>
    </row>
    <row r="574" spans="1:65" s="2" customFormat="1" ht="21.75" customHeight="1">
      <c r="A574" s="35"/>
      <c r="B574" s="36"/>
      <c r="C574" s="174" t="s">
        <v>2708</v>
      </c>
      <c r="D574" s="174" t="s">
        <v>152</v>
      </c>
      <c r="E574" s="175" t="s">
        <v>3387</v>
      </c>
      <c r="F574" s="176" t="s">
        <v>4408</v>
      </c>
      <c r="G574" s="177" t="s">
        <v>2320</v>
      </c>
      <c r="H574" s="178">
        <v>1</v>
      </c>
      <c r="I574" s="179"/>
      <c r="J574" s="180">
        <f>ROUND(I574*H574,2)</f>
        <v>0</v>
      </c>
      <c r="K574" s="176" t="s">
        <v>19</v>
      </c>
      <c r="L574" s="40"/>
      <c r="M574" s="181" t="s">
        <v>19</v>
      </c>
      <c r="N574" s="182" t="s">
        <v>43</v>
      </c>
      <c r="O574" s="65"/>
      <c r="P574" s="183">
        <f>O574*H574</f>
        <v>0</v>
      </c>
      <c r="Q574" s="183">
        <v>0</v>
      </c>
      <c r="R574" s="183">
        <f>Q574*H574</f>
        <v>0</v>
      </c>
      <c r="S574" s="183">
        <v>0</v>
      </c>
      <c r="T574" s="184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5" t="s">
        <v>157</v>
      </c>
      <c r="AT574" s="185" t="s">
        <v>152</v>
      </c>
      <c r="AU574" s="185" t="s">
        <v>80</v>
      </c>
      <c r="AY574" s="18" t="s">
        <v>149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18" t="s">
        <v>80</v>
      </c>
      <c r="BK574" s="186">
        <f>ROUND(I574*H574,2)</f>
        <v>0</v>
      </c>
      <c r="BL574" s="18" t="s">
        <v>157</v>
      </c>
      <c r="BM574" s="185" t="s">
        <v>3028</v>
      </c>
    </row>
    <row r="575" spans="1:47" s="2" customFormat="1" ht="29.25">
      <c r="A575" s="35"/>
      <c r="B575" s="36"/>
      <c r="C575" s="37"/>
      <c r="D575" s="187" t="s">
        <v>163</v>
      </c>
      <c r="E575" s="37"/>
      <c r="F575" s="188" t="s">
        <v>4429</v>
      </c>
      <c r="G575" s="37"/>
      <c r="H575" s="37"/>
      <c r="I575" s="189"/>
      <c r="J575" s="37"/>
      <c r="K575" s="37"/>
      <c r="L575" s="40"/>
      <c r="M575" s="190"/>
      <c r="N575" s="191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8" t="s">
        <v>163</v>
      </c>
      <c r="AU575" s="18" t="s">
        <v>80</v>
      </c>
    </row>
    <row r="576" spans="1:65" s="2" customFormat="1" ht="24.2" customHeight="1">
      <c r="A576" s="35"/>
      <c r="B576" s="36"/>
      <c r="C576" s="174" t="s">
        <v>3029</v>
      </c>
      <c r="D576" s="174" t="s">
        <v>152</v>
      </c>
      <c r="E576" s="175" t="s">
        <v>3389</v>
      </c>
      <c r="F576" s="176" t="s">
        <v>4410</v>
      </c>
      <c r="G576" s="177" t="s">
        <v>2320</v>
      </c>
      <c r="H576" s="178">
        <v>1</v>
      </c>
      <c r="I576" s="179"/>
      <c r="J576" s="180">
        <f>ROUND(I576*H576,2)</f>
        <v>0</v>
      </c>
      <c r="K576" s="176" t="s">
        <v>19</v>
      </c>
      <c r="L576" s="40"/>
      <c r="M576" s="181" t="s">
        <v>19</v>
      </c>
      <c r="N576" s="182" t="s">
        <v>43</v>
      </c>
      <c r="O576" s="65"/>
      <c r="P576" s="183">
        <f>O576*H576</f>
        <v>0</v>
      </c>
      <c r="Q576" s="183">
        <v>0</v>
      </c>
      <c r="R576" s="183">
        <f>Q576*H576</f>
        <v>0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157</v>
      </c>
      <c r="AT576" s="185" t="s">
        <v>152</v>
      </c>
      <c r="AU576" s="185" t="s">
        <v>80</v>
      </c>
      <c r="AY576" s="18" t="s">
        <v>149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157</v>
      </c>
      <c r="BM576" s="185" t="s">
        <v>3032</v>
      </c>
    </row>
    <row r="577" spans="1:47" s="2" customFormat="1" ht="29.25">
      <c r="A577" s="35"/>
      <c r="B577" s="36"/>
      <c r="C577" s="37"/>
      <c r="D577" s="187" t="s">
        <v>163</v>
      </c>
      <c r="E577" s="37"/>
      <c r="F577" s="188" t="s">
        <v>4430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163</v>
      </c>
      <c r="AU577" s="18" t="s">
        <v>80</v>
      </c>
    </row>
    <row r="578" spans="1:65" s="2" customFormat="1" ht="24.2" customHeight="1">
      <c r="A578" s="35"/>
      <c r="B578" s="36"/>
      <c r="C578" s="174" t="s">
        <v>2711</v>
      </c>
      <c r="D578" s="174" t="s">
        <v>152</v>
      </c>
      <c r="E578" s="175" t="s">
        <v>3391</v>
      </c>
      <c r="F578" s="176" t="s">
        <v>4378</v>
      </c>
      <c r="G578" s="177" t="s">
        <v>2320</v>
      </c>
      <c r="H578" s="178">
        <v>1</v>
      </c>
      <c r="I578" s="179"/>
      <c r="J578" s="180">
        <f>ROUND(I578*H578,2)</f>
        <v>0</v>
      </c>
      <c r="K578" s="176" t="s">
        <v>19</v>
      </c>
      <c r="L578" s="40"/>
      <c r="M578" s="181" t="s">
        <v>19</v>
      </c>
      <c r="N578" s="182" t="s">
        <v>43</v>
      </c>
      <c r="O578" s="65"/>
      <c r="P578" s="183">
        <f>O578*H578</f>
        <v>0</v>
      </c>
      <c r="Q578" s="183">
        <v>0</v>
      </c>
      <c r="R578" s="183">
        <f>Q578*H578</f>
        <v>0</v>
      </c>
      <c r="S578" s="183">
        <v>0</v>
      </c>
      <c r="T578" s="184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5" t="s">
        <v>157</v>
      </c>
      <c r="AT578" s="185" t="s">
        <v>152</v>
      </c>
      <c r="AU578" s="185" t="s">
        <v>80</v>
      </c>
      <c r="AY578" s="18" t="s">
        <v>149</v>
      </c>
      <c r="BE578" s="186">
        <f>IF(N578="základní",J578,0)</f>
        <v>0</v>
      </c>
      <c r="BF578" s="186">
        <f>IF(N578="snížená",J578,0)</f>
        <v>0</v>
      </c>
      <c r="BG578" s="186">
        <f>IF(N578="zákl. přenesená",J578,0)</f>
        <v>0</v>
      </c>
      <c r="BH578" s="186">
        <f>IF(N578="sníž. přenesená",J578,0)</f>
        <v>0</v>
      </c>
      <c r="BI578" s="186">
        <f>IF(N578="nulová",J578,0)</f>
        <v>0</v>
      </c>
      <c r="BJ578" s="18" t="s">
        <v>80</v>
      </c>
      <c r="BK578" s="186">
        <f>ROUND(I578*H578,2)</f>
        <v>0</v>
      </c>
      <c r="BL578" s="18" t="s">
        <v>157</v>
      </c>
      <c r="BM578" s="185" t="s">
        <v>3035</v>
      </c>
    </row>
    <row r="579" spans="1:47" s="2" customFormat="1" ht="29.25">
      <c r="A579" s="35"/>
      <c r="B579" s="36"/>
      <c r="C579" s="37"/>
      <c r="D579" s="187" t="s">
        <v>163</v>
      </c>
      <c r="E579" s="37"/>
      <c r="F579" s="188" t="s">
        <v>4431</v>
      </c>
      <c r="G579" s="37"/>
      <c r="H579" s="37"/>
      <c r="I579" s="189"/>
      <c r="J579" s="37"/>
      <c r="K579" s="37"/>
      <c r="L579" s="40"/>
      <c r="M579" s="190"/>
      <c r="N579" s="191"/>
      <c r="O579" s="65"/>
      <c r="P579" s="65"/>
      <c r="Q579" s="65"/>
      <c r="R579" s="65"/>
      <c r="S579" s="65"/>
      <c r="T579" s="66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163</v>
      </c>
      <c r="AU579" s="18" t="s">
        <v>80</v>
      </c>
    </row>
    <row r="580" spans="1:65" s="2" customFormat="1" ht="16.5" customHeight="1">
      <c r="A580" s="35"/>
      <c r="B580" s="36"/>
      <c r="C580" s="174" t="s">
        <v>3036</v>
      </c>
      <c r="D580" s="174" t="s">
        <v>152</v>
      </c>
      <c r="E580" s="175" t="s">
        <v>3393</v>
      </c>
      <c r="F580" s="176" t="s">
        <v>4380</v>
      </c>
      <c r="G580" s="177" t="s">
        <v>2320</v>
      </c>
      <c r="H580" s="178">
        <v>1</v>
      </c>
      <c r="I580" s="179"/>
      <c r="J580" s="180">
        <f>ROUND(I580*H580,2)</f>
        <v>0</v>
      </c>
      <c r="K580" s="176" t="s">
        <v>19</v>
      </c>
      <c r="L580" s="40"/>
      <c r="M580" s="181" t="s">
        <v>19</v>
      </c>
      <c r="N580" s="182" t="s">
        <v>43</v>
      </c>
      <c r="O580" s="65"/>
      <c r="P580" s="183">
        <f>O580*H580</f>
        <v>0</v>
      </c>
      <c r="Q580" s="183">
        <v>0</v>
      </c>
      <c r="R580" s="183">
        <f>Q580*H580</f>
        <v>0</v>
      </c>
      <c r="S580" s="183">
        <v>0</v>
      </c>
      <c r="T580" s="184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85" t="s">
        <v>157</v>
      </c>
      <c r="AT580" s="185" t="s">
        <v>152</v>
      </c>
      <c r="AU580" s="185" t="s">
        <v>80</v>
      </c>
      <c r="AY580" s="18" t="s">
        <v>149</v>
      </c>
      <c r="BE580" s="186">
        <f>IF(N580="základní",J580,0)</f>
        <v>0</v>
      </c>
      <c r="BF580" s="186">
        <f>IF(N580="snížená",J580,0)</f>
        <v>0</v>
      </c>
      <c r="BG580" s="186">
        <f>IF(N580="zákl. přenesená",J580,0)</f>
        <v>0</v>
      </c>
      <c r="BH580" s="186">
        <f>IF(N580="sníž. přenesená",J580,0)</f>
        <v>0</v>
      </c>
      <c r="BI580" s="186">
        <f>IF(N580="nulová",J580,0)</f>
        <v>0</v>
      </c>
      <c r="BJ580" s="18" t="s">
        <v>80</v>
      </c>
      <c r="BK580" s="186">
        <f>ROUND(I580*H580,2)</f>
        <v>0</v>
      </c>
      <c r="BL580" s="18" t="s">
        <v>157</v>
      </c>
      <c r="BM580" s="185" t="s">
        <v>3039</v>
      </c>
    </row>
    <row r="581" spans="1:47" s="2" customFormat="1" ht="29.25">
      <c r="A581" s="35"/>
      <c r="B581" s="36"/>
      <c r="C581" s="37"/>
      <c r="D581" s="187" t="s">
        <v>163</v>
      </c>
      <c r="E581" s="37"/>
      <c r="F581" s="188" t="s">
        <v>4432</v>
      </c>
      <c r="G581" s="37"/>
      <c r="H581" s="37"/>
      <c r="I581" s="189"/>
      <c r="J581" s="37"/>
      <c r="K581" s="37"/>
      <c r="L581" s="40"/>
      <c r="M581" s="190"/>
      <c r="N581" s="191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163</v>
      </c>
      <c r="AU581" s="18" t="s">
        <v>80</v>
      </c>
    </row>
    <row r="582" spans="1:65" s="2" customFormat="1" ht="16.5" customHeight="1">
      <c r="A582" s="35"/>
      <c r="B582" s="36"/>
      <c r="C582" s="174" t="s">
        <v>2714</v>
      </c>
      <c r="D582" s="174" t="s">
        <v>152</v>
      </c>
      <c r="E582" s="175" t="s">
        <v>3395</v>
      </c>
      <c r="F582" s="176" t="s">
        <v>4382</v>
      </c>
      <c r="G582" s="177" t="s">
        <v>2320</v>
      </c>
      <c r="H582" s="178">
        <v>1</v>
      </c>
      <c r="I582" s="179"/>
      <c r="J582" s="180">
        <f>ROUND(I582*H582,2)</f>
        <v>0</v>
      </c>
      <c r="K582" s="176" t="s">
        <v>19</v>
      </c>
      <c r="L582" s="40"/>
      <c r="M582" s="181" t="s">
        <v>19</v>
      </c>
      <c r="N582" s="182" t="s">
        <v>43</v>
      </c>
      <c r="O582" s="65"/>
      <c r="P582" s="183">
        <f>O582*H582</f>
        <v>0</v>
      </c>
      <c r="Q582" s="183">
        <v>0</v>
      </c>
      <c r="R582" s="183">
        <f>Q582*H582</f>
        <v>0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157</v>
      </c>
      <c r="AT582" s="185" t="s">
        <v>152</v>
      </c>
      <c r="AU582" s="185" t="s">
        <v>80</v>
      </c>
      <c r="AY582" s="18" t="s">
        <v>149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8" t="s">
        <v>80</v>
      </c>
      <c r="BK582" s="186">
        <f>ROUND(I582*H582,2)</f>
        <v>0</v>
      </c>
      <c r="BL582" s="18" t="s">
        <v>157</v>
      </c>
      <c r="BM582" s="185" t="s">
        <v>3042</v>
      </c>
    </row>
    <row r="583" spans="1:47" s="2" customFormat="1" ht="29.25">
      <c r="A583" s="35"/>
      <c r="B583" s="36"/>
      <c r="C583" s="37"/>
      <c r="D583" s="187" t="s">
        <v>163</v>
      </c>
      <c r="E583" s="37"/>
      <c r="F583" s="188" t="s">
        <v>4433</v>
      </c>
      <c r="G583" s="37"/>
      <c r="H583" s="37"/>
      <c r="I583" s="189"/>
      <c r="J583" s="37"/>
      <c r="K583" s="37"/>
      <c r="L583" s="40"/>
      <c r="M583" s="190"/>
      <c r="N583" s="191"/>
      <c r="O583" s="65"/>
      <c r="P583" s="65"/>
      <c r="Q583" s="65"/>
      <c r="R583" s="65"/>
      <c r="S583" s="65"/>
      <c r="T583" s="66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163</v>
      </c>
      <c r="AU583" s="18" t="s">
        <v>80</v>
      </c>
    </row>
    <row r="584" spans="1:65" s="2" customFormat="1" ht="21.75" customHeight="1">
      <c r="A584" s="35"/>
      <c r="B584" s="36"/>
      <c r="C584" s="174" t="s">
        <v>3043</v>
      </c>
      <c r="D584" s="174" t="s">
        <v>152</v>
      </c>
      <c r="E584" s="175" t="s">
        <v>3397</v>
      </c>
      <c r="F584" s="176" t="s">
        <v>4384</v>
      </c>
      <c r="G584" s="177" t="s">
        <v>2320</v>
      </c>
      <c r="H584" s="178">
        <v>7</v>
      </c>
      <c r="I584" s="179"/>
      <c r="J584" s="180">
        <f>ROUND(I584*H584,2)</f>
        <v>0</v>
      </c>
      <c r="K584" s="176" t="s">
        <v>19</v>
      </c>
      <c r="L584" s="40"/>
      <c r="M584" s="181" t="s">
        <v>19</v>
      </c>
      <c r="N584" s="182" t="s">
        <v>43</v>
      </c>
      <c r="O584" s="65"/>
      <c r="P584" s="183">
        <f>O584*H584</f>
        <v>0</v>
      </c>
      <c r="Q584" s="183">
        <v>0</v>
      </c>
      <c r="R584" s="183">
        <f>Q584*H584</f>
        <v>0</v>
      </c>
      <c r="S584" s="183">
        <v>0</v>
      </c>
      <c r="T584" s="184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85" t="s">
        <v>157</v>
      </c>
      <c r="AT584" s="185" t="s">
        <v>152</v>
      </c>
      <c r="AU584" s="185" t="s">
        <v>80</v>
      </c>
      <c r="AY584" s="18" t="s">
        <v>149</v>
      </c>
      <c r="BE584" s="186">
        <f>IF(N584="základní",J584,0)</f>
        <v>0</v>
      </c>
      <c r="BF584" s="186">
        <f>IF(N584="snížená",J584,0)</f>
        <v>0</v>
      </c>
      <c r="BG584" s="186">
        <f>IF(N584="zákl. přenesená",J584,0)</f>
        <v>0</v>
      </c>
      <c r="BH584" s="186">
        <f>IF(N584="sníž. přenesená",J584,0)</f>
        <v>0</v>
      </c>
      <c r="BI584" s="186">
        <f>IF(N584="nulová",J584,0)</f>
        <v>0</v>
      </c>
      <c r="BJ584" s="18" t="s">
        <v>80</v>
      </c>
      <c r="BK584" s="186">
        <f>ROUND(I584*H584,2)</f>
        <v>0</v>
      </c>
      <c r="BL584" s="18" t="s">
        <v>157</v>
      </c>
      <c r="BM584" s="185" t="s">
        <v>3046</v>
      </c>
    </row>
    <row r="585" spans="1:47" s="2" customFormat="1" ht="29.25">
      <c r="A585" s="35"/>
      <c r="B585" s="36"/>
      <c r="C585" s="37"/>
      <c r="D585" s="187" t="s">
        <v>163</v>
      </c>
      <c r="E585" s="37"/>
      <c r="F585" s="188" t="s">
        <v>4434</v>
      </c>
      <c r="G585" s="37"/>
      <c r="H585" s="37"/>
      <c r="I585" s="189"/>
      <c r="J585" s="37"/>
      <c r="K585" s="37"/>
      <c r="L585" s="40"/>
      <c r="M585" s="190"/>
      <c r="N585" s="191"/>
      <c r="O585" s="65"/>
      <c r="P585" s="65"/>
      <c r="Q585" s="65"/>
      <c r="R585" s="65"/>
      <c r="S585" s="65"/>
      <c r="T585" s="6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163</v>
      </c>
      <c r="AU585" s="18" t="s">
        <v>80</v>
      </c>
    </row>
    <row r="586" spans="1:65" s="2" customFormat="1" ht="16.5" customHeight="1">
      <c r="A586" s="35"/>
      <c r="B586" s="36"/>
      <c r="C586" s="174" t="s">
        <v>2716</v>
      </c>
      <c r="D586" s="174" t="s">
        <v>152</v>
      </c>
      <c r="E586" s="175" t="s">
        <v>3399</v>
      </c>
      <c r="F586" s="176" t="s">
        <v>4386</v>
      </c>
      <c r="G586" s="177" t="s">
        <v>2320</v>
      </c>
      <c r="H586" s="178">
        <v>3</v>
      </c>
      <c r="I586" s="179"/>
      <c r="J586" s="180">
        <f>ROUND(I586*H586,2)</f>
        <v>0</v>
      </c>
      <c r="K586" s="176" t="s">
        <v>19</v>
      </c>
      <c r="L586" s="40"/>
      <c r="M586" s="181" t="s">
        <v>19</v>
      </c>
      <c r="N586" s="182" t="s">
        <v>43</v>
      </c>
      <c r="O586" s="65"/>
      <c r="P586" s="183">
        <f>O586*H586</f>
        <v>0</v>
      </c>
      <c r="Q586" s="183">
        <v>0</v>
      </c>
      <c r="R586" s="183">
        <f>Q586*H586</f>
        <v>0</v>
      </c>
      <c r="S586" s="183">
        <v>0</v>
      </c>
      <c r="T586" s="184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5" t="s">
        <v>157</v>
      </c>
      <c r="AT586" s="185" t="s">
        <v>152</v>
      </c>
      <c r="AU586" s="185" t="s">
        <v>80</v>
      </c>
      <c r="AY586" s="18" t="s">
        <v>149</v>
      </c>
      <c r="BE586" s="186">
        <f>IF(N586="základní",J586,0)</f>
        <v>0</v>
      </c>
      <c r="BF586" s="186">
        <f>IF(N586="snížená",J586,0)</f>
        <v>0</v>
      </c>
      <c r="BG586" s="186">
        <f>IF(N586="zákl. přenesená",J586,0)</f>
        <v>0</v>
      </c>
      <c r="BH586" s="186">
        <f>IF(N586="sníž. přenesená",J586,0)</f>
        <v>0</v>
      </c>
      <c r="BI586" s="186">
        <f>IF(N586="nulová",J586,0)</f>
        <v>0</v>
      </c>
      <c r="BJ586" s="18" t="s">
        <v>80</v>
      </c>
      <c r="BK586" s="186">
        <f>ROUND(I586*H586,2)</f>
        <v>0</v>
      </c>
      <c r="BL586" s="18" t="s">
        <v>157</v>
      </c>
      <c r="BM586" s="185" t="s">
        <v>3049</v>
      </c>
    </row>
    <row r="587" spans="1:47" s="2" customFormat="1" ht="29.25">
      <c r="A587" s="35"/>
      <c r="B587" s="36"/>
      <c r="C587" s="37"/>
      <c r="D587" s="187" t="s">
        <v>163</v>
      </c>
      <c r="E587" s="37"/>
      <c r="F587" s="188" t="s">
        <v>4435</v>
      </c>
      <c r="G587" s="37"/>
      <c r="H587" s="37"/>
      <c r="I587" s="189"/>
      <c r="J587" s="37"/>
      <c r="K587" s="37"/>
      <c r="L587" s="40"/>
      <c r="M587" s="190"/>
      <c r="N587" s="191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163</v>
      </c>
      <c r="AU587" s="18" t="s">
        <v>80</v>
      </c>
    </row>
    <row r="588" spans="1:65" s="2" customFormat="1" ht="16.5" customHeight="1">
      <c r="A588" s="35"/>
      <c r="B588" s="36"/>
      <c r="C588" s="174" t="s">
        <v>3050</v>
      </c>
      <c r="D588" s="174" t="s">
        <v>152</v>
      </c>
      <c r="E588" s="175" t="s">
        <v>3401</v>
      </c>
      <c r="F588" s="176" t="s">
        <v>4388</v>
      </c>
      <c r="G588" s="177" t="s">
        <v>2320</v>
      </c>
      <c r="H588" s="178">
        <v>5</v>
      </c>
      <c r="I588" s="179"/>
      <c r="J588" s="180">
        <f>ROUND(I588*H588,2)</f>
        <v>0</v>
      </c>
      <c r="K588" s="176" t="s">
        <v>19</v>
      </c>
      <c r="L588" s="40"/>
      <c r="M588" s="181" t="s">
        <v>19</v>
      </c>
      <c r="N588" s="182" t="s">
        <v>43</v>
      </c>
      <c r="O588" s="65"/>
      <c r="P588" s="183">
        <f>O588*H588</f>
        <v>0</v>
      </c>
      <c r="Q588" s="183">
        <v>0</v>
      </c>
      <c r="R588" s="183">
        <f>Q588*H588</f>
        <v>0</v>
      </c>
      <c r="S588" s="183">
        <v>0</v>
      </c>
      <c r="T588" s="184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5" t="s">
        <v>157</v>
      </c>
      <c r="AT588" s="185" t="s">
        <v>152</v>
      </c>
      <c r="AU588" s="185" t="s">
        <v>80</v>
      </c>
      <c r="AY588" s="18" t="s">
        <v>149</v>
      </c>
      <c r="BE588" s="186">
        <f>IF(N588="základní",J588,0)</f>
        <v>0</v>
      </c>
      <c r="BF588" s="186">
        <f>IF(N588="snížená",J588,0)</f>
        <v>0</v>
      </c>
      <c r="BG588" s="186">
        <f>IF(N588="zákl. přenesená",J588,0)</f>
        <v>0</v>
      </c>
      <c r="BH588" s="186">
        <f>IF(N588="sníž. přenesená",J588,0)</f>
        <v>0</v>
      </c>
      <c r="BI588" s="186">
        <f>IF(N588="nulová",J588,0)</f>
        <v>0</v>
      </c>
      <c r="BJ588" s="18" t="s">
        <v>80</v>
      </c>
      <c r="BK588" s="186">
        <f>ROUND(I588*H588,2)</f>
        <v>0</v>
      </c>
      <c r="BL588" s="18" t="s">
        <v>157</v>
      </c>
      <c r="BM588" s="185" t="s">
        <v>3053</v>
      </c>
    </row>
    <row r="589" spans="1:47" s="2" customFormat="1" ht="29.25">
      <c r="A589" s="35"/>
      <c r="B589" s="36"/>
      <c r="C589" s="37"/>
      <c r="D589" s="187" t="s">
        <v>163</v>
      </c>
      <c r="E589" s="37"/>
      <c r="F589" s="188" t="s">
        <v>4436</v>
      </c>
      <c r="G589" s="37"/>
      <c r="H589" s="37"/>
      <c r="I589" s="189"/>
      <c r="J589" s="37"/>
      <c r="K589" s="37"/>
      <c r="L589" s="40"/>
      <c r="M589" s="190"/>
      <c r="N589" s="191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163</v>
      </c>
      <c r="AU589" s="18" t="s">
        <v>80</v>
      </c>
    </row>
    <row r="590" spans="1:65" s="2" customFormat="1" ht="16.5" customHeight="1">
      <c r="A590" s="35"/>
      <c r="B590" s="36"/>
      <c r="C590" s="174" t="s">
        <v>2718</v>
      </c>
      <c r="D590" s="174" t="s">
        <v>152</v>
      </c>
      <c r="E590" s="175" t="s">
        <v>3403</v>
      </c>
      <c r="F590" s="176" t="s">
        <v>4390</v>
      </c>
      <c r="G590" s="177" t="s">
        <v>2320</v>
      </c>
      <c r="H590" s="178">
        <v>3</v>
      </c>
      <c r="I590" s="179"/>
      <c r="J590" s="180">
        <f>ROUND(I590*H590,2)</f>
        <v>0</v>
      </c>
      <c r="K590" s="176" t="s">
        <v>19</v>
      </c>
      <c r="L590" s="40"/>
      <c r="M590" s="181" t="s">
        <v>19</v>
      </c>
      <c r="N590" s="182" t="s">
        <v>43</v>
      </c>
      <c r="O590" s="65"/>
      <c r="P590" s="183">
        <f>O590*H590</f>
        <v>0</v>
      </c>
      <c r="Q590" s="183">
        <v>0</v>
      </c>
      <c r="R590" s="183">
        <f>Q590*H590</f>
        <v>0</v>
      </c>
      <c r="S590" s="183">
        <v>0</v>
      </c>
      <c r="T590" s="184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85" t="s">
        <v>157</v>
      </c>
      <c r="AT590" s="185" t="s">
        <v>152</v>
      </c>
      <c r="AU590" s="185" t="s">
        <v>80</v>
      </c>
      <c r="AY590" s="18" t="s">
        <v>149</v>
      </c>
      <c r="BE590" s="186">
        <f>IF(N590="základní",J590,0)</f>
        <v>0</v>
      </c>
      <c r="BF590" s="186">
        <f>IF(N590="snížená",J590,0)</f>
        <v>0</v>
      </c>
      <c r="BG590" s="186">
        <f>IF(N590="zákl. přenesená",J590,0)</f>
        <v>0</v>
      </c>
      <c r="BH590" s="186">
        <f>IF(N590="sníž. přenesená",J590,0)</f>
        <v>0</v>
      </c>
      <c r="BI590" s="186">
        <f>IF(N590="nulová",J590,0)</f>
        <v>0</v>
      </c>
      <c r="BJ590" s="18" t="s">
        <v>80</v>
      </c>
      <c r="BK590" s="186">
        <f>ROUND(I590*H590,2)</f>
        <v>0</v>
      </c>
      <c r="BL590" s="18" t="s">
        <v>157</v>
      </c>
      <c r="BM590" s="185" t="s">
        <v>3056</v>
      </c>
    </row>
    <row r="591" spans="1:47" s="2" customFormat="1" ht="29.25">
      <c r="A591" s="35"/>
      <c r="B591" s="36"/>
      <c r="C591" s="37"/>
      <c r="D591" s="187" t="s">
        <v>163</v>
      </c>
      <c r="E591" s="37"/>
      <c r="F591" s="188" t="s">
        <v>4437</v>
      </c>
      <c r="G591" s="37"/>
      <c r="H591" s="37"/>
      <c r="I591" s="189"/>
      <c r="J591" s="37"/>
      <c r="K591" s="37"/>
      <c r="L591" s="40"/>
      <c r="M591" s="190"/>
      <c r="N591" s="191"/>
      <c r="O591" s="65"/>
      <c r="P591" s="65"/>
      <c r="Q591" s="65"/>
      <c r="R591" s="65"/>
      <c r="S591" s="65"/>
      <c r="T591" s="66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163</v>
      </c>
      <c r="AU591" s="18" t="s">
        <v>80</v>
      </c>
    </row>
    <row r="592" spans="1:65" s="2" customFormat="1" ht="16.5" customHeight="1">
      <c r="A592" s="35"/>
      <c r="B592" s="36"/>
      <c r="C592" s="174" t="s">
        <v>3057</v>
      </c>
      <c r="D592" s="174" t="s">
        <v>152</v>
      </c>
      <c r="E592" s="175" t="s">
        <v>3405</v>
      </c>
      <c r="F592" s="176" t="s">
        <v>4392</v>
      </c>
      <c r="G592" s="177" t="s">
        <v>2320</v>
      </c>
      <c r="H592" s="178">
        <v>2</v>
      </c>
      <c r="I592" s="179"/>
      <c r="J592" s="180">
        <f>ROUND(I592*H592,2)</f>
        <v>0</v>
      </c>
      <c r="K592" s="176" t="s">
        <v>19</v>
      </c>
      <c r="L592" s="40"/>
      <c r="M592" s="181" t="s">
        <v>19</v>
      </c>
      <c r="N592" s="182" t="s">
        <v>43</v>
      </c>
      <c r="O592" s="65"/>
      <c r="P592" s="183">
        <f>O592*H592</f>
        <v>0</v>
      </c>
      <c r="Q592" s="183">
        <v>0</v>
      </c>
      <c r="R592" s="183">
        <f>Q592*H592</f>
        <v>0</v>
      </c>
      <c r="S592" s="183">
        <v>0</v>
      </c>
      <c r="T592" s="184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85" t="s">
        <v>157</v>
      </c>
      <c r="AT592" s="185" t="s">
        <v>152</v>
      </c>
      <c r="AU592" s="185" t="s">
        <v>80</v>
      </c>
      <c r="AY592" s="18" t="s">
        <v>149</v>
      </c>
      <c r="BE592" s="186">
        <f>IF(N592="základní",J592,0)</f>
        <v>0</v>
      </c>
      <c r="BF592" s="186">
        <f>IF(N592="snížená",J592,0)</f>
        <v>0</v>
      </c>
      <c r="BG592" s="186">
        <f>IF(N592="zákl. přenesená",J592,0)</f>
        <v>0</v>
      </c>
      <c r="BH592" s="186">
        <f>IF(N592="sníž. přenesená",J592,0)</f>
        <v>0</v>
      </c>
      <c r="BI592" s="186">
        <f>IF(N592="nulová",J592,0)</f>
        <v>0</v>
      </c>
      <c r="BJ592" s="18" t="s">
        <v>80</v>
      </c>
      <c r="BK592" s="186">
        <f>ROUND(I592*H592,2)</f>
        <v>0</v>
      </c>
      <c r="BL592" s="18" t="s">
        <v>157</v>
      </c>
      <c r="BM592" s="185" t="s">
        <v>3060</v>
      </c>
    </row>
    <row r="593" spans="1:47" s="2" customFormat="1" ht="29.25">
      <c r="A593" s="35"/>
      <c r="B593" s="36"/>
      <c r="C593" s="37"/>
      <c r="D593" s="187" t="s">
        <v>163</v>
      </c>
      <c r="E593" s="37"/>
      <c r="F593" s="188" t="s">
        <v>4438</v>
      </c>
      <c r="G593" s="37"/>
      <c r="H593" s="37"/>
      <c r="I593" s="189"/>
      <c r="J593" s="37"/>
      <c r="K593" s="37"/>
      <c r="L593" s="40"/>
      <c r="M593" s="190"/>
      <c r="N593" s="191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163</v>
      </c>
      <c r="AU593" s="18" t="s">
        <v>80</v>
      </c>
    </row>
    <row r="594" spans="1:65" s="2" customFormat="1" ht="16.5" customHeight="1">
      <c r="A594" s="35"/>
      <c r="B594" s="36"/>
      <c r="C594" s="174" t="s">
        <v>2720</v>
      </c>
      <c r="D594" s="174" t="s">
        <v>152</v>
      </c>
      <c r="E594" s="175" t="s">
        <v>3407</v>
      </c>
      <c r="F594" s="176" t="s">
        <v>4394</v>
      </c>
      <c r="G594" s="177" t="s">
        <v>2320</v>
      </c>
      <c r="H594" s="178">
        <v>4</v>
      </c>
      <c r="I594" s="179"/>
      <c r="J594" s="180">
        <f>ROUND(I594*H594,2)</f>
        <v>0</v>
      </c>
      <c r="K594" s="176" t="s">
        <v>19</v>
      </c>
      <c r="L594" s="40"/>
      <c r="M594" s="181" t="s">
        <v>19</v>
      </c>
      <c r="N594" s="182" t="s">
        <v>43</v>
      </c>
      <c r="O594" s="65"/>
      <c r="P594" s="183">
        <f>O594*H594</f>
        <v>0</v>
      </c>
      <c r="Q594" s="183">
        <v>0</v>
      </c>
      <c r="R594" s="183">
        <f>Q594*H594</f>
        <v>0</v>
      </c>
      <c r="S594" s="183">
        <v>0</v>
      </c>
      <c r="T594" s="184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5" t="s">
        <v>157</v>
      </c>
      <c r="AT594" s="185" t="s">
        <v>152</v>
      </c>
      <c r="AU594" s="185" t="s">
        <v>80</v>
      </c>
      <c r="AY594" s="18" t="s">
        <v>149</v>
      </c>
      <c r="BE594" s="186">
        <f>IF(N594="základní",J594,0)</f>
        <v>0</v>
      </c>
      <c r="BF594" s="186">
        <f>IF(N594="snížená",J594,0)</f>
        <v>0</v>
      </c>
      <c r="BG594" s="186">
        <f>IF(N594="zákl. přenesená",J594,0)</f>
        <v>0</v>
      </c>
      <c r="BH594" s="186">
        <f>IF(N594="sníž. přenesená",J594,0)</f>
        <v>0</v>
      </c>
      <c r="BI594" s="186">
        <f>IF(N594="nulová",J594,0)</f>
        <v>0</v>
      </c>
      <c r="BJ594" s="18" t="s">
        <v>80</v>
      </c>
      <c r="BK594" s="186">
        <f>ROUND(I594*H594,2)</f>
        <v>0</v>
      </c>
      <c r="BL594" s="18" t="s">
        <v>157</v>
      </c>
      <c r="BM594" s="185" t="s">
        <v>3063</v>
      </c>
    </row>
    <row r="595" spans="1:47" s="2" customFormat="1" ht="29.25">
      <c r="A595" s="35"/>
      <c r="B595" s="36"/>
      <c r="C595" s="37"/>
      <c r="D595" s="187" t="s">
        <v>163</v>
      </c>
      <c r="E595" s="37"/>
      <c r="F595" s="188" t="s">
        <v>4439</v>
      </c>
      <c r="G595" s="37"/>
      <c r="H595" s="37"/>
      <c r="I595" s="189"/>
      <c r="J595" s="37"/>
      <c r="K595" s="37"/>
      <c r="L595" s="40"/>
      <c r="M595" s="190"/>
      <c r="N595" s="191"/>
      <c r="O595" s="65"/>
      <c r="P595" s="65"/>
      <c r="Q595" s="65"/>
      <c r="R595" s="65"/>
      <c r="S595" s="65"/>
      <c r="T595" s="66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T595" s="18" t="s">
        <v>163</v>
      </c>
      <c r="AU595" s="18" t="s">
        <v>80</v>
      </c>
    </row>
    <row r="596" spans="1:65" s="2" customFormat="1" ht="16.5" customHeight="1">
      <c r="A596" s="35"/>
      <c r="B596" s="36"/>
      <c r="C596" s="174" t="s">
        <v>3064</v>
      </c>
      <c r="D596" s="174" t="s">
        <v>152</v>
      </c>
      <c r="E596" s="175" t="s">
        <v>3409</v>
      </c>
      <c r="F596" s="176" t="s">
        <v>4396</v>
      </c>
      <c r="G596" s="177" t="s">
        <v>2320</v>
      </c>
      <c r="H596" s="178">
        <v>1</v>
      </c>
      <c r="I596" s="179"/>
      <c r="J596" s="180">
        <f>ROUND(I596*H596,2)</f>
        <v>0</v>
      </c>
      <c r="K596" s="176" t="s">
        <v>19</v>
      </c>
      <c r="L596" s="40"/>
      <c r="M596" s="181" t="s">
        <v>19</v>
      </c>
      <c r="N596" s="182" t="s">
        <v>43</v>
      </c>
      <c r="O596" s="65"/>
      <c r="P596" s="183">
        <f>O596*H596</f>
        <v>0</v>
      </c>
      <c r="Q596" s="183">
        <v>0</v>
      </c>
      <c r="R596" s="183">
        <f>Q596*H596</f>
        <v>0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157</v>
      </c>
      <c r="AT596" s="185" t="s">
        <v>152</v>
      </c>
      <c r="AU596" s="185" t="s">
        <v>80</v>
      </c>
      <c r="AY596" s="18" t="s">
        <v>149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80</v>
      </c>
      <c r="BK596" s="186">
        <f>ROUND(I596*H596,2)</f>
        <v>0</v>
      </c>
      <c r="BL596" s="18" t="s">
        <v>157</v>
      </c>
      <c r="BM596" s="185" t="s">
        <v>3067</v>
      </c>
    </row>
    <row r="597" spans="1:47" s="2" customFormat="1" ht="29.25">
      <c r="A597" s="35"/>
      <c r="B597" s="36"/>
      <c r="C597" s="37"/>
      <c r="D597" s="187" t="s">
        <v>163</v>
      </c>
      <c r="E597" s="37"/>
      <c r="F597" s="188" t="s">
        <v>4440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163</v>
      </c>
      <c r="AU597" s="18" t="s">
        <v>80</v>
      </c>
    </row>
    <row r="598" spans="1:65" s="2" customFormat="1" ht="16.5" customHeight="1">
      <c r="A598" s="35"/>
      <c r="B598" s="36"/>
      <c r="C598" s="174" t="s">
        <v>2722</v>
      </c>
      <c r="D598" s="174" t="s">
        <v>152</v>
      </c>
      <c r="E598" s="175" t="s">
        <v>3410</v>
      </c>
      <c r="F598" s="176" t="s">
        <v>4398</v>
      </c>
      <c r="G598" s="177" t="s">
        <v>2320</v>
      </c>
      <c r="H598" s="178">
        <v>4</v>
      </c>
      <c r="I598" s="179"/>
      <c r="J598" s="180">
        <f>ROUND(I598*H598,2)</f>
        <v>0</v>
      </c>
      <c r="K598" s="176" t="s">
        <v>19</v>
      </c>
      <c r="L598" s="40"/>
      <c r="M598" s="181" t="s">
        <v>19</v>
      </c>
      <c r="N598" s="182" t="s">
        <v>43</v>
      </c>
      <c r="O598" s="65"/>
      <c r="P598" s="183">
        <f>O598*H598</f>
        <v>0</v>
      </c>
      <c r="Q598" s="183">
        <v>0</v>
      </c>
      <c r="R598" s="183">
        <f>Q598*H598</f>
        <v>0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157</v>
      </c>
      <c r="AT598" s="185" t="s">
        <v>152</v>
      </c>
      <c r="AU598" s="185" t="s">
        <v>80</v>
      </c>
      <c r="AY598" s="18" t="s">
        <v>149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157</v>
      </c>
      <c r="BM598" s="185" t="s">
        <v>3070</v>
      </c>
    </row>
    <row r="599" spans="1:47" s="2" customFormat="1" ht="29.25">
      <c r="A599" s="35"/>
      <c r="B599" s="36"/>
      <c r="C599" s="37"/>
      <c r="D599" s="187" t="s">
        <v>163</v>
      </c>
      <c r="E599" s="37"/>
      <c r="F599" s="188" t="s">
        <v>4441</v>
      </c>
      <c r="G599" s="37"/>
      <c r="H599" s="37"/>
      <c r="I599" s="189"/>
      <c r="J599" s="37"/>
      <c r="K599" s="37"/>
      <c r="L599" s="40"/>
      <c r="M599" s="190"/>
      <c r="N599" s="191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163</v>
      </c>
      <c r="AU599" s="18" t="s">
        <v>80</v>
      </c>
    </row>
    <row r="600" spans="1:65" s="2" customFormat="1" ht="16.5" customHeight="1">
      <c r="A600" s="35"/>
      <c r="B600" s="36"/>
      <c r="C600" s="174" t="s">
        <v>3071</v>
      </c>
      <c r="D600" s="174" t="s">
        <v>152</v>
      </c>
      <c r="E600" s="175" t="s">
        <v>3412</v>
      </c>
      <c r="F600" s="176" t="s">
        <v>4400</v>
      </c>
      <c r="G600" s="177" t="s">
        <v>2320</v>
      </c>
      <c r="H600" s="178">
        <v>1</v>
      </c>
      <c r="I600" s="179"/>
      <c r="J600" s="180">
        <f>ROUND(I600*H600,2)</f>
        <v>0</v>
      </c>
      <c r="K600" s="176" t="s">
        <v>19</v>
      </c>
      <c r="L600" s="40"/>
      <c r="M600" s="181" t="s">
        <v>19</v>
      </c>
      <c r="N600" s="182" t="s">
        <v>43</v>
      </c>
      <c r="O600" s="65"/>
      <c r="P600" s="183">
        <f>O600*H600</f>
        <v>0</v>
      </c>
      <c r="Q600" s="183">
        <v>0</v>
      </c>
      <c r="R600" s="183">
        <f>Q600*H600</f>
        <v>0</v>
      </c>
      <c r="S600" s="183">
        <v>0</v>
      </c>
      <c r="T600" s="184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85" t="s">
        <v>157</v>
      </c>
      <c r="AT600" s="185" t="s">
        <v>152</v>
      </c>
      <c r="AU600" s="185" t="s">
        <v>80</v>
      </c>
      <c r="AY600" s="18" t="s">
        <v>149</v>
      </c>
      <c r="BE600" s="186">
        <f>IF(N600="základní",J600,0)</f>
        <v>0</v>
      </c>
      <c r="BF600" s="186">
        <f>IF(N600="snížená",J600,0)</f>
        <v>0</v>
      </c>
      <c r="BG600" s="186">
        <f>IF(N600="zákl. přenesená",J600,0)</f>
        <v>0</v>
      </c>
      <c r="BH600" s="186">
        <f>IF(N600="sníž. přenesená",J600,0)</f>
        <v>0</v>
      </c>
      <c r="BI600" s="186">
        <f>IF(N600="nulová",J600,0)</f>
        <v>0</v>
      </c>
      <c r="BJ600" s="18" t="s">
        <v>80</v>
      </c>
      <c r="BK600" s="186">
        <f>ROUND(I600*H600,2)</f>
        <v>0</v>
      </c>
      <c r="BL600" s="18" t="s">
        <v>157</v>
      </c>
      <c r="BM600" s="185" t="s">
        <v>3074</v>
      </c>
    </row>
    <row r="601" spans="1:47" s="2" customFormat="1" ht="29.25">
      <c r="A601" s="35"/>
      <c r="B601" s="36"/>
      <c r="C601" s="37"/>
      <c r="D601" s="187" t="s">
        <v>163</v>
      </c>
      <c r="E601" s="37"/>
      <c r="F601" s="188" t="s">
        <v>4442</v>
      </c>
      <c r="G601" s="37"/>
      <c r="H601" s="37"/>
      <c r="I601" s="189"/>
      <c r="J601" s="37"/>
      <c r="K601" s="37"/>
      <c r="L601" s="40"/>
      <c r="M601" s="190"/>
      <c r="N601" s="191"/>
      <c r="O601" s="65"/>
      <c r="P601" s="65"/>
      <c r="Q601" s="65"/>
      <c r="R601" s="65"/>
      <c r="S601" s="65"/>
      <c r="T601" s="66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T601" s="18" t="s">
        <v>163</v>
      </c>
      <c r="AU601" s="18" t="s">
        <v>80</v>
      </c>
    </row>
    <row r="602" spans="1:65" s="2" customFormat="1" ht="16.5" customHeight="1">
      <c r="A602" s="35"/>
      <c r="B602" s="36"/>
      <c r="C602" s="174" t="s">
        <v>2724</v>
      </c>
      <c r="D602" s="174" t="s">
        <v>152</v>
      </c>
      <c r="E602" s="175" t="s">
        <v>3414</v>
      </c>
      <c r="F602" s="176" t="s">
        <v>4402</v>
      </c>
      <c r="G602" s="177" t="s">
        <v>2320</v>
      </c>
      <c r="H602" s="178">
        <v>4</v>
      </c>
      <c r="I602" s="179"/>
      <c r="J602" s="180">
        <f>ROUND(I602*H602,2)</f>
        <v>0</v>
      </c>
      <c r="K602" s="176" t="s">
        <v>19</v>
      </c>
      <c r="L602" s="40"/>
      <c r="M602" s="181" t="s">
        <v>19</v>
      </c>
      <c r="N602" s="182" t="s">
        <v>43</v>
      </c>
      <c r="O602" s="65"/>
      <c r="P602" s="183">
        <f>O602*H602</f>
        <v>0</v>
      </c>
      <c r="Q602" s="183">
        <v>0</v>
      </c>
      <c r="R602" s="183">
        <f>Q602*H602</f>
        <v>0</v>
      </c>
      <c r="S602" s="183">
        <v>0</v>
      </c>
      <c r="T602" s="184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5" t="s">
        <v>157</v>
      </c>
      <c r="AT602" s="185" t="s">
        <v>152</v>
      </c>
      <c r="AU602" s="185" t="s">
        <v>80</v>
      </c>
      <c r="AY602" s="18" t="s">
        <v>149</v>
      </c>
      <c r="BE602" s="186">
        <f>IF(N602="základní",J602,0)</f>
        <v>0</v>
      </c>
      <c r="BF602" s="186">
        <f>IF(N602="snížená",J602,0)</f>
        <v>0</v>
      </c>
      <c r="BG602" s="186">
        <f>IF(N602="zákl. přenesená",J602,0)</f>
        <v>0</v>
      </c>
      <c r="BH602" s="186">
        <f>IF(N602="sníž. přenesená",J602,0)</f>
        <v>0</v>
      </c>
      <c r="BI602" s="186">
        <f>IF(N602="nulová",J602,0)</f>
        <v>0</v>
      </c>
      <c r="BJ602" s="18" t="s">
        <v>80</v>
      </c>
      <c r="BK602" s="186">
        <f>ROUND(I602*H602,2)</f>
        <v>0</v>
      </c>
      <c r="BL602" s="18" t="s">
        <v>157</v>
      </c>
      <c r="BM602" s="185" t="s">
        <v>3077</v>
      </c>
    </row>
    <row r="603" spans="1:47" s="2" customFormat="1" ht="29.25">
      <c r="A603" s="35"/>
      <c r="B603" s="36"/>
      <c r="C603" s="37"/>
      <c r="D603" s="187" t="s">
        <v>163</v>
      </c>
      <c r="E603" s="37"/>
      <c r="F603" s="188" t="s">
        <v>4443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163</v>
      </c>
      <c r="AU603" s="18" t="s">
        <v>80</v>
      </c>
    </row>
    <row r="604" spans="1:65" s="2" customFormat="1" ht="16.5" customHeight="1">
      <c r="A604" s="35"/>
      <c r="B604" s="36"/>
      <c r="C604" s="174" t="s">
        <v>3078</v>
      </c>
      <c r="D604" s="174" t="s">
        <v>152</v>
      </c>
      <c r="E604" s="175" t="s">
        <v>3416</v>
      </c>
      <c r="F604" s="176" t="s">
        <v>4404</v>
      </c>
      <c r="G604" s="177" t="s">
        <v>2359</v>
      </c>
      <c r="H604" s="178">
        <v>3</v>
      </c>
      <c r="I604" s="179"/>
      <c r="J604" s="180">
        <f>ROUND(I604*H604,2)</f>
        <v>0</v>
      </c>
      <c r="K604" s="176" t="s">
        <v>19</v>
      </c>
      <c r="L604" s="40"/>
      <c r="M604" s="181" t="s">
        <v>19</v>
      </c>
      <c r="N604" s="182" t="s">
        <v>43</v>
      </c>
      <c r="O604" s="65"/>
      <c r="P604" s="183">
        <f>O604*H604</f>
        <v>0</v>
      </c>
      <c r="Q604" s="183">
        <v>0</v>
      </c>
      <c r="R604" s="183">
        <f>Q604*H604</f>
        <v>0</v>
      </c>
      <c r="S604" s="183">
        <v>0</v>
      </c>
      <c r="T604" s="184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5" t="s">
        <v>157</v>
      </c>
      <c r="AT604" s="185" t="s">
        <v>152</v>
      </c>
      <c r="AU604" s="185" t="s">
        <v>80</v>
      </c>
      <c r="AY604" s="18" t="s">
        <v>149</v>
      </c>
      <c r="BE604" s="186">
        <f>IF(N604="základní",J604,0)</f>
        <v>0</v>
      </c>
      <c r="BF604" s="186">
        <f>IF(N604="snížená",J604,0)</f>
        <v>0</v>
      </c>
      <c r="BG604" s="186">
        <f>IF(N604="zákl. přenesená",J604,0)</f>
        <v>0</v>
      </c>
      <c r="BH604" s="186">
        <f>IF(N604="sníž. přenesená",J604,0)</f>
        <v>0</v>
      </c>
      <c r="BI604" s="186">
        <f>IF(N604="nulová",J604,0)</f>
        <v>0</v>
      </c>
      <c r="BJ604" s="18" t="s">
        <v>80</v>
      </c>
      <c r="BK604" s="186">
        <f>ROUND(I604*H604,2)</f>
        <v>0</v>
      </c>
      <c r="BL604" s="18" t="s">
        <v>157</v>
      </c>
      <c r="BM604" s="185" t="s">
        <v>3081</v>
      </c>
    </row>
    <row r="605" spans="1:47" s="2" customFormat="1" ht="29.25">
      <c r="A605" s="35"/>
      <c r="B605" s="36"/>
      <c r="C605" s="37"/>
      <c r="D605" s="187" t="s">
        <v>163</v>
      </c>
      <c r="E605" s="37"/>
      <c r="F605" s="188" t="s">
        <v>4444</v>
      </c>
      <c r="G605" s="37"/>
      <c r="H605" s="37"/>
      <c r="I605" s="189"/>
      <c r="J605" s="37"/>
      <c r="K605" s="37"/>
      <c r="L605" s="40"/>
      <c r="M605" s="190"/>
      <c r="N605" s="191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163</v>
      </c>
      <c r="AU605" s="18" t="s">
        <v>80</v>
      </c>
    </row>
    <row r="606" spans="1:65" s="2" customFormat="1" ht="24.2" customHeight="1">
      <c r="A606" s="35"/>
      <c r="B606" s="36"/>
      <c r="C606" s="174" t="s">
        <v>2726</v>
      </c>
      <c r="D606" s="174" t="s">
        <v>152</v>
      </c>
      <c r="E606" s="175" t="s">
        <v>3418</v>
      </c>
      <c r="F606" s="176" t="s">
        <v>4406</v>
      </c>
      <c r="G606" s="177" t="s">
        <v>2320</v>
      </c>
      <c r="H606" s="178">
        <v>6</v>
      </c>
      <c r="I606" s="179"/>
      <c r="J606" s="180">
        <f>ROUND(I606*H606,2)</f>
        <v>0</v>
      </c>
      <c r="K606" s="176" t="s">
        <v>19</v>
      </c>
      <c r="L606" s="40"/>
      <c r="M606" s="181" t="s">
        <v>19</v>
      </c>
      <c r="N606" s="182" t="s">
        <v>43</v>
      </c>
      <c r="O606" s="65"/>
      <c r="P606" s="183">
        <f>O606*H606</f>
        <v>0</v>
      </c>
      <c r="Q606" s="183">
        <v>0</v>
      </c>
      <c r="R606" s="183">
        <f>Q606*H606</f>
        <v>0</v>
      </c>
      <c r="S606" s="183">
        <v>0</v>
      </c>
      <c r="T606" s="184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85" t="s">
        <v>157</v>
      </c>
      <c r="AT606" s="185" t="s">
        <v>152</v>
      </c>
      <c r="AU606" s="185" t="s">
        <v>80</v>
      </c>
      <c r="AY606" s="18" t="s">
        <v>149</v>
      </c>
      <c r="BE606" s="186">
        <f>IF(N606="základní",J606,0)</f>
        <v>0</v>
      </c>
      <c r="BF606" s="186">
        <f>IF(N606="snížená",J606,0)</f>
        <v>0</v>
      </c>
      <c r="BG606" s="186">
        <f>IF(N606="zákl. přenesená",J606,0)</f>
        <v>0</v>
      </c>
      <c r="BH606" s="186">
        <f>IF(N606="sníž. přenesená",J606,0)</f>
        <v>0</v>
      </c>
      <c r="BI606" s="186">
        <f>IF(N606="nulová",J606,0)</f>
        <v>0</v>
      </c>
      <c r="BJ606" s="18" t="s">
        <v>80</v>
      </c>
      <c r="BK606" s="186">
        <f>ROUND(I606*H606,2)</f>
        <v>0</v>
      </c>
      <c r="BL606" s="18" t="s">
        <v>157</v>
      </c>
      <c r="BM606" s="185" t="s">
        <v>3084</v>
      </c>
    </row>
    <row r="607" spans="1:47" s="2" customFormat="1" ht="29.25">
      <c r="A607" s="35"/>
      <c r="B607" s="36"/>
      <c r="C607" s="37"/>
      <c r="D607" s="187" t="s">
        <v>163</v>
      </c>
      <c r="E607" s="37"/>
      <c r="F607" s="188" t="s">
        <v>4445</v>
      </c>
      <c r="G607" s="37"/>
      <c r="H607" s="37"/>
      <c r="I607" s="189"/>
      <c r="J607" s="37"/>
      <c r="K607" s="37"/>
      <c r="L607" s="40"/>
      <c r="M607" s="190"/>
      <c r="N607" s="191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163</v>
      </c>
      <c r="AU607" s="18" t="s">
        <v>80</v>
      </c>
    </row>
    <row r="608" spans="1:65" s="2" customFormat="1" ht="21.75" customHeight="1">
      <c r="A608" s="35"/>
      <c r="B608" s="36"/>
      <c r="C608" s="174" t="s">
        <v>3085</v>
      </c>
      <c r="D608" s="174" t="s">
        <v>152</v>
      </c>
      <c r="E608" s="175" t="s">
        <v>3420</v>
      </c>
      <c r="F608" s="176" t="s">
        <v>4408</v>
      </c>
      <c r="G608" s="177" t="s">
        <v>2320</v>
      </c>
      <c r="H608" s="178">
        <v>1</v>
      </c>
      <c r="I608" s="179"/>
      <c r="J608" s="180">
        <f>ROUND(I608*H608,2)</f>
        <v>0</v>
      </c>
      <c r="K608" s="176" t="s">
        <v>19</v>
      </c>
      <c r="L608" s="40"/>
      <c r="M608" s="181" t="s">
        <v>19</v>
      </c>
      <c r="N608" s="182" t="s">
        <v>43</v>
      </c>
      <c r="O608" s="65"/>
      <c r="P608" s="183">
        <f>O608*H608</f>
        <v>0</v>
      </c>
      <c r="Q608" s="183">
        <v>0</v>
      </c>
      <c r="R608" s="183">
        <f>Q608*H608</f>
        <v>0</v>
      </c>
      <c r="S608" s="183">
        <v>0</v>
      </c>
      <c r="T608" s="184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85" t="s">
        <v>157</v>
      </c>
      <c r="AT608" s="185" t="s">
        <v>152</v>
      </c>
      <c r="AU608" s="185" t="s">
        <v>80</v>
      </c>
      <c r="AY608" s="18" t="s">
        <v>149</v>
      </c>
      <c r="BE608" s="186">
        <f>IF(N608="základní",J608,0)</f>
        <v>0</v>
      </c>
      <c r="BF608" s="186">
        <f>IF(N608="snížená",J608,0)</f>
        <v>0</v>
      </c>
      <c r="BG608" s="186">
        <f>IF(N608="zákl. přenesená",J608,0)</f>
        <v>0</v>
      </c>
      <c r="BH608" s="186">
        <f>IF(N608="sníž. přenesená",J608,0)</f>
        <v>0</v>
      </c>
      <c r="BI608" s="186">
        <f>IF(N608="nulová",J608,0)</f>
        <v>0</v>
      </c>
      <c r="BJ608" s="18" t="s">
        <v>80</v>
      </c>
      <c r="BK608" s="186">
        <f>ROUND(I608*H608,2)</f>
        <v>0</v>
      </c>
      <c r="BL608" s="18" t="s">
        <v>157</v>
      </c>
      <c r="BM608" s="185" t="s">
        <v>3088</v>
      </c>
    </row>
    <row r="609" spans="1:47" s="2" customFormat="1" ht="29.25">
      <c r="A609" s="35"/>
      <c r="B609" s="36"/>
      <c r="C609" s="37"/>
      <c r="D609" s="187" t="s">
        <v>163</v>
      </c>
      <c r="E609" s="37"/>
      <c r="F609" s="188" t="s">
        <v>4446</v>
      </c>
      <c r="G609" s="37"/>
      <c r="H609" s="37"/>
      <c r="I609" s="189"/>
      <c r="J609" s="37"/>
      <c r="K609" s="37"/>
      <c r="L609" s="40"/>
      <c r="M609" s="190"/>
      <c r="N609" s="191"/>
      <c r="O609" s="65"/>
      <c r="P609" s="65"/>
      <c r="Q609" s="65"/>
      <c r="R609" s="65"/>
      <c r="S609" s="65"/>
      <c r="T609" s="66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163</v>
      </c>
      <c r="AU609" s="18" t="s">
        <v>80</v>
      </c>
    </row>
    <row r="610" spans="1:65" s="2" customFormat="1" ht="24.2" customHeight="1">
      <c r="A610" s="35"/>
      <c r="B610" s="36"/>
      <c r="C610" s="174" t="s">
        <v>2731</v>
      </c>
      <c r="D610" s="174" t="s">
        <v>152</v>
      </c>
      <c r="E610" s="175" t="s">
        <v>3422</v>
      </c>
      <c r="F610" s="176" t="s">
        <v>4410</v>
      </c>
      <c r="G610" s="177" t="s">
        <v>2320</v>
      </c>
      <c r="H610" s="178">
        <v>1</v>
      </c>
      <c r="I610" s="179"/>
      <c r="J610" s="180">
        <f>ROUND(I610*H610,2)</f>
        <v>0</v>
      </c>
      <c r="K610" s="176" t="s">
        <v>19</v>
      </c>
      <c r="L610" s="40"/>
      <c r="M610" s="181" t="s">
        <v>19</v>
      </c>
      <c r="N610" s="182" t="s">
        <v>43</v>
      </c>
      <c r="O610" s="65"/>
      <c r="P610" s="183">
        <f>O610*H610</f>
        <v>0</v>
      </c>
      <c r="Q610" s="183">
        <v>0</v>
      </c>
      <c r="R610" s="183">
        <f>Q610*H610</f>
        <v>0</v>
      </c>
      <c r="S610" s="183">
        <v>0</v>
      </c>
      <c r="T610" s="184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5" t="s">
        <v>157</v>
      </c>
      <c r="AT610" s="185" t="s">
        <v>152</v>
      </c>
      <c r="AU610" s="185" t="s">
        <v>80</v>
      </c>
      <c r="AY610" s="18" t="s">
        <v>149</v>
      </c>
      <c r="BE610" s="186">
        <f>IF(N610="základní",J610,0)</f>
        <v>0</v>
      </c>
      <c r="BF610" s="186">
        <f>IF(N610="snížená",J610,0)</f>
        <v>0</v>
      </c>
      <c r="BG610" s="186">
        <f>IF(N610="zákl. přenesená",J610,0)</f>
        <v>0</v>
      </c>
      <c r="BH610" s="186">
        <f>IF(N610="sníž. přenesená",J610,0)</f>
        <v>0</v>
      </c>
      <c r="BI610" s="186">
        <f>IF(N610="nulová",J610,0)</f>
        <v>0</v>
      </c>
      <c r="BJ610" s="18" t="s">
        <v>80</v>
      </c>
      <c r="BK610" s="186">
        <f>ROUND(I610*H610,2)</f>
        <v>0</v>
      </c>
      <c r="BL610" s="18" t="s">
        <v>157</v>
      </c>
      <c r="BM610" s="185" t="s">
        <v>3091</v>
      </c>
    </row>
    <row r="611" spans="1:47" s="2" customFormat="1" ht="29.25">
      <c r="A611" s="35"/>
      <c r="B611" s="36"/>
      <c r="C611" s="37"/>
      <c r="D611" s="187" t="s">
        <v>163</v>
      </c>
      <c r="E611" s="37"/>
      <c r="F611" s="188" t="s">
        <v>4447</v>
      </c>
      <c r="G611" s="37"/>
      <c r="H611" s="37"/>
      <c r="I611" s="189"/>
      <c r="J611" s="37"/>
      <c r="K611" s="37"/>
      <c r="L611" s="40"/>
      <c r="M611" s="190"/>
      <c r="N611" s="191"/>
      <c r="O611" s="65"/>
      <c r="P611" s="65"/>
      <c r="Q611" s="65"/>
      <c r="R611" s="65"/>
      <c r="S611" s="65"/>
      <c r="T611" s="66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T611" s="18" t="s">
        <v>163</v>
      </c>
      <c r="AU611" s="18" t="s">
        <v>80</v>
      </c>
    </row>
    <row r="612" spans="1:65" s="2" customFormat="1" ht="24.2" customHeight="1">
      <c r="A612" s="35"/>
      <c r="B612" s="36"/>
      <c r="C612" s="174" t="s">
        <v>3092</v>
      </c>
      <c r="D612" s="174" t="s">
        <v>152</v>
      </c>
      <c r="E612" s="175" t="s">
        <v>3424</v>
      </c>
      <c r="F612" s="176" t="s">
        <v>4378</v>
      </c>
      <c r="G612" s="177" t="s">
        <v>2320</v>
      </c>
      <c r="H612" s="178">
        <v>1</v>
      </c>
      <c r="I612" s="179"/>
      <c r="J612" s="180">
        <f>ROUND(I612*H612,2)</f>
        <v>0</v>
      </c>
      <c r="K612" s="176" t="s">
        <v>19</v>
      </c>
      <c r="L612" s="40"/>
      <c r="M612" s="181" t="s">
        <v>19</v>
      </c>
      <c r="N612" s="182" t="s">
        <v>43</v>
      </c>
      <c r="O612" s="65"/>
      <c r="P612" s="183">
        <f>O612*H612</f>
        <v>0</v>
      </c>
      <c r="Q612" s="183">
        <v>0</v>
      </c>
      <c r="R612" s="183">
        <f>Q612*H612</f>
        <v>0</v>
      </c>
      <c r="S612" s="183">
        <v>0</v>
      </c>
      <c r="T612" s="184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5" t="s">
        <v>157</v>
      </c>
      <c r="AT612" s="185" t="s">
        <v>152</v>
      </c>
      <c r="AU612" s="185" t="s">
        <v>80</v>
      </c>
      <c r="AY612" s="18" t="s">
        <v>149</v>
      </c>
      <c r="BE612" s="186">
        <f>IF(N612="základní",J612,0)</f>
        <v>0</v>
      </c>
      <c r="BF612" s="186">
        <f>IF(N612="snížená",J612,0)</f>
        <v>0</v>
      </c>
      <c r="BG612" s="186">
        <f>IF(N612="zákl. přenesená",J612,0)</f>
        <v>0</v>
      </c>
      <c r="BH612" s="186">
        <f>IF(N612="sníž. přenesená",J612,0)</f>
        <v>0</v>
      </c>
      <c r="BI612" s="186">
        <f>IF(N612="nulová",J612,0)</f>
        <v>0</v>
      </c>
      <c r="BJ612" s="18" t="s">
        <v>80</v>
      </c>
      <c r="BK612" s="186">
        <f>ROUND(I612*H612,2)</f>
        <v>0</v>
      </c>
      <c r="BL612" s="18" t="s">
        <v>157</v>
      </c>
      <c r="BM612" s="185" t="s">
        <v>3095</v>
      </c>
    </row>
    <row r="613" spans="1:47" s="2" customFormat="1" ht="29.25">
      <c r="A613" s="35"/>
      <c r="B613" s="36"/>
      <c r="C613" s="37"/>
      <c r="D613" s="187" t="s">
        <v>163</v>
      </c>
      <c r="E613" s="37"/>
      <c r="F613" s="188" t="s">
        <v>4448</v>
      </c>
      <c r="G613" s="37"/>
      <c r="H613" s="37"/>
      <c r="I613" s="189"/>
      <c r="J613" s="37"/>
      <c r="K613" s="37"/>
      <c r="L613" s="40"/>
      <c r="M613" s="190"/>
      <c r="N613" s="191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163</v>
      </c>
      <c r="AU613" s="18" t="s">
        <v>80</v>
      </c>
    </row>
    <row r="614" spans="1:65" s="2" customFormat="1" ht="16.5" customHeight="1">
      <c r="A614" s="35"/>
      <c r="B614" s="36"/>
      <c r="C614" s="174" t="s">
        <v>2733</v>
      </c>
      <c r="D614" s="174" t="s">
        <v>152</v>
      </c>
      <c r="E614" s="175" t="s">
        <v>3426</v>
      </c>
      <c r="F614" s="176" t="s">
        <v>4380</v>
      </c>
      <c r="G614" s="177" t="s">
        <v>2320</v>
      </c>
      <c r="H614" s="178">
        <v>1</v>
      </c>
      <c r="I614" s="179"/>
      <c r="J614" s="180">
        <f>ROUND(I614*H614,2)</f>
        <v>0</v>
      </c>
      <c r="K614" s="176" t="s">
        <v>19</v>
      </c>
      <c r="L614" s="40"/>
      <c r="M614" s="181" t="s">
        <v>19</v>
      </c>
      <c r="N614" s="182" t="s">
        <v>43</v>
      </c>
      <c r="O614" s="65"/>
      <c r="P614" s="183">
        <f>O614*H614</f>
        <v>0</v>
      </c>
      <c r="Q614" s="183">
        <v>0</v>
      </c>
      <c r="R614" s="183">
        <f>Q614*H614</f>
        <v>0</v>
      </c>
      <c r="S614" s="183">
        <v>0</v>
      </c>
      <c r="T614" s="184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85" t="s">
        <v>157</v>
      </c>
      <c r="AT614" s="185" t="s">
        <v>152</v>
      </c>
      <c r="AU614" s="185" t="s">
        <v>80</v>
      </c>
      <c r="AY614" s="18" t="s">
        <v>149</v>
      </c>
      <c r="BE614" s="186">
        <f>IF(N614="základní",J614,0)</f>
        <v>0</v>
      </c>
      <c r="BF614" s="186">
        <f>IF(N614="snížená",J614,0)</f>
        <v>0</v>
      </c>
      <c r="BG614" s="186">
        <f>IF(N614="zákl. přenesená",J614,0)</f>
        <v>0</v>
      </c>
      <c r="BH614" s="186">
        <f>IF(N614="sníž. přenesená",J614,0)</f>
        <v>0</v>
      </c>
      <c r="BI614" s="186">
        <f>IF(N614="nulová",J614,0)</f>
        <v>0</v>
      </c>
      <c r="BJ614" s="18" t="s">
        <v>80</v>
      </c>
      <c r="BK614" s="186">
        <f>ROUND(I614*H614,2)</f>
        <v>0</v>
      </c>
      <c r="BL614" s="18" t="s">
        <v>157</v>
      </c>
      <c r="BM614" s="185" t="s">
        <v>3098</v>
      </c>
    </row>
    <row r="615" spans="1:47" s="2" customFormat="1" ht="29.25">
      <c r="A615" s="35"/>
      <c r="B615" s="36"/>
      <c r="C615" s="37"/>
      <c r="D615" s="187" t="s">
        <v>163</v>
      </c>
      <c r="E615" s="37"/>
      <c r="F615" s="188" t="s">
        <v>4449</v>
      </c>
      <c r="G615" s="37"/>
      <c r="H615" s="37"/>
      <c r="I615" s="189"/>
      <c r="J615" s="37"/>
      <c r="K615" s="37"/>
      <c r="L615" s="40"/>
      <c r="M615" s="190"/>
      <c r="N615" s="191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163</v>
      </c>
      <c r="AU615" s="18" t="s">
        <v>80</v>
      </c>
    </row>
    <row r="616" spans="1:65" s="2" customFormat="1" ht="16.5" customHeight="1">
      <c r="A616" s="35"/>
      <c r="B616" s="36"/>
      <c r="C616" s="174" t="s">
        <v>3099</v>
      </c>
      <c r="D616" s="174" t="s">
        <v>152</v>
      </c>
      <c r="E616" s="175" t="s">
        <v>3428</v>
      </c>
      <c r="F616" s="176" t="s">
        <v>4382</v>
      </c>
      <c r="G616" s="177" t="s">
        <v>2320</v>
      </c>
      <c r="H616" s="178">
        <v>1</v>
      </c>
      <c r="I616" s="179"/>
      <c r="J616" s="180">
        <f>ROUND(I616*H616,2)</f>
        <v>0</v>
      </c>
      <c r="K616" s="176" t="s">
        <v>19</v>
      </c>
      <c r="L616" s="40"/>
      <c r="M616" s="181" t="s">
        <v>19</v>
      </c>
      <c r="N616" s="182" t="s">
        <v>43</v>
      </c>
      <c r="O616" s="65"/>
      <c r="P616" s="183">
        <f>O616*H616</f>
        <v>0</v>
      </c>
      <c r="Q616" s="183">
        <v>0</v>
      </c>
      <c r="R616" s="183">
        <f>Q616*H616</f>
        <v>0</v>
      </c>
      <c r="S616" s="183">
        <v>0</v>
      </c>
      <c r="T616" s="184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157</v>
      </c>
      <c r="AT616" s="185" t="s">
        <v>152</v>
      </c>
      <c r="AU616" s="185" t="s">
        <v>80</v>
      </c>
      <c r="AY616" s="18" t="s">
        <v>149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80</v>
      </c>
      <c r="BK616" s="186">
        <f>ROUND(I616*H616,2)</f>
        <v>0</v>
      </c>
      <c r="BL616" s="18" t="s">
        <v>157</v>
      </c>
      <c r="BM616" s="185" t="s">
        <v>3102</v>
      </c>
    </row>
    <row r="617" spans="1:47" s="2" customFormat="1" ht="29.25">
      <c r="A617" s="35"/>
      <c r="B617" s="36"/>
      <c r="C617" s="37"/>
      <c r="D617" s="187" t="s">
        <v>163</v>
      </c>
      <c r="E617" s="37"/>
      <c r="F617" s="188" t="s">
        <v>4450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163</v>
      </c>
      <c r="AU617" s="18" t="s">
        <v>80</v>
      </c>
    </row>
    <row r="618" spans="1:65" s="2" customFormat="1" ht="21.75" customHeight="1">
      <c r="A618" s="35"/>
      <c r="B618" s="36"/>
      <c r="C618" s="174" t="s">
        <v>2736</v>
      </c>
      <c r="D618" s="174" t="s">
        <v>152</v>
      </c>
      <c r="E618" s="175" t="s">
        <v>3429</v>
      </c>
      <c r="F618" s="176" t="s">
        <v>4384</v>
      </c>
      <c r="G618" s="177" t="s">
        <v>2320</v>
      </c>
      <c r="H618" s="178">
        <v>1</v>
      </c>
      <c r="I618" s="179"/>
      <c r="J618" s="180">
        <f>ROUND(I618*H618,2)</f>
        <v>0</v>
      </c>
      <c r="K618" s="176" t="s">
        <v>19</v>
      </c>
      <c r="L618" s="40"/>
      <c r="M618" s="181" t="s">
        <v>19</v>
      </c>
      <c r="N618" s="182" t="s">
        <v>43</v>
      </c>
      <c r="O618" s="65"/>
      <c r="P618" s="183">
        <f>O618*H618</f>
        <v>0</v>
      </c>
      <c r="Q618" s="183">
        <v>0</v>
      </c>
      <c r="R618" s="183">
        <f>Q618*H618</f>
        <v>0</v>
      </c>
      <c r="S618" s="183">
        <v>0</v>
      </c>
      <c r="T618" s="184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85" t="s">
        <v>157</v>
      </c>
      <c r="AT618" s="185" t="s">
        <v>152</v>
      </c>
      <c r="AU618" s="185" t="s">
        <v>80</v>
      </c>
      <c r="AY618" s="18" t="s">
        <v>149</v>
      </c>
      <c r="BE618" s="186">
        <f>IF(N618="základní",J618,0)</f>
        <v>0</v>
      </c>
      <c r="BF618" s="186">
        <f>IF(N618="snížená",J618,0)</f>
        <v>0</v>
      </c>
      <c r="BG618" s="186">
        <f>IF(N618="zákl. přenesená",J618,0)</f>
        <v>0</v>
      </c>
      <c r="BH618" s="186">
        <f>IF(N618="sníž. přenesená",J618,0)</f>
        <v>0</v>
      </c>
      <c r="BI618" s="186">
        <f>IF(N618="nulová",J618,0)</f>
        <v>0</v>
      </c>
      <c r="BJ618" s="18" t="s">
        <v>80</v>
      </c>
      <c r="BK618" s="186">
        <f>ROUND(I618*H618,2)</f>
        <v>0</v>
      </c>
      <c r="BL618" s="18" t="s">
        <v>157</v>
      </c>
      <c r="BM618" s="185" t="s">
        <v>3105</v>
      </c>
    </row>
    <row r="619" spans="1:47" s="2" customFormat="1" ht="29.25">
      <c r="A619" s="35"/>
      <c r="B619" s="36"/>
      <c r="C619" s="37"/>
      <c r="D619" s="187" t="s">
        <v>163</v>
      </c>
      <c r="E619" s="37"/>
      <c r="F619" s="188" t="s">
        <v>4451</v>
      </c>
      <c r="G619" s="37"/>
      <c r="H619" s="37"/>
      <c r="I619" s="189"/>
      <c r="J619" s="37"/>
      <c r="K619" s="37"/>
      <c r="L619" s="40"/>
      <c r="M619" s="190"/>
      <c r="N619" s="191"/>
      <c r="O619" s="65"/>
      <c r="P619" s="65"/>
      <c r="Q619" s="65"/>
      <c r="R619" s="65"/>
      <c r="S619" s="65"/>
      <c r="T619" s="66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T619" s="18" t="s">
        <v>163</v>
      </c>
      <c r="AU619" s="18" t="s">
        <v>80</v>
      </c>
    </row>
    <row r="620" spans="1:65" s="2" customFormat="1" ht="16.5" customHeight="1">
      <c r="A620" s="35"/>
      <c r="B620" s="36"/>
      <c r="C620" s="174" t="s">
        <v>3106</v>
      </c>
      <c r="D620" s="174" t="s">
        <v>152</v>
      </c>
      <c r="E620" s="175" t="s">
        <v>3430</v>
      </c>
      <c r="F620" s="176" t="s">
        <v>4386</v>
      </c>
      <c r="G620" s="177" t="s">
        <v>2320</v>
      </c>
      <c r="H620" s="178">
        <v>1</v>
      </c>
      <c r="I620" s="179"/>
      <c r="J620" s="180">
        <f>ROUND(I620*H620,2)</f>
        <v>0</v>
      </c>
      <c r="K620" s="176" t="s">
        <v>19</v>
      </c>
      <c r="L620" s="40"/>
      <c r="M620" s="181" t="s">
        <v>19</v>
      </c>
      <c r="N620" s="182" t="s">
        <v>43</v>
      </c>
      <c r="O620" s="65"/>
      <c r="P620" s="183">
        <f>O620*H620</f>
        <v>0</v>
      </c>
      <c r="Q620" s="183">
        <v>0</v>
      </c>
      <c r="R620" s="183">
        <f>Q620*H620</f>
        <v>0</v>
      </c>
      <c r="S620" s="183">
        <v>0</v>
      </c>
      <c r="T620" s="184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5" t="s">
        <v>157</v>
      </c>
      <c r="AT620" s="185" t="s">
        <v>152</v>
      </c>
      <c r="AU620" s="185" t="s">
        <v>80</v>
      </c>
      <c r="AY620" s="18" t="s">
        <v>149</v>
      </c>
      <c r="BE620" s="186">
        <f>IF(N620="základní",J620,0)</f>
        <v>0</v>
      </c>
      <c r="BF620" s="186">
        <f>IF(N620="snížená",J620,0)</f>
        <v>0</v>
      </c>
      <c r="BG620" s="186">
        <f>IF(N620="zákl. přenesená",J620,0)</f>
        <v>0</v>
      </c>
      <c r="BH620" s="186">
        <f>IF(N620="sníž. přenesená",J620,0)</f>
        <v>0</v>
      </c>
      <c r="BI620" s="186">
        <f>IF(N620="nulová",J620,0)</f>
        <v>0</v>
      </c>
      <c r="BJ620" s="18" t="s">
        <v>80</v>
      </c>
      <c r="BK620" s="186">
        <f>ROUND(I620*H620,2)</f>
        <v>0</v>
      </c>
      <c r="BL620" s="18" t="s">
        <v>157</v>
      </c>
      <c r="BM620" s="185" t="s">
        <v>3109</v>
      </c>
    </row>
    <row r="621" spans="1:47" s="2" customFormat="1" ht="29.25">
      <c r="A621" s="35"/>
      <c r="B621" s="36"/>
      <c r="C621" s="37"/>
      <c r="D621" s="187" t="s">
        <v>163</v>
      </c>
      <c r="E621" s="37"/>
      <c r="F621" s="188" t="s">
        <v>4452</v>
      </c>
      <c r="G621" s="37"/>
      <c r="H621" s="37"/>
      <c r="I621" s="189"/>
      <c r="J621" s="37"/>
      <c r="K621" s="37"/>
      <c r="L621" s="40"/>
      <c r="M621" s="190"/>
      <c r="N621" s="191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163</v>
      </c>
      <c r="AU621" s="18" t="s">
        <v>80</v>
      </c>
    </row>
    <row r="622" spans="1:65" s="2" customFormat="1" ht="16.5" customHeight="1">
      <c r="A622" s="35"/>
      <c r="B622" s="36"/>
      <c r="C622" s="174" t="s">
        <v>2738</v>
      </c>
      <c r="D622" s="174" t="s">
        <v>152</v>
      </c>
      <c r="E622" s="175" t="s">
        <v>3431</v>
      </c>
      <c r="F622" s="176" t="s">
        <v>4388</v>
      </c>
      <c r="G622" s="177" t="s">
        <v>2320</v>
      </c>
      <c r="H622" s="178">
        <v>2</v>
      </c>
      <c r="I622" s="179"/>
      <c r="J622" s="180">
        <f>ROUND(I622*H622,2)</f>
        <v>0</v>
      </c>
      <c r="K622" s="176" t="s">
        <v>19</v>
      </c>
      <c r="L622" s="40"/>
      <c r="M622" s="181" t="s">
        <v>19</v>
      </c>
      <c r="N622" s="182" t="s">
        <v>43</v>
      </c>
      <c r="O622" s="65"/>
      <c r="P622" s="183">
        <f>O622*H622</f>
        <v>0</v>
      </c>
      <c r="Q622" s="183">
        <v>0</v>
      </c>
      <c r="R622" s="183">
        <f>Q622*H622</f>
        <v>0</v>
      </c>
      <c r="S622" s="183">
        <v>0</v>
      </c>
      <c r="T622" s="184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5" t="s">
        <v>157</v>
      </c>
      <c r="AT622" s="185" t="s">
        <v>152</v>
      </c>
      <c r="AU622" s="185" t="s">
        <v>80</v>
      </c>
      <c r="AY622" s="18" t="s">
        <v>149</v>
      </c>
      <c r="BE622" s="186">
        <f>IF(N622="základní",J622,0)</f>
        <v>0</v>
      </c>
      <c r="BF622" s="186">
        <f>IF(N622="snížená",J622,0)</f>
        <v>0</v>
      </c>
      <c r="BG622" s="186">
        <f>IF(N622="zákl. přenesená",J622,0)</f>
        <v>0</v>
      </c>
      <c r="BH622" s="186">
        <f>IF(N622="sníž. přenesená",J622,0)</f>
        <v>0</v>
      </c>
      <c r="BI622" s="186">
        <f>IF(N622="nulová",J622,0)</f>
        <v>0</v>
      </c>
      <c r="BJ622" s="18" t="s">
        <v>80</v>
      </c>
      <c r="BK622" s="186">
        <f>ROUND(I622*H622,2)</f>
        <v>0</v>
      </c>
      <c r="BL622" s="18" t="s">
        <v>157</v>
      </c>
      <c r="BM622" s="185" t="s">
        <v>3112</v>
      </c>
    </row>
    <row r="623" spans="1:47" s="2" customFormat="1" ht="29.25">
      <c r="A623" s="35"/>
      <c r="B623" s="36"/>
      <c r="C623" s="37"/>
      <c r="D623" s="187" t="s">
        <v>163</v>
      </c>
      <c r="E623" s="37"/>
      <c r="F623" s="188" t="s">
        <v>4453</v>
      </c>
      <c r="G623" s="37"/>
      <c r="H623" s="37"/>
      <c r="I623" s="189"/>
      <c r="J623" s="37"/>
      <c r="K623" s="37"/>
      <c r="L623" s="40"/>
      <c r="M623" s="190"/>
      <c r="N623" s="191"/>
      <c r="O623" s="65"/>
      <c r="P623" s="65"/>
      <c r="Q623" s="65"/>
      <c r="R623" s="65"/>
      <c r="S623" s="65"/>
      <c r="T623" s="66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8" t="s">
        <v>163</v>
      </c>
      <c r="AU623" s="18" t="s">
        <v>80</v>
      </c>
    </row>
    <row r="624" spans="1:65" s="2" customFormat="1" ht="16.5" customHeight="1">
      <c r="A624" s="35"/>
      <c r="B624" s="36"/>
      <c r="C624" s="174" t="s">
        <v>3113</v>
      </c>
      <c r="D624" s="174" t="s">
        <v>152</v>
      </c>
      <c r="E624" s="175" t="s">
        <v>3432</v>
      </c>
      <c r="F624" s="176" t="s">
        <v>4390</v>
      </c>
      <c r="G624" s="177" t="s">
        <v>2320</v>
      </c>
      <c r="H624" s="178">
        <v>2</v>
      </c>
      <c r="I624" s="179"/>
      <c r="J624" s="180">
        <f>ROUND(I624*H624,2)</f>
        <v>0</v>
      </c>
      <c r="K624" s="176" t="s">
        <v>19</v>
      </c>
      <c r="L624" s="40"/>
      <c r="M624" s="181" t="s">
        <v>19</v>
      </c>
      <c r="N624" s="182" t="s">
        <v>43</v>
      </c>
      <c r="O624" s="65"/>
      <c r="P624" s="183">
        <f>O624*H624</f>
        <v>0</v>
      </c>
      <c r="Q624" s="183">
        <v>0</v>
      </c>
      <c r="R624" s="183">
        <f>Q624*H624</f>
        <v>0</v>
      </c>
      <c r="S624" s="183">
        <v>0</v>
      </c>
      <c r="T624" s="184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85" t="s">
        <v>157</v>
      </c>
      <c r="AT624" s="185" t="s">
        <v>152</v>
      </c>
      <c r="AU624" s="185" t="s">
        <v>80</v>
      </c>
      <c r="AY624" s="18" t="s">
        <v>149</v>
      </c>
      <c r="BE624" s="186">
        <f>IF(N624="základní",J624,0)</f>
        <v>0</v>
      </c>
      <c r="BF624" s="186">
        <f>IF(N624="snížená",J624,0)</f>
        <v>0</v>
      </c>
      <c r="BG624" s="186">
        <f>IF(N624="zákl. přenesená",J624,0)</f>
        <v>0</v>
      </c>
      <c r="BH624" s="186">
        <f>IF(N624="sníž. přenesená",J624,0)</f>
        <v>0</v>
      </c>
      <c r="BI624" s="186">
        <f>IF(N624="nulová",J624,0)</f>
        <v>0</v>
      </c>
      <c r="BJ624" s="18" t="s">
        <v>80</v>
      </c>
      <c r="BK624" s="186">
        <f>ROUND(I624*H624,2)</f>
        <v>0</v>
      </c>
      <c r="BL624" s="18" t="s">
        <v>157</v>
      </c>
      <c r="BM624" s="185" t="s">
        <v>3116</v>
      </c>
    </row>
    <row r="625" spans="1:47" s="2" customFormat="1" ht="29.25">
      <c r="A625" s="35"/>
      <c r="B625" s="36"/>
      <c r="C625" s="37"/>
      <c r="D625" s="187" t="s">
        <v>163</v>
      </c>
      <c r="E625" s="37"/>
      <c r="F625" s="188" t="s">
        <v>4454</v>
      </c>
      <c r="G625" s="37"/>
      <c r="H625" s="37"/>
      <c r="I625" s="189"/>
      <c r="J625" s="37"/>
      <c r="K625" s="37"/>
      <c r="L625" s="40"/>
      <c r="M625" s="190"/>
      <c r="N625" s="191"/>
      <c r="O625" s="65"/>
      <c r="P625" s="65"/>
      <c r="Q625" s="65"/>
      <c r="R625" s="65"/>
      <c r="S625" s="65"/>
      <c r="T625" s="66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163</v>
      </c>
      <c r="AU625" s="18" t="s">
        <v>80</v>
      </c>
    </row>
    <row r="626" spans="1:65" s="2" customFormat="1" ht="16.5" customHeight="1">
      <c r="A626" s="35"/>
      <c r="B626" s="36"/>
      <c r="C626" s="174" t="s">
        <v>2741</v>
      </c>
      <c r="D626" s="174" t="s">
        <v>152</v>
      </c>
      <c r="E626" s="175" t="s">
        <v>3434</v>
      </c>
      <c r="F626" s="176" t="s">
        <v>4392</v>
      </c>
      <c r="G626" s="177" t="s">
        <v>2320</v>
      </c>
      <c r="H626" s="178">
        <v>2</v>
      </c>
      <c r="I626" s="179"/>
      <c r="J626" s="180">
        <f>ROUND(I626*H626,2)</f>
        <v>0</v>
      </c>
      <c r="K626" s="176" t="s">
        <v>19</v>
      </c>
      <c r="L626" s="40"/>
      <c r="M626" s="181" t="s">
        <v>19</v>
      </c>
      <c r="N626" s="182" t="s">
        <v>43</v>
      </c>
      <c r="O626" s="65"/>
      <c r="P626" s="183">
        <f>O626*H626</f>
        <v>0</v>
      </c>
      <c r="Q626" s="183">
        <v>0</v>
      </c>
      <c r="R626" s="183">
        <f>Q626*H626</f>
        <v>0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157</v>
      </c>
      <c r="AT626" s="185" t="s">
        <v>152</v>
      </c>
      <c r="AU626" s="185" t="s">
        <v>80</v>
      </c>
      <c r="AY626" s="18" t="s">
        <v>149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8" t="s">
        <v>80</v>
      </c>
      <c r="BK626" s="186">
        <f>ROUND(I626*H626,2)</f>
        <v>0</v>
      </c>
      <c r="BL626" s="18" t="s">
        <v>157</v>
      </c>
      <c r="BM626" s="185" t="s">
        <v>3119</v>
      </c>
    </row>
    <row r="627" spans="1:47" s="2" customFormat="1" ht="29.25">
      <c r="A627" s="35"/>
      <c r="B627" s="36"/>
      <c r="C627" s="37"/>
      <c r="D627" s="187" t="s">
        <v>163</v>
      </c>
      <c r="E627" s="37"/>
      <c r="F627" s="188" t="s">
        <v>4455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163</v>
      </c>
      <c r="AU627" s="18" t="s">
        <v>80</v>
      </c>
    </row>
    <row r="628" spans="1:65" s="2" customFormat="1" ht="16.5" customHeight="1">
      <c r="A628" s="35"/>
      <c r="B628" s="36"/>
      <c r="C628" s="174" t="s">
        <v>3120</v>
      </c>
      <c r="D628" s="174" t="s">
        <v>152</v>
      </c>
      <c r="E628" s="175" t="s">
        <v>3436</v>
      </c>
      <c r="F628" s="176" t="s">
        <v>4394</v>
      </c>
      <c r="G628" s="177" t="s">
        <v>2320</v>
      </c>
      <c r="H628" s="178">
        <v>2</v>
      </c>
      <c r="I628" s="179"/>
      <c r="J628" s="180">
        <f>ROUND(I628*H628,2)</f>
        <v>0</v>
      </c>
      <c r="K628" s="176" t="s">
        <v>19</v>
      </c>
      <c r="L628" s="40"/>
      <c r="M628" s="181" t="s">
        <v>19</v>
      </c>
      <c r="N628" s="182" t="s">
        <v>43</v>
      </c>
      <c r="O628" s="65"/>
      <c r="P628" s="183">
        <f>O628*H628</f>
        <v>0</v>
      </c>
      <c r="Q628" s="183">
        <v>0</v>
      </c>
      <c r="R628" s="183">
        <f>Q628*H628</f>
        <v>0</v>
      </c>
      <c r="S628" s="183">
        <v>0</v>
      </c>
      <c r="T628" s="184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5" t="s">
        <v>157</v>
      </c>
      <c r="AT628" s="185" t="s">
        <v>152</v>
      </c>
      <c r="AU628" s="185" t="s">
        <v>80</v>
      </c>
      <c r="AY628" s="18" t="s">
        <v>149</v>
      </c>
      <c r="BE628" s="186">
        <f>IF(N628="základní",J628,0)</f>
        <v>0</v>
      </c>
      <c r="BF628" s="186">
        <f>IF(N628="snížená",J628,0)</f>
        <v>0</v>
      </c>
      <c r="BG628" s="186">
        <f>IF(N628="zákl. přenesená",J628,0)</f>
        <v>0</v>
      </c>
      <c r="BH628" s="186">
        <f>IF(N628="sníž. přenesená",J628,0)</f>
        <v>0</v>
      </c>
      <c r="BI628" s="186">
        <f>IF(N628="nulová",J628,0)</f>
        <v>0</v>
      </c>
      <c r="BJ628" s="18" t="s">
        <v>80</v>
      </c>
      <c r="BK628" s="186">
        <f>ROUND(I628*H628,2)</f>
        <v>0</v>
      </c>
      <c r="BL628" s="18" t="s">
        <v>157</v>
      </c>
      <c r="BM628" s="185" t="s">
        <v>3123</v>
      </c>
    </row>
    <row r="629" spans="1:47" s="2" customFormat="1" ht="29.25">
      <c r="A629" s="35"/>
      <c r="B629" s="36"/>
      <c r="C629" s="37"/>
      <c r="D629" s="187" t="s">
        <v>163</v>
      </c>
      <c r="E629" s="37"/>
      <c r="F629" s="188" t="s">
        <v>4456</v>
      </c>
      <c r="G629" s="37"/>
      <c r="H629" s="37"/>
      <c r="I629" s="189"/>
      <c r="J629" s="37"/>
      <c r="K629" s="37"/>
      <c r="L629" s="40"/>
      <c r="M629" s="190"/>
      <c r="N629" s="191"/>
      <c r="O629" s="65"/>
      <c r="P629" s="65"/>
      <c r="Q629" s="65"/>
      <c r="R629" s="65"/>
      <c r="S629" s="65"/>
      <c r="T629" s="66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163</v>
      </c>
      <c r="AU629" s="18" t="s">
        <v>80</v>
      </c>
    </row>
    <row r="630" spans="1:65" s="2" customFormat="1" ht="16.5" customHeight="1">
      <c r="A630" s="35"/>
      <c r="B630" s="36"/>
      <c r="C630" s="174" t="s">
        <v>2743</v>
      </c>
      <c r="D630" s="174" t="s">
        <v>152</v>
      </c>
      <c r="E630" s="175" t="s">
        <v>3438</v>
      </c>
      <c r="F630" s="176" t="s">
        <v>4398</v>
      </c>
      <c r="G630" s="177" t="s">
        <v>2320</v>
      </c>
      <c r="H630" s="178">
        <v>2</v>
      </c>
      <c r="I630" s="179"/>
      <c r="J630" s="180">
        <f>ROUND(I630*H630,2)</f>
        <v>0</v>
      </c>
      <c r="K630" s="176" t="s">
        <v>19</v>
      </c>
      <c r="L630" s="40"/>
      <c r="M630" s="181" t="s">
        <v>19</v>
      </c>
      <c r="N630" s="182" t="s">
        <v>43</v>
      </c>
      <c r="O630" s="65"/>
      <c r="P630" s="183">
        <f>O630*H630</f>
        <v>0</v>
      </c>
      <c r="Q630" s="183">
        <v>0</v>
      </c>
      <c r="R630" s="183">
        <f>Q630*H630</f>
        <v>0</v>
      </c>
      <c r="S630" s="183">
        <v>0</v>
      </c>
      <c r="T630" s="184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5" t="s">
        <v>157</v>
      </c>
      <c r="AT630" s="185" t="s">
        <v>152</v>
      </c>
      <c r="AU630" s="185" t="s">
        <v>80</v>
      </c>
      <c r="AY630" s="18" t="s">
        <v>149</v>
      </c>
      <c r="BE630" s="186">
        <f>IF(N630="základní",J630,0)</f>
        <v>0</v>
      </c>
      <c r="BF630" s="186">
        <f>IF(N630="snížená",J630,0)</f>
        <v>0</v>
      </c>
      <c r="BG630" s="186">
        <f>IF(N630="zákl. přenesená",J630,0)</f>
        <v>0</v>
      </c>
      <c r="BH630" s="186">
        <f>IF(N630="sníž. přenesená",J630,0)</f>
        <v>0</v>
      </c>
      <c r="BI630" s="186">
        <f>IF(N630="nulová",J630,0)</f>
        <v>0</v>
      </c>
      <c r="BJ630" s="18" t="s">
        <v>80</v>
      </c>
      <c r="BK630" s="186">
        <f>ROUND(I630*H630,2)</f>
        <v>0</v>
      </c>
      <c r="BL630" s="18" t="s">
        <v>157</v>
      </c>
      <c r="BM630" s="185" t="s">
        <v>3126</v>
      </c>
    </row>
    <row r="631" spans="1:47" s="2" customFormat="1" ht="29.25">
      <c r="A631" s="35"/>
      <c r="B631" s="36"/>
      <c r="C631" s="37"/>
      <c r="D631" s="187" t="s">
        <v>163</v>
      </c>
      <c r="E631" s="37"/>
      <c r="F631" s="188" t="s">
        <v>4457</v>
      </c>
      <c r="G631" s="37"/>
      <c r="H631" s="37"/>
      <c r="I631" s="189"/>
      <c r="J631" s="37"/>
      <c r="K631" s="37"/>
      <c r="L631" s="40"/>
      <c r="M631" s="190"/>
      <c r="N631" s="191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8" t="s">
        <v>163</v>
      </c>
      <c r="AU631" s="18" t="s">
        <v>80</v>
      </c>
    </row>
    <row r="632" spans="1:65" s="2" customFormat="1" ht="16.5" customHeight="1">
      <c r="A632" s="35"/>
      <c r="B632" s="36"/>
      <c r="C632" s="174" t="s">
        <v>3127</v>
      </c>
      <c r="D632" s="174" t="s">
        <v>152</v>
      </c>
      <c r="E632" s="175" t="s">
        <v>3440</v>
      </c>
      <c r="F632" s="176" t="s">
        <v>4402</v>
      </c>
      <c r="G632" s="177" t="s">
        <v>2320</v>
      </c>
      <c r="H632" s="178">
        <v>4</v>
      </c>
      <c r="I632" s="179"/>
      <c r="J632" s="180">
        <f>ROUND(I632*H632,2)</f>
        <v>0</v>
      </c>
      <c r="K632" s="176" t="s">
        <v>19</v>
      </c>
      <c r="L632" s="40"/>
      <c r="M632" s="181" t="s">
        <v>19</v>
      </c>
      <c r="N632" s="182" t="s">
        <v>43</v>
      </c>
      <c r="O632" s="65"/>
      <c r="P632" s="183">
        <f>O632*H632</f>
        <v>0</v>
      </c>
      <c r="Q632" s="183">
        <v>0</v>
      </c>
      <c r="R632" s="183">
        <f>Q632*H632</f>
        <v>0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157</v>
      </c>
      <c r="AT632" s="185" t="s">
        <v>152</v>
      </c>
      <c r="AU632" s="185" t="s">
        <v>80</v>
      </c>
      <c r="AY632" s="18" t="s">
        <v>149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80</v>
      </c>
      <c r="BK632" s="186">
        <f>ROUND(I632*H632,2)</f>
        <v>0</v>
      </c>
      <c r="BL632" s="18" t="s">
        <v>157</v>
      </c>
      <c r="BM632" s="185" t="s">
        <v>3130</v>
      </c>
    </row>
    <row r="633" spans="1:47" s="2" customFormat="1" ht="29.25">
      <c r="A633" s="35"/>
      <c r="B633" s="36"/>
      <c r="C633" s="37"/>
      <c r="D633" s="187" t="s">
        <v>163</v>
      </c>
      <c r="E633" s="37"/>
      <c r="F633" s="188" t="s">
        <v>4458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163</v>
      </c>
      <c r="AU633" s="18" t="s">
        <v>80</v>
      </c>
    </row>
    <row r="634" spans="1:65" s="2" customFormat="1" ht="16.5" customHeight="1">
      <c r="A634" s="35"/>
      <c r="B634" s="36"/>
      <c r="C634" s="174" t="s">
        <v>2745</v>
      </c>
      <c r="D634" s="174" t="s">
        <v>152</v>
      </c>
      <c r="E634" s="175" t="s">
        <v>4459</v>
      </c>
      <c r="F634" s="176" t="s">
        <v>4404</v>
      </c>
      <c r="G634" s="177" t="s">
        <v>2359</v>
      </c>
      <c r="H634" s="178">
        <v>2</v>
      </c>
      <c r="I634" s="179"/>
      <c r="J634" s="180">
        <f>ROUND(I634*H634,2)</f>
        <v>0</v>
      </c>
      <c r="K634" s="176" t="s">
        <v>19</v>
      </c>
      <c r="L634" s="40"/>
      <c r="M634" s="181" t="s">
        <v>19</v>
      </c>
      <c r="N634" s="182" t="s">
        <v>43</v>
      </c>
      <c r="O634" s="65"/>
      <c r="P634" s="183">
        <f>O634*H634</f>
        <v>0</v>
      </c>
      <c r="Q634" s="183">
        <v>0</v>
      </c>
      <c r="R634" s="183">
        <f>Q634*H634</f>
        <v>0</v>
      </c>
      <c r="S634" s="183">
        <v>0</v>
      </c>
      <c r="T634" s="184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5" t="s">
        <v>157</v>
      </c>
      <c r="AT634" s="185" t="s">
        <v>152</v>
      </c>
      <c r="AU634" s="185" t="s">
        <v>80</v>
      </c>
      <c r="AY634" s="18" t="s">
        <v>149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18" t="s">
        <v>80</v>
      </c>
      <c r="BK634" s="186">
        <f>ROUND(I634*H634,2)</f>
        <v>0</v>
      </c>
      <c r="BL634" s="18" t="s">
        <v>157</v>
      </c>
      <c r="BM634" s="185" t="s">
        <v>3133</v>
      </c>
    </row>
    <row r="635" spans="1:47" s="2" customFormat="1" ht="29.25">
      <c r="A635" s="35"/>
      <c r="B635" s="36"/>
      <c r="C635" s="37"/>
      <c r="D635" s="187" t="s">
        <v>163</v>
      </c>
      <c r="E635" s="37"/>
      <c r="F635" s="188" t="s">
        <v>4460</v>
      </c>
      <c r="G635" s="37"/>
      <c r="H635" s="37"/>
      <c r="I635" s="189"/>
      <c r="J635" s="37"/>
      <c r="K635" s="37"/>
      <c r="L635" s="40"/>
      <c r="M635" s="190"/>
      <c r="N635" s="191"/>
      <c r="O635" s="65"/>
      <c r="P635" s="65"/>
      <c r="Q635" s="65"/>
      <c r="R635" s="65"/>
      <c r="S635" s="65"/>
      <c r="T635" s="66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163</v>
      </c>
      <c r="AU635" s="18" t="s">
        <v>80</v>
      </c>
    </row>
    <row r="636" spans="1:65" s="2" customFormat="1" ht="24.2" customHeight="1">
      <c r="A636" s="35"/>
      <c r="B636" s="36"/>
      <c r="C636" s="174" t="s">
        <v>3134</v>
      </c>
      <c r="D636" s="174" t="s">
        <v>152</v>
      </c>
      <c r="E636" s="175" t="s">
        <v>4461</v>
      </c>
      <c r="F636" s="176" t="s">
        <v>4406</v>
      </c>
      <c r="G636" s="177" t="s">
        <v>2320</v>
      </c>
      <c r="H636" s="178">
        <v>1</v>
      </c>
      <c r="I636" s="179"/>
      <c r="J636" s="180">
        <f>ROUND(I636*H636,2)</f>
        <v>0</v>
      </c>
      <c r="K636" s="176" t="s">
        <v>19</v>
      </c>
      <c r="L636" s="40"/>
      <c r="M636" s="181" t="s">
        <v>19</v>
      </c>
      <c r="N636" s="182" t="s">
        <v>43</v>
      </c>
      <c r="O636" s="65"/>
      <c r="P636" s="183">
        <f>O636*H636</f>
        <v>0</v>
      </c>
      <c r="Q636" s="183">
        <v>0</v>
      </c>
      <c r="R636" s="183">
        <f>Q636*H636</f>
        <v>0</v>
      </c>
      <c r="S636" s="183">
        <v>0</v>
      </c>
      <c r="T636" s="184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85" t="s">
        <v>157</v>
      </c>
      <c r="AT636" s="185" t="s">
        <v>152</v>
      </c>
      <c r="AU636" s="185" t="s">
        <v>80</v>
      </c>
      <c r="AY636" s="18" t="s">
        <v>149</v>
      </c>
      <c r="BE636" s="186">
        <f>IF(N636="základní",J636,0)</f>
        <v>0</v>
      </c>
      <c r="BF636" s="186">
        <f>IF(N636="snížená",J636,0)</f>
        <v>0</v>
      </c>
      <c r="BG636" s="186">
        <f>IF(N636="zákl. přenesená",J636,0)</f>
        <v>0</v>
      </c>
      <c r="BH636" s="186">
        <f>IF(N636="sníž. přenesená",J636,0)</f>
        <v>0</v>
      </c>
      <c r="BI636" s="186">
        <f>IF(N636="nulová",J636,0)</f>
        <v>0</v>
      </c>
      <c r="BJ636" s="18" t="s">
        <v>80</v>
      </c>
      <c r="BK636" s="186">
        <f>ROUND(I636*H636,2)</f>
        <v>0</v>
      </c>
      <c r="BL636" s="18" t="s">
        <v>157</v>
      </c>
      <c r="BM636" s="185" t="s">
        <v>3137</v>
      </c>
    </row>
    <row r="637" spans="1:47" s="2" customFormat="1" ht="29.25">
      <c r="A637" s="35"/>
      <c r="B637" s="36"/>
      <c r="C637" s="37"/>
      <c r="D637" s="187" t="s">
        <v>163</v>
      </c>
      <c r="E637" s="37"/>
      <c r="F637" s="188" t="s">
        <v>4462</v>
      </c>
      <c r="G637" s="37"/>
      <c r="H637" s="37"/>
      <c r="I637" s="189"/>
      <c r="J637" s="37"/>
      <c r="K637" s="37"/>
      <c r="L637" s="40"/>
      <c r="M637" s="190"/>
      <c r="N637" s="191"/>
      <c r="O637" s="65"/>
      <c r="P637" s="65"/>
      <c r="Q637" s="65"/>
      <c r="R637" s="65"/>
      <c r="S637" s="65"/>
      <c r="T637" s="66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T637" s="18" t="s">
        <v>163</v>
      </c>
      <c r="AU637" s="18" t="s">
        <v>80</v>
      </c>
    </row>
    <row r="638" spans="1:65" s="2" customFormat="1" ht="24.2" customHeight="1">
      <c r="A638" s="35"/>
      <c r="B638" s="36"/>
      <c r="C638" s="174" t="s">
        <v>2747</v>
      </c>
      <c r="D638" s="174" t="s">
        <v>152</v>
      </c>
      <c r="E638" s="175" t="s">
        <v>4463</v>
      </c>
      <c r="F638" s="176" t="s">
        <v>4406</v>
      </c>
      <c r="G638" s="177" t="s">
        <v>2320</v>
      </c>
      <c r="H638" s="178">
        <v>1</v>
      </c>
      <c r="I638" s="179"/>
      <c r="J638" s="180">
        <f>ROUND(I638*H638,2)</f>
        <v>0</v>
      </c>
      <c r="K638" s="176" t="s">
        <v>19</v>
      </c>
      <c r="L638" s="40"/>
      <c r="M638" s="181" t="s">
        <v>19</v>
      </c>
      <c r="N638" s="182" t="s">
        <v>43</v>
      </c>
      <c r="O638" s="65"/>
      <c r="P638" s="183">
        <f>O638*H638</f>
        <v>0</v>
      </c>
      <c r="Q638" s="183">
        <v>0</v>
      </c>
      <c r="R638" s="183">
        <f>Q638*H638</f>
        <v>0</v>
      </c>
      <c r="S638" s="183">
        <v>0</v>
      </c>
      <c r="T638" s="184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85" t="s">
        <v>157</v>
      </c>
      <c r="AT638" s="185" t="s">
        <v>152</v>
      </c>
      <c r="AU638" s="185" t="s">
        <v>80</v>
      </c>
      <c r="AY638" s="18" t="s">
        <v>149</v>
      </c>
      <c r="BE638" s="186">
        <f>IF(N638="základní",J638,0)</f>
        <v>0</v>
      </c>
      <c r="BF638" s="186">
        <f>IF(N638="snížená",J638,0)</f>
        <v>0</v>
      </c>
      <c r="BG638" s="186">
        <f>IF(N638="zákl. přenesená",J638,0)</f>
        <v>0</v>
      </c>
      <c r="BH638" s="186">
        <f>IF(N638="sníž. přenesená",J638,0)</f>
        <v>0</v>
      </c>
      <c r="BI638" s="186">
        <f>IF(N638="nulová",J638,0)</f>
        <v>0</v>
      </c>
      <c r="BJ638" s="18" t="s">
        <v>80</v>
      </c>
      <c r="BK638" s="186">
        <f>ROUND(I638*H638,2)</f>
        <v>0</v>
      </c>
      <c r="BL638" s="18" t="s">
        <v>157</v>
      </c>
      <c r="BM638" s="185" t="s">
        <v>3140</v>
      </c>
    </row>
    <row r="639" spans="1:47" s="2" customFormat="1" ht="29.25">
      <c r="A639" s="35"/>
      <c r="B639" s="36"/>
      <c r="C639" s="37"/>
      <c r="D639" s="187" t="s">
        <v>163</v>
      </c>
      <c r="E639" s="37"/>
      <c r="F639" s="188" t="s">
        <v>4464</v>
      </c>
      <c r="G639" s="37"/>
      <c r="H639" s="37"/>
      <c r="I639" s="189"/>
      <c r="J639" s="37"/>
      <c r="K639" s="37"/>
      <c r="L639" s="40"/>
      <c r="M639" s="190"/>
      <c r="N639" s="191"/>
      <c r="O639" s="65"/>
      <c r="P639" s="65"/>
      <c r="Q639" s="65"/>
      <c r="R639" s="65"/>
      <c r="S639" s="65"/>
      <c r="T639" s="66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T639" s="18" t="s">
        <v>163</v>
      </c>
      <c r="AU639" s="18" t="s">
        <v>80</v>
      </c>
    </row>
    <row r="640" spans="1:65" s="2" customFormat="1" ht="21.75" customHeight="1">
      <c r="A640" s="35"/>
      <c r="B640" s="36"/>
      <c r="C640" s="174" t="s">
        <v>3141</v>
      </c>
      <c r="D640" s="174" t="s">
        <v>152</v>
      </c>
      <c r="E640" s="175" t="s">
        <v>4465</v>
      </c>
      <c r="F640" s="176" t="s">
        <v>4408</v>
      </c>
      <c r="G640" s="177" t="s">
        <v>2320</v>
      </c>
      <c r="H640" s="178">
        <v>1</v>
      </c>
      <c r="I640" s="179"/>
      <c r="J640" s="180">
        <f>ROUND(I640*H640,2)</f>
        <v>0</v>
      </c>
      <c r="K640" s="176" t="s">
        <v>19</v>
      </c>
      <c r="L640" s="40"/>
      <c r="M640" s="181" t="s">
        <v>19</v>
      </c>
      <c r="N640" s="182" t="s">
        <v>43</v>
      </c>
      <c r="O640" s="65"/>
      <c r="P640" s="183">
        <f>O640*H640</f>
        <v>0</v>
      </c>
      <c r="Q640" s="183">
        <v>0</v>
      </c>
      <c r="R640" s="183">
        <f>Q640*H640</f>
        <v>0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157</v>
      </c>
      <c r="AT640" s="185" t="s">
        <v>152</v>
      </c>
      <c r="AU640" s="185" t="s">
        <v>80</v>
      </c>
      <c r="AY640" s="18" t="s">
        <v>149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8" t="s">
        <v>80</v>
      </c>
      <c r="BK640" s="186">
        <f>ROUND(I640*H640,2)</f>
        <v>0</v>
      </c>
      <c r="BL640" s="18" t="s">
        <v>157</v>
      </c>
      <c r="BM640" s="185" t="s">
        <v>3144</v>
      </c>
    </row>
    <row r="641" spans="1:47" s="2" customFormat="1" ht="29.25">
      <c r="A641" s="35"/>
      <c r="B641" s="36"/>
      <c r="C641" s="37"/>
      <c r="D641" s="187" t="s">
        <v>163</v>
      </c>
      <c r="E641" s="37"/>
      <c r="F641" s="188" t="s">
        <v>4466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163</v>
      </c>
      <c r="AU641" s="18" t="s">
        <v>80</v>
      </c>
    </row>
    <row r="642" spans="1:65" s="2" customFormat="1" ht="24.2" customHeight="1">
      <c r="A642" s="35"/>
      <c r="B642" s="36"/>
      <c r="C642" s="174" t="s">
        <v>2750</v>
      </c>
      <c r="D642" s="174" t="s">
        <v>152</v>
      </c>
      <c r="E642" s="175" t="s">
        <v>4467</v>
      </c>
      <c r="F642" s="176" t="s">
        <v>4410</v>
      </c>
      <c r="G642" s="177" t="s">
        <v>2320</v>
      </c>
      <c r="H642" s="178">
        <v>1</v>
      </c>
      <c r="I642" s="179"/>
      <c r="J642" s="180">
        <f>ROUND(I642*H642,2)</f>
        <v>0</v>
      </c>
      <c r="K642" s="176" t="s">
        <v>19</v>
      </c>
      <c r="L642" s="40"/>
      <c r="M642" s="181" t="s">
        <v>19</v>
      </c>
      <c r="N642" s="182" t="s">
        <v>43</v>
      </c>
      <c r="O642" s="65"/>
      <c r="P642" s="183">
        <f>O642*H642</f>
        <v>0</v>
      </c>
      <c r="Q642" s="183">
        <v>0</v>
      </c>
      <c r="R642" s="183">
        <f>Q642*H642</f>
        <v>0</v>
      </c>
      <c r="S642" s="183">
        <v>0</v>
      </c>
      <c r="T642" s="184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85" t="s">
        <v>157</v>
      </c>
      <c r="AT642" s="185" t="s">
        <v>152</v>
      </c>
      <c r="AU642" s="185" t="s">
        <v>80</v>
      </c>
      <c r="AY642" s="18" t="s">
        <v>149</v>
      </c>
      <c r="BE642" s="186">
        <f>IF(N642="základní",J642,0)</f>
        <v>0</v>
      </c>
      <c r="BF642" s="186">
        <f>IF(N642="snížená",J642,0)</f>
        <v>0</v>
      </c>
      <c r="BG642" s="186">
        <f>IF(N642="zákl. přenesená",J642,0)</f>
        <v>0</v>
      </c>
      <c r="BH642" s="186">
        <f>IF(N642="sníž. přenesená",J642,0)</f>
        <v>0</v>
      </c>
      <c r="BI642" s="186">
        <f>IF(N642="nulová",J642,0)</f>
        <v>0</v>
      </c>
      <c r="BJ642" s="18" t="s">
        <v>80</v>
      </c>
      <c r="BK642" s="186">
        <f>ROUND(I642*H642,2)</f>
        <v>0</v>
      </c>
      <c r="BL642" s="18" t="s">
        <v>157</v>
      </c>
      <c r="BM642" s="185" t="s">
        <v>3147</v>
      </c>
    </row>
    <row r="643" spans="1:47" s="2" customFormat="1" ht="29.25">
      <c r="A643" s="35"/>
      <c r="B643" s="36"/>
      <c r="C643" s="37"/>
      <c r="D643" s="187" t="s">
        <v>163</v>
      </c>
      <c r="E643" s="37"/>
      <c r="F643" s="188" t="s">
        <v>4468</v>
      </c>
      <c r="G643" s="37"/>
      <c r="H643" s="37"/>
      <c r="I643" s="189"/>
      <c r="J643" s="37"/>
      <c r="K643" s="37"/>
      <c r="L643" s="40"/>
      <c r="M643" s="190"/>
      <c r="N643" s="191"/>
      <c r="O643" s="65"/>
      <c r="P643" s="65"/>
      <c r="Q643" s="65"/>
      <c r="R643" s="65"/>
      <c r="S643" s="65"/>
      <c r="T643" s="66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T643" s="18" t="s">
        <v>163</v>
      </c>
      <c r="AU643" s="18" t="s">
        <v>80</v>
      </c>
    </row>
    <row r="644" spans="2:63" s="12" customFormat="1" ht="25.9" customHeight="1">
      <c r="B644" s="158"/>
      <c r="C644" s="159"/>
      <c r="D644" s="160" t="s">
        <v>71</v>
      </c>
      <c r="E644" s="161" t="s">
        <v>2421</v>
      </c>
      <c r="F644" s="161" t="s">
        <v>4469</v>
      </c>
      <c r="G644" s="159"/>
      <c r="H644" s="159"/>
      <c r="I644" s="162"/>
      <c r="J644" s="163">
        <f>BK644</f>
        <v>0</v>
      </c>
      <c r="K644" s="159"/>
      <c r="L644" s="164"/>
      <c r="M644" s="165"/>
      <c r="N644" s="166"/>
      <c r="O644" s="166"/>
      <c r="P644" s="167">
        <f>SUM(P645:P652)</f>
        <v>0</v>
      </c>
      <c r="Q644" s="166"/>
      <c r="R644" s="167">
        <f>SUM(R645:R652)</f>
        <v>0</v>
      </c>
      <c r="S644" s="166"/>
      <c r="T644" s="168">
        <f>SUM(T645:T652)</f>
        <v>0</v>
      </c>
      <c r="AR644" s="169" t="s">
        <v>80</v>
      </c>
      <c r="AT644" s="170" t="s">
        <v>71</v>
      </c>
      <c r="AU644" s="170" t="s">
        <v>72</v>
      </c>
      <c r="AY644" s="169" t="s">
        <v>149</v>
      </c>
      <c r="BK644" s="171">
        <f>SUM(BK645:BK652)</f>
        <v>0</v>
      </c>
    </row>
    <row r="645" spans="1:65" s="2" customFormat="1" ht="16.5" customHeight="1">
      <c r="A645" s="35"/>
      <c r="B645" s="36"/>
      <c r="C645" s="174" t="s">
        <v>3148</v>
      </c>
      <c r="D645" s="174" t="s">
        <v>152</v>
      </c>
      <c r="E645" s="175" t="s">
        <v>2423</v>
      </c>
      <c r="F645" s="176" t="s">
        <v>4470</v>
      </c>
      <c r="G645" s="177" t="s">
        <v>2359</v>
      </c>
      <c r="H645" s="178">
        <v>1</v>
      </c>
      <c r="I645" s="179"/>
      <c r="J645" s="180">
        <f>ROUND(I645*H645,2)</f>
        <v>0</v>
      </c>
      <c r="K645" s="176" t="s">
        <v>19</v>
      </c>
      <c r="L645" s="40"/>
      <c r="M645" s="181" t="s">
        <v>19</v>
      </c>
      <c r="N645" s="182" t="s">
        <v>43</v>
      </c>
      <c r="O645" s="65"/>
      <c r="P645" s="183">
        <f>O645*H645</f>
        <v>0</v>
      </c>
      <c r="Q645" s="183">
        <v>0</v>
      </c>
      <c r="R645" s="183">
        <f>Q645*H645</f>
        <v>0</v>
      </c>
      <c r="S645" s="183">
        <v>0</v>
      </c>
      <c r="T645" s="184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157</v>
      </c>
      <c r="AT645" s="185" t="s">
        <v>152</v>
      </c>
      <c r="AU645" s="185" t="s">
        <v>80</v>
      </c>
      <c r="AY645" s="18" t="s">
        <v>149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80</v>
      </c>
      <c r="BK645" s="186">
        <f>ROUND(I645*H645,2)</f>
        <v>0</v>
      </c>
      <c r="BL645" s="18" t="s">
        <v>157</v>
      </c>
      <c r="BM645" s="185" t="s">
        <v>3151</v>
      </c>
    </row>
    <row r="646" spans="1:47" s="2" customFormat="1" ht="97.5">
      <c r="A646" s="35"/>
      <c r="B646" s="36"/>
      <c r="C646" s="37"/>
      <c r="D646" s="187" t="s">
        <v>163</v>
      </c>
      <c r="E646" s="37"/>
      <c r="F646" s="188" t="s">
        <v>4471</v>
      </c>
      <c r="G646" s="37"/>
      <c r="H646" s="37"/>
      <c r="I646" s="189"/>
      <c r="J646" s="37"/>
      <c r="K646" s="37"/>
      <c r="L646" s="40"/>
      <c r="M646" s="190"/>
      <c r="N646" s="191"/>
      <c r="O646" s="65"/>
      <c r="P646" s="65"/>
      <c r="Q646" s="65"/>
      <c r="R646" s="65"/>
      <c r="S646" s="65"/>
      <c r="T646" s="66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163</v>
      </c>
      <c r="AU646" s="18" t="s">
        <v>80</v>
      </c>
    </row>
    <row r="647" spans="1:65" s="2" customFormat="1" ht="16.5" customHeight="1">
      <c r="A647" s="35"/>
      <c r="B647" s="36"/>
      <c r="C647" s="174" t="s">
        <v>2752</v>
      </c>
      <c r="D647" s="174" t="s">
        <v>152</v>
      </c>
      <c r="E647" s="175" t="s">
        <v>2426</v>
      </c>
      <c r="F647" s="176" t="s">
        <v>4472</v>
      </c>
      <c r="G647" s="177" t="s">
        <v>2359</v>
      </c>
      <c r="H647" s="178">
        <v>1</v>
      </c>
      <c r="I647" s="179"/>
      <c r="J647" s="180">
        <f>ROUND(I647*H647,2)</f>
        <v>0</v>
      </c>
      <c r="K647" s="176" t="s">
        <v>19</v>
      </c>
      <c r="L647" s="40"/>
      <c r="M647" s="181" t="s">
        <v>19</v>
      </c>
      <c r="N647" s="182" t="s">
        <v>43</v>
      </c>
      <c r="O647" s="65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5" t="s">
        <v>157</v>
      </c>
      <c r="AT647" s="185" t="s">
        <v>152</v>
      </c>
      <c r="AU647" s="185" t="s">
        <v>80</v>
      </c>
      <c r="AY647" s="18" t="s">
        <v>149</v>
      </c>
      <c r="BE647" s="186">
        <f>IF(N647="základní",J647,0)</f>
        <v>0</v>
      </c>
      <c r="BF647" s="186">
        <f>IF(N647="snížená",J647,0)</f>
        <v>0</v>
      </c>
      <c r="BG647" s="186">
        <f>IF(N647="zákl. přenesená",J647,0)</f>
        <v>0</v>
      </c>
      <c r="BH647" s="186">
        <f>IF(N647="sníž. přenesená",J647,0)</f>
        <v>0</v>
      </c>
      <c r="BI647" s="186">
        <f>IF(N647="nulová",J647,0)</f>
        <v>0</v>
      </c>
      <c r="BJ647" s="18" t="s">
        <v>80</v>
      </c>
      <c r="BK647" s="186">
        <f>ROUND(I647*H647,2)</f>
        <v>0</v>
      </c>
      <c r="BL647" s="18" t="s">
        <v>157</v>
      </c>
      <c r="BM647" s="185" t="s">
        <v>3154</v>
      </c>
    </row>
    <row r="648" spans="1:47" s="2" customFormat="1" ht="97.5">
      <c r="A648" s="35"/>
      <c r="B648" s="36"/>
      <c r="C648" s="37"/>
      <c r="D648" s="187" t="s">
        <v>163</v>
      </c>
      <c r="E648" s="37"/>
      <c r="F648" s="188" t="s">
        <v>4473</v>
      </c>
      <c r="G648" s="37"/>
      <c r="H648" s="37"/>
      <c r="I648" s="189"/>
      <c r="J648" s="37"/>
      <c r="K648" s="37"/>
      <c r="L648" s="40"/>
      <c r="M648" s="190"/>
      <c r="N648" s="191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163</v>
      </c>
      <c r="AU648" s="18" t="s">
        <v>80</v>
      </c>
    </row>
    <row r="649" spans="1:65" s="2" customFormat="1" ht="16.5" customHeight="1">
      <c r="A649" s="35"/>
      <c r="B649" s="36"/>
      <c r="C649" s="174" t="s">
        <v>3155</v>
      </c>
      <c r="D649" s="174" t="s">
        <v>152</v>
      </c>
      <c r="E649" s="175" t="s">
        <v>2429</v>
      </c>
      <c r="F649" s="176" t="s">
        <v>4474</v>
      </c>
      <c r="G649" s="177" t="s">
        <v>2359</v>
      </c>
      <c r="H649" s="178">
        <v>1</v>
      </c>
      <c r="I649" s="179"/>
      <c r="J649" s="180">
        <f>ROUND(I649*H649,2)</f>
        <v>0</v>
      </c>
      <c r="K649" s="176" t="s">
        <v>19</v>
      </c>
      <c r="L649" s="40"/>
      <c r="M649" s="181" t="s">
        <v>19</v>
      </c>
      <c r="N649" s="182" t="s">
        <v>43</v>
      </c>
      <c r="O649" s="65"/>
      <c r="P649" s="183">
        <f>O649*H649</f>
        <v>0</v>
      </c>
      <c r="Q649" s="183">
        <v>0</v>
      </c>
      <c r="R649" s="183">
        <f>Q649*H649</f>
        <v>0</v>
      </c>
      <c r="S649" s="183">
        <v>0</v>
      </c>
      <c r="T649" s="184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5" t="s">
        <v>157</v>
      </c>
      <c r="AT649" s="185" t="s">
        <v>152</v>
      </c>
      <c r="AU649" s="185" t="s">
        <v>80</v>
      </c>
      <c r="AY649" s="18" t="s">
        <v>149</v>
      </c>
      <c r="BE649" s="186">
        <f>IF(N649="základní",J649,0)</f>
        <v>0</v>
      </c>
      <c r="BF649" s="186">
        <f>IF(N649="snížená",J649,0)</f>
        <v>0</v>
      </c>
      <c r="BG649" s="186">
        <f>IF(N649="zákl. přenesená",J649,0)</f>
        <v>0</v>
      </c>
      <c r="BH649" s="186">
        <f>IF(N649="sníž. přenesená",J649,0)</f>
        <v>0</v>
      </c>
      <c r="BI649" s="186">
        <f>IF(N649="nulová",J649,0)</f>
        <v>0</v>
      </c>
      <c r="BJ649" s="18" t="s">
        <v>80</v>
      </c>
      <c r="BK649" s="186">
        <f>ROUND(I649*H649,2)</f>
        <v>0</v>
      </c>
      <c r="BL649" s="18" t="s">
        <v>157</v>
      </c>
      <c r="BM649" s="185" t="s">
        <v>3158</v>
      </c>
    </row>
    <row r="650" spans="1:47" s="2" customFormat="1" ht="97.5">
      <c r="A650" s="35"/>
      <c r="B650" s="36"/>
      <c r="C650" s="37"/>
      <c r="D650" s="187" t="s">
        <v>163</v>
      </c>
      <c r="E650" s="37"/>
      <c r="F650" s="188" t="s">
        <v>4475</v>
      </c>
      <c r="G650" s="37"/>
      <c r="H650" s="37"/>
      <c r="I650" s="189"/>
      <c r="J650" s="37"/>
      <c r="K650" s="37"/>
      <c r="L650" s="40"/>
      <c r="M650" s="190"/>
      <c r="N650" s="191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163</v>
      </c>
      <c r="AU650" s="18" t="s">
        <v>80</v>
      </c>
    </row>
    <row r="651" spans="1:65" s="2" customFormat="1" ht="16.5" customHeight="1">
      <c r="A651" s="35"/>
      <c r="B651" s="36"/>
      <c r="C651" s="174" t="s">
        <v>2754</v>
      </c>
      <c r="D651" s="174" t="s">
        <v>152</v>
      </c>
      <c r="E651" s="175" t="s">
        <v>2432</v>
      </c>
      <c r="F651" s="176" t="s">
        <v>4476</v>
      </c>
      <c r="G651" s="177" t="s">
        <v>2359</v>
      </c>
      <c r="H651" s="178">
        <v>1</v>
      </c>
      <c r="I651" s="179"/>
      <c r="J651" s="180">
        <f>ROUND(I651*H651,2)</f>
        <v>0</v>
      </c>
      <c r="K651" s="176" t="s">
        <v>19</v>
      </c>
      <c r="L651" s="40"/>
      <c r="M651" s="181" t="s">
        <v>19</v>
      </c>
      <c r="N651" s="182" t="s">
        <v>43</v>
      </c>
      <c r="O651" s="65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157</v>
      </c>
      <c r="AT651" s="185" t="s">
        <v>152</v>
      </c>
      <c r="AU651" s="185" t="s">
        <v>80</v>
      </c>
      <c r="AY651" s="18" t="s">
        <v>149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8" t="s">
        <v>80</v>
      </c>
      <c r="BK651" s="186">
        <f>ROUND(I651*H651,2)</f>
        <v>0</v>
      </c>
      <c r="BL651" s="18" t="s">
        <v>157</v>
      </c>
      <c r="BM651" s="185" t="s">
        <v>3161</v>
      </c>
    </row>
    <row r="652" spans="1:47" s="2" customFormat="1" ht="97.5">
      <c r="A652" s="35"/>
      <c r="B652" s="36"/>
      <c r="C652" s="37"/>
      <c r="D652" s="187" t="s">
        <v>163</v>
      </c>
      <c r="E652" s="37"/>
      <c r="F652" s="188" t="s">
        <v>4477</v>
      </c>
      <c r="G652" s="37"/>
      <c r="H652" s="37"/>
      <c r="I652" s="189"/>
      <c r="J652" s="37"/>
      <c r="K652" s="37"/>
      <c r="L652" s="40"/>
      <c r="M652" s="190"/>
      <c r="N652" s="191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163</v>
      </c>
      <c r="AU652" s="18" t="s">
        <v>80</v>
      </c>
    </row>
    <row r="653" spans="2:63" s="12" customFormat="1" ht="25.9" customHeight="1">
      <c r="B653" s="158"/>
      <c r="C653" s="159"/>
      <c r="D653" s="160" t="s">
        <v>71</v>
      </c>
      <c r="E653" s="161" t="s">
        <v>2445</v>
      </c>
      <c r="F653" s="161" t="s">
        <v>4478</v>
      </c>
      <c r="G653" s="159"/>
      <c r="H653" s="159"/>
      <c r="I653" s="162"/>
      <c r="J653" s="163">
        <f>BK653</f>
        <v>0</v>
      </c>
      <c r="K653" s="159"/>
      <c r="L653" s="164"/>
      <c r="M653" s="165"/>
      <c r="N653" s="166"/>
      <c r="O653" s="166"/>
      <c r="P653" s="167">
        <f>P654+P670+P684+P686+P692</f>
        <v>0</v>
      </c>
      <c r="Q653" s="166"/>
      <c r="R653" s="167">
        <f>R654+R670+R684+R686+R692</f>
        <v>0</v>
      </c>
      <c r="S653" s="166"/>
      <c r="T653" s="168">
        <f>T654+T670+T684+T686+T692</f>
        <v>0</v>
      </c>
      <c r="AR653" s="169" t="s">
        <v>80</v>
      </c>
      <c r="AT653" s="170" t="s">
        <v>71</v>
      </c>
      <c r="AU653" s="170" t="s">
        <v>72</v>
      </c>
      <c r="AY653" s="169" t="s">
        <v>149</v>
      </c>
      <c r="BK653" s="171">
        <f>BK654+BK670+BK684+BK686+BK692</f>
        <v>0</v>
      </c>
    </row>
    <row r="654" spans="2:63" s="12" customFormat="1" ht="22.9" customHeight="1">
      <c r="B654" s="158"/>
      <c r="C654" s="159"/>
      <c r="D654" s="160" t="s">
        <v>71</v>
      </c>
      <c r="E654" s="172" t="s">
        <v>2447</v>
      </c>
      <c r="F654" s="172" t="s">
        <v>4479</v>
      </c>
      <c r="G654" s="159"/>
      <c r="H654" s="159"/>
      <c r="I654" s="162"/>
      <c r="J654" s="173">
        <f>BK654</f>
        <v>0</v>
      </c>
      <c r="K654" s="159"/>
      <c r="L654" s="164"/>
      <c r="M654" s="165"/>
      <c r="N654" s="166"/>
      <c r="O654" s="166"/>
      <c r="P654" s="167">
        <f>SUM(P655:P669)</f>
        <v>0</v>
      </c>
      <c r="Q654" s="166"/>
      <c r="R654" s="167">
        <f>SUM(R655:R669)</f>
        <v>0</v>
      </c>
      <c r="S654" s="166"/>
      <c r="T654" s="168">
        <f>SUM(T655:T669)</f>
        <v>0</v>
      </c>
      <c r="AR654" s="169" t="s">
        <v>80</v>
      </c>
      <c r="AT654" s="170" t="s">
        <v>71</v>
      </c>
      <c r="AU654" s="170" t="s">
        <v>80</v>
      </c>
      <c r="AY654" s="169" t="s">
        <v>149</v>
      </c>
      <c r="BK654" s="171">
        <f>SUM(BK655:BK669)</f>
        <v>0</v>
      </c>
    </row>
    <row r="655" spans="1:65" s="2" customFormat="1" ht="16.5" customHeight="1">
      <c r="A655" s="35"/>
      <c r="B655" s="36"/>
      <c r="C655" s="174" t="s">
        <v>3162</v>
      </c>
      <c r="D655" s="174" t="s">
        <v>152</v>
      </c>
      <c r="E655" s="175" t="s">
        <v>4480</v>
      </c>
      <c r="F655" s="176" t="s">
        <v>4481</v>
      </c>
      <c r="G655" s="177" t="s">
        <v>247</v>
      </c>
      <c r="H655" s="178">
        <v>3300</v>
      </c>
      <c r="I655" s="179"/>
      <c r="J655" s="180">
        <f aca="true" t="shared" si="0" ref="J655:J669">ROUND(I655*H655,2)</f>
        <v>0</v>
      </c>
      <c r="K655" s="176" t="s">
        <v>19</v>
      </c>
      <c r="L655" s="40"/>
      <c r="M655" s="181" t="s">
        <v>19</v>
      </c>
      <c r="N655" s="182" t="s">
        <v>43</v>
      </c>
      <c r="O655" s="65"/>
      <c r="P655" s="183">
        <f aca="true" t="shared" si="1" ref="P655:P669">O655*H655</f>
        <v>0</v>
      </c>
      <c r="Q655" s="183">
        <v>0</v>
      </c>
      <c r="R655" s="183">
        <f aca="true" t="shared" si="2" ref="R655:R669">Q655*H655</f>
        <v>0</v>
      </c>
      <c r="S655" s="183">
        <v>0</v>
      </c>
      <c r="T655" s="184">
        <f aca="true" t="shared" si="3" ref="T655:T669"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5" t="s">
        <v>157</v>
      </c>
      <c r="AT655" s="185" t="s">
        <v>152</v>
      </c>
      <c r="AU655" s="185" t="s">
        <v>82</v>
      </c>
      <c r="AY655" s="18" t="s">
        <v>149</v>
      </c>
      <c r="BE655" s="186">
        <f aca="true" t="shared" si="4" ref="BE655:BE669">IF(N655="základní",J655,0)</f>
        <v>0</v>
      </c>
      <c r="BF655" s="186">
        <f aca="true" t="shared" si="5" ref="BF655:BF669">IF(N655="snížená",J655,0)</f>
        <v>0</v>
      </c>
      <c r="BG655" s="186">
        <f aca="true" t="shared" si="6" ref="BG655:BG669">IF(N655="zákl. přenesená",J655,0)</f>
        <v>0</v>
      </c>
      <c r="BH655" s="186">
        <f aca="true" t="shared" si="7" ref="BH655:BH669">IF(N655="sníž. přenesená",J655,0)</f>
        <v>0</v>
      </c>
      <c r="BI655" s="186">
        <f aca="true" t="shared" si="8" ref="BI655:BI669">IF(N655="nulová",J655,0)</f>
        <v>0</v>
      </c>
      <c r="BJ655" s="18" t="s">
        <v>80</v>
      </c>
      <c r="BK655" s="186">
        <f aca="true" t="shared" si="9" ref="BK655:BK669">ROUND(I655*H655,2)</f>
        <v>0</v>
      </c>
      <c r="BL655" s="18" t="s">
        <v>157</v>
      </c>
      <c r="BM655" s="185" t="s">
        <v>3165</v>
      </c>
    </row>
    <row r="656" spans="1:65" s="2" customFormat="1" ht="16.5" customHeight="1">
      <c r="A656" s="35"/>
      <c r="B656" s="36"/>
      <c r="C656" s="174" t="s">
        <v>2756</v>
      </c>
      <c r="D656" s="174" t="s">
        <v>152</v>
      </c>
      <c r="E656" s="175" t="s">
        <v>4482</v>
      </c>
      <c r="F656" s="176" t="s">
        <v>4483</v>
      </c>
      <c r="G656" s="177" t="s">
        <v>247</v>
      </c>
      <c r="H656" s="178">
        <v>1200</v>
      </c>
      <c r="I656" s="179"/>
      <c r="J656" s="180">
        <f t="shared" si="0"/>
        <v>0</v>
      </c>
      <c r="K656" s="176" t="s">
        <v>19</v>
      </c>
      <c r="L656" s="40"/>
      <c r="M656" s="181" t="s">
        <v>19</v>
      </c>
      <c r="N656" s="182" t="s">
        <v>43</v>
      </c>
      <c r="O656" s="65"/>
      <c r="P656" s="183">
        <f t="shared" si="1"/>
        <v>0</v>
      </c>
      <c r="Q656" s="183">
        <v>0</v>
      </c>
      <c r="R656" s="183">
        <f t="shared" si="2"/>
        <v>0</v>
      </c>
      <c r="S656" s="183">
        <v>0</v>
      </c>
      <c r="T656" s="184">
        <f t="shared" si="3"/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5" t="s">
        <v>157</v>
      </c>
      <c r="AT656" s="185" t="s">
        <v>152</v>
      </c>
      <c r="AU656" s="185" t="s">
        <v>82</v>
      </c>
      <c r="AY656" s="18" t="s">
        <v>149</v>
      </c>
      <c r="BE656" s="186">
        <f t="shared" si="4"/>
        <v>0</v>
      </c>
      <c r="BF656" s="186">
        <f t="shared" si="5"/>
        <v>0</v>
      </c>
      <c r="BG656" s="186">
        <f t="shared" si="6"/>
        <v>0</v>
      </c>
      <c r="BH656" s="186">
        <f t="shared" si="7"/>
        <v>0</v>
      </c>
      <c r="BI656" s="186">
        <f t="shared" si="8"/>
        <v>0</v>
      </c>
      <c r="BJ656" s="18" t="s">
        <v>80</v>
      </c>
      <c r="BK656" s="186">
        <f t="shared" si="9"/>
        <v>0</v>
      </c>
      <c r="BL656" s="18" t="s">
        <v>157</v>
      </c>
      <c r="BM656" s="185" t="s">
        <v>3169</v>
      </c>
    </row>
    <row r="657" spans="1:65" s="2" customFormat="1" ht="16.5" customHeight="1">
      <c r="A657" s="35"/>
      <c r="B657" s="36"/>
      <c r="C657" s="174" t="s">
        <v>3170</v>
      </c>
      <c r="D657" s="174" t="s">
        <v>152</v>
      </c>
      <c r="E657" s="175" t="s">
        <v>4484</v>
      </c>
      <c r="F657" s="176" t="s">
        <v>4485</v>
      </c>
      <c r="G657" s="177" t="s">
        <v>247</v>
      </c>
      <c r="H657" s="178">
        <v>1500</v>
      </c>
      <c r="I657" s="179"/>
      <c r="J657" s="180">
        <f t="shared" si="0"/>
        <v>0</v>
      </c>
      <c r="K657" s="176" t="s">
        <v>19</v>
      </c>
      <c r="L657" s="40"/>
      <c r="M657" s="181" t="s">
        <v>19</v>
      </c>
      <c r="N657" s="182" t="s">
        <v>43</v>
      </c>
      <c r="O657" s="65"/>
      <c r="P657" s="183">
        <f t="shared" si="1"/>
        <v>0</v>
      </c>
      <c r="Q657" s="183">
        <v>0</v>
      </c>
      <c r="R657" s="183">
        <f t="shared" si="2"/>
        <v>0</v>
      </c>
      <c r="S657" s="183">
        <v>0</v>
      </c>
      <c r="T657" s="184">
        <f t="shared" si="3"/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5" t="s">
        <v>157</v>
      </c>
      <c r="AT657" s="185" t="s">
        <v>152</v>
      </c>
      <c r="AU657" s="185" t="s">
        <v>82</v>
      </c>
      <c r="AY657" s="18" t="s">
        <v>149</v>
      </c>
      <c r="BE657" s="186">
        <f t="shared" si="4"/>
        <v>0</v>
      </c>
      <c r="BF657" s="186">
        <f t="shared" si="5"/>
        <v>0</v>
      </c>
      <c r="BG657" s="186">
        <f t="shared" si="6"/>
        <v>0</v>
      </c>
      <c r="BH657" s="186">
        <f t="shared" si="7"/>
        <v>0</v>
      </c>
      <c r="BI657" s="186">
        <f t="shared" si="8"/>
        <v>0</v>
      </c>
      <c r="BJ657" s="18" t="s">
        <v>80</v>
      </c>
      <c r="BK657" s="186">
        <f t="shared" si="9"/>
        <v>0</v>
      </c>
      <c r="BL657" s="18" t="s">
        <v>157</v>
      </c>
      <c r="BM657" s="185" t="s">
        <v>3173</v>
      </c>
    </row>
    <row r="658" spans="1:65" s="2" customFormat="1" ht="16.5" customHeight="1">
      <c r="A658" s="35"/>
      <c r="B658" s="36"/>
      <c r="C658" s="174" t="s">
        <v>2758</v>
      </c>
      <c r="D658" s="174" t="s">
        <v>152</v>
      </c>
      <c r="E658" s="175" t="s">
        <v>4486</v>
      </c>
      <c r="F658" s="176" t="s">
        <v>4487</v>
      </c>
      <c r="G658" s="177" t="s">
        <v>247</v>
      </c>
      <c r="H658" s="178">
        <v>1000</v>
      </c>
      <c r="I658" s="179"/>
      <c r="J658" s="180">
        <f t="shared" si="0"/>
        <v>0</v>
      </c>
      <c r="K658" s="176" t="s">
        <v>19</v>
      </c>
      <c r="L658" s="40"/>
      <c r="M658" s="181" t="s">
        <v>19</v>
      </c>
      <c r="N658" s="182" t="s">
        <v>43</v>
      </c>
      <c r="O658" s="65"/>
      <c r="P658" s="183">
        <f t="shared" si="1"/>
        <v>0</v>
      </c>
      <c r="Q658" s="183">
        <v>0</v>
      </c>
      <c r="R658" s="183">
        <f t="shared" si="2"/>
        <v>0</v>
      </c>
      <c r="S658" s="183">
        <v>0</v>
      </c>
      <c r="T658" s="184">
        <f t="shared" si="3"/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85" t="s">
        <v>157</v>
      </c>
      <c r="AT658" s="185" t="s">
        <v>152</v>
      </c>
      <c r="AU658" s="185" t="s">
        <v>82</v>
      </c>
      <c r="AY658" s="18" t="s">
        <v>149</v>
      </c>
      <c r="BE658" s="186">
        <f t="shared" si="4"/>
        <v>0</v>
      </c>
      <c r="BF658" s="186">
        <f t="shared" si="5"/>
        <v>0</v>
      </c>
      <c r="BG658" s="186">
        <f t="shared" si="6"/>
        <v>0</v>
      </c>
      <c r="BH658" s="186">
        <f t="shared" si="7"/>
        <v>0</v>
      </c>
      <c r="BI658" s="186">
        <f t="shared" si="8"/>
        <v>0</v>
      </c>
      <c r="BJ658" s="18" t="s">
        <v>80</v>
      </c>
      <c r="BK658" s="186">
        <f t="shared" si="9"/>
        <v>0</v>
      </c>
      <c r="BL658" s="18" t="s">
        <v>157</v>
      </c>
      <c r="BM658" s="185" t="s">
        <v>3176</v>
      </c>
    </row>
    <row r="659" spans="1:65" s="2" customFormat="1" ht="16.5" customHeight="1">
      <c r="A659" s="35"/>
      <c r="B659" s="36"/>
      <c r="C659" s="174" t="s">
        <v>3177</v>
      </c>
      <c r="D659" s="174" t="s">
        <v>152</v>
      </c>
      <c r="E659" s="175" t="s">
        <v>4488</v>
      </c>
      <c r="F659" s="176" t="s">
        <v>4489</v>
      </c>
      <c r="G659" s="177" t="s">
        <v>247</v>
      </c>
      <c r="H659" s="178">
        <v>1850</v>
      </c>
      <c r="I659" s="179"/>
      <c r="J659" s="180">
        <f t="shared" si="0"/>
        <v>0</v>
      </c>
      <c r="K659" s="176" t="s">
        <v>19</v>
      </c>
      <c r="L659" s="40"/>
      <c r="M659" s="181" t="s">
        <v>19</v>
      </c>
      <c r="N659" s="182" t="s">
        <v>43</v>
      </c>
      <c r="O659" s="65"/>
      <c r="P659" s="183">
        <f t="shared" si="1"/>
        <v>0</v>
      </c>
      <c r="Q659" s="183">
        <v>0</v>
      </c>
      <c r="R659" s="183">
        <f t="shared" si="2"/>
        <v>0</v>
      </c>
      <c r="S659" s="183">
        <v>0</v>
      </c>
      <c r="T659" s="184">
        <f t="shared" si="3"/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5" t="s">
        <v>157</v>
      </c>
      <c r="AT659" s="185" t="s">
        <v>152</v>
      </c>
      <c r="AU659" s="185" t="s">
        <v>82</v>
      </c>
      <c r="AY659" s="18" t="s">
        <v>149</v>
      </c>
      <c r="BE659" s="186">
        <f t="shared" si="4"/>
        <v>0</v>
      </c>
      <c r="BF659" s="186">
        <f t="shared" si="5"/>
        <v>0</v>
      </c>
      <c r="BG659" s="186">
        <f t="shared" si="6"/>
        <v>0</v>
      </c>
      <c r="BH659" s="186">
        <f t="shared" si="7"/>
        <v>0</v>
      </c>
      <c r="BI659" s="186">
        <f t="shared" si="8"/>
        <v>0</v>
      </c>
      <c r="BJ659" s="18" t="s">
        <v>80</v>
      </c>
      <c r="BK659" s="186">
        <f t="shared" si="9"/>
        <v>0</v>
      </c>
      <c r="BL659" s="18" t="s">
        <v>157</v>
      </c>
      <c r="BM659" s="185" t="s">
        <v>3180</v>
      </c>
    </row>
    <row r="660" spans="1:65" s="2" customFormat="1" ht="16.5" customHeight="1">
      <c r="A660" s="35"/>
      <c r="B660" s="36"/>
      <c r="C660" s="174" t="s">
        <v>2761</v>
      </c>
      <c r="D660" s="174" t="s">
        <v>152</v>
      </c>
      <c r="E660" s="175" t="s">
        <v>4490</v>
      </c>
      <c r="F660" s="176" t="s">
        <v>4491</v>
      </c>
      <c r="G660" s="177" t="s">
        <v>247</v>
      </c>
      <c r="H660" s="178">
        <v>350</v>
      </c>
      <c r="I660" s="179"/>
      <c r="J660" s="180">
        <f t="shared" si="0"/>
        <v>0</v>
      </c>
      <c r="K660" s="176" t="s">
        <v>19</v>
      </c>
      <c r="L660" s="40"/>
      <c r="M660" s="181" t="s">
        <v>19</v>
      </c>
      <c r="N660" s="182" t="s">
        <v>43</v>
      </c>
      <c r="O660" s="65"/>
      <c r="P660" s="183">
        <f t="shared" si="1"/>
        <v>0</v>
      </c>
      <c r="Q660" s="183">
        <v>0</v>
      </c>
      <c r="R660" s="183">
        <f t="shared" si="2"/>
        <v>0</v>
      </c>
      <c r="S660" s="183">
        <v>0</v>
      </c>
      <c r="T660" s="184">
        <f t="shared" si="3"/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85" t="s">
        <v>157</v>
      </c>
      <c r="AT660" s="185" t="s">
        <v>152</v>
      </c>
      <c r="AU660" s="185" t="s">
        <v>82</v>
      </c>
      <c r="AY660" s="18" t="s">
        <v>149</v>
      </c>
      <c r="BE660" s="186">
        <f t="shared" si="4"/>
        <v>0</v>
      </c>
      <c r="BF660" s="186">
        <f t="shared" si="5"/>
        <v>0</v>
      </c>
      <c r="BG660" s="186">
        <f t="shared" si="6"/>
        <v>0</v>
      </c>
      <c r="BH660" s="186">
        <f t="shared" si="7"/>
        <v>0</v>
      </c>
      <c r="BI660" s="186">
        <f t="shared" si="8"/>
        <v>0</v>
      </c>
      <c r="BJ660" s="18" t="s">
        <v>80</v>
      </c>
      <c r="BK660" s="186">
        <f t="shared" si="9"/>
        <v>0</v>
      </c>
      <c r="BL660" s="18" t="s">
        <v>157</v>
      </c>
      <c r="BM660" s="185" t="s">
        <v>3183</v>
      </c>
    </row>
    <row r="661" spans="1:65" s="2" customFormat="1" ht="16.5" customHeight="1">
      <c r="A661" s="35"/>
      <c r="B661" s="36"/>
      <c r="C661" s="174" t="s">
        <v>3184</v>
      </c>
      <c r="D661" s="174" t="s">
        <v>152</v>
      </c>
      <c r="E661" s="175" t="s">
        <v>4492</v>
      </c>
      <c r="F661" s="176" t="s">
        <v>4493</v>
      </c>
      <c r="G661" s="177" t="s">
        <v>247</v>
      </c>
      <c r="H661" s="178">
        <v>1500</v>
      </c>
      <c r="I661" s="179"/>
      <c r="J661" s="180">
        <f t="shared" si="0"/>
        <v>0</v>
      </c>
      <c r="K661" s="176" t="s">
        <v>19</v>
      </c>
      <c r="L661" s="40"/>
      <c r="M661" s="181" t="s">
        <v>19</v>
      </c>
      <c r="N661" s="182" t="s">
        <v>43</v>
      </c>
      <c r="O661" s="65"/>
      <c r="P661" s="183">
        <f t="shared" si="1"/>
        <v>0</v>
      </c>
      <c r="Q661" s="183">
        <v>0</v>
      </c>
      <c r="R661" s="183">
        <f t="shared" si="2"/>
        <v>0</v>
      </c>
      <c r="S661" s="183">
        <v>0</v>
      </c>
      <c r="T661" s="184">
        <f t="shared" si="3"/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5" t="s">
        <v>157</v>
      </c>
      <c r="AT661" s="185" t="s">
        <v>152</v>
      </c>
      <c r="AU661" s="185" t="s">
        <v>82</v>
      </c>
      <c r="AY661" s="18" t="s">
        <v>149</v>
      </c>
      <c r="BE661" s="186">
        <f t="shared" si="4"/>
        <v>0</v>
      </c>
      <c r="BF661" s="186">
        <f t="shared" si="5"/>
        <v>0</v>
      </c>
      <c r="BG661" s="186">
        <f t="shared" si="6"/>
        <v>0</v>
      </c>
      <c r="BH661" s="186">
        <f t="shared" si="7"/>
        <v>0</v>
      </c>
      <c r="BI661" s="186">
        <f t="shared" si="8"/>
        <v>0</v>
      </c>
      <c r="BJ661" s="18" t="s">
        <v>80</v>
      </c>
      <c r="BK661" s="186">
        <f t="shared" si="9"/>
        <v>0</v>
      </c>
      <c r="BL661" s="18" t="s">
        <v>157</v>
      </c>
      <c r="BM661" s="185" t="s">
        <v>3187</v>
      </c>
    </row>
    <row r="662" spans="1:65" s="2" customFormat="1" ht="16.5" customHeight="1">
      <c r="A662" s="35"/>
      <c r="B662" s="36"/>
      <c r="C662" s="174" t="s">
        <v>2763</v>
      </c>
      <c r="D662" s="174" t="s">
        <v>152</v>
      </c>
      <c r="E662" s="175" t="s">
        <v>4494</v>
      </c>
      <c r="F662" s="176" t="s">
        <v>4495</v>
      </c>
      <c r="G662" s="177" t="s">
        <v>247</v>
      </c>
      <c r="H662" s="178">
        <v>400</v>
      </c>
      <c r="I662" s="179"/>
      <c r="J662" s="180">
        <f t="shared" si="0"/>
        <v>0</v>
      </c>
      <c r="K662" s="176" t="s">
        <v>19</v>
      </c>
      <c r="L662" s="40"/>
      <c r="M662" s="181" t="s">
        <v>19</v>
      </c>
      <c r="N662" s="182" t="s">
        <v>43</v>
      </c>
      <c r="O662" s="65"/>
      <c r="P662" s="183">
        <f t="shared" si="1"/>
        <v>0</v>
      </c>
      <c r="Q662" s="183">
        <v>0</v>
      </c>
      <c r="R662" s="183">
        <f t="shared" si="2"/>
        <v>0</v>
      </c>
      <c r="S662" s="183">
        <v>0</v>
      </c>
      <c r="T662" s="184">
        <f t="shared" si="3"/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5" t="s">
        <v>157</v>
      </c>
      <c r="AT662" s="185" t="s">
        <v>152</v>
      </c>
      <c r="AU662" s="185" t="s">
        <v>82</v>
      </c>
      <c r="AY662" s="18" t="s">
        <v>149</v>
      </c>
      <c r="BE662" s="186">
        <f t="shared" si="4"/>
        <v>0</v>
      </c>
      <c r="BF662" s="186">
        <f t="shared" si="5"/>
        <v>0</v>
      </c>
      <c r="BG662" s="186">
        <f t="shared" si="6"/>
        <v>0</v>
      </c>
      <c r="BH662" s="186">
        <f t="shared" si="7"/>
        <v>0</v>
      </c>
      <c r="BI662" s="186">
        <f t="shared" si="8"/>
        <v>0</v>
      </c>
      <c r="BJ662" s="18" t="s">
        <v>80</v>
      </c>
      <c r="BK662" s="186">
        <f t="shared" si="9"/>
        <v>0</v>
      </c>
      <c r="BL662" s="18" t="s">
        <v>157</v>
      </c>
      <c r="BM662" s="185" t="s">
        <v>3190</v>
      </c>
    </row>
    <row r="663" spans="1:65" s="2" customFormat="1" ht="16.5" customHeight="1">
      <c r="A663" s="35"/>
      <c r="B663" s="36"/>
      <c r="C663" s="174" t="s">
        <v>3191</v>
      </c>
      <c r="D663" s="174" t="s">
        <v>152</v>
      </c>
      <c r="E663" s="175" t="s">
        <v>4496</v>
      </c>
      <c r="F663" s="176" t="s">
        <v>4497</v>
      </c>
      <c r="G663" s="177" t="s">
        <v>247</v>
      </c>
      <c r="H663" s="178">
        <v>40</v>
      </c>
      <c r="I663" s="179"/>
      <c r="J663" s="180">
        <f t="shared" si="0"/>
        <v>0</v>
      </c>
      <c r="K663" s="176" t="s">
        <v>19</v>
      </c>
      <c r="L663" s="40"/>
      <c r="M663" s="181" t="s">
        <v>19</v>
      </c>
      <c r="N663" s="182" t="s">
        <v>43</v>
      </c>
      <c r="O663" s="65"/>
      <c r="P663" s="183">
        <f t="shared" si="1"/>
        <v>0</v>
      </c>
      <c r="Q663" s="183">
        <v>0</v>
      </c>
      <c r="R663" s="183">
        <f t="shared" si="2"/>
        <v>0</v>
      </c>
      <c r="S663" s="183">
        <v>0</v>
      </c>
      <c r="T663" s="184">
        <f t="shared" si="3"/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157</v>
      </c>
      <c r="AT663" s="185" t="s">
        <v>152</v>
      </c>
      <c r="AU663" s="185" t="s">
        <v>82</v>
      </c>
      <c r="AY663" s="18" t="s">
        <v>149</v>
      </c>
      <c r="BE663" s="186">
        <f t="shared" si="4"/>
        <v>0</v>
      </c>
      <c r="BF663" s="186">
        <f t="shared" si="5"/>
        <v>0</v>
      </c>
      <c r="BG663" s="186">
        <f t="shared" si="6"/>
        <v>0</v>
      </c>
      <c r="BH663" s="186">
        <f t="shared" si="7"/>
        <v>0</v>
      </c>
      <c r="BI663" s="186">
        <f t="shared" si="8"/>
        <v>0</v>
      </c>
      <c r="BJ663" s="18" t="s">
        <v>80</v>
      </c>
      <c r="BK663" s="186">
        <f t="shared" si="9"/>
        <v>0</v>
      </c>
      <c r="BL663" s="18" t="s">
        <v>157</v>
      </c>
      <c r="BM663" s="185" t="s">
        <v>3194</v>
      </c>
    </row>
    <row r="664" spans="1:65" s="2" customFormat="1" ht="16.5" customHeight="1">
      <c r="A664" s="35"/>
      <c r="B664" s="36"/>
      <c r="C664" s="174" t="s">
        <v>2765</v>
      </c>
      <c r="D664" s="174" t="s">
        <v>152</v>
      </c>
      <c r="E664" s="175" t="s">
        <v>4498</v>
      </c>
      <c r="F664" s="176" t="s">
        <v>4499</v>
      </c>
      <c r="G664" s="177" t="s">
        <v>247</v>
      </c>
      <c r="H664" s="178">
        <v>220</v>
      </c>
      <c r="I664" s="179"/>
      <c r="J664" s="180">
        <f t="shared" si="0"/>
        <v>0</v>
      </c>
      <c r="K664" s="176" t="s">
        <v>19</v>
      </c>
      <c r="L664" s="40"/>
      <c r="M664" s="181" t="s">
        <v>19</v>
      </c>
      <c r="N664" s="182" t="s">
        <v>43</v>
      </c>
      <c r="O664" s="65"/>
      <c r="P664" s="183">
        <f t="shared" si="1"/>
        <v>0</v>
      </c>
      <c r="Q664" s="183">
        <v>0</v>
      </c>
      <c r="R664" s="183">
        <f t="shared" si="2"/>
        <v>0</v>
      </c>
      <c r="S664" s="183">
        <v>0</v>
      </c>
      <c r="T664" s="184">
        <f t="shared" si="3"/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5" t="s">
        <v>157</v>
      </c>
      <c r="AT664" s="185" t="s">
        <v>152</v>
      </c>
      <c r="AU664" s="185" t="s">
        <v>82</v>
      </c>
      <c r="AY664" s="18" t="s">
        <v>149</v>
      </c>
      <c r="BE664" s="186">
        <f t="shared" si="4"/>
        <v>0</v>
      </c>
      <c r="BF664" s="186">
        <f t="shared" si="5"/>
        <v>0</v>
      </c>
      <c r="BG664" s="186">
        <f t="shared" si="6"/>
        <v>0</v>
      </c>
      <c r="BH664" s="186">
        <f t="shared" si="7"/>
        <v>0</v>
      </c>
      <c r="BI664" s="186">
        <f t="shared" si="8"/>
        <v>0</v>
      </c>
      <c r="BJ664" s="18" t="s">
        <v>80</v>
      </c>
      <c r="BK664" s="186">
        <f t="shared" si="9"/>
        <v>0</v>
      </c>
      <c r="BL664" s="18" t="s">
        <v>157</v>
      </c>
      <c r="BM664" s="185" t="s">
        <v>3197</v>
      </c>
    </row>
    <row r="665" spans="1:65" s="2" customFormat="1" ht="16.5" customHeight="1">
      <c r="A665" s="35"/>
      <c r="B665" s="36"/>
      <c r="C665" s="174" t="s">
        <v>3198</v>
      </c>
      <c r="D665" s="174" t="s">
        <v>152</v>
      </c>
      <c r="E665" s="175" t="s">
        <v>4500</v>
      </c>
      <c r="F665" s="176" t="s">
        <v>4501</v>
      </c>
      <c r="G665" s="177" t="s">
        <v>247</v>
      </c>
      <c r="H665" s="178">
        <v>640</v>
      </c>
      <c r="I665" s="179"/>
      <c r="J665" s="180">
        <f t="shared" si="0"/>
        <v>0</v>
      </c>
      <c r="K665" s="176" t="s">
        <v>19</v>
      </c>
      <c r="L665" s="40"/>
      <c r="M665" s="181" t="s">
        <v>19</v>
      </c>
      <c r="N665" s="182" t="s">
        <v>43</v>
      </c>
      <c r="O665" s="65"/>
      <c r="P665" s="183">
        <f t="shared" si="1"/>
        <v>0</v>
      </c>
      <c r="Q665" s="183">
        <v>0</v>
      </c>
      <c r="R665" s="183">
        <f t="shared" si="2"/>
        <v>0</v>
      </c>
      <c r="S665" s="183">
        <v>0</v>
      </c>
      <c r="T665" s="184">
        <f t="shared" si="3"/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5" t="s">
        <v>157</v>
      </c>
      <c r="AT665" s="185" t="s">
        <v>152</v>
      </c>
      <c r="AU665" s="185" t="s">
        <v>82</v>
      </c>
      <c r="AY665" s="18" t="s">
        <v>149</v>
      </c>
      <c r="BE665" s="186">
        <f t="shared" si="4"/>
        <v>0</v>
      </c>
      <c r="BF665" s="186">
        <f t="shared" si="5"/>
        <v>0</v>
      </c>
      <c r="BG665" s="186">
        <f t="shared" si="6"/>
        <v>0</v>
      </c>
      <c r="BH665" s="186">
        <f t="shared" si="7"/>
        <v>0</v>
      </c>
      <c r="BI665" s="186">
        <f t="shared" si="8"/>
        <v>0</v>
      </c>
      <c r="BJ665" s="18" t="s">
        <v>80</v>
      </c>
      <c r="BK665" s="186">
        <f t="shared" si="9"/>
        <v>0</v>
      </c>
      <c r="BL665" s="18" t="s">
        <v>157</v>
      </c>
      <c r="BM665" s="185" t="s">
        <v>3201</v>
      </c>
    </row>
    <row r="666" spans="1:65" s="2" customFormat="1" ht="16.5" customHeight="1">
      <c r="A666" s="35"/>
      <c r="B666" s="36"/>
      <c r="C666" s="174" t="s">
        <v>2767</v>
      </c>
      <c r="D666" s="174" t="s">
        <v>152</v>
      </c>
      <c r="E666" s="175" t="s">
        <v>4502</v>
      </c>
      <c r="F666" s="176" t="s">
        <v>4503</v>
      </c>
      <c r="G666" s="177" t="s">
        <v>247</v>
      </c>
      <c r="H666" s="178">
        <v>1300</v>
      </c>
      <c r="I666" s="179"/>
      <c r="J666" s="180">
        <f t="shared" si="0"/>
        <v>0</v>
      </c>
      <c r="K666" s="176" t="s">
        <v>19</v>
      </c>
      <c r="L666" s="40"/>
      <c r="M666" s="181" t="s">
        <v>19</v>
      </c>
      <c r="N666" s="182" t="s">
        <v>43</v>
      </c>
      <c r="O666" s="65"/>
      <c r="P666" s="183">
        <f t="shared" si="1"/>
        <v>0</v>
      </c>
      <c r="Q666" s="183">
        <v>0</v>
      </c>
      <c r="R666" s="183">
        <f t="shared" si="2"/>
        <v>0</v>
      </c>
      <c r="S666" s="183">
        <v>0</v>
      </c>
      <c r="T666" s="184">
        <f t="shared" si="3"/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85" t="s">
        <v>157</v>
      </c>
      <c r="AT666" s="185" t="s">
        <v>152</v>
      </c>
      <c r="AU666" s="185" t="s">
        <v>82</v>
      </c>
      <c r="AY666" s="18" t="s">
        <v>149</v>
      </c>
      <c r="BE666" s="186">
        <f t="shared" si="4"/>
        <v>0</v>
      </c>
      <c r="BF666" s="186">
        <f t="shared" si="5"/>
        <v>0</v>
      </c>
      <c r="BG666" s="186">
        <f t="shared" si="6"/>
        <v>0</v>
      </c>
      <c r="BH666" s="186">
        <f t="shared" si="7"/>
        <v>0</v>
      </c>
      <c r="BI666" s="186">
        <f t="shared" si="8"/>
        <v>0</v>
      </c>
      <c r="BJ666" s="18" t="s">
        <v>80</v>
      </c>
      <c r="BK666" s="186">
        <f t="shared" si="9"/>
        <v>0</v>
      </c>
      <c r="BL666" s="18" t="s">
        <v>157</v>
      </c>
      <c r="BM666" s="185" t="s">
        <v>3204</v>
      </c>
    </row>
    <row r="667" spans="1:65" s="2" customFormat="1" ht="16.5" customHeight="1">
      <c r="A667" s="35"/>
      <c r="B667" s="36"/>
      <c r="C667" s="174" t="s">
        <v>3205</v>
      </c>
      <c r="D667" s="174" t="s">
        <v>152</v>
      </c>
      <c r="E667" s="175" t="s">
        <v>4504</v>
      </c>
      <c r="F667" s="176" t="s">
        <v>4505</v>
      </c>
      <c r="G667" s="177" t="s">
        <v>247</v>
      </c>
      <c r="H667" s="178">
        <v>130</v>
      </c>
      <c r="I667" s="179"/>
      <c r="J667" s="180">
        <f t="shared" si="0"/>
        <v>0</v>
      </c>
      <c r="K667" s="176" t="s">
        <v>19</v>
      </c>
      <c r="L667" s="40"/>
      <c r="M667" s="181" t="s">
        <v>19</v>
      </c>
      <c r="N667" s="182" t="s">
        <v>43</v>
      </c>
      <c r="O667" s="65"/>
      <c r="P667" s="183">
        <f t="shared" si="1"/>
        <v>0</v>
      </c>
      <c r="Q667" s="183">
        <v>0</v>
      </c>
      <c r="R667" s="183">
        <f t="shared" si="2"/>
        <v>0</v>
      </c>
      <c r="S667" s="183">
        <v>0</v>
      </c>
      <c r="T667" s="184">
        <f t="shared" si="3"/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5" t="s">
        <v>157</v>
      </c>
      <c r="AT667" s="185" t="s">
        <v>152</v>
      </c>
      <c r="AU667" s="185" t="s">
        <v>82</v>
      </c>
      <c r="AY667" s="18" t="s">
        <v>149</v>
      </c>
      <c r="BE667" s="186">
        <f t="shared" si="4"/>
        <v>0</v>
      </c>
      <c r="BF667" s="186">
        <f t="shared" si="5"/>
        <v>0</v>
      </c>
      <c r="BG667" s="186">
        <f t="shared" si="6"/>
        <v>0</v>
      </c>
      <c r="BH667" s="186">
        <f t="shared" si="7"/>
        <v>0</v>
      </c>
      <c r="BI667" s="186">
        <f t="shared" si="8"/>
        <v>0</v>
      </c>
      <c r="BJ667" s="18" t="s">
        <v>80</v>
      </c>
      <c r="BK667" s="186">
        <f t="shared" si="9"/>
        <v>0</v>
      </c>
      <c r="BL667" s="18" t="s">
        <v>157</v>
      </c>
      <c r="BM667" s="185" t="s">
        <v>3208</v>
      </c>
    </row>
    <row r="668" spans="1:65" s="2" customFormat="1" ht="16.5" customHeight="1">
      <c r="A668" s="35"/>
      <c r="B668" s="36"/>
      <c r="C668" s="174" t="s">
        <v>2769</v>
      </c>
      <c r="D668" s="174" t="s">
        <v>152</v>
      </c>
      <c r="E668" s="175" t="s">
        <v>4506</v>
      </c>
      <c r="F668" s="176" t="s">
        <v>4507</v>
      </c>
      <c r="G668" s="177" t="s">
        <v>247</v>
      </c>
      <c r="H668" s="178">
        <v>30</v>
      </c>
      <c r="I668" s="179"/>
      <c r="J668" s="180">
        <f t="shared" si="0"/>
        <v>0</v>
      </c>
      <c r="K668" s="176" t="s">
        <v>19</v>
      </c>
      <c r="L668" s="40"/>
      <c r="M668" s="181" t="s">
        <v>19</v>
      </c>
      <c r="N668" s="182" t="s">
        <v>43</v>
      </c>
      <c r="O668" s="65"/>
      <c r="P668" s="183">
        <f t="shared" si="1"/>
        <v>0</v>
      </c>
      <c r="Q668" s="183">
        <v>0</v>
      </c>
      <c r="R668" s="183">
        <f t="shared" si="2"/>
        <v>0</v>
      </c>
      <c r="S668" s="183">
        <v>0</v>
      </c>
      <c r="T668" s="184">
        <f t="shared" si="3"/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5" t="s">
        <v>157</v>
      </c>
      <c r="AT668" s="185" t="s">
        <v>152</v>
      </c>
      <c r="AU668" s="185" t="s">
        <v>82</v>
      </c>
      <c r="AY668" s="18" t="s">
        <v>149</v>
      </c>
      <c r="BE668" s="186">
        <f t="shared" si="4"/>
        <v>0</v>
      </c>
      <c r="BF668" s="186">
        <f t="shared" si="5"/>
        <v>0</v>
      </c>
      <c r="BG668" s="186">
        <f t="shared" si="6"/>
        <v>0</v>
      </c>
      <c r="BH668" s="186">
        <f t="shared" si="7"/>
        <v>0</v>
      </c>
      <c r="BI668" s="186">
        <f t="shared" si="8"/>
        <v>0</v>
      </c>
      <c r="BJ668" s="18" t="s">
        <v>80</v>
      </c>
      <c r="BK668" s="186">
        <f t="shared" si="9"/>
        <v>0</v>
      </c>
      <c r="BL668" s="18" t="s">
        <v>157</v>
      </c>
      <c r="BM668" s="185" t="s">
        <v>3211</v>
      </c>
    </row>
    <row r="669" spans="1:65" s="2" customFormat="1" ht="16.5" customHeight="1">
      <c r="A669" s="35"/>
      <c r="B669" s="36"/>
      <c r="C669" s="174" t="s">
        <v>3212</v>
      </c>
      <c r="D669" s="174" t="s">
        <v>152</v>
      </c>
      <c r="E669" s="175" t="s">
        <v>4508</v>
      </c>
      <c r="F669" s="176" t="s">
        <v>4509</v>
      </c>
      <c r="G669" s="177" t="s">
        <v>247</v>
      </c>
      <c r="H669" s="178">
        <v>120</v>
      </c>
      <c r="I669" s="179"/>
      <c r="J669" s="180">
        <f t="shared" si="0"/>
        <v>0</v>
      </c>
      <c r="K669" s="176" t="s">
        <v>19</v>
      </c>
      <c r="L669" s="40"/>
      <c r="M669" s="181" t="s">
        <v>19</v>
      </c>
      <c r="N669" s="182" t="s">
        <v>43</v>
      </c>
      <c r="O669" s="65"/>
      <c r="P669" s="183">
        <f t="shared" si="1"/>
        <v>0</v>
      </c>
      <c r="Q669" s="183">
        <v>0</v>
      </c>
      <c r="R669" s="183">
        <f t="shared" si="2"/>
        <v>0</v>
      </c>
      <c r="S669" s="183">
        <v>0</v>
      </c>
      <c r="T669" s="184">
        <f t="shared" si="3"/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157</v>
      </c>
      <c r="AT669" s="185" t="s">
        <v>152</v>
      </c>
      <c r="AU669" s="185" t="s">
        <v>82</v>
      </c>
      <c r="AY669" s="18" t="s">
        <v>149</v>
      </c>
      <c r="BE669" s="186">
        <f t="shared" si="4"/>
        <v>0</v>
      </c>
      <c r="BF669" s="186">
        <f t="shared" si="5"/>
        <v>0</v>
      </c>
      <c r="BG669" s="186">
        <f t="shared" si="6"/>
        <v>0</v>
      </c>
      <c r="BH669" s="186">
        <f t="shared" si="7"/>
        <v>0</v>
      </c>
      <c r="BI669" s="186">
        <f t="shared" si="8"/>
        <v>0</v>
      </c>
      <c r="BJ669" s="18" t="s">
        <v>80</v>
      </c>
      <c r="BK669" s="186">
        <f t="shared" si="9"/>
        <v>0</v>
      </c>
      <c r="BL669" s="18" t="s">
        <v>157</v>
      </c>
      <c r="BM669" s="185" t="s">
        <v>3215</v>
      </c>
    </row>
    <row r="670" spans="2:63" s="12" customFormat="1" ht="22.9" customHeight="1">
      <c r="B670" s="158"/>
      <c r="C670" s="159"/>
      <c r="D670" s="160" t="s">
        <v>71</v>
      </c>
      <c r="E670" s="172" t="s">
        <v>2450</v>
      </c>
      <c r="F670" s="172" t="s">
        <v>4510</v>
      </c>
      <c r="G670" s="159"/>
      <c r="H670" s="159"/>
      <c r="I670" s="162"/>
      <c r="J670" s="173">
        <f>BK670</f>
        <v>0</v>
      </c>
      <c r="K670" s="159"/>
      <c r="L670" s="164"/>
      <c r="M670" s="165"/>
      <c r="N670" s="166"/>
      <c r="O670" s="166"/>
      <c r="P670" s="167">
        <f>SUM(P671:P683)</f>
        <v>0</v>
      </c>
      <c r="Q670" s="166"/>
      <c r="R670" s="167">
        <f>SUM(R671:R683)</f>
        <v>0</v>
      </c>
      <c r="S670" s="166"/>
      <c r="T670" s="168">
        <f>SUM(T671:T683)</f>
        <v>0</v>
      </c>
      <c r="AR670" s="169" t="s">
        <v>80</v>
      </c>
      <c r="AT670" s="170" t="s">
        <v>71</v>
      </c>
      <c r="AU670" s="170" t="s">
        <v>80</v>
      </c>
      <c r="AY670" s="169" t="s">
        <v>149</v>
      </c>
      <c r="BK670" s="171">
        <f>SUM(BK671:BK683)</f>
        <v>0</v>
      </c>
    </row>
    <row r="671" spans="1:65" s="2" customFormat="1" ht="24.2" customHeight="1">
      <c r="A671" s="35"/>
      <c r="B671" s="36"/>
      <c r="C671" s="174" t="s">
        <v>2771</v>
      </c>
      <c r="D671" s="174" t="s">
        <v>152</v>
      </c>
      <c r="E671" s="175" t="s">
        <v>4511</v>
      </c>
      <c r="F671" s="176" t="s">
        <v>4512</v>
      </c>
      <c r="G671" s="177" t="s">
        <v>2359</v>
      </c>
      <c r="H671" s="178">
        <v>1</v>
      </c>
      <c r="I671" s="389"/>
      <c r="J671" s="180">
        <f>ROUND(I671*H671,2)</f>
        <v>0</v>
      </c>
      <c r="K671" s="176" t="s">
        <v>19</v>
      </c>
      <c r="L671" s="40"/>
      <c r="M671" s="181" t="s">
        <v>19</v>
      </c>
      <c r="N671" s="182" t="s">
        <v>43</v>
      </c>
      <c r="O671" s="65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5" t="s">
        <v>157</v>
      </c>
      <c r="AT671" s="185" t="s">
        <v>152</v>
      </c>
      <c r="AU671" s="185" t="s">
        <v>82</v>
      </c>
      <c r="AY671" s="18" t="s">
        <v>149</v>
      </c>
      <c r="BE671" s="186">
        <f>IF(N671="základní",J671,0)</f>
        <v>0</v>
      </c>
      <c r="BF671" s="186">
        <f>IF(N671="snížená",J671,0)</f>
        <v>0</v>
      </c>
      <c r="BG671" s="186">
        <f>IF(N671="zákl. přenesená",J671,0)</f>
        <v>0</v>
      </c>
      <c r="BH671" s="186">
        <f>IF(N671="sníž. přenesená",J671,0)</f>
        <v>0</v>
      </c>
      <c r="BI671" s="186">
        <f>IF(N671="nulová",J671,0)</f>
        <v>0</v>
      </c>
      <c r="BJ671" s="18" t="s">
        <v>80</v>
      </c>
      <c r="BK671" s="186">
        <f>ROUND(I671*H671,2)</f>
        <v>0</v>
      </c>
      <c r="BL671" s="18" t="s">
        <v>157</v>
      </c>
      <c r="BM671" s="185" t="s">
        <v>3218</v>
      </c>
    </row>
    <row r="672" spans="1:47" s="2" customFormat="1" ht="19.5">
      <c r="A672" s="35"/>
      <c r="B672" s="36"/>
      <c r="C672" s="37"/>
      <c r="D672" s="187" t="s">
        <v>163</v>
      </c>
      <c r="E672" s="37"/>
      <c r="F672" s="188" t="s">
        <v>4513</v>
      </c>
      <c r="G672" s="37"/>
      <c r="H672" s="37"/>
      <c r="I672" s="189"/>
      <c r="J672" s="37"/>
      <c r="K672" s="37"/>
      <c r="L672" s="40"/>
      <c r="M672" s="190"/>
      <c r="N672" s="191"/>
      <c r="O672" s="65"/>
      <c r="P672" s="65"/>
      <c r="Q672" s="65"/>
      <c r="R672" s="65"/>
      <c r="S672" s="65"/>
      <c r="T672" s="66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T672" s="18" t="s">
        <v>163</v>
      </c>
      <c r="AU672" s="18" t="s">
        <v>82</v>
      </c>
    </row>
    <row r="673" spans="1:65" s="2" customFormat="1" ht="24.2" customHeight="1">
      <c r="A673" s="35"/>
      <c r="B673" s="36"/>
      <c r="C673" s="174" t="s">
        <v>3219</v>
      </c>
      <c r="D673" s="174" t="s">
        <v>152</v>
      </c>
      <c r="E673" s="175" t="s">
        <v>4514</v>
      </c>
      <c r="F673" s="176" t="s">
        <v>4515</v>
      </c>
      <c r="G673" s="177" t="s">
        <v>2359</v>
      </c>
      <c r="H673" s="178">
        <v>1</v>
      </c>
      <c r="I673" s="389"/>
      <c r="J673" s="180">
        <f>ROUND(I673*H673,2)</f>
        <v>0</v>
      </c>
      <c r="K673" s="176" t="s">
        <v>19</v>
      </c>
      <c r="L673" s="40"/>
      <c r="M673" s="181" t="s">
        <v>19</v>
      </c>
      <c r="N673" s="182" t="s">
        <v>43</v>
      </c>
      <c r="O673" s="65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5" t="s">
        <v>157</v>
      </c>
      <c r="AT673" s="185" t="s">
        <v>152</v>
      </c>
      <c r="AU673" s="185" t="s">
        <v>82</v>
      </c>
      <c r="AY673" s="18" t="s">
        <v>149</v>
      </c>
      <c r="BE673" s="186">
        <f>IF(N673="základní",J673,0)</f>
        <v>0</v>
      </c>
      <c r="BF673" s="186">
        <f>IF(N673="snížená",J673,0)</f>
        <v>0</v>
      </c>
      <c r="BG673" s="186">
        <f>IF(N673="zákl. přenesená",J673,0)</f>
        <v>0</v>
      </c>
      <c r="BH673" s="186">
        <f>IF(N673="sníž. přenesená",J673,0)</f>
        <v>0</v>
      </c>
      <c r="BI673" s="186">
        <f>IF(N673="nulová",J673,0)</f>
        <v>0</v>
      </c>
      <c r="BJ673" s="18" t="s">
        <v>80</v>
      </c>
      <c r="BK673" s="186">
        <f>ROUND(I673*H673,2)</f>
        <v>0</v>
      </c>
      <c r="BL673" s="18" t="s">
        <v>157</v>
      </c>
      <c r="BM673" s="185" t="s">
        <v>3222</v>
      </c>
    </row>
    <row r="674" spans="1:47" s="2" customFormat="1" ht="19.5">
      <c r="A674" s="35"/>
      <c r="B674" s="36"/>
      <c r="C674" s="37"/>
      <c r="D674" s="187" t="s">
        <v>163</v>
      </c>
      <c r="E674" s="37"/>
      <c r="F674" s="188" t="s">
        <v>4513</v>
      </c>
      <c r="G674" s="37"/>
      <c r="H674" s="37"/>
      <c r="I674" s="189"/>
      <c r="J674" s="37"/>
      <c r="K674" s="37"/>
      <c r="L674" s="40"/>
      <c r="M674" s="190"/>
      <c r="N674" s="191"/>
      <c r="O674" s="65"/>
      <c r="P674" s="65"/>
      <c r="Q674" s="65"/>
      <c r="R674" s="65"/>
      <c r="S674" s="65"/>
      <c r="T674" s="66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163</v>
      </c>
      <c r="AU674" s="18" t="s">
        <v>82</v>
      </c>
    </row>
    <row r="675" spans="1:65" s="2" customFormat="1" ht="24.2" customHeight="1">
      <c r="A675" s="35"/>
      <c r="B675" s="36"/>
      <c r="C675" s="174" t="s">
        <v>2773</v>
      </c>
      <c r="D675" s="174" t="s">
        <v>152</v>
      </c>
      <c r="E675" s="175" t="s">
        <v>4516</v>
      </c>
      <c r="F675" s="176" t="s">
        <v>4517</v>
      </c>
      <c r="G675" s="177" t="s">
        <v>2359</v>
      </c>
      <c r="H675" s="178">
        <v>1</v>
      </c>
      <c r="I675" s="389"/>
      <c r="J675" s="180">
        <f>ROUND(I675*H675,2)</f>
        <v>0</v>
      </c>
      <c r="K675" s="176" t="s">
        <v>19</v>
      </c>
      <c r="L675" s="40"/>
      <c r="M675" s="181" t="s">
        <v>19</v>
      </c>
      <c r="N675" s="182" t="s">
        <v>43</v>
      </c>
      <c r="O675" s="65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5" t="s">
        <v>157</v>
      </c>
      <c r="AT675" s="185" t="s">
        <v>152</v>
      </c>
      <c r="AU675" s="185" t="s">
        <v>82</v>
      </c>
      <c r="AY675" s="18" t="s">
        <v>149</v>
      </c>
      <c r="BE675" s="186">
        <f>IF(N675="základní",J675,0)</f>
        <v>0</v>
      </c>
      <c r="BF675" s="186">
        <f>IF(N675="snížená",J675,0)</f>
        <v>0</v>
      </c>
      <c r="BG675" s="186">
        <f>IF(N675="zákl. přenesená",J675,0)</f>
        <v>0</v>
      </c>
      <c r="BH675" s="186">
        <f>IF(N675="sníž. přenesená",J675,0)</f>
        <v>0</v>
      </c>
      <c r="BI675" s="186">
        <f>IF(N675="nulová",J675,0)</f>
        <v>0</v>
      </c>
      <c r="BJ675" s="18" t="s">
        <v>80</v>
      </c>
      <c r="BK675" s="186">
        <f>ROUND(I675*H675,2)</f>
        <v>0</v>
      </c>
      <c r="BL675" s="18" t="s">
        <v>157</v>
      </c>
      <c r="BM675" s="185" t="s">
        <v>3225</v>
      </c>
    </row>
    <row r="676" spans="1:47" s="2" customFormat="1" ht="19.5">
      <c r="A676" s="35"/>
      <c r="B676" s="36"/>
      <c r="C676" s="37"/>
      <c r="D676" s="187" t="s">
        <v>163</v>
      </c>
      <c r="E676" s="37"/>
      <c r="F676" s="188" t="s">
        <v>4513</v>
      </c>
      <c r="G676" s="37"/>
      <c r="H676" s="37"/>
      <c r="I676" s="189"/>
      <c r="J676" s="37"/>
      <c r="K676" s="37"/>
      <c r="L676" s="40"/>
      <c r="M676" s="190"/>
      <c r="N676" s="191"/>
      <c r="O676" s="65"/>
      <c r="P676" s="65"/>
      <c r="Q676" s="65"/>
      <c r="R676" s="65"/>
      <c r="S676" s="65"/>
      <c r="T676" s="66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T676" s="18" t="s">
        <v>163</v>
      </c>
      <c r="AU676" s="18" t="s">
        <v>82</v>
      </c>
    </row>
    <row r="677" spans="1:65" s="2" customFormat="1" ht="24.2" customHeight="1">
      <c r="A677" s="35"/>
      <c r="B677" s="36"/>
      <c r="C677" s="174" t="s">
        <v>3226</v>
      </c>
      <c r="D677" s="174" t="s">
        <v>152</v>
      </c>
      <c r="E677" s="175" t="s">
        <v>4518</v>
      </c>
      <c r="F677" s="176" t="s">
        <v>4519</v>
      </c>
      <c r="G677" s="177" t="s">
        <v>247</v>
      </c>
      <c r="H677" s="178">
        <v>150</v>
      </c>
      <c r="I677" s="179"/>
      <c r="J677" s="180">
        <f aca="true" t="shared" si="10" ref="J677:J683">ROUND(I677*H677,2)</f>
        <v>0</v>
      </c>
      <c r="K677" s="176" t="s">
        <v>19</v>
      </c>
      <c r="L677" s="40"/>
      <c r="M677" s="181" t="s">
        <v>19</v>
      </c>
      <c r="N677" s="182" t="s">
        <v>43</v>
      </c>
      <c r="O677" s="65"/>
      <c r="P677" s="183">
        <f aca="true" t="shared" si="11" ref="P677:P683">O677*H677</f>
        <v>0</v>
      </c>
      <c r="Q677" s="183">
        <v>0</v>
      </c>
      <c r="R677" s="183">
        <f aca="true" t="shared" si="12" ref="R677:R683">Q677*H677</f>
        <v>0</v>
      </c>
      <c r="S677" s="183">
        <v>0</v>
      </c>
      <c r="T677" s="184">
        <f aca="true" t="shared" si="13" ref="T677:T683"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5" t="s">
        <v>157</v>
      </c>
      <c r="AT677" s="185" t="s">
        <v>152</v>
      </c>
      <c r="AU677" s="185" t="s">
        <v>82</v>
      </c>
      <c r="AY677" s="18" t="s">
        <v>149</v>
      </c>
      <c r="BE677" s="186">
        <f aca="true" t="shared" si="14" ref="BE677:BE683">IF(N677="základní",J677,0)</f>
        <v>0</v>
      </c>
      <c r="BF677" s="186">
        <f aca="true" t="shared" si="15" ref="BF677:BF683">IF(N677="snížená",J677,0)</f>
        <v>0</v>
      </c>
      <c r="BG677" s="186">
        <f aca="true" t="shared" si="16" ref="BG677:BG683">IF(N677="zákl. přenesená",J677,0)</f>
        <v>0</v>
      </c>
      <c r="BH677" s="186">
        <f aca="true" t="shared" si="17" ref="BH677:BH683">IF(N677="sníž. přenesená",J677,0)</f>
        <v>0</v>
      </c>
      <c r="BI677" s="186">
        <f aca="true" t="shared" si="18" ref="BI677:BI683">IF(N677="nulová",J677,0)</f>
        <v>0</v>
      </c>
      <c r="BJ677" s="18" t="s">
        <v>80</v>
      </c>
      <c r="BK677" s="186">
        <f aca="true" t="shared" si="19" ref="BK677:BK683">ROUND(I677*H677,2)</f>
        <v>0</v>
      </c>
      <c r="BL677" s="18" t="s">
        <v>157</v>
      </c>
      <c r="BM677" s="185" t="s">
        <v>3229</v>
      </c>
    </row>
    <row r="678" spans="1:65" s="2" customFormat="1" ht="21.75" customHeight="1">
      <c r="A678" s="35"/>
      <c r="B678" s="36"/>
      <c r="C678" s="174" t="s">
        <v>2777</v>
      </c>
      <c r="D678" s="174" t="s">
        <v>152</v>
      </c>
      <c r="E678" s="175" t="s">
        <v>4520</v>
      </c>
      <c r="F678" s="176" t="s">
        <v>4521</v>
      </c>
      <c r="G678" s="177" t="s">
        <v>247</v>
      </c>
      <c r="H678" s="178">
        <v>300</v>
      </c>
      <c r="I678" s="179"/>
      <c r="J678" s="180">
        <f t="shared" si="10"/>
        <v>0</v>
      </c>
      <c r="K678" s="176" t="s">
        <v>19</v>
      </c>
      <c r="L678" s="40"/>
      <c r="M678" s="181" t="s">
        <v>19</v>
      </c>
      <c r="N678" s="182" t="s">
        <v>43</v>
      </c>
      <c r="O678" s="65"/>
      <c r="P678" s="183">
        <f t="shared" si="11"/>
        <v>0</v>
      </c>
      <c r="Q678" s="183">
        <v>0</v>
      </c>
      <c r="R678" s="183">
        <f t="shared" si="12"/>
        <v>0</v>
      </c>
      <c r="S678" s="183">
        <v>0</v>
      </c>
      <c r="T678" s="184">
        <f t="shared" si="13"/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157</v>
      </c>
      <c r="AT678" s="185" t="s">
        <v>152</v>
      </c>
      <c r="AU678" s="185" t="s">
        <v>82</v>
      </c>
      <c r="AY678" s="18" t="s">
        <v>149</v>
      </c>
      <c r="BE678" s="186">
        <f t="shared" si="14"/>
        <v>0</v>
      </c>
      <c r="BF678" s="186">
        <f t="shared" si="15"/>
        <v>0</v>
      </c>
      <c r="BG678" s="186">
        <f t="shared" si="16"/>
        <v>0</v>
      </c>
      <c r="BH678" s="186">
        <f t="shared" si="17"/>
        <v>0</v>
      </c>
      <c r="BI678" s="186">
        <f t="shared" si="18"/>
        <v>0</v>
      </c>
      <c r="BJ678" s="18" t="s">
        <v>80</v>
      </c>
      <c r="BK678" s="186">
        <f t="shared" si="19"/>
        <v>0</v>
      </c>
      <c r="BL678" s="18" t="s">
        <v>157</v>
      </c>
      <c r="BM678" s="185" t="s">
        <v>3232</v>
      </c>
    </row>
    <row r="679" spans="1:65" s="2" customFormat="1" ht="21.75" customHeight="1">
      <c r="A679" s="35"/>
      <c r="B679" s="36"/>
      <c r="C679" s="174" t="s">
        <v>3233</v>
      </c>
      <c r="D679" s="174" t="s">
        <v>152</v>
      </c>
      <c r="E679" s="175" t="s">
        <v>4522</v>
      </c>
      <c r="F679" s="176" t="s">
        <v>4523</v>
      </c>
      <c r="G679" s="177" t="s">
        <v>247</v>
      </c>
      <c r="H679" s="178">
        <v>180</v>
      </c>
      <c r="I679" s="179"/>
      <c r="J679" s="180">
        <f t="shared" si="10"/>
        <v>0</v>
      </c>
      <c r="K679" s="176" t="s">
        <v>19</v>
      </c>
      <c r="L679" s="40"/>
      <c r="M679" s="181" t="s">
        <v>19</v>
      </c>
      <c r="N679" s="182" t="s">
        <v>43</v>
      </c>
      <c r="O679" s="65"/>
      <c r="P679" s="183">
        <f t="shared" si="11"/>
        <v>0</v>
      </c>
      <c r="Q679" s="183">
        <v>0</v>
      </c>
      <c r="R679" s="183">
        <f t="shared" si="12"/>
        <v>0</v>
      </c>
      <c r="S679" s="183">
        <v>0</v>
      </c>
      <c r="T679" s="184">
        <f t="shared" si="13"/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85" t="s">
        <v>157</v>
      </c>
      <c r="AT679" s="185" t="s">
        <v>152</v>
      </c>
      <c r="AU679" s="185" t="s">
        <v>82</v>
      </c>
      <c r="AY679" s="18" t="s">
        <v>149</v>
      </c>
      <c r="BE679" s="186">
        <f t="shared" si="14"/>
        <v>0</v>
      </c>
      <c r="BF679" s="186">
        <f t="shared" si="15"/>
        <v>0</v>
      </c>
      <c r="BG679" s="186">
        <f t="shared" si="16"/>
        <v>0</v>
      </c>
      <c r="BH679" s="186">
        <f t="shared" si="17"/>
        <v>0</v>
      </c>
      <c r="BI679" s="186">
        <f t="shared" si="18"/>
        <v>0</v>
      </c>
      <c r="BJ679" s="18" t="s">
        <v>80</v>
      </c>
      <c r="BK679" s="186">
        <f t="shared" si="19"/>
        <v>0</v>
      </c>
      <c r="BL679" s="18" t="s">
        <v>157</v>
      </c>
      <c r="BM679" s="185" t="s">
        <v>1014</v>
      </c>
    </row>
    <row r="680" spans="1:65" s="2" customFormat="1" ht="21.75" customHeight="1">
      <c r="A680" s="35"/>
      <c r="B680" s="36"/>
      <c r="C680" s="174" t="s">
        <v>2779</v>
      </c>
      <c r="D680" s="174" t="s">
        <v>152</v>
      </c>
      <c r="E680" s="175" t="s">
        <v>4524</v>
      </c>
      <c r="F680" s="176" t="s">
        <v>4525</v>
      </c>
      <c r="G680" s="177" t="s">
        <v>247</v>
      </c>
      <c r="H680" s="178">
        <v>100</v>
      </c>
      <c r="I680" s="179"/>
      <c r="J680" s="180">
        <f t="shared" si="10"/>
        <v>0</v>
      </c>
      <c r="K680" s="176" t="s">
        <v>19</v>
      </c>
      <c r="L680" s="40"/>
      <c r="M680" s="181" t="s">
        <v>19</v>
      </c>
      <c r="N680" s="182" t="s">
        <v>43</v>
      </c>
      <c r="O680" s="65"/>
      <c r="P680" s="183">
        <f t="shared" si="11"/>
        <v>0</v>
      </c>
      <c r="Q680" s="183">
        <v>0</v>
      </c>
      <c r="R680" s="183">
        <f t="shared" si="12"/>
        <v>0</v>
      </c>
      <c r="S680" s="183">
        <v>0</v>
      </c>
      <c r="T680" s="184">
        <f t="shared" si="13"/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5" t="s">
        <v>157</v>
      </c>
      <c r="AT680" s="185" t="s">
        <v>152</v>
      </c>
      <c r="AU680" s="185" t="s">
        <v>82</v>
      </c>
      <c r="AY680" s="18" t="s">
        <v>149</v>
      </c>
      <c r="BE680" s="186">
        <f t="shared" si="14"/>
        <v>0</v>
      </c>
      <c r="BF680" s="186">
        <f t="shared" si="15"/>
        <v>0</v>
      </c>
      <c r="BG680" s="186">
        <f t="shared" si="16"/>
        <v>0</v>
      </c>
      <c r="BH680" s="186">
        <f t="shared" si="17"/>
        <v>0</v>
      </c>
      <c r="BI680" s="186">
        <f t="shared" si="18"/>
        <v>0</v>
      </c>
      <c r="BJ680" s="18" t="s">
        <v>80</v>
      </c>
      <c r="BK680" s="186">
        <f t="shared" si="19"/>
        <v>0</v>
      </c>
      <c r="BL680" s="18" t="s">
        <v>157</v>
      </c>
      <c r="BM680" s="185" t="s">
        <v>3238</v>
      </c>
    </row>
    <row r="681" spans="1:65" s="2" customFormat="1" ht="24.2" customHeight="1">
      <c r="A681" s="35"/>
      <c r="B681" s="36"/>
      <c r="C681" s="174" t="s">
        <v>3239</v>
      </c>
      <c r="D681" s="174" t="s">
        <v>152</v>
      </c>
      <c r="E681" s="175" t="s">
        <v>4526</v>
      </c>
      <c r="F681" s="176" t="s">
        <v>4527</v>
      </c>
      <c r="G681" s="177" t="s">
        <v>247</v>
      </c>
      <c r="H681" s="178">
        <v>500</v>
      </c>
      <c r="I681" s="179"/>
      <c r="J681" s="180">
        <f t="shared" si="10"/>
        <v>0</v>
      </c>
      <c r="K681" s="176" t="s">
        <v>19</v>
      </c>
      <c r="L681" s="40"/>
      <c r="M681" s="181" t="s">
        <v>19</v>
      </c>
      <c r="N681" s="182" t="s">
        <v>43</v>
      </c>
      <c r="O681" s="65"/>
      <c r="P681" s="183">
        <f t="shared" si="11"/>
        <v>0</v>
      </c>
      <c r="Q681" s="183">
        <v>0</v>
      </c>
      <c r="R681" s="183">
        <f t="shared" si="12"/>
        <v>0</v>
      </c>
      <c r="S681" s="183">
        <v>0</v>
      </c>
      <c r="T681" s="184">
        <f t="shared" si="13"/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5" t="s">
        <v>157</v>
      </c>
      <c r="AT681" s="185" t="s">
        <v>152</v>
      </c>
      <c r="AU681" s="185" t="s">
        <v>82</v>
      </c>
      <c r="AY681" s="18" t="s">
        <v>149</v>
      </c>
      <c r="BE681" s="186">
        <f t="shared" si="14"/>
        <v>0</v>
      </c>
      <c r="BF681" s="186">
        <f t="shared" si="15"/>
        <v>0</v>
      </c>
      <c r="BG681" s="186">
        <f t="shared" si="16"/>
        <v>0</v>
      </c>
      <c r="BH681" s="186">
        <f t="shared" si="17"/>
        <v>0</v>
      </c>
      <c r="BI681" s="186">
        <f t="shared" si="18"/>
        <v>0</v>
      </c>
      <c r="BJ681" s="18" t="s">
        <v>80</v>
      </c>
      <c r="BK681" s="186">
        <f t="shared" si="19"/>
        <v>0</v>
      </c>
      <c r="BL681" s="18" t="s">
        <v>157</v>
      </c>
      <c r="BM681" s="185" t="s">
        <v>3242</v>
      </c>
    </row>
    <row r="682" spans="1:65" s="2" customFormat="1" ht="24.2" customHeight="1">
      <c r="A682" s="35"/>
      <c r="B682" s="36"/>
      <c r="C682" s="174" t="s">
        <v>2781</v>
      </c>
      <c r="D682" s="174" t="s">
        <v>152</v>
      </c>
      <c r="E682" s="175" t="s">
        <v>4528</v>
      </c>
      <c r="F682" s="176" t="s">
        <v>4529</v>
      </c>
      <c r="G682" s="177" t="s">
        <v>247</v>
      </c>
      <c r="H682" s="178">
        <v>200</v>
      </c>
      <c r="I682" s="179"/>
      <c r="J682" s="180">
        <f t="shared" si="10"/>
        <v>0</v>
      </c>
      <c r="K682" s="176" t="s">
        <v>19</v>
      </c>
      <c r="L682" s="40"/>
      <c r="M682" s="181" t="s">
        <v>19</v>
      </c>
      <c r="N682" s="182" t="s">
        <v>43</v>
      </c>
      <c r="O682" s="65"/>
      <c r="P682" s="183">
        <f t="shared" si="11"/>
        <v>0</v>
      </c>
      <c r="Q682" s="183">
        <v>0</v>
      </c>
      <c r="R682" s="183">
        <f t="shared" si="12"/>
        <v>0</v>
      </c>
      <c r="S682" s="183">
        <v>0</v>
      </c>
      <c r="T682" s="184">
        <f t="shared" si="13"/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157</v>
      </c>
      <c r="AT682" s="185" t="s">
        <v>152</v>
      </c>
      <c r="AU682" s="185" t="s">
        <v>82</v>
      </c>
      <c r="AY682" s="18" t="s">
        <v>149</v>
      </c>
      <c r="BE682" s="186">
        <f t="shared" si="14"/>
        <v>0</v>
      </c>
      <c r="BF682" s="186">
        <f t="shared" si="15"/>
        <v>0</v>
      </c>
      <c r="BG682" s="186">
        <f t="shared" si="16"/>
        <v>0</v>
      </c>
      <c r="BH682" s="186">
        <f t="shared" si="17"/>
        <v>0</v>
      </c>
      <c r="BI682" s="186">
        <f t="shared" si="18"/>
        <v>0</v>
      </c>
      <c r="BJ682" s="18" t="s">
        <v>80</v>
      </c>
      <c r="BK682" s="186">
        <f t="shared" si="19"/>
        <v>0</v>
      </c>
      <c r="BL682" s="18" t="s">
        <v>157</v>
      </c>
      <c r="BM682" s="185" t="s">
        <v>3244</v>
      </c>
    </row>
    <row r="683" spans="1:65" s="2" customFormat="1" ht="24.2" customHeight="1">
      <c r="A683" s="35"/>
      <c r="B683" s="36"/>
      <c r="C683" s="174" t="s">
        <v>3245</v>
      </c>
      <c r="D683" s="174" t="s">
        <v>152</v>
      </c>
      <c r="E683" s="175" t="s">
        <v>4530</v>
      </c>
      <c r="F683" s="176" t="s">
        <v>4531</v>
      </c>
      <c r="G683" s="177" t="s">
        <v>247</v>
      </c>
      <c r="H683" s="178">
        <v>100</v>
      </c>
      <c r="I683" s="179"/>
      <c r="J683" s="180">
        <f t="shared" si="10"/>
        <v>0</v>
      </c>
      <c r="K683" s="176" t="s">
        <v>19</v>
      </c>
      <c r="L683" s="40"/>
      <c r="M683" s="181" t="s">
        <v>19</v>
      </c>
      <c r="N683" s="182" t="s">
        <v>43</v>
      </c>
      <c r="O683" s="65"/>
      <c r="P683" s="183">
        <f t="shared" si="11"/>
        <v>0</v>
      </c>
      <c r="Q683" s="183">
        <v>0</v>
      </c>
      <c r="R683" s="183">
        <f t="shared" si="12"/>
        <v>0</v>
      </c>
      <c r="S683" s="183">
        <v>0</v>
      </c>
      <c r="T683" s="184">
        <f t="shared" si="13"/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5" t="s">
        <v>157</v>
      </c>
      <c r="AT683" s="185" t="s">
        <v>152</v>
      </c>
      <c r="AU683" s="185" t="s">
        <v>82</v>
      </c>
      <c r="AY683" s="18" t="s">
        <v>149</v>
      </c>
      <c r="BE683" s="186">
        <f t="shared" si="14"/>
        <v>0</v>
      </c>
      <c r="BF683" s="186">
        <f t="shared" si="15"/>
        <v>0</v>
      </c>
      <c r="BG683" s="186">
        <f t="shared" si="16"/>
        <v>0</v>
      </c>
      <c r="BH683" s="186">
        <f t="shared" si="17"/>
        <v>0</v>
      </c>
      <c r="BI683" s="186">
        <f t="shared" si="18"/>
        <v>0</v>
      </c>
      <c r="BJ683" s="18" t="s">
        <v>80</v>
      </c>
      <c r="BK683" s="186">
        <f t="shared" si="19"/>
        <v>0</v>
      </c>
      <c r="BL683" s="18" t="s">
        <v>157</v>
      </c>
      <c r="BM683" s="185" t="s">
        <v>3248</v>
      </c>
    </row>
    <row r="684" spans="2:63" s="12" customFormat="1" ht="22.9" customHeight="1">
      <c r="B684" s="158"/>
      <c r="C684" s="159"/>
      <c r="D684" s="160" t="s">
        <v>71</v>
      </c>
      <c r="E684" s="172" t="s">
        <v>2453</v>
      </c>
      <c r="F684" s="172" t="s">
        <v>4532</v>
      </c>
      <c r="G684" s="159"/>
      <c r="H684" s="159"/>
      <c r="I684" s="162"/>
      <c r="J684" s="173">
        <f>BK684</f>
        <v>0</v>
      </c>
      <c r="K684" s="159"/>
      <c r="L684" s="164"/>
      <c r="M684" s="165"/>
      <c r="N684" s="166"/>
      <c r="O684" s="166"/>
      <c r="P684" s="167">
        <f>P685</f>
        <v>0</v>
      </c>
      <c r="Q684" s="166"/>
      <c r="R684" s="167">
        <f>R685</f>
        <v>0</v>
      </c>
      <c r="S684" s="166"/>
      <c r="T684" s="168">
        <f>T685</f>
        <v>0</v>
      </c>
      <c r="AR684" s="169" t="s">
        <v>80</v>
      </c>
      <c r="AT684" s="170" t="s">
        <v>71</v>
      </c>
      <c r="AU684" s="170" t="s">
        <v>80</v>
      </c>
      <c r="AY684" s="169" t="s">
        <v>149</v>
      </c>
      <c r="BK684" s="171">
        <f>BK685</f>
        <v>0</v>
      </c>
    </row>
    <row r="685" spans="1:65" s="2" customFormat="1" ht="24.2" customHeight="1">
      <c r="A685" s="35"/>
      <c r="B685" s="36"/>
      <c r="C685" s="174" t="s">
        <v>2783</v>
      </c>
      <c r="D685" s="174" t="s">
        <v>152</v>
      </c>
      <c r="E685" s="175" t="s">
        <v>4533</v>
      </c>
      <c r="F685" s="176" t="s">
        <v>4534</v>
      </c>
      <c r="G685" s="177" t="s">
        <v>2359</v>
      </c>
      <c r="H685" s="178">
        <v>1</v>
      </c>
      <c r="I685" s="179"/>
      <c r="J685" s="180">
        <f>ROUND(I685*H685,2)</f>
        <v>0</v>
      </c>
      <c r="K685" s="176" t="s">
        <v>19</v>
      </c>
      <c r="L685" s="40"/>
      <c r="M685" s="181" t="s">
        <v>19</v>
      </c>
      <c r="N685" s="182" t="s">
        <v>43</v>
      </c>
      <c r="O685" s="65"/>
      <c r="P685" s="183">
        <f>O685*H685</f>
        <v>0</v>
      </c>
      <c r="Q685" s="183">
        <v>0</v>
      </c>
      <c r="R685" s="183">
        <f>Q685*H685</f>
        <v>0</v>
      </c>
      <c r="S685" s="183">
        <v>0</v>
      </c>
      <c r="T685" s="184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85" t="s">
        <v>157</v>
      </c>
      <c r="AT685" s="185" t="s">
        <v>152</v>
      </c>
      <c r="AU685" s="185" t="s">
        <v>82</v>
      </c>
      <c r="AY685" s="18" t="s">
        <v>149</v>
      </c>
      <c r="BE685" s="186">
        <f>IF(N685="základní",J685,0)</f>
        <v>0</v>
      </c>
      <c r="BF685" s="186">
        <f>IF(N685="snížená",J685,0)</f>
        <v>0</v>
      </c>
      <c r="BG685" s="186">
        <f>IF(N685="zákl. přenesená",J685,0)</f>
        <v>0</v>
      </c>
      <c r="BH685" s="186">
        <f>IF(N685="sníž. přenesená",J685,0)</f>
        <v>0</v>
      </c>
      <c r="BI685" s="186">
        <f>IF(N685="nulová",J685,0)</f>
        <v>0</v>
      </c>
      <c r="BJ685" s="18" t="s">
        <v>80</v>
      </c>
      <c r="BK685" s="186">
        <f>ROUND(I685*H685,2)</f>
        <v>0</v>
      </c>
      <c r="BL685" s="18" t="s">
        <v>157</v>
      </c>
      <c r="BM685" s="185" t="s">
        <v>3251</v>
      </c>
    </row>
    <row r="686" spans="2:63" s="12" customFormat="1" ht="22.9" customHeight="1">
      <c r="B686" s="158"/>
      <c r="C686" s="159"/>
      <c r="D686" s="160" t="s">
        <v>71</v>
      </c>
      <c r="E686" s="172" t="s">
        <v>2456</v>
      </c>
      <c r="F686" s="172" t="s">
        <v>4535</v>
      </c>
      <c r="G686" s="159"/>
      <c r="H686" s="159"/>
      <c r="I686" s="162"/>
      <c r="J686" s="173">
        <f>BK686</f>
        <v>0</v>
      </c>
      <c r="K686" s="159"/>
      <c r="L686" s="164"/>
      <c r="M686" s="165"/>
      <c r="N686" s="166"/>
      <c r="O686" s="166"/>
      <c r="P686" s="167">
        <f>SUM(P687:P691)</f>
        <v>0</v>
      </c>
      <c r="Q686" s="166"/>
      <c r="R686" s="167">
        <f>SUM(R687:R691)</f>
        <v>0</v>
      </c>
      <c r="S686" s="166"/>
      <c r="T686" s="168">
        <f>SUM(T687:T691)</f>
        <v>0</v>
      </c>
      <c r="AR686" s="169" t="s">
        <v>80</v>
      </c>
      <c r="AT686" s="170" t="s">
        <v>71</v>
      </c>
      <c r="AU686" s="170" t="s">
        <v>80</v>
      </c>
      <c r="AY686" s="169" t="s">
        <v>149</v>
      </c>
      <c r="BK686" s="171">
        <f>SUM(BK687:BK691)</f>
        <v>0</v>
      </c>
    </row>
    <row r="687" spans="1:65" s="2" customFormat="1" ht="16.5" customHeight="1">
      <c r="A687" s="35"/>
      <c r="B687" s="36"/>
      <c r="C687" s="174" t="s">
        <v>3252</v>
      </c>
      <c r="D687" s="174" t="s">
        <v>152</v>
      </c>
      <c r="E687" s="175" t="s">
        <v>4536</v>
      </c>
      <c r="F687" s="176" t="s">
        <v>4537</v>
      </c>
      <c r="G687" s="177" t="s">
        <v>2359</v>
      </c>
      <c r="H687" s="178">
        <v>1</v>
      </c>
      <c r="I687" s="179"/>
      <c r="J687" s="180">
        <f>ROUND(I687*H687,2)</f>
        <v>0</v>
      </c>
      <c r="K687" s="176" t="s">
        <v>19</v>
      </c>
      <c r="L687" s="40"/>
      <c r="M687" s="181" t="s">
        <v>19</v>
      </c>
      <c r="N687" s="182" t="s">
        <v>43</v>
      </c>
      <c r="O687" s="65"/>
      <c r="P687" s="183">
        <f>O687*H687</f>
        <v>0</v>
      </c>
      <c r="Q687" s="183">
        <v>0</v>
      </c>
      <c r="R687" s="183">
        <f>Q687*H687</f>
        <v>0</v>
      </c>
      <c r="S687" s="183">
        <v>0</v>
      </c>
      <c r="T687" s="184">
        <f>S687*H687</f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85" t="s">
        <v>157</v>
      </c>
      <c r="AT687" s="185" t="s">
        <v>152</v>
      </c>
      <c r="AU687" s="185" t="s">
        <v>82</v>
      </c>
      <c r="AY687" s="18" t="s">
        <v>149</v>
      </c>
      <c r="BE687" s="186">
        <f>IF(N687="základní",J687,0)</f>
        <v>0</v>
      </c>
      <c r="BF687" s="186">
        <f>IF(N687="snížená",J687,0)</f>
        <v>0</v>
      </c>
      <c r="BG687" s="186">
        <f>IF(N687="zákl. přenesená",J687,0)</f>
        <v>0</v>
      </c>
      <c r="BH687" s="186">
        <f>IF(N687="sníž. přenesená",J687,0)</f>
        <v>0</v>
      </c>
      <c r="BI687" s="186">
        <f>IF(N687="nulová",J687,0)</f>
        <v>0</v>
      </c>
      <c r="BJ687" s="18" t="s">
        <v>80</v>
      </c>
      <c r="BK687" s="186">
        <f>ROUND(I687*H687,2)</f>
        <v>0</v>
      </c>
      <c r="BL687" s="18" t="s">
        <v>157</v>
      </c>
      <c r="BM687" s="185" t="s">
        <v>3255</v>
      </c>
    </row>
    <row r="688" spans="1:65" s="2" customFormat="1" ht="16.5" customHeight="1">
      <c r="A688" s="35"/>
      <c r="B688" s="36"/>
      <c r="C688" s="174" t="s">
        <v>2785</v>
      </c>
      <c r="D688" s="174" t="s">
        <v>152</v>
      </c>
      <c r="E688" s="175" t="s">
        <v>4538</v>
      </c>
      <c r="F688" s="176" t="s">
        <v>4539</v>
      </c>
      <c r="G688" s="177" t="s">
        <v>2359</v>
      </c>
      <c r="H688" s="178">
        <v>1</v>
      </c>
      <c r="I688" s="179"/>
      <c r="J688" s="180">
        <f>ROUND(I688*H688,2)</f>
        <v>0</v>
      </c>
      <c r="K688" s="176" t="s">
        <v>19</v>
      </c>
      <c r="L688" s="40"/>
      <c r="M688" s="181" t="s">
        <v>19</v>
      </c>
      <c r="N688" s="182" t="s">
        <v>43</v>
      </c>
      <c r="O688" s="65"/>
      <c r="P688" s="183">
        <f>O688*H688</f>
        <v>0</v>
      </c>
      <c r="Q688" s="183">
        <v>0</v>
      </c>
      <c r="R688" s="183">
        <f>Q688*H688</f>
        <v>0</v>
      </c>
      <c r="S688" s="183">
        <v>0</v>
      </c>
      <c r="T688" s="18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85" t="s">
        <v>157</v>
      </c>
      <c r="AT688" s="185" t="s">
        <v>152</v>
      </c>
      <c r="AU688" s="185" t="s">
        <v>82</v>
      </c>
      <c r="AY688" s="18" t="s">
        <v>149</v>
      </c>
      <c r="BE688" s="186">
        <f>IF(N688="základní",J688,0)</f>
        <v>0</v>
      </c>
      <c r="BF688" s="186">
        <f>IF(N688="snížená",J688,0)</f>
        <v>0</v>
      </c>
      <c r="BG688" s="186">
        <f>IF(N688="zákl. přenesená",J688,0)</f>
        <v>0</v>
      </c>
      <c r="BH688" s="186">
        <f>IF(N688="sníž. přenesená",J688,0)</f>
        <v>0</v>
      </c>
      <c r="BI688" s="186">
        <f>IF(N688="nulová",J688,0)</f>
        <v>0</v>
      </c>
      <c r="BJ688" s="18" t="s">
        <v>80</v>
      </c>
      <c r="BK688" s="186">
        <f>ROUND(I688*H688,2)</f>
        <v>0</v>
      </c>
      <c r="BL688" s="18" t="s">
        <v>157</v>
      </c>
      <c r="BM688" s="185" t="s">
        <v>3258</v>
      </c>
    </row>
    <row r="689" spans="1:65" s="2" customFormat="1" ht="24.2" customHeight="1">
      <c r="A689" s="35"/>
      <c r="B689" s="36"/>
      <c r="C689" s="174" t="s">
        <v>3260</v>
      </c>
      <c r="D689" s="174" t="s">
        <v>152</v>
      </c>
      <c r="E689" s="175" t="s">
        <v>4540</v>
      </c>
      <c r="F689" s="176" t="s">
        <v>4541</v>
      </c>
      <c r="G689" s="177" t="s">
        <v>2359</v>
      </c>
      <c r="H689" s="178">
        <v>1</v>
      </c>
      <c r="I689" s="179"/>
      <c r="J689" s="180">
        <f>ROUND(I689*H689,2)</f>
        <v>0</v>
      </c>
      <c r="K689" s="176" t="s">
        <v>19</v>
      </c>
      <c r="L689" s="40"/>
      <c r="M689" s="181" t="s">
        <v>19</v>
      </c>
      <c r="N689" s="182" t="s">
        <v>43</v>
      </c>
      <c r="O689" s="65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5" t="s">
        <v>157</v>
      </c>
      <c r="AT689" s="185" t="s">
        <v>152</v>
      </c>
      <c r="AU689" s="185" t="s">
        <v>82</v>
      </c>
      <c r="AY689" s="18" t="s">
        <v>149</v>
      </c>
      <c r="BE689" s="186">
        <f>IF(N689="základní",J689,0)</f>
        <v>0</v>
      </c>
      <c r="BF689" s="186">
        <f>IF(N689="snížená",J689,0)</f>
        <v>0</v>
      </c>
      <c r="BG689" s="186">
        <f>IF(N689="zákl. přenesená",J689,0)</f>
        <v>0</v>
      </c>
      <c r="BH689" s="186">
        <f>IF(N689="sníž. přenesená",J689,0)</f>
        <v>0</v>
      </c>
      <c r="BI689" s="186">
        <f>IF(N689="nulová",J689,0)</f>
        <v>0</v>
      </c>
      <c r="BJ689" s="18" t="s">
        <v>80</v>
      </c>
      <c r="BK689" s="186">
        <f>ROUND(I689*H689,2)</f>
        <v>0</v>
      </c>
      <c r="BL689" s="18" t="s">
        <v>157</v>
      </c>
      <c r="BM689" s="185" t="s">
        <v>3263</v>
      </c>
    </row>
    <row r="690" spans="1:65" s="2" customFormat="1" ht="24.2" customHeight="1">
      <c r="A690" s="35"/>
      <c r="B690" s="36"/>
      <c r="C690" s="174" t="s">
        <v>2788</v>
      </c>
      <c r="D690" s="174" t="s">
        <v>152</v>
      </c>
      <c r="E690" s="175" t="s">
        <v>4542</v>
      </c>
      <c r="F690" s="176" t="s">
        <v>4543</v>
      </c>
      <c r="G690" s="177" t="s">
        <v>2359</v>
      </c>
      <c r="H690" s="178">
        <v>1</v>
      </c>
      <c r="I690" s="179"/>
      <c r="J690" s="180">
        <f>ROUND(I690*H690,2)</f>
        <v>0</v>
      </c>
      <c r="K690" s="176" t="s">
        <v>19</v>
      </c>
      <c r="L690" s="40"/>
      <c r="M690" s="181" t="s">
        <v>19</v>
      </c>
      <c r="N690" s="182" t="s">
        <v>43</v>
      </c>
      <c r="O690" s="65"/>
      <c r="P690" s="183">
        <f>O690*H690</f>
        <v>0</v>
      </c>
      <c r="Q690" s="183">
        <v>0</v>
      </c>
      <c r="R690" s="183">
        <f>Q690*H690</f>
        <v>0</v>
      </c>
      <c r="S690" s="183">
        <v>0</v>
      </c>
      <c r="T690" s="184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5" t="s">
        <v>157</v>
      </c>
      <c r="AT690" s="185" t="s">
        <v>152</v>
      </c>
      <c r="AU690" s="185" t="s">
        <v>82</v>
      </c>
      <c r="AY690" s="18" t="s">
        <v>149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18" t="s">
        <v>80</v>
      </c>
      <c r="BK690" s="186">
        <f>ROUND(I690*H690,2)</f>
        <v>0</v>
      </c>
      <c r="BL690" s="18" t="s">
        <v>157</v>
      </c>
      <c r="BM690" s="185" t="s">
        <v>3266</v>
      </c>
    </row>
    <row r="691" spans="1:65" s="2" customFormat="1" ht="24.2" customHeight="1">
      <c r="A691" s="35"/>
      <c r="B691" s="36"/>
      <c r="C691" s="174" t="s">
        <v>3267</v>
      </c>
      <c r="D691" s="174" t="s">
        <v>152</v>
      </c>
      <c r="E691" s="175" t="s">
        <v>4544</v>
      </c>
      <c r="F691" s="176" t="s">
        <v>4545</v>
      </c>
      <c r="G691" s="177" t="s">
        <v>2359</v>
      </c>
      <c r="H691" s="178">
        <v>1</v>
      </c>
      <c r="I691" s="179"/>
      <c r="J691" s="180">
        <f>ROUND(I691*H691,2)</f>
        <v>0</v>
      </c>
      <c r="K691" s="176" t="s">
        <v>19</v>
      </c>
      <c r="L691" s="40"/>
      <c r="M691" s="181" t="s">
        <v>19</v>
      </c>
      <c r="N691" s="182" t="s">
        <v>43</v>
      </c>
      <c r="O691" s="65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5" t="s">
        <v>157</v>
      </c>
      <c r="AT691" s="185" t="s">
        <v>152</v>
      </c>
      <c r="AU691" s="185" t="s">
        <v>82</v>
      </c>
      <c r="AY691" s="18" t="s">
        <v>149</v>
      </c>
      <c r="BE691" s="186">
        <f>IF(N691="základní",J691,0)</f>
        <v>0</v>
      </c>
      <c r="BF691" s="186">
        <f>IF(N691="snížená",J691,0)</f>
        <v>0</v>
      </c>
      <c r="BG691" s="186">
        <f>IF(N691="zákl. přenesená",J691,0)</f>
        <v>0</v>
      </c>
      <c r="BH691" s="186">
        <f>IF(N691="sníž. přenesená",J691,0)</f>
        <v>0</v>
      </c>
      <c r="BI691" s="186">
        <f>IF(N691="nulová",J691,0)</f>
        <v>0</v>
      </c>
      <c r="BJ691" s="18" t="s">
        <v>80</v>
      </c>
      <c r="BK691" s="186">
        <f>ROUND(I691*H691,2)</f>
        <v>0</v>
      </c>
      <c r="BL691" s="18" t="s">
        <v>157</v>
      </c>
      <c r="BM691" s="185" t="s">
        <v>4546</v>
      </c>
    </row>
    <row r="692" spans="2:63" s="12" customFormat="1" ht="22.9" customHeight="1">
      <c r="B692" s="158"/>
      <c r="C692" s="159"/>
      <c r="D692" s="160" t="s">
        <v>71</v>
      </c>
      <c r="E692" s="172" t="s">
        <v>2459</v>
      </c>
      <c r="F692" s="172" t="s">
        <v>4547</v>
      </c>
      <c r="G692" s="159"/>
      <c r="H692" s="159"/>
      <c r="I692" s="162"/>
      <c r="J692" s="173">
        <f>BK692</f>
        <v>0</v>
      </c>
      <c r="K692" s="159"/>
      <c r="L692" s="164"/>
      <c r="M692" s="165"/>
      <c r="N692" s="166"/>
      <c r="O692" s="166"/>
      <c r="P692" s="167">
        <f>SUM(P693:P694)</f>
        <v>0</v>
      </c>
      <c r="Q692" s="166"/>
      <c r="R692" s="167">
        <f>SUM(R693:R694)</f>
        <v>0</v>
      </c>
      <c r="S692" s="166"/>
      <c r="T692" s="168">
        <f>SUM(T693:T694)</f>
        <v>0</v>
      </c>
      <c r="AR692" s="169" t="s">
        <v>80</v>
      </c>
      <c r="AT692" s="170" t="s">
        <v>71</v>
      </c>
      <c r="AU692" s="170" t="s">
        <v>80</v>
      </c>
      <c r="AY692" s="169" t="s">
        <v>149</v>
      </c>
      <c r="BK692" s="171">
        <f>SUM(BK693:BK694)</f>
        <v>0</v>
      </c>
    </row>
    <row r="693" spans="1:65" s="2" customFormat="1" ht="24.2" customHeight="1">
      <c r="A693" s="35"/>
      <c r="B693" s="36"/>
      <c r="C693" s="174" t="s">
        <v>2791</v>
      </c>
      <c r="D693" s="174" t="s">
        <v>152</v>
      </c>
      <c r="E693" s="175" t="s">
        <v>4548</v>
      </c>
      <c r="F693" s="176" t="s">
        <v>4549</v>
      </c>
      <c r="G693" s="177" t="s">
        <v>2359</v>
      </c>
      <c r="H693" s="178">
        <v>1</v>
      </c>
      <c r="I693" s="179"/>
      <c r="J693" s="180">
        <f>ROUND(I693*H693,2)</f>
        <v>0</v>
      </c>
      <c r="K693" s="176" t="s">
        <v>19</v>
      </c>
      <c r="L693" s="40"/>
      <c r="M693" s="181" t="s">
        <v>19</v>
      </c>
      <c r="N693" s="182" t="s">
        <v>43</v>
      </c>
      <c r="O693" s="65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5" t="s">
        <v>157</v>
      </c>
      <c r="AT693" s="185" t="s">
        <v>152</v>
      </c>
      <c r="AU693" s="185" t="s">
        <v>82</v>
      </c>
      <c r="AY693" s="18" t="s">
        <v>149</v>
      </c>
      <c r="BE693" s="186">
        <f>IF(N693="základní",J693,0)</f>
        <v>0</v>
      </c>
      <c r="BF693" s="186">
        <f>IF(N693="snížená",J693,0)</f>
        <v>0</v>
      </c>
      <c r="BG693" s="186">
        <f>IF(N693="zákl. přenesená",J693,0)</f>
        <v>0</v>
      </c>
      <c r="BH693" s="186">
        <f>IF(N693="sníž. přenesená",J693,0)</f>
        <v>0</v>
      </c>
      <c r="BI693" s="186">
        <f>IF(N693="nulová",J693,0)</f>
        <v>0</v>
      </c>
      <c r="BJ693" s="18" t="s">
        <v>80</v>
      </c>
      <c r="BK693" s="186">
        <f>ROUND(I693*H693,2)</f>
        <v>0</v>
      </c>
      <c r="BL693" s="18" t="s">
        <v>157</v>
      </c>
      <c r="BM693" s="185" t="s">
        <v>3270</v>
      </c>
    </row>
    <row r="694" spans="1:65" s="2" customFormat="1" ht="24.2" customHeight="1">
      <c r="A694" s="35"/>
      <c r="B694" s="36"/>
      <c r="C694" s="174" t="s">
        <v>3274</v>
      </c>
      <c r="D694" s="174" t="s">
        <v>152</v>
      </c>
      <c r="E694" s="175" t="s">
        <v>4550</v>
      </c>
      <c r="F694" s="176" t="s">
        <v>4551</v>
      </c>
      <c r="G694" s="177" t="s">
        <v>2359</v>
      </c>
      <c r="H694" s="178">
        <v>1</v>
      </c>
      <c r="I694" s="179"/>
      <c r="J694" s="180">
        <f>ROUND(I694*H694,2)</f>
        <v>0</v>
      </c>
      <c r="K694" s="176" t="s">
        <v>19</v>
      </c>
      <c r="L694" s="40"/>
      <c r="M694" s="181" t="s">
        <v>19</v>
      </c>
      <c r="N694" s="182" t="s">
        <v>43</v>
      </c>
      <c r="O694" s="65"/>
      <c r="P694" s="183">
        <f>O694*H694</f>
        <v>0</v>
      </c>
      <c r="Q694" s="183">
        <v>0</v>
      </c>
      <c r="R694" s="183">
        <f>Q694*H694</f>
        <v>0</v>
      </c>
      <c r="S694" s="183">
        <v>0</v>
      </c>
      <c r="T694" s="184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5" t="s">
        <v>157</v>
      </c>
      <c r="AT694" s="185" t="s">
        <v>152</v>
      </c>
      <c r="AU694" s="185" t="s">
        <v>82</v>
      </c>
      <c r="AY694" s="18" t="s">
        <v>149</v>
      </c>
      <c r="BE694" s="186">
        <f>IF(N694="základní",J694,0)</f>
        <v>0</v>
      </c>
      <c r="BF694" s="186">
        <f>IF(N694="snížená",J694,0)</f>
        <v>0</v>
      </c>
      <c r="BG694" s="186">
        <f>IF(N694="zákl. přenesená",J694,0)</f>
        <v>0</v>
      </c>
      <c r="BH694" s="186">
        <f>IF(N694="sníž. přenesená",J694,0)</f>
        <v>0</v>
      </c>
      <c r="BI694" s="186">
        <f>IF(N694="nulová",J694,0)</f>
        <v>0</v>
      </c>
      <c r="BJ694" s="18" t="s">
        <v>80</v>
      </c>
      <c r="BK694" s="186">
        <f>ROUND(I694*H694,2)</f>
        <v>0</v>
      </c>
      <c r="BL694" s="18" t="s">
        <v>157</v>
      </c>
      <c r="BM694" s="185" t="s">
        <v>3273</v>
      </c>
    </row>
    <row r="695" spans="2:63" s="12" customFormat="1" ht="25.9" customHeight="1">
      <c r="B695" s="158"/>
      <c r="C695" s="159"/>
      <c r="D695" s="160" t="s">
        <v>71</v>
      </c>
      <c r="E695" s="161" t="s">
        <v>3540</v>
      </c>
      <c r="F695" s="161" t="s">
        <v>4552</v>
      </c>
      <c r="G695" s="159"/>
      <c r="H695" s="159"/>
      <c r="I695" s="162"/>
      <c r="J695" s="163">
        <f>BK695</f>
        <v>0</v>
      </c>
      <c r="K695" s="159"/>
      <c r="L695" s="164"/>
      <c r="M695" s="165"/>
      <c r="N695" s="166"/>
      <c r="O695" s="166"/>
      <c r="P695" s="167">
        <f>SUM(P696:P716)</f>
        <v>0</v>
      </c>
      <c r="Q695" s="166"/>
      <c r="R695" s="167">
        <f>SUM(R696:R716)</f>
        <v>0</v>
      </c>
      <c r="S695" s="166"/>
      <c r="T695" s="168">
        <f>SUM(T696:T716)</f>
        <v>0</v>
      </c>
      <c r="AR695" s="169" t="s">
        <v>80</v>
      </c>
      <c r="AT695" s="170" t="s">
        <v>71</v>
      </c>
      <c r="AU695" s="170" t="s">
        <v>72</v>
      </c>
      <c r="AY695" s="169" t="s">
        <v>149</v>
      </c>
      <c r="BK695" s="171">
        <f>SUM(BK696:BK716)</f>
        <v>0</v>
      </c>
    </row>
    <row r="696" spans="1:65" s="2" customFormat="1" ht="24.2" customHeight="1">
      <c r="A696" s="35"/>
      <c r="B696" s="36"/>
      <c r="C696" s="174" t="s">
        <v>2794</v>
      </c>
      <c r="D696" s="174" t="s">
        <v>152</v>
      </c>
      <c r="E696" s="175" t="s">
        <v>3542</v>
      </c>
      <c r="F696" s="176" t="s">
        <v>4553</v>
      </c>
      <c r="G696" s="177" t="s">
        <v>2359</v>
      </c>
      <c r="H696" s="178">
        <v>1</v>
      </c>
      <c r="I696" s="179"/>
      <c r="J696" s="180">
        <f>ROUND(I696*H696,2)</f>
        <v>0</v>
      </c>
      <c r="K696" s="176" t="s">
        <v>19</v>
      </c>
      <c r="L696" s="40"/>
      <c r="M696" s="181" t="s">
        <v>19</v>
      </c>
      <c r="N696" s="182" t="s">
        <v>43</v>
      </c>
      <c r="O696" s="65"/>
      <c r="P696" s="183">
        <f>O696*H696</f>
        <v>0</v>
      </c>
      <c r="Q696" s="183">
        <v>0</v>
      </c>
      <c r="R696" s="183">
        <f>Q696*H696</f>
        <v>0</v>
      </c>
      <c r="S696" s="183">
        <v>0</v>
      </c>
      <c r="T696" s="18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5" t="s">
        <v>157</v>
      </c>
      <c r="AT696" s="185" t="s">
        <v>152</v>
      </c>
      <c r="AU696" s="185" t="s">
        <v>80</v>
      </c>
      <c r="AY696" s="18" t="s">
        <v>149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18" t="s">
        <v>80</v>
      </c>
      <c r="BK696" s="186">
        <f>ROUND(I696*H696,2)</f>
        <v>0</v>
      </c>
      <c r="BL696" s="18" t="s">
        <v>157</v>
      </c>
      <c r="BM696" s="185" t="s">
        <v>3286</v>
      </c>
    </row>
    <row r="697" spans="1:65" s="2" customFormat="1" ht="24.2" customHeight="1">
      <c r="A697" s="35"/>
      <c r="B697" s="36"/>
      <c r="C697" s="174" t="s">
        <v>3283</v>
      </c>
      <c r="D697" s="174" t="s">
        <v>152</v>
      </c>
      <c r="E697" s="175" t="s">
        <v>3546</v>
      </c>
      <c r="F697" s="176" t="s">
        <v>4554</v>
      </c>
      <c r="G697" s="177" t="s">
        <v>2359</v>
      </c>
      <c r="H697" s="178">
        <v>1</v>
      </c>
      <c r="I697" s="179"/>
      <c r="J697" s="180">
        <f>ROUND(I697*H697,2)</f>
        <v>0</v>
      </c>
      <c r="K697" s="176" t="s">
        <v>19</v>
      </c>
      <c r="L697" s="40"/>
      <c r="M697" s="181" t="s">
        <v>19</v>
      </c>
      <c r="N697" s="182" t="s">
        <v>43</v>
      </c>
      <c r="O697" s="65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5" t="s">
        <v>157</v>
      </c>
      <c r="AT697" s="185" t="s">
        <v>152</v>
      </c>
      <c r="AU697" s="185" t="s">
        <v>80</v>
      </c>
      <c r="AY697" s="18" t="s">
        <v>149</v>
      </c>
      <c r="BE697" s="186">
        <f>IF(N697="základní",J697,0)</f>
        <v>0</v>
      </c>
      <c r="BF697" s="186">
        <f>IF(N697="snížená",J697,0)</f>
        <v>0</v>
      </c>
      <c r="BG697" s="186">
        <f>IF(N697="zákl. přenesená",J697,0)</f>
        <v>0</v>
      </c>
      <c r="BH697" s="186">
        <f>IF(N697="sníž. přenesená",J697,0)</f>
        <v>0</v>
      </c>
      <c r="BI697" s="186">
        <f>IF(N697="nulová",J697,0)</f>
        <v>0</v>
      </c>
      <c r="BJ697" s="18" t="s">
        <v>80</v>
      </c>
      <c r="BK697" s="186">
        <f>ROUND(I697*H697,2)</f>
        <v>0</v>
      </c>
      <c r="BL697" s="18" t="s">
        <v>157</v>
      </c>
      <c r="BM697" s="185" t="s">
        <v>3297</v>
      </c>
    </row>
    <row r="698" spans="1:47" s="2" customFormat="1" ht="19.5">
      <c r="A698" s="35"/>
      <c r="B698" s="36"/>
      <c r="C698" s="37"/>
      <c r="D698" s="187" t="s">
        <v>163</v>
      </c>
      <c r="E698" s="37"/>
      <c r="F698" s="188" t="s">
        <v>4555</v>
      </c>
      <c r="G698" s="37"/>
      <c r="H698" s="37"/>
      <c r="I698" s="189"/>
      <c r="J698" s="37"/>
      <c r="K698" s="37"/>
      <c r="L698" s="40"/>
      <c r="M698" s="190"/>
      <c r="N698" s="191"/>
      <c r="O698" s="65"/>
      <c r="P698" s="65"/>
      <c r="Q698" s="65"/>
      <c r="R698" s="65"/>
      <c r="S698" s="65"/>
      <c r="T698" s="66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T698" s="18" t="s">
        <v>163</v>
      </c>
      <c r="AU698" s="18" t="s">
        <v>80</v>
      </c>
    </row>
    <row r="699" spans="1:65" s="2" customFormat="1" ht="24.2" customHeight="1">
      <c r="A699" s="35"/>
      <c r="B699" s="36"/>
      <c r="C699" s="174" t="s">
        <v>2796</v>
      </c>
      <c r="D699" s="174" t="s">
        <v>152</v>
      </c>
      <c r="E699" s="175" t="s">
        <v>3547</v>
      </c>
      <c r="F699" s="176" t="s">
        <v>4556</v>
      </c>
      <c r="G699" s="177" t="s">
        <v>2359</v>
      </c>
      <c r="H699" s="178">
        <v>1</v>
      </c>
      <c r="I699" s="179"/>
      <c r="J699" s="180">
        <f>ROUND(I699*H699,2)</f>
        <v>0</v>
      </c>
      <c r="K699" s="176" t="s">
        <v>19</v>
      </c>
      <c r="L699" s="40"/>
      <c r="M699" s="181" t="s">
        <v>19</v>
      </c>
      <c r="N699" s="182" t="s">
        <v>43</v>
      </c>
      <c r="O699" s="65"/>
      <c r="P699" s="183">
        <f>O699*H699</f>
        <v>0</v>
      </c>
      <c r="Q699" s="183">
        <v>0</v>
      </c>
      <c r="R699" s="183">
        <f>Q699*H699</f>
        <v>0</v>
      </c>
      <c r="S699" s="183">
        <v>0</v>
      </c>
      <c r="T699" s="184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85" t="s">
        <v>157</v>
      </c>
      <c r="AT699" s="185" t="s">
        <v>152</v>
      </c>
      <c r="AU699" s="185" t="s">
        <v>80</v>
      </c>
      <c r="AY699" s="18" t="s">
        <v>149</v>
      </c>
      <c r="BE699" s="186">
        <f>IF(N699="základní",J699,0)</f>
        <v>0</v>
      </c>
      <c r="BF699" s="186">
        <f>IF(N699="snížená",J699,0)</f>
        <v>0</v>
      </c>
      <c r="BG699" s="186">
        <f>IF(N699="zákl. přenesená",J699,0)</f>
        <v>0</v>
      </c>
      <c r="BH699" s="186">
        <f>IF(N699="sníž. přenesená",J699,0)</f>
        <v>0</v>
      </c>
      <c r="BI699" s="186">
        <f>IF(N699="nulová",J699,0)</f>
        <v>0</v>
      </c>
      <c r="BJ699" s="18" t="s">
        <v>80</v>
      </c>
      <c r="BK699" s="186">
        <f>ROUND(I699*H699,2)</f>
        <v>0</v>
      </c>
      <c r="BL699" s="18" t="s">
        <v>157</v>
      </c>
      <c r="BM699" s="185" t="s">
        <v>3302</v>
      </c>
    </row>
    <row r="700" spans="1:47" s="2" customFormat="1" ht="19.5">
      <c r="A700" s="35"/>
      <c r="B700" s="36"/>
      <c r="C700" s="37"/>
      <c r="D700" s="187" t="s">
        <v>163</v>
      </c>
      <c r="E700" s="37"/>
      <c r="F700" s="188" t="s">
        <v>4557</v>
      </c>
      <c r="G700" s="37"/>
      <c r="H700" s="37"/>
      <c r="I700" s="189"/>
      <c r="J700" s="37"/>
      <c r="K700" s="37"/>
      <c r="L700" s="40"/>
      <c r="M700" s="190"/>
      <c r="N700" s="191"/>
      <c r="O700" s="65"/>
      <c r="P700" s="65"/>
      <c r="Q700" s="65"/>
      <c r="R700" s="65"/>
      <c r="S700" s="65"/>
      <c r="T700" s="66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T700" s="18" t="s">
        <v>163</v>
      </c>
      <c r="AU700" s="18" t="s">
        <v>80</v>
      </c>
    </row>
    <row r="701" spans="1:65" s="2" customFormat="1" ht="16.5" customHeight="1">
      <c r="A701" s="35"/>
      <c r="B701" s="36"/>
      <c r="C701" s="174" t="s">
        <v>3290</v>
      </c>
      <c r="D701" s="174" t="s">
        <v>152</v>
      </c>
      <c r="E701" s="175" t="s">
        <v>3548</v>
      </c>
      <c r="F701" s="176" t="s">
        <v>4558</v>
      </c>
      <c r="G701" s="177" t="s">
        <v>2359</v>
      </c>
      <c r="H701" s="178">
        <v>1</v>
      </c>
      <c r="I701" s="179"/>
      <c r="J701" s="180">
        <f>ROUND(I701*H701,2)</f>
        <v>0</v>
      </c>
      <c r="K701" s="176" t="s">
        <v>19</v>
      </c>
      <c r="L701" s="40"/>
      <c r="M701" s="181" t="s">
        <v>19</v>
      </c>
      <c r="N701" s="182" t="s">
        <v>43</v>
      </c>
      <c r="O701" s="65"/>
      <c r="P701" s="183">
        <f>O701*H701</f>
        <v>0</v>
      </c>
      <c r="Q701" s="183">
        <v>0</v>
      </c>
      <c r="R701" s="183">
        <f>Q701*H701</f>
        <v>0</v>
      </c>
      <c r="S701" s="183">
        <v>0</v>
      </c>
      <c r="T701" s="184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5" t="s">
        <v>157</v>
      </c>
      <c r="AT701" s="185" t="s">
        <v>152</v>
      </c>
      <c r="AU701" s="185" t="s">
        <v>80</v>
      </c>
      <c r="AY701" s="18" t="s">
        <v>149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8" t="s">
        <v>80</v>
      </c>
      <c r="BK701" s="186">
        <f>ROUND(I701*H701,2)</f>
        <v>0</v>
      </c>
      <c r="BL701" s="18" t="s">
        <v>157</v>
      </c>
      <c r="BM701" s="185" t="s">
        <v>3306</v>
      </c>
    </row>
    <row r="702" spans="1:47" s="2" customFormat="1" ht="19.5">
      <c r="A702" s="35"/>
      <c r="B702" s="36"/>
      <c r="C702" s="37"/>
      <c r="D702" s="187" t="s">
        <v>163</v>
      </c>
      <c r="E702" s="37"/>
      <c r="F702" s="188" t="s">
        <v>4559</v>
      </c>
      <c r="G702" s="37"/>
      <c r="H702" s="37"/>
      <c r="I702" s="189"/>
      <c r="J702" s="37"/>
      <c r="K702" s="37"/>
      <c r="L702" s="40"/>
      <c r="M702" s="190"/>
      <c r="N702" s="191"/>
      <c r="O702" s="65"/>
      <c r="P702" s="65"/>
      <c r="Q702" s="65"/>
      <c r="R702" s="65"/>
      <c r="S702" s="65"/>
      <c r="T702" s="66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18" t="s">
        <v>163</v>
      </c>
      <c r="AU702" s="18" t="s">
        <v>80</v>
      </c>
    </row>
    <row r="703" spans="1:65" s="2" customFormat="1" ht="24.2" customHeight="1">
      <c r="A703" s="35"/>
      <c r="B703" s="36"/>
      <c r="C703" s="174" t="s">
        <v>2798</v>
      </c>
      <c r="D703" s="174" t="s">
        <v>152</v>
      </c>
      <c r="E703" s="175" t="s">
        <v>3549</v>
      </c>
      <c r="F703" s="176" t="s">
        <v>4560</v>
      </c>
      <c r="G703" s="177" t="s">
        <v>2359</v>
      </c>
      <c r="H703" s="178">
        <v>1</v>
      </c>
      <c r="I703" s="179"/>
      <c r="J703" s="180">
        <f>ROUND(I703*H703,2)</f>
        <v>0</v>
      </c>
      <c r="K703" s="176" t="s">
        <v>19</v>
      </c>
      <c r="L703" s="40"/>
      <c r="M703" s="181" t="s">
        <v>19</v>
      </c>
      <c r="N703" s="182" t="s">
        <v>43</v>
      </c>
      <c r="O703" s="65"/>
      <c r="P703" s="183">
        <f>O703*H703</f>
        <v>0</v>
      </c>
      <c r="Q703" s="183">
        <v>0</v>
      </c>
      <c r="R703" s="183">
        <f>Q703*H703</f>
        <v>0</v>
      </c>
      <c r="S703" s="183">
        <v>0</v>
      </c>
      <c r="T703" s="184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85" t="s">
        <v>157</v>
      </c>
      <c r="AT703" s="185" t="s">
        <v>152</v>
      </c>
      <c r="AU703" s="185" t="s">
        <v>80</v>
      </c>
      <c r="AY703" s="18" t="s">
        <v>149</v>
      </c>
      <c r="BE703" s="186">
        <f>IF(N703="základní",J703,0)</f>
        <v>0</v>
      </c>
      <c r="BF703" s="186">
        <f>IF(N703="snížená",J703,0)</f>
        <v>0</v>
      </c>
      <c r="BG703" s="186">
        <f>IF(N703="zákl. přenesená",J703,0)</f>
        <v>0</v>
      </c>
      <c r="BH703" s="186">
        <f>IF(N703="sníž. přenesená",J703,0)</f>
        <v>0</v>
      </c>
      <c r="BI703" s="186">
        <f>IF(N703="nulová",J703,0)</f>
        <v>0</v>
      </c>
      <c r="BJ703" s="18" t="s">
        <v>80</v>
      </c>
      <c r="BK703" s="186">
        <f>ROUND(I703*H703,2)</f>
        <v>0</v>
      </c>
      <c r="BL703" s="18" t="s">
        <v>157</v>
      </c>
      <c r="BM703" s="185" t="s">
        <v>3727</v>
      </c>
    </row>
    <row r="704" spans="1:47" s="2" customFormat="1" ht="19.5">
      <c r="A704" s="35"/>
      <c r="B704" s="36"/>
      <c r="C704" s="37"/>
      <c r="D704" s="187" t="s">
        <v>163</v>
      </c>
      <c r="E704" s="37"/>
      <c r="F704" s="188" t="s">
        <v>4561</v>
      </c>
      <c r="G704" s="37"/>
      <c r="H704" s="37"/>
      <c r="I704" s="189"/>
      <c r="J704" s="37"/>
      <c r="K704" s="37"/>
      <c r="L704" s="40"/>
      <c r="M704" s="190"/>
      <c r="N704" s="191"/>
      <c r="O704" s="65"/>
      <c r="P704" s="65"/>
      <c r="Q704" s="65"/>
      <c r="R704" s="65"/>
      <c r="S704" s="65"/>
      <c r="T704" s="66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T704" s="18" t="s">
        <v>163</v>
      </c>
      <c r="AU704" s="18" t="s">
        <v>80</v>
      </c>
    </row>
    <row r="705" spans="1:65" s="2" customFormat="1" ht="21.75" customHeight="1">
      <c r="A705" s="35"/>
      <c r="B705" s="36"/>
      <c r="C705" s="174" t="s">
        <v>3299</v>
      </c>
      <c r="D705" s="174" t="s">
        <v>152</v>
      </c>
      <c r="E705" s="175" t="s">
        <v>3550</v>
      </c>
      <c r="F705" s="176" t="s">
        <v>4562</v>
      </c>
      <c r="G705" s="177" t="s">
        <v>2359</v>
      </c>
      <c r="H705" s="178">
        <v>1</v>
      </c>
      <c r="I705" s="179"/>
      <c r="J705" s="180">
        <f>ROUND(I705*H705,2)</f>
        <v>0</v>
      </c>
      <c r="K705" s="176" t="s">
        <v>19</v>
      </c>
      <c r="L705" s="40"/>
      <c r="M705" s="181" t="s">
        <v>19</v>
      </c>
      <c r="N705" s="182" t="s">
        <v>43</v>
      </c>
      <c r="O705" s="65"/>
      <c r="P705" s="183">
        <f>O705*H705</f>
        <v>0</v>
      </c>
      <c r="Q705" s="183">
        <v>0</v>
      </c>
      <c r="R705" s="183">
        <f>Q705*H705</f>
        <v>0</v>
      </c>
      <c r="S705" s="183">
        <v>0</v>
      </c>
      <c r="T705" s="184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5" t="s">
        <v>157</v>
      </c>
      <c r="AT705" s="185" t="s">
        <v>152</v>
      </c>
      <c r="AU705" s="185" t="s">
        <v>80</v>
      </c>
      <c r="AY705" s="18" t="s">
        <v>149</v>
      </c>
      <c r="BE705" s="186">
        <f>IF(N705="základní",J705,0)</f>
        <v>0</v>
      </c>
      <c r="BF705" s="186">
        <f>IF(N705="snížená",J705,0)</f>
        <v>0</v>
      </c>
      <c r="BG705" s="186">
        <f>IF(N705="zákl. přenesená",J705,0)</f>
        <v>0</v>
      </c>
      <c r="BH705" s="186">
        <f>IF(N705="sníž. přenesená",J705,0)</f>
        <v>0</v>
      </c>
      <c r="BI705" s="186">
        <f>IF(N705="nulová",J705,0)</f>
        <v>0</v>
      </c>
      <c r="BJ705" s="18" t="s">
        <v>80</v>
      </c>
      <c r="BK705" s="186">
        <f>ROUND(I705*H705,2)</f>
        <v>0</v>
      </c>
      <c r="BL705" s="18" t="s">
        <v>157</v>
      </c>
      <c r="BM705" s="185" t="s">
        <v>3730</v>
      </c>
    </row>
    <row r="706" spans="1:47" s="2" customFormat="1" ht="19.5">
      <c r="A706" s="35"/>
      <c r="B706" s="36"/>
      <c r="C706" s="37"/>
      <c r="D706" s="187" t="s">
        <v>163</v>
      </c>
      <c r="E706" s="37"/>
      <c r="F706" s="188" t="s">
        <v>4563</v>
      </c>
      <c r="G706" s="37"/>
      <c r="H706" s="37"/>
      <c r="I706" s="189"/>
      <c r="J706" s="37"/>
      <c r="K706" s="37"/>
      <c r="L706" s="40"/>
      <c r="M706" s="190"/>
      <c r="N706" s="191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8" t="s">
        <v>163</v>
      </c>
      <c r="AU706" s="18" t="s">
        <v>80</v>
      </c>
    </row>
    <row r="707" spans="1:65" s="2" customFormat="1" ht="24.2" customHeight="1">
      <c r="A707" s="35"/>
      <c r="B707" s="36"/>
      <c r="C707" s="174" t="s">
        <v>2800</v>
      </c>
      <c r="D707" s="174" t="s">
        <v>152</v>
      </c>
      <c r="E707" s="175" t="s">
        <v>3551</v>
      </c>
      <c r="F707" s="176" t="s">
        <v>4564</v>
      </c>
      <c r="G707" s="177" t="s">
        <v>2359</v>
      </c>
      <c r="H707" s="178">
        <v>1</v>
      </c>
      <c r="I707" s="179"/>
      <c r="J707" s="180">
        <f>ROUND(I707*H707,2)</f>
        <v>0</v>
      </c>
      <c r="K707" s="176" t="s">
        <v>19</v>
      </c>
      <c r="L707" s="40"/>
      <c r="M707" s="181" t="s">
        <v>19</v>
      </c>
      <c r="N707" s="182" t="s">
        <v>43</v>
      </c>
      <c r="O707" s="65"/>
      <c r="P707" s="183">
        <f>O707*H707</f>
        <v>0</v>
      </c>
      <c r="Q707" s="183">
        <v>0</v>
      </c>
      <c r="R707" s="183">
        <f>Q707*H707</f>
        <v>0</v>
      </c>
      <c r="S707" s="183">
        <v>0</v>
      </c>
      <c r="T707" s="184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85" t="s">
        <v>157</v>
      </c>
      <c r="AT707" s="185" t="s">
        <v>152</v>
      </c>
      <c r="AU707" s="185" t="s">
        <v>80</v>
      </c>
      <c r="AY707" s="18" t="s">
        <v>149</v>
      </c>
      <c r="BE707" s="186">
        <f>IF(N707="základní",J707,0)</f>
        <v>0</v>
      </c>
      <c r="BF707" s="186">
        <f>IF(N707="snížená",J707,0)</f>
        <v>0</v>
      </c>
      <c r="BG707" s="186">
        <f>IF(N707="zákl. přenesená",J707,0)</f>
        <v>0</v>
      </c>
      <c r="BH707" s="186">
        <f>IF(N707="sníž. přenesená",J707,0)</f>
        <v>0</v>
      </c>
      <c r="BI707" s="186">
        <f>IF(N707="nulová",J707,0)</f>
        <v>0</v>
      </c>
      <c r="BJ707" s="18" t="s">
        <v>80</v>
      </c>
      <c r="BK707" s="186">
        <f>ROUND(I707*H707,2)</f>
        <v>0</v>
      </c>
      <c r="BL707" s="18" t="s">
        <v>157</v>
      </c>
      <c r="BM707" s="185" t="s">
        <v>3734</v>
      </c>
    </row>
    <row r="708" spans="1:47" s="2" customFormat="1" ht="19.5">
      <c r="A708" s="35"/>
      <c r="B708" s="36"/>
      <c r="C708" s="37"/>
      <c r="D708" s="187" t="s">
        <v>163</v>
      </c>
      <c r="E708" s="37"/>
      <c r="F708" s="188" t="s">
        <v>4565</v>
      </c>
      <c r="G708" s="37"/>
      <c r="H708" s="37"/>
      <c r="I708" s="189"/>
      <c r="J708" s="37"/>
      <c r="K708" s="37"/>
      <c r="L708" s="40"/>
      <c r="M708" s="190"/>
      <c r="N708" s="191"/>
      <c r="O708" s="65"/>
      <c r="P708" s="65"/>
      <c r="Q708" s="65"/>
      <c r="R708" s="65"/>
      <c r="S708" s="65"/>
      <c r="T708" s="66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163</v>
      </c>
      <c r="AU708" s="18" t="s">
        <v>80</v>
      </c>
    </row>
    <row r="709" spans="1:65" s="2" customFormat="1" ht="24.2" customHeight="1">
      <c r="A709" s="35"/>
      <c r="B709" s="36"/>
      <c r="C709" s="174" t="s">
        <v>3725</v>
      </c>
      <c r="D709" s="174" t="s">
        <v>152</v>
      </c>
      <c r="E709" s="175" t="s">
        <v>3552</v>
      </c>
      <c r="F709" s="176" t="s">
        <v>4566</v>
      </c>
      <c r="G709" s="177" t="s">
        <v>2359</v>
      </c>
      <c r="H709" s="178">
        <v>1</v>
      </c>
      <c r="I709" s="179"/>
      <c r="J709" s="180">
        <f aca="true" t="shared" si="20" ref="J709:J716">ROUND(I709*H709,2)</f>
        <v>0</v>
      </c>
      <c r="K709" s="176" t="s">
        <v>19</v>
      </c>
      <c r="L709" s="40"/>
      <c r="M709" s="181" t="s">
        <v>19</v>
      </c>
      <c r="N709" s="182" t="s">
        <v>43</v>
      </c>
      <c r="O709" s="65"/>
      <c r="P709" s="183">
        <f aca="true" t="shared" si="21" ref="P709:P716">O709*H709</f>
        <v>0</v>
      </c>
      <c r="Q709" s="183">
        <v>0</v>
      </c>
      <c r="R709" s="183">
        <f aca="true" t="shared" si="22" ref="R709:R716">Q709*H709</f>
        <v>0</v>
      </c>
      <c r="S709" s="183">
        <v>0</v>
      </c>
      <c r="T709" s="184">
        <f aca="true" t="shared" si="23" ref="T709:T716"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157</v>
      </c>
      <c r="AT709" s="185" t="s">
        <v>152</v>
      </c>
      <c r="AU709" s="185" t="s">
        <v>80</v>
      </c>
      <c r="AY709" s="18" t="s">
        <v>149</v>
      </c>
      <c r="BE709" s="186">
        <f aca="true" t="shared" si="24" ref="BE709:BE716">IF(N709="základní",J709,0)</f>
        <v>0</v>
      </c>
      <c r="BF709" s="186">
        <f aca="true" t="shared" si="25" ref="BF709:BF716">IF(N709="snížená",J709,0)</f>
        <v>0</v>
      </c>
      <c r="BG709" s="186">
        <f aca="true" t="shared" si="26" ref="BG709:BG716">IF(N709="zákl. přenesená",J709,0)</f>
        <v>0</v>
      </c>
      <c r="BH709" s="186">
        <f aca="true" t="shared" si="27" ref="BH709:BH716">IF(N709="sníž. přenesená",J709,0)</f>
        <v>0</v>
      </c>
      <c r="BI709" s="186">
        <f aca="true" t="shared" si="28" ref="BI709:BI716">IF(N709="nulová",J709,0)</f>
        <v>0</v>
      </c>
      <c r="BJ709" s="18" t="s">
        <v>80</v>
      </c>
      <c r="BK709" s="186">
        <f aca="true" t="shared" si="29" ref="BK709:BK716">ROUND(I709*H709,2)</f>
        <v>0</v>
      </c>
      <c r="BL709" s="18" t="s">
        <v>157</v>
      </c>
      <c r="BM709" s="185" t="s">
        <v>3736</v>
      </c>
    </row>
    <row r="710" spans="1:65" s="2" customFormat="1" ht="16.5" customHeight="1">
      <c r="A710" s="35"/>
      <c r="B710" s="36"/>
      <c r="C710" s="174" t="s">
        <v>2802</v>
      </c>
      <c r="D710" s="174" t="s">
        <v>152</v>
      </c>
      <c r="E710" s="175" t="s">
        <v>3553</v>
      </c>
      <c r="F710" s="176" t="s">
        <v>4567</v>
      </c>
      <c r="G710" s="177" t="s">
        <v>2359</v>
      </c>
      <c r="H710" s="178">
        <v>1</v>
      </c>
      <c r="I710" s="179"/>
      <c r="J710" s="180">
        <f t="shared" si="20"/>
        <v>0</v>
      </c>
      <c r="K710" s="176" t="s">
        <v>19</v>
      </c>
      <c r="L710" s="40"/>
      <c r="M710" s="181" t="s">
        <v>19</v>
      </c>
      <c r="N710" s="182" t="s">
        <v>43</v>
      </c>
      <c r="O710" s="65"/>
      <c r="P710" s="183">
        <f t="shared" si="21"/>
        <v>0</v>
      </c>
      <c r="Q710" s="183">
        <v>0</v>
      </c>
      <c r="R710" s="183">
        <f t="shared" si="22"/>
        <v>0</v>
      </c>
      <c r="S710" s="183">
        <v>0</v>
      </c>
      <c r="T710" s="184">
        <f t="shared" si="23"/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85" t="s">
        <v>157</v>
      </c>
      <c r="AT710" s="185" t="s">
        <v>152</v>
      </c>
      <c r="AU710" s="185" t="s">
        <v>80</v>
      </c>
      <c r="AY710" s="18" t="s">
        <v>149</v>
      </c>
      <c r="BE710" s="186">
        <f t="shared" si="24"/>
        <v>0</v>
      </c>
      <c r="BF710" s="186">
        <f t="shared" si="25"/>
        <v>0</v>
      </c>
      <c r="BG710" s="186">
        <f t="shared" si="26"/>
        <v>0</v>
      </c>
      <c r="BH710" s="186">
        <f t="shared" si="27"/>
        <v>0</v>
      </c>
      <c r="BI710" s="186">
        <f t="shared" si="28"/>
        <v>0</v>
      </c>
      <c r="BJ710" s="18" t="s">
        <v>80</v>
      </c>
      <c r="BK710" s="186">
        <f t="shared" si="29"/>
        <v>0</v>
      </c>
      <c r="BL710" s="18" t="s">
        <v>157</v>
      </c>
      <c r="BM710" s="185" t="s">
        <v>3739</v>
      </c>
    </row>
    <row r="711" spans="1:65" s="2" customFormat="1" ht="16.5" customHeight="1">
      <c r="A711" s="35"/>
      <c r="B711" s="36"/>
      <c r="C711" s="174" t="s">
        <v>3731</v>
      </c>
      <c r="D711" s="174" t="s">
        <v>152</v>
      </c>
      <c r="E711" s="175" t="s">
        <v>3554</v>
      </c>
      <c r="F711" s="176" t="s">
        <v>4568</v>
      </c>
      <c r="G711" s="177" t="s">
        <v>2359</v>
      </c>
      <c r="H711" s="178">
        <v>1</v>
      </c>
      <c r="I711" s="179"/>
      <c r="J711" s="180">
        <f t="shared" si="20"/>
        <v>0</v>
      </c>
      <c r="K711" s="176" t="s">
        <v>19</v>
      </c>
      <c r="L711" s="40"/>
      <c r="M711" s="181" t="s">
        <v>19</v>
      </c>
      <c r="N711" s="182" t="s">
        <v>43</v>
      </c>
      <c r="O711" s="65"/>
      <c r="P711" s="183">
        <f t="shared" si="21"/>
        <v>0</v>
      </c>
      <c r="Q711" s="183">
        <v>0</v>
      </c>
      <c r="R711" s="183">
        <f t="shared" si="22"/>
        <v>0</v>
      </c>
      <c r="S711" s="183">
        <v>0</v>
      </c>
      <c r="T711" s="184">
        <f t="shared" si="23"/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85" t="s">
        <v>157</v>
      </c>
      <c r="AT711" s="185" t="s">
        <v>152</v>
      </c>
      <c r="AU711" s="185" t="s">
        <v>80</v>
      </c>
      <c r="AY711" s="18" t="s">
        <v>149</v>
      </c>
      <c r="BE711" s="186">
        <f t="shared" si="24"/>
        <v>0</v>
      </c>
      <c r="BF711" s="186">
        <f t="shared" si="25"/>
        <v>0</v>
      </c>
      <c r="BG711" s="186">
        <f t="shared" si="26"/>
        <v>0</v>
      </c>
      <c r="BH711" s="186">
        <f t="shared" si="27"/>
        <v>0</v>
      </c>
      <c r="BI711" s="186">
        <f t="shared" si="28"/>
        <v>0</v>
      </c>
      <c r="BJ711" s="18" t="s">
        <v>80</v>
      </c>
      <c r="BK711" s="186">
        <f t="shared" si="29"/>
        <v>0</v>
      </c>
      <c r="BL711" s="18" t="s">
        <v>157</v>
      </c>
      <c r="BM711" s="185" t="s">
        <v>3742</v>
      </c>
    </row>
    <row r="712" spans="1:65" s="2" customFormat="1" ht="21.75" customHeight="1">
      <c r="A712" s="35"/>
      <c r="B712" s="36"/>
      <c r="C712" s="174" t="s">
        <v>2804</v>
      </c>
      <c r="D712" s="174" t="s">
        <v>152</v>
      </c>
      <c r="E712" s="175" t="s">
        <v>3555</v>
      </c>
      <c r="F712" s="176" t="s">
        <v>4569</v>
      </c>
      <c r="G712" s="177" t="s">
        <v>2359</v>
      </c>
      <c r="H712" s="178">
        <v>1</v>
      </c>
      <c r="I712" s="179"/>
      <c r="J712" s="180">
        <f t="shared" si="20"/>
        <v>0</v>
      </c>
      <c r="K712" s="176" t="s">
        <v>19</v>
      </c>
      <c r="L712" s="40"/>
      <c r="M712" s="181" t="s">
        <v>19</v>
      </c>
      <c r="N712" s="182" t="s">
        <v>43</v>
      </c>
      <c r="O712" s="65"/>
      <c r="P712" s="183">
        <f t="shared" si="21"/>
        <v>0</v>
      </c>
      <c r="Q712" s="183">
        <v>0</v>
      </c>
      <c r="R712" s="183">
        <f t="shared" si="22"/>
        <v>0</v>
      </c>
      <c r="S712" s="183">
        <v>0</v>
      </c>
      <c r="T712" s="184">
        <f t="shared" si="23"/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5" t="s">
        <v>157</v>
      </c>
      <c r="AT712" s="185" t="s">
        <v>152</v>
      </c>
      <c r="AU712" s="185" t="s">
        <v>80</v>
      </c>
      <c r="AY712" s="18" t="s">
        <v>149</v>
      </c>
      <c r="BE712" s="186">
        <f t="shared" si="24"/>
        <v>0</v>
      </c>
      <c r="BF712" s="186">
        <f t="shared" si="25"/>
        <v>0</v>
      </c>
      <c r="BG712" s="186">
        <f t="shared" si="26"/>
        <v>0</v>
      </c>
      <c r="BH712" s="186">
        <f t="shared" si="27"/>
        <v>0</v>
      </c>
      <c r="BI712" s="186">
        <f t="shared" si="28"/>
        <v>0</v>
      </c>
      <c r="BJ712" s="18" t="s">
        <v>80</v>
      </c>
      <c r="BK712" s="186">
        <f t="shared" si="29"/>
        <v>0</v>
      </c>
      <c r="BL712" s="18" t="s">
        <v>157</v>
      </c>
      <c r="BM712" s="185" t="s">
        <v>3745</v>
      </c>
    </row>
    <row r="713" spans="1:65" s="2" customFormat="1" ht="16.5" customHeight="1">
      <c r="A713" s="35"/>
      <c r="B713" s="36"/>
      <c r="C713" s="174" t="s">
        <v>3737</v>
      </c>
      <c r="D713" s="174" t="s">
        <v>152</v>
      </c>
      <c r="E713" s="175" t="s">
        <v>3556</v>
      </c>
      <c r="F713" s="176" t="s">
        <v>4570</v>
      </c>
      <c r="G713" s="177" t="s">
        <v>2359</v>
      </c>
      <c r="H713" s="178">
        <v>1</v>
      </c>
      <c r="I713" s="179"/>
      <c r="J713" s="180">
        <f t="shared" si="20"/>
        <v>0</v>
      </c>
      <c r="K713" s="176" t="s">
        <v>19</v>
      </c>
      <c r="L713" s="40"/>
      <c r="M713" s="181" t="s">
        <v>19</v>
      </c>
      <c r="N713" s="182" t="s">
        <v>43</v>
      </c>
      <c r="O713" s="65"/>
      <c r="P713" s="183">
        <f t="shared" si="21"/>
        <v>0</v>
      </c>
      <c r="Q713" s="183">
        <v>0</v>
      </c>
      <c r="R713" s="183">
        <f t="shared" si="22"/>
        <v>0</v>
      </c>
      <c r="S713" s="183">
        <v>0</v>
      </c>
      <c r="T713" s="184">
        <f t="shared" si="23"/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5" t="s">
        <v>157</v>
      </c>
      <c r="AT713" s="185" t="s">
        <v>152</v>
      </c>
      <c r="AU713" s="185" t="s">
        <v>80</v>
      </c>
      <c r="AY713" s="18" t="s">
        <v>149</v>
      </c>
      <c r="BE713" s="186">
        <f t="shared" si="24"/>
        <v>0</v>
      </c>
      <c r="BF713" s="186">
        <f t="shared" si="25"/>
        <v>0</v>
      </c>
      <c r="BG713" s="186">
        <f t="shared" si="26"/>
        <v>0</v>
      </c>
      <c r="BH713" s="186">
        <f t="shared" si="27"/>
        <v>0</v>
      </c>
      <c r="BI713" s="186">
        <f t="shared" si="28"/>
        <v>0</v>
      </c>
      <c r="BJ713" s="18" t="s">
        <v>80</v>
      </c>
      <c r="BK713" s="186">
        <f t="shared" si="29"/>
        <v>0</v>
      </c>
      <c r="BL713" s="18" t="s">
        <v>157</v>
      </c>
      <c r="BM713" s="185" t="s">
        <v>3747</v>
      </c>
    </row>
    <row r="714" spans="1:65" s="2" customFormat="1" ht="16.5" customHeight="1">
      <c r="A714" s="35"/>
      <c r="B714" s="36"/>
      <c r="C714" s="174" t="s">
        <v>2808</v>
      </c>
      <c r="D714" s="174" t="s">
        <v>152</v>
      </c>
      <c r="E714" s="175" t="s">
        <v>3557</v>
      </c>
      <c r="F714" s="176" t="s">
        <v>4571</v>
      </c>
      <c r="G714" s="177" t="s">
        <v>2359</v>
      </c>
      <c r="H714" s="178">
        <v>1</v>
      </c>
      <c r="I714" s="179"/>
      <c r="J714" s="180">
        <f t="shared" si="20"/>
        <v>0</v>
      </c>
      <c r="K714" s="176" t="s">
        <v>19</v>
      </c>
      <c r="L714" s="40"/>
      <c r="M714" s="181" t="s">
        <v>19</v>
      </c>
      <c r="N714" s="182" t="s">
        <v>43</v>
      </c>
      <c r="O714" s="65"/>
      <c r="P714" s="183">
        <f t="shared" si="21"/>
        <v>0</v>
      </c>
      <c r="Q714" s="183">
        <v>0</v>
      </c>
      <c r="R714" s="183">
        <f t="shared" si="22"/>
        <v>0</v>
      </c>
      <c r="S714" s="183">
        <v>0</v>
      </c>
      <c r="T714" s="184">
        <f t="shared" si="23"/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85" t="s">
        <v>157</v>
      </c>
      <c r="AT714" s="185" t="s">
        <v>152</v>
      </c>
      <c r="AU714" s="185" t="s">
        <v>80</v>
      </c>
      <c r="AY714" s="18" t="s">
        <v>149</v>
      </c>
      <c r="BE714" s="186">
        <f t="shared" si="24"/>
        <v>0</v>
      </c>
      <c r="BF714" s="186">
        <f t="shared" si="25"/>
        <v>0</v>
      </c>
      <c r="BG714" s="186">
        <f t="shared" si="26"/>
        <v>0</v>
      </c>
      <c r="BH714" s="186">
        <f t="shared" si="27"/>
        <v>0</v>
      </c>
      <c r="BI714" s="186">
        <f t="shared" si="28"/>
        <v>0</v>
      </c>
      <c r="BJ714" s="18" t="s">
        <v>80</v>
      </c>
      <c r="BK714" s="186">
        <f t="shared" si="29"/>
        <v>0</v>
      </c>
      <c r="BL714" s="18" t="s">
        <v>157</v>
      </c>
      <c r="BM714" s="185" t="s">
        <v>3750</v>
      </c>
    </row>
    <row r="715" spans="1:65" s="2" customFormat="1" ht="44.25" customHeight="1">
      <c r="A715" s="35"/>
      <c r="B715" s="36"/>
      <c r="C715" s="174" t="s">
        <v>3743</v>
      </c>
      <c r="D715" s="174" t="s">
        <v>152</v>
      </c>
      <c r="E715" s="175" t="s">
        <v>3558</v>
      </c>
      <c r="F715" s="176" t="s">
        <v>4572</v>
      </c>
      <c r="G715" s="177" t="s">
        <v>2359</v>
      </c>
      <c r="H715" s="178">
        <v>1</v>
      </c>
      <c r="I715" s="179"/>
      <c r="J715" s="180">
        <f t="shared" si="20"/>
        <v>0</v>
      </c>
      <c r="K715" s="176" t="s">
        <v>19</v>
      </c>
      <c r="L715" s="40"/>
      <c r="M715" s="181" t="s">
        <v>19</v>
      </c>
      <c r="N715" s="182" t="s">
        <v>43</v>
      </c>
      <c r="O715" s="65"/>
      <c r="P715" s="183">
        <f t="shared" si="21"/>
        <v>0</v>
      </c>
      <c r="Q715" s="183">
        <v>0</v>
      </c>
      <c r="R715" s="183">
        <f t="shared" si="22"/>
        <v>0</v>
      </c>
      <c r="S715" s="183">
        <v>0</v>
      </c>
      <c r="T715" s="184">
        <f t="shared" si="23"/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5" t="s">
        <v>157</v>
      </c>
      <c r="AT715" s="185" t="s">
        <v>152</v>
      </c>
      <c r="AU715" s="185" t="s">
        <v>80</v>
      </c>
      <c r="AY715" s="18" t="s">
        <v>149</v>
      </c>
      <c r="BE715" s="186">
        <f t="shared" si="24"/>
        <v>0</v>
      </c>
      <c r="BF715" s="186">
        <f t="shared" si="25"/>
        <v>0</v>
      </c>
      <c r="BG715" s="186">
        <f t="shared" si="26"/>
        <v>0</v>
      </c>
      <c r="BH715" s="186">
        <f t="shared" si="27"/>
        <v>0</v>
      </c>
      <c r="BI715" s="186">
        <f t="shared" si="28"/>
        <v>0</v>
      </c>
      <c r="BJ715" s="18" t="s">
        <v>80</v>
      </c>
      <c r="BK715" s="186">
        <f t="shared" si="29"/>
        <v>0</v>
      </c>
      <c r="BL715" s="18" t="s">
        <v>157</v>
      </c>
      <c r="BM715" s="185" t="s">
        <v>4573</v>
      </c>
    </row>
    <row r="716" spans="1:65" s="2" customFormat="1" ht="16.5" customHeight="1">
      <c r="A716" s="35"/>
      <c r="B716" s="36"/>
      <c r="C716" s="174" t="s">
        <v>2810</v>
      </c>
      <c r="D716" s="174" t="s">
        <v>152</v>
      </c>
      <c r="E716" s="175" t="s">
        <v>3559</v>
      </c>
      <c r="F716" s="176" t="s">
        <v>4574</v>
      </c>
      <c r="G716" s="177" t="s">
        <v>2359</v>
      </c>
      <c r="H716" s="178">
        <v>1</v>
      </c>
      <c r="I716" s="179"/>
      <c r="J716" s="180">
        <f t="shared" si="20"/>
        <v>0</v>
      </c>
      <c r="K716" s="176" t="s">
        <v>19</v>
      </c>
      <c r="L716" s="40"/>
      <c r="M716" s="242" t="s">
        <v>19</v>
      </c>
      <c r="N716" s="243" t="s">
        <v>43</v>
      </c>
      <c r="O716" s="244"/>
      <c r="P716" s="245">
        <f t="shared" si="21"/>
        <v>0</v>
      </c>
      <c r="Q716" s="245">
        <v>0</v>
      </c>
      <c r="R716" s="245">
        <f t="shared" si="22"/>
        <v>0</v>
      </c>
      <c r="S716" s="245">
        <v>0</v>
      </c>
      <c r="T716" s="246">
        <f t="shared" si="23"/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5" t="s">
        <v>157</v>
      </c>
      <c r="AT716" s="185" t="s">
        <v>152</v>
      </c>
      <c r="AU716" s="185" t="s">
        <v>80</v>
      </c>
      <c r="AY716" s="18" t="s">
        <v>149</v>
      </c>
      <c r="BE716" s="186">
        <f t="shared" si="24"/>
        <v>0</v>
      </c>
      <c r="BF716" s="186">
        <f t="shared" si="25"/>
        <v>0</v>
      </c>
      <c r="BG716" s="186">
        <f t="shared" si="26"/>
        <v>0</v>
      </c>
      <c r="BH716" s="186">
        <f t="shared" si="27"/>
        <v>0</v>
      </c>
      <c r="BI716" s="186">
        <f t="shared" si="28"/>
        <v>0</v>
      </c>
      <c r="BJ716" s="18" t="s">
        <v>80</v>
      </c>
      <c r="BK716" s="186">
        <f t="shared" si="29"/>
        <v>0</v>
      </c>
      <c r="BL716" s="18" t="s">
        <v>157</v>
      </c>
      <c r="BM716" s="185" t="s">
        <v>4575</v>
      </c>
    </row>
    <row r="717" spans="1:31" s="2" customFormat="1" ht="6.95" customHeight="1">
      <c r="A717" s="35"/>
      <c r="B717" s="48"/>
      <c r="C717" s="49"/>
      <c r="D717" s="49"/>
      <c r="E717" s="49"/>
      <c r="F717" s="49"/>
      <c r="G717" s="49"/>
      <c r="H717" s="49"/>
      <c r="I717" s="49"/>
      <c r="J717" s="49"/>
      <c r="K717" s="49"/>
      <c r="L717" s="40"/>
      <c r="M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</row>
  </sheetData>
  <sheetProtection algorithmName="SHA-512" hashValue="SrTLhYZwata0uSNinGJU2YUcAtd1vYcFHL/SvFpVTL18Oj4jHE7k7Cxg7J6CEDJh2hlV4Ianu+6EmVrigSswQw==" saltValue="Vg2t5KDPu90XR5JTIq+cOQ==" spinCount="100000" sheet="1" objects="1" scenarios="1" formatColumns="0" formatRows="0" autoFilter="0"/>
  <autoFilter ref="C88:K71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Koubová</dc:creator>
  <cp:keywords/>
  <dc:description/>
  <cp:lastModifiedBy>Ing. Soňa Koubová</cp:lastModifiedBy>
  <cp:lastPrinted>2022-02-21T14:02:38Z</cp:lastPrinted>
  <dcterms:created xsi:type="dcterms:W3CDTF">2022-02-21T13:58:23Z</dcterms:created>
  <dcterms:modified xsi:type="dcterms:W3CDTF">2022-02-21T14:18:12Z</dcterms:modified>
  <cp:category/>
  <cp:version/>
  <cp:contentType/>
  <cp:contentStatus/>
</cp:coreProperties>
</file>