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5"/>
  <workbookPr defaultThemeVersion="166925"/>
  <workbookProtection workbookAlgorithmName="SHA-512" workbookHashValue="9w/JHcVSMXSOcinghwumsoOmkgOaZhcYRn2cfi60SbftXg/U4sOhamcVjYl42FbdlklaCCqk9kh9dny5IZk4aA==" workbookSpinCount="100000" workbookSaltValue="nYBaG4Zk+24V77NzJHFebQ==" lockStructure="1"/>
  <bookViews>
    <workbookView xWindow="65431" yWindow="65431" windowWidth="25815" windowHeight="13905" activeTab="0"/>
  </bookViews>
  <sheets>
    <sheet name="Krycí list nabídky" sheetId="3" r:id="rId1"/>
    <sheet name="Náklady - barevná MFP" sheetId="1" r:id="rId2"/>
    <sheet name="Náklady - černobílá MFP" sheetId="2" r:id="rId3"/>
  </sheets>
  <definedNames>
    <definedName name="_Hlk106705023" localSheetId="0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<sst xmlns="http://schemas.openxmlformats.org/spreadsheetml/2006/main" count="130" uniqueCount="90">
  <si>
    <t>Výpočet nákladů životního cyklu - barevná MFP</t>
  </si>
  <si>
    <t>Výpočet nákladů na tisk prvních 600 000 stran A4 při 5 % pokrytí</t>
  </si>
  <si>
    <t>Dodavatel vyplní všechna žlutě podbarvená pole této přílohy. Šedě označená pole jsou vypočítána automaticky a slouží pouze pro účely hodnocení nabídek ve výběrovém řízení. Dodavatel není oprávněn měnit výpočtový vzorec.</t>
  </si>
  <si>
    <t>Dodavatel vyplní hodnoty jen u spotřebního materiálu, který odpovídá jeho nabízené tiskárně, případně spotřební materiál upřesní ve sloupci "označení / přesný popis". V případě, že některý materiál není uveden, jeho výměna bude považována za záruční opravu plně hrazenou dodavatelem.</t>
  </si>
  <si>
    <t>V případě, že dodavatelem nabízená tiskárna některý spotřební materiál nepoužívá, anebo je součástí jiného spotřebního materiálu (např. maintenance kit) uvede uchazeč tuto informaci v poli označení / přesný popis</t>
  </si>
  <si>
    <t>Počet ks daného materiálu nutného k vytištění 600 000 stran je automaticky vypočítán.
Ve sloupci početk ks v zařízení uvede dodavatel počet kusů daného spotřebního materiálu, který je součástí prvotní dodávky zařízení. Součástí dodávky může být pouze materiál do zařízení instalovaný (nelze dodat a zde započítat např tonery navíc - do zařízení lze umístit pouze jeden toner od každé barvy). Uvedení více ks materiálu jako součást dodávky než je skutečně instalováno v zařízení, má za následek vyloučení uchazeče z VŘ.</t>
  </si>
  <si>
    <t>Cena za 1ks bez DPH je pro dodavatele závazná a Zadavatel má právo si za tuto cenu kdykoli během platnosti smlouvy spotřební materiál objednat.</t>
  </si>
  <si>
    <t>Typ spotřebního materiálu</t>
  </si>
  <si>
    <t>označení / přesný popis</t>
  </si>
  <si>
    <t>počet stran (životnost)</t>
  </si>
  <si>
    <t>cena za 1 ks
v Kč bez DPH</t>
  </si>
  <si>
    <t>počet ks v zařízení</t>
  </si>
  <si>
    <t>počet ks na 600.000 stran</t>
  </si>
  <si>
    <t>celkové náklady
v Kč bez DPH</t>
  </si>
  <si>
    <t>Originální black toner *</t>
  </si>
  <si>
    <t>Originální cyan toner *</t>
  </si>
  <si>
    <t>Originální magenta toner *</t>
  </si>
  <si>
    <t>Originální yellow toner *</t>
  </si>
  <si>
    <t>Vývojnice black (developer), stěrky</t>
  </si>
  <si>
    <t>Vývojnice cyan (developer), stěrky</t>
  </si>
  <si>
    <t>Vývojnice magenta (developer), stěrky</t>
  </si>
  <si>
    <t>Vývojnice yellow (developer), stěrky</t>
  </si>
  <si>
    <t>Optický válec black</t>
  </si>
  <si>
    <t>Optický válec yellow</t>
  </si>
  <si>
    <t>Fixační jednotka</t>
  </si>
  <si>
    <t>Přenosový pás</t>
  </si>
  <si>
    <t>Odpadní nádobka</t>
  </si>
  <si>
    <t>Separační mech.</t>
  </si>
  <si>
    <t>Oddělovací válec</t>
  </si>
  <si>
    <t>Maintenance kit</t>
  </si>
  <si>
    <t>Výpočet nákladů životního cyklu - černobílá MFP</t>
  </si>
  <si>
    <t>Dodavatel vyplní hodnoty jen u spotřebního matriálu, který odpovídá jeho nabízené tiskárně, případně spotřební materiál upřesní ve sloupci "označení / přesný popis". V případě, že některý materiál není uveden, jeho výměna bude považována za záruční opravu plně hrazenou dodavatelem.</t>
  </si>
  <si>
    <t>Počet ks daného materiálu nutného k vytištění 600 000 stran je automaticky vypočítán.
Ve sloupci počet ks v zařízení uvede dodavatel počet kusů daného spotřebního materiálu, který je součástí prvotní dodávky zařízení. Součástí dodávky může být pouze materiál do zařízení instalovaný (nelze dodat a zde započítat např. tonery navíc - do zařízení lze umístit pouze jeden toner od každé barvy). Uvedení více ks materiálu jako součást dodávky než je skutečně instalováno v zařízení má za následek vyloučení uchazeče z VŘ.</t>
  </si>
  <si>
    <t>cena za 1 ks
v Kč bez DPH **</t>
  </si>
  <si>
    <t>počet ks na 600000 stran</t>
  </si>
  <si>
    <t>**) Cena materiálu zahrnuje i dopravu do místa instalace zařízení dle přílohy č. 4 Smlouvy. V případě dílů uživatelsky nevyměnitelných, zahrnuje cena kromě dopravy i práci spojenou s výměnou dílu.</t>
  </si>
  <si>
    <t>Krycí list nabídky</t>
  </si>
  <si>
    <t xml:space="preserve">Veřejná zakázka </t>
  </si>
  <si>
    <t>Název:</t>
  </si>
  <si>
    <t>VZ na dodávku multifunkčních tiskáren</t>
  </si>
  <si>
    <t>zadávaná postupem dle § 56 zákona č. 134/2016 Sb., o zadávání veřejných zakázek (dále jen „Zákon“)</t>
  </si>
  <si>
    <t>Zadavatel</t>
  </si>
  <si>
    <t>Úřad pro zastupování státu ve věcech majetkových</t>
  </si>
  <si>
    <t>Sídlo:</t>
  </si>
  <si>
    <t>Rašínovo nábřeží 390/44, 128 00 Praha 2</t>
  </si>
  <si>
    <t>IČO:</t>
  </si>
  <si>
    <t>69797111</t>
  </si>
  <si>
    <t>Dodavatel</t>
  </si>
  <si>
    <t>[ZDE VYPLNÍ DODAVATEL]</t>
  </si>
  <si>
    <t>Sídlo/místo podnikání:</t>
  </si>
  <si>
    <t>Korespondenční adresa:</t>
  </si>
  <si>
    <t>DIČ:</t>
  </si>
  <si>
    <t>Kontaktní osoba:</t>
  </si>
  <si>
    <t>Tel.:</t>
  </si>
  <si>
    <t>E-mail:</t>
  </si>
  <si>
    <t>Bankovní spojení:</t>
  </si>
  <si>
    <t>Malý a střední podnik ve smyslu doporučení Komise 2003/361/ES</t>
  </si>
  <si>
    <t>[ZDE VYPLNÍ DODAVATEL ANO ČI NE]</t>
  </si>
  <si>
    <t>Výše nákladů životního cyklu</t>
  </si>
  <si>
    <t>Položka</t>
  </si>
  <si>
    <t>Jednotka</t>
  </si>
  <si>
    <t>Jednotková cena bez DPH</t>
  </si>
  <si>
    <t>Počet jednotek</t>
  </si>
  <si>
    <t>Celková cena bez DPH</t>
  </si>
  <si>
    <t>Barevné multifunkční tiskárny</t>
  </si>
  <si>
    <t>kus</t>
  </si>
  <si>
    <t>Černobílé multifunkční tiskárny</t>
  </si>
  <si>
    <t>600.000 stran</t>
  </si>
  <si>
    <t>Výše nákladů životního cyklu:</t>
  </si>
  <si>
    <t>Čestné prohlášení k vázanosti nabídkou a zadávacími podmínkami</t>
  </si>
  <si>
    <t>Výše uvedený dodavatel tímto čestně prohlašuje, že plně a bezvýhradně akceptuje Závazný návrh smlouvy, a je si vědom toho, že tento návrh smlouvy bude s dodavatelem uzavřen, bude-li dodavatel vybrán k uzavření smlouvy na veřejnou zakázku.</t>
  </si>
  <si>
    <t>Osoba oprávněná jednat za účastníka</t>
  </si>
  <si>
    <t>Podpis oprávněné osoby</t>
  </si>
  <si>
    <t>Dne [ZDE VYPLNÍ DODAVATEL]</t>
  </si>
  <si>
    <t>[ZDE DODAVATEL VLOŽÍ PODPIS OPRÁVNĚNÉ OSOBY]</t>
  </si>
  <si>
    <t>Titul, jméno, příjmení</t>
  </si>
  <si>
    <t>Funkce</t>
  </si>
  <si>
    <t>Celková hodnota DPH</t>
  </si>
  <si>
    <t>Celková cena včetně DPH</t>
  </si>
  <si>
    <t>Náklady životního cyklu - černobílá MFP (viz List Náklady - černobílá MFP)</t>
  </si>
  <si>
    <t>Náklady životního cyklu - barená MFP (viz List Náklady - barevná MFP)</t>
  </si>
  <si>
    <t>Optický válec cyan</t>
  </si>
  <si>
    <t>Optický válec magenta</t>
  </si>
  <si>
    <t xml:space="preserve">Náklady na tisk prvních 600 000 stran A4 při 5 % pokrytí v Kč </t>
  </si>
  <si>
    <t xml:space="preserve">Náklady na tisk prvních 600 000 stran A4 při 5 % pokrytí v Kč   </t>
  </si>
  <si>
    <t>celkové náklady v Kč 
vč. DPH</t>
  </si>
  <si>
    <t>*) Počet stran a cena originálního toneru musí být stanoven v souladu s ISO19752. Životnost ostatních komponent je stanovena v souladu s technickou specifikací výrobce. Požadavek na výměnu dílu před uvedenou životností bude považován za záruční opravu.</t>
  </si>
  <si>
    <t xml:space="preserve">***) </t>
  </si>
  <si>
    <t>Sazba DPH</t>
  </si>
  <si>
    <t>Dodavatel uvede výši DPH. Dodavatel, který není plátcem DPH, ponechá v buňce "I7" nulu.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</si>
</sst>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.000\ &quot;Kč&quot;"/>
    <numFmt numFmtId="165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color rgb="FFFF0000"/>
      <name val="Calibri"/>
      <family val="2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</cellStyleXfs>
  <cellXfs count="88">
    <xf numFmtId="0" fontId="0" fillId="0" borderId="0" xfId="0"/>
    <xf numFmtId="0" fontId="0" fillId="0" borderId="0" xfId="0" applyFont="1" applyProtection="1">
      <protection hidden="1"/>
    </xf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0" fontId="12" fillId="0" borderId="1" xfId="0" applyFont="1" applyBorder="1" applyAlignment="1" applyProtection="1">
      <alignment vertical="center" wrapText="1"/>
      <protection hidden="1"/>
    </xf>
    <xf numFmtId="0" fontId="12" fillId="3" borderId="1" xfId="20" applyNumberFormat="1" applyFont="1" applyFill="1" applyBorder="1" applyAlignment="1" applyProtection="1">
      <alignment horizontal="right" vertical="center"/>
      <protection hidden="1"/>
    </xf>
    <xf numFmtId="44" fontId="12" fillId="3" borderId="1" xfId="20" applyFont="1" applyFill="1" applyBorder="1" applyAlignment="1" applyProtection="1">
      <alignment horizontal="right" vertical="center"/>
      <protection hidden="1"/>
    </xf>
    <xf numFmtId="44" fontId="13" fillId="3" borderId="1" xfId="20" applyNumberFormat="1" applyFont="1" applyFill="1" applyBorder="1" applyAlignment="1" applyProtection="1">
      <alignment horizontal="right" vertical="center"/>
      <protection hidden="1"/>
    </xf>
    <xf numFmtId="0" fontId="12" fillId="0" borderId="0" xfId="0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164" fontId="4" fillId="0" borderId="1" xfId="21" applyNumberFormat="1" applyFont="1" applyFill="1" applyBorder="1" applyAlignment="1" applyProtection="1">
      <alignment horizontal="center" vertical="center"/>
      <protection hidden="1"/>
    </xf>
    <xf numFmtId="165" fontId="0" fillId="0" borderId="1" xfId="0" applyNumberFormat="1" applyBorder="1" applyProtection="1">
      <protection hidden="1"/>
    </xf>
    <xf numFmtId="165" fontId="0" fillId="0" borderId="2" xfId="0" applyNumberFormat="1" applyBorder="1" applyProtection="1">
      <protection hidden="1"/>
    </xf>
    <xf numFmtId="164" fontId="7" fillId="0" borderId="1" xfId="21" applyNumberFormat="1" applyFont="1" applyFill="1" applyBorder="1" applyAlignment="1" applyProtection="1">
      <alignment horizontal="center" vertical="center"/>
      <protection hidden="1"/>
    </xf>
    <xf numFmtId="165" fontId="2" fillId="0" borderId="1" xfId="0" applyNumberFormat="1" applyFont="1" applyBorder="1" applyProtection="1">
      <protection hidden="1"/>
    </xf>
    <xf numFmtId="165" fontId="2" fillId="0" borderId="2" xfId="0" applyNumberFormat="1" applyFont="1" applyBorder="1" applyProtection="1">
      <protection hidden="1"/>
    </xf>
    <xf numFmtId="0" fontId="0" fillId="0" borderId="0" xfId="0" applyBorder="1" applyProtection="1">
      <protection hidden="1"/>
    </xf>
    <xf numFmtId="0" fontId="5" fillId="4" borderId="3" xfId="21" applyFont="1" applyFill="1" applyBorder="1" applyAlignment="1" applyProtection="1">
      <alignment vertical="center"/>
      <protection hidden="1"/>
    </xf>
    <xf numFmtId="0" fontId="4" fillId="4" borderId="3" xfId="21" applyFont="1" applyFill="1" applyBorder="1" applyAlignment="1" applyProtection="1">
      <alignment vertical="center"/>
      <protection hidden="1"/>
    </xf>
    <xf numFmtId="0" fontId="4" fillId="4" borderId="3" xfId="21" applyFont="1" applyFill="1" applyBorder="1" applyAlignment="1" applyProtection="1">
      <alignment vertical="center" wrapText="1"/>
      <protection hidden="1"/>
    </xf>
    <xf numFmtId="0" fontId="4" fillId="5" borderId="3" xfId="21" applyFont="1" applyFill="1" applyBorder="1" applyAlignment="1" applyProtection="1">
      <alignment horizontal="center" vertical="center"/>
      <protection hidden="1"/>
    </xf>
    <xf numFmtId="0" fontId="4" fillId="5" borderId="1" xfId="21" applyFont="1" applyFill="1" applyBorder="1" applyAlignment="1" applyProtection="1">
      <alignment horizontal="center" vertical="center"/>
      <protection hidden="1"/>
    </xf>
    <xf numFmtId="0" fontId="4" fillId="5" borderId="1" xfId="21" applyFont="1" applyFill="1" applyBorder="1" applyAlignment="1" applyProtection="1">
      <alignment horizontal="center" vertical="center" wrapText="1"/>
      <protection hidden="1"/>
    </xf>
    <xf numFmtId="0" fontId="4" fillId="5" borderId="2" xfId="21" applyFont="1" applyFill="1" applyBorder="1" applyAlignment="1" applyProtection="1">
      <alignment horizontal="center" vertical="center" wrapText="1"/>
      <protection hidden="1"/>
    </xf>
    <xf numFmtId="0" fontId="4" fillId="5" borderId="3" xfId="21" applyFont="1" applyFill="1" applyBorder="1" applyAlignment="1" applyProtection="1">
      <alignment horizontal="left" vertical="center"/>
      <protection hidden="1"/>
    </xf>
    <xf numFmtId="0" fontId="4" fillId="0" borderId="1" xfId="21" applyFont="1" applyFill="1" applyBorder="1" applyAlignment="1" applyProtection="1">
      <alignment horizontal="center" vertical="center"/>
      <protection hidden="1"/>
    </xf>
    <xf numFmtId="0" fontId="4" fillId="0" borderId="1" xfId="21" applyFont="1" applyFill="1" applyBorder="1" applyAlignment="1" applyProtection="1">
      <alignment horizontal="center" vertical="center" wrapText="1"/>
      <protection hidden="1"/>
    </xf>
    <xf numFmtId="3" fontId="4" fillId="0" borderId="1" xfId="21" applyNumberFormat="1" applyFont="1" applyFill="1" applyBorder="1" applyAlignment="1" applyProtection="1">
      <alignment horizontal="center" vertical="center"/>
      <protection hidden="1"/>
    </xf>
    <xf numFmtId="0" fontId="7" fillId="5" borderId="3" xfId="21" applyFont="1" applyFill="1" applyBorder="1" applyAlignment="1" applyProtection="1">
      <alignment vertical="center"/>
      <protection hidden="1"/>
    </xf>
    <xf numFmtId="0" fontId="4" fillId="4" borderId="4" xfId="21" applyFont="1" applyFill="1" applyBorder="1" applyAlignment="1" applyProtection="1">
      <alignment vertical="center"/>
      <protection hidden="1"/>
    </xf>
    <xf numFmtId="0" fontId="10" fillId="6" borderId="1" xfId="0" applyFont="1" applyFill="1" applyBorder="1" applyAlignment="1" applyProtection="1">
      <alignment horizontal="left" vertical="center"/>
      <protection hidden="1"/>
    </xf>
    <xf numFmtId="3" fontId="10" fillId="6" borderId="1" xfId="0" applyNumberFormat="1" applyFont="1" applyFill="1" applyBorder="1" applyAlignment="1" applyProtection="1">
      <alignment horizontal="right" vertical="center"/>
      <protection hidden="1"/>
    </xf>
    <xf numFmtId="44" fontId="10" fillId="6" borderId="1" xfId="20" applyFont="1" applyFill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9" fontId="11" fillId="7" borderId="5" xfId="20" applyNumberFormat="1" applyFont="1" applyFill="1" applyBorder="1" applyAlignment="1" applyProtection="1">
      <alignment horizontal="center" vertical="center"/>
      <protection hidden="1"/>
    </xf>
    <xf numFmtId="9" fontId="11" fillId="7" borderId="6" xfId="20" applyNumberFormat="1" applyFont="1" applyFill="1" applyBorder="1" applyAlignment="1" applyProtection="1">
      <alignment horizontal="center" vertical="center"/>
      <protection hidden="1"/>
    </xf>
    <xf numFmtId="165" fontId="4" fillId="8" borderId="1" xfId="21" applyNumberFormat="1" applyFont="1" applyFill="1" applyBorder="1" applyAlignment="1" applyProtection="1">
      <alignment horizontal="center" vertical="center"/>
      <protection locked="0"/>
    </xf>
    <xf numFmtId="165" fontId="4" fillId="0" borderId="1" xfId="21" applyNumberFormat="1" applyFont="1" applyFill="1" applyBorder="1" applyAlignment="1" applyProtection="1">
      <alignment horizontal="center" vertical="center"/>
      <protection hidden="1"/>
    </xf>
    <xf numFmtId="9" fontId="11" fillId="6" borderId="6" xfId="20" applyNumberFormat="1" applyFont="1" applyFill="1" applyBorder="1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hidden="1"/>
    </xf>
    <xf numFmtId="0" fontId="4" fillId="6" borderId="1" xfId="21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4" fillId="2" borderId="3" xfId="21" applyFont="1" applyFill="1" applyBorder="1" applyAlignment="1" applyProtection="1">
      <alignment horizontal="center" vertical="center"/>
      <protection hidden="1"/>
    </xf>
    <xf numFmtId="0" fontId="4" fillId="2" borderId="1" xfId="21" applyFont="1" applyFill="1" applyBorder="1" applyAlignment="1" applyProtection="1">
      <alignment horizontal="center" vertical="center"/>
      <protection hidden="1"/>
    </xf>
    <xf numFmtId="0" fontId="1" fillId="0" borderId="1" xfId="21" applyBorder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4" fillId="0" borderId="1" xfId="21" applyFont="1" applyBorder="1" applyAlignment="1" applyProtection="1">
      <alignment horizontal="left" vertical="center"/>
      <protection hidden="1"/>
    </xf>
    <xf numFmtId="49" fontId="4" fillId="0" borderId="1" xfId="21" applyNumberFormat="1" applyFont="1" applyBorder="1" applyAlignment="1" applyProtection="1">
      <alignment horizontal="left" vertical="center"/>
      <protection hidden="1"/>
    </xf>
    <xf numFmtId="0" fontId="8" fillId="5" borderId="1" xfId="21" applyFont="1" applyFill="1" applyBorder="1" applyAlignment="1" applyProtection="1">
      <alignment horizontal="center" vertical="center"/>
      <protection hidden="1"/>
    </xf>
    <xf numFmtId="0" fontId="4" fillId="6" borderId="7" xfId="21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4" fillId="6" borderId="1" xfId="21" applyFont="1" applyFill="1" applyBorder="1" applyAlignment="1" applyProtection="1">
      <alignment horizontal="center" vertical="center" wrapText="1"/>
      <protection locked="0"/>
    </xf>
    <xf numFmtId="0" fontId="4" fillId="8" borderId="2" xfId="21" applyFont="1" applyFill="1" applyBorder="1" applyAlignment="1" applyProtection="1">
      <alignment horizontal="center" vertical="center" wrapText="1"/>
      <protection locked="0"/>
    </xf>
    <xf numFmtId="0" fontId="4" fillId="4" borderId="3" xfId="21" applyFont="1" applyFill="1" applyBorder="1" applyAlignment="1" applyProtection="1">
      <alignment horizontal="left" vertical="center" wrapText="1"/>
      <protection hidden="1"/>
    </xf>
    <xf numFmtId="0" fontId="4" fillId="4" borderId="1" xfId="21" applyFont="1" applyFill="1" applyBorder="1" applyAlignment="1" applyProtection="1">
      <alignment horizontal="left" vertical="center" wrapText="1"/>
      <protection hidden="1"/>
    </xf>
    <xf numFmtId="0" fontId="4" fillId="6" borderId="1" xfId="2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3" fillId="4" borderId="9" xfId="21" applyFont="1" applyFill="1" applyBorder="1" applyAlignment="1" applyProtection="1">
      <alignment horizontal="center" vertical="center"/>
      <protection hidden="1"/>
    </xf>
    <xf numFmtId="0" fontId="3" fillId="4" borderId="10" xfId="21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6" fillId="0" borderId="1" xfId="21" applyFont="1" applyFill="1" applyBorder="1" applyAlignment="1" applyProtection="1">
      <alignment horizontal="left" vertical="center" wrapText="1"/>
      <protection hidden="1"/>
    </xf>
    <xf numFmtId="0" fontId="4" fillId="4" borderId="3" xfId="21" applyFont="1" applyFill="1" applyBorder="1" applyAlignment="1" applyProtection="1">
      <alignment horizontal="center" vertical="center" wrapText="1"/>
      <protection hidden="1"/>
    </xf>
    <xf numFmtId="0" fontId="4" fillId="4" borderId="1" xfId="2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left" vertical="center" wrapText="1"/>
      <protection hidden="1"/>
    </xf>
    <xf numFmtId="0" fontId="12" fillId="0" borderId="0" xfId="0" applyFont="1" applyAlignment="1" applyProtection="1">
      <alignment/>
      <protection hidden="1"/>
    </xf>
    <xf numFmtId="0" fontId="9" fillId="4" borderId="12" xfId="0" applyFont="1" applyFill="1" applyBorder="1" applyAlignment="1" applyProtection="1">
      <alignment horizontal="center" vertical="center"/>
      <protection hidden="1"/>
    </xf>
    <xf numFmtId="0" fontId="9" fillId="4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10" fillId="2" borderId="12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10" fillId="5" borderId="12" xfId="0" applyFont="1" applyFill="1" applyBorder="1" applyAlignment="1" applyProtection="1">
      <alignment horizontal="left" vertical="center" wrapText="1"/>
      <protection hidden="1"/>
    </xf>
    <xf numFmtId="0" fontId="10" fillId="5" borderId="0" xfId="0" applyFont="1" applyFill="1" applyBorder="1" applyAlignment="1" applyProtection="1">
      <alignment horizontal="left" vertical="center" wrapText="1"/>
      <protection hidden="1"/>
    </xf>
    <xf numFmtId="0" fontId="16" fillId="5" borderId="13" xfId="0" applyFont="1" applyFill="1" applyBorder="1" applyAlignment="1" applyProtection="1">
      <alignment horizontal="left" vertical="center" wrapText="1"/>
      <protection hidden="1"/>
    </xf>
    <xf numFmtId="0" fontId="16" fillId="5" borderId="14" xfId="0" applyFont="1" applyFill="1" applyBorder="1" applyAlignment="1" applyProtection="1">
      <alignment horizontal="left" vertical="center" wrapText="1"/>
      <protection hidden="1"/>
    </xf>
    <xf numFmtId="0" fontId="14" fillId="0" borderId="14" xfId="0" applyFont="1" applyBorder="1" applyAlignment="1" applyProtection="1">
      <alignment/>
      <protection hidden="1"/>
    </xf>
    <xf numFmtId="0" fontId="13" fillId="0" borderId="0" xfId="0" applyFont="1" applyAlignment="1" applyProtection="1">
      <alignment horizontal="right" vertical="center" wrapText="1"/>
      <protection hidden="1"/>
    </xf>
    <xf numFmtId="0" fontId="15" fillId="5" borderId="15" xfId="0" applyFont="1" applyFill="1" applyBorder="1" applyAlignment="1" applyProtection="1">
      <alignment horizontal="left" vertical="center" wrapText="1"/>
      <protection hidden="1"/>
    </xf>
    <xf numFmtId="0" fontId="15" fillId="5" borderId="5" xfId="0" applyFont="1" applyFill="1" applyBorder="1" applyAlignment="1" applyProtection="1">
      <alignment horizontal="left" vertical="center" wrapText="1"/>
      <protection hidden="1"/>
    </xf>
    <xf numFmtId="0" fontId="15" fillId="5" borderId="16" xfId="0" applyFont="1" applyFill="1" applyBorder="1" applyAlignment="1" applyProtection="1">
      <alignment horizontal="left" vertical="center" wrapText="1"/>
      <protection hidden="1"/>
    </xf>
    <xf numFmtId="0" fontId="10" fillId="5" borderId="17" xfId="0" applyFont="1" applyFill="1" applyBorder="1" applyAlignment="1" applyProtection="1">
      <alignment horizontal="left" vertical="center" wrapText="1"/>
      <protection hidden="1"/>
    </xf>
    <xf numFmtId="0" fontId="10" fillId="5" borderId="18" xfId="0" applyFont="1" applyFill="1" applyBorder="1" applyAlignment="1" applyProtection="1">
      <alignment horizontal="left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19997-BCC3-4492-867E-052ABB1C06E7}">
  <sheetPr>
    <pageSetUpPr fitToPage="1"/>
  </sheetPr>
  <dimension ref="A1:J32"/>
  <sheetViews>
    <sheetView tabSelected="1" zoomScale="85" zoomScaleNormal="85" workbookViewId="0" topLeftCell="A1">
      <selection activeCell="J12" sqref="J12"/>
    </sheetView>
  </sheetViews>
  <sheetFormatPr defaultColWidth="9.140625" defaultRowHeight="15"/>
  <cols>
    <col min="1" max="1" width="59.8515625" style="17" customWidth="1"/>
    <col min="2" max="2" width="13.7109375" style="17" customWidth="1"/>
    <col min="3" max="3" width="20.57421875" style="17" customWidth="1"/>
    <col min="4" max="4" width="9.140625" style="17" customWidth="1"/>
    <col min="5" max="7" width="22.00390625" style="17" customWidth="1"/>
    <col min="8" max="8" width="9.140625" style="17" customWidth="1"/>
    <col min="9" max="9" width="23.8515625" style="17" customWidth="1"/>
    <col min="10" max="10" width="21.00390625" style="17" customWidth="1"/>
    <col min="11" max="16384" width="9.140625" style="17" customWidth="1"/>
  </cols>
  <sheetData>
    <row r="1" spans="1:7" ht="20.25" customHeight="1">
      <c r="A1" s="63" t="s">
        <v>36</v>
      </c>
      <c r="B1" s="64"/>
      <c r="C1" s="64"/>
      <c r="D1" s="64"/>
      <c r="E1" s="64"/>
      <c r="F1" s="65"/>
      <c r="G1" s="66"/>
    </row>
    <row r="2" spans="1:7" ht="20.25" customHeight="1">
      <c r="A2" s="46" t="s">
        <v>37</v>
      </c>
      <c r="B2" s="47"/>
      <c r="C2" s="47"/>
      <c r="D2" s="47"/>
      <c r="E2" s="47"/>
      <c r="F2" s="49"/>
      <c r="G2" s="50"/>
    </row>
    <row r="3" spans="1:7" ht="20.25" customHeight="1">
      <c r="A3" s="18" t="s">
        <v>38</v>
      </c>
      <c r="B3" s="67" t="s">
        <v>39</v>
      </c>
      <c r="C3" s="67"/>
      <c r="D3" s="67"/>
      <c r="E3" s="67"/>
      <c r="F3" s="49"/>
      <c r="G3" s="50"/>
    </row>
    <row r="4" spans="1:7" ht="20.25" customHeight="1">
      <c r="A4" s="68" t="s">
        <v>40</v>
      </c>
      <c r="B4" s="69"/>
      <c r="C4" s="69"/>
      <c r="D4" s="69"/>
      <c r="E4" s="69"/>
      <c r="F4" s="49"/>
      <c r="G4" s="50"/>
    </row>
    <row r="5" spans="1:7" ht="20.25" customHeight="1">
      <c r="A5" s="46" t="s">
        <v>41</v>
      </c>
      <c r="B5" s="47"/>
      <c r="C5" s="48"/>
      <c r="D5" s="48"/>
      <c r="E5" s="48"/>
      <c r="F5" s="49"/>
      <c r="G5" s="50"/>
    </row>
    <row r="6" spans="1:7" ht="20.25" customHeight="1">
      <c r="A6" s="19" t="s">
        <v>38</v>
      </c>
      <c r="B6" s="51" t="s">
        <v>42</v>
      </c>
      <c r="C6" s="51"/>
      <c r="D6" s="51"/>
      <c r="E6" s="51"/>
      <c r="F6" s="49"/>
      <c r="G6" s="50"/>
    </row>
    <row r="7" spans="1:7" ht="20.25" customHeight="1">
      <c r="A7" s="19" t="s">
        <v>43</v>
      </c>
      <c r="B7" s="51" t="s">
        <v>44</v>
      </c>
      <c r="C7" s="51"/>
      <c r="D7" s="51"/>
      <c r="E7" s="51"/>
      <c r="F7" s="49"/>
      <c r="G7" s="50"/>
    </row>
    <row r="8" spans="1:7" ht="20.25" customHeight="1">
      <c r="A8" s="19" t="s">
        <v>45</v>
      </c>
      <c r="B8" s="52" t="s">
        <v>46</v>
      </c>
      <c r="C8" s="52"/>
      <c r="D8" s="52"/>
      <c r="E8" s="52"/>
      <c r="F8" s="49"/>
      <c r="G8" s="50"/>
    </row>
    <row r="9" spans="1:7" ht="20.25" customHeight="1">
      <c r="A9" s="46" t="s">
        <v>47</v>
      </c>
      <c r="B9" s="47"/>
      <c r="C9" s="48"/>
      <c r="D9" s="48"/>
      <c r="E9" s="48"/>
      <c r="F9" s="49"/>
      <c r="G9" s="50"/>
    </row>
    <row r="10" spans="1:7" ht="20.25" customHeight="1">
      <c r="A10" s="19" t="s">
        <v>38</v>
      </c>
      <c r="B10" s="43" t="s">
        <v>48</v>
      </c>
      <c r="C10" s="43"/>
      <c r="D10" s="43"/>
      <c r="E10" s="43"/>
      <c r="F10" s="44"/>
      <c r="G10" s="45"/>
    </row>
    <row r="11" spans="1:7" ht="20.25" customHeight="1">
      <c r="A11" s="19" t="s">
        <v>49</v>
      </c>
      <c r="B11" s="43" t="s">
        <v>48</v>
      </c>
      <c r="C11" s="43"/>
      <c r="D11" s="43"/>
      <c r="E11" s="43"/>
      <c r="F11" s="44"/>
      <c r="G11" s="45"/>
    </row>
    <row r="12" spans="1:7" ht="20.25" customHeight="1">
      <c r="A12" s="19" t="s">
        <v>50</v>
      </c>
      <c r="B12" s="43" t="s">
        <v>48</v>
      </c>
      <c r="C12" s="43"/>
      <c r="D12" s="43"/>
      <c r="E12" s="43"/>
      <c r="F12" s="44"/>
      <c r="G12" s="45"/>
    </row>
    <row r="13" spans="1:7" ht="20.25" customHeight="1">
      <c r="A13" s="19" t="s">
        <v>45</v>
      </c>
      <c r="B13" s="43" t="s">
        <v>48</v>
      </c>
      <c r="C13" s="43"/>
      <c r="D13" s="43"/>
      <c r="E13" s="43"/>
      <c r="F13" s="44"/>
      <c r="G13" s="45"/>
    </row>
    <row r="14" spans="1:7" ht="20.25" customHeight="1">
      <c r="A14" s="19" t="s">
        <v>51</v>
      </c>
      <c r="B14" s="43" t="s">
        <v>48</v>
      </c>
      <c r="C14" s="43"/>
      <c r="D14" s="43"/>
      <c r="E14" s="43"/>
      <c r="F14" s="44"/>
      <c r="G14" s="45"/>
    </row>
    <row r="15" spans="1:7" ht="20.25" customHeight="1">
      <c r="A15" s="19" t="s">
        <v>52</v>
      </c>
      <c r="B15" s="43" t="s">
        <v>48</v>
      </c>
      <c r="C15" s="43"/>
      <c r="D15" s="43"/>
      <c r="E15" s="43"/>
      <c r="F15" s="44"/>
      <c r="G15" s="45"/>
    </row>
    <row r="16" spans="1:7" ht="20.25" customHeight="1">
      <c r="A16" s="19" t="s">
        <v>53</v>
      </c>
      <c r="B16" s="43" t="s">
        <v>48</v>
      </c>
      <c r="C16" s="43"/>
      <c r="D16" s="43"/>
      <c r="E16" s="43"/>
      <c r="F16" s="44"/>
      <c r="G16" s="45"/>
    </row>
    <row r="17" spans="1:7" ht="20.25" customHeight="1">
      <c r="A17" s="19" t="s">
        <v>54</v>
      </c>
      <c r="B17" s="43" t="s">
        <v>48</v>
      </c>
      <c r="C17" s="43"/>
      <c r="D17" s="43"/>
      <c r="E17" s="43"/>
      <c r="F17" s="44"/>
      <c r="G17" s="45"/>
    </row>
    <row r="18" spans="1:7" ht="20.25" customHeight="1">
      <c r="A18" s="19" t="s">
        <v>55</v>
      </c>
      <c r="B18" s="43" t="s">
        <v>48</v>
      </c>
      <c r="C18" s="43"/>
      <c r="D18" s="43"/>
      <c r="E18" s="43"/>
      <c r="F18" s="44"/>
      <c r="G18" s="45"/>
    </row>
    <row r="19" spans="1:7" ht="20.25" customHeight="1">
      <c r="A19" s="20" t="s">
        <v>56</v>
      </c>
      <c r="B19" s="43" t="s">
        <v>57</v>
      </c>
      <c r="C19" s="43"/>
      <c r="D19" s="43"/>
      <c r="E19" s="43"/>
      <c r="F19" s="44"/>
      <c r="G19" s="45"/>
    </row>
    <row r="20" spans="1:7" ht="20.25" customHeight="1">
      <c r="A20" s="46" t="s">
        <v>58</v>
      </c>
      <c r="B20" s="47"/>
      <c r="C20" s="47"/>
      <c r="D20" s="47"/>
      <c r="E20" s="47"/>
      <c r="F20" s="49"/>
      <c r="G20" s="50"/>
    </row>
    <row r="21" spans="1:7" ht="32.25" customHeight="1">
      <c r="A21" s="21" t="s">
        <v>59</v>
      </c>
      <c r="B21" s="22" t="s">
        <v>60</v>
      </c>
      <c r="C21" s="23" t="s">
        <v>61</v>
      </c>
      <c r="D21" s="23" t="s">
        <v>62</v>
      </c>
      <c r="E21" s="23" t="s">
        <v>63</v>
      </c>
      <c r="F21" s="23" t="s">
        <v>77</v>
      </c>
      <c r="G21" s="24" t="s">
        <v>78</v>
      </c>
    </row>
    <row r="22" spans="1:7" ht="20.25" customHeight="1">
      <c r="A22" s="25" t="s">
        <v>64</v>
      </c>
      <c r="B22" s="26" t="s">
        <v>65</v>
      </c>
      <c r="C22" s="39"/>
      <c r="D22" s="27">
        <v>63</v>
      </c>
      <c r="E22" s="11">
        <f>C22*D22</f>
        <v>0</v>
      </c>
      <c r="F22" s="12">
        <f>'Náklady - barevná MFP'!$I$7*E22</f>
        <v>0</v>
      </c>
      <c r="G22" s="13">
        <f>IF('Náklady - barevná MFP'!I7=0,0,E22+F22)</f>
        <v>0</v>
      </c>
    </row>
    <row r="23" spans="1:7" ht="20.25" customHeight="1">
      <c r="A23" s="25" t="s">
        <v>66</v>
      </c>
      <c r="B23" s="26" t="s">
        <v>65</v>
      </c>
      <c r="C23" s="39"/>
      <c r="D23" s="26">
        <v>30</v>
      </c>
      <c r="E23" s="11">
        <f>C23*D23</f>
        <v>0</v>
      </c>
      <c r="F23" s="12">
        <f>IF('Náklady - černobílá MFP'!I7=0,0,0.21*E23)</f>
        <v>0</v>
      </c>
      <c r="G23" s="13">
        <f>IF('Náklady - černobílá MFP'!I7=0,0,E23+F23)</f>
        <v>0</v>
      </c>
    </row>
    <row r="24" spans="1:10" ht="20.25" customHeight="1">
      <c r="A24" s="25" t="s">
        <v>80</v>
      </c>
      <c r="B24" s="26" t="s">
        <v>67</v>
      </c>
      <c r="C24" s="40">
        <f>'Náklady - barevná MFP'!G28</f>
        <v>0</v>
      </c>
      <c r="D24" s="28">
        <v>63</v>
      </c>
      <c r="E24" s="11">
        <f aca="true" t="shared" si="0" ref="E24:E25">C24*D24</f>
        <v>0</v>
      </c>
      <c r="F24" s="12">
        <f>'Náklady - barevná MFP'!$I$7*E24</f>
        <v>0</v>
      </c>
      <c r="G24" s="13">
        <f>IF('Náklady - barevná MFP'!I7=0,0,E24+F24)</f>
        <v>0</v>
      </c>
      <c r="I24" s="42"/>
      <c r="J24" s="42"/>
    </row>
    <row r="25" spans="1:7" ht="20.25" customHeight="1">
      <c r="A25" s="25" t="s">
        <v>79</v>
      </c>
      <c r="B25" s="26" t="s">
        <v>67</v>
      </c>
      <c r="C25" s="40">
        <f>'Náklady - černobílá MFP'!G19</f>
        <v>0</v>
      </c>
      <c r="D25" s="28">
        <v>30</v>
      </c>
      <c r="E25" s="11">
        <f t="shared" si="0"/>
        <v>0</v>
      </c>
      <c r="F25" s="12">
        <f>'Náklady - černobílá MFP'!I7*E25</f>
        <v>0</v>
      </c>
      <c r="G25" s="13">
        <f>IF('Náklady - černobílá MFP'!I7=0,0,E25+F25)</f>
        <v>0</v>
      </c>
    </row>
    <row r="26" spans="1:7" ht="20.25" customHeight="1">
      <c r="A26" s="29" t="s">
        <v>68</v>
      </c>
      <c r="B26" s="53"/>
      <c r="C26" s="53"/>
      <c r="D26" s="53"/>
      <c r="E26" s="14">
        <f>SUM(E22:E25)</f>
        <v>0</v>
      </c>
      <c r="F26" s="15">
        <f>SUM(F22:F25)</f>
        <v>0</v>
      </c>
      <c r="G26" s="16">
        <f>IF('Náklady - barevná MFP'!I7=0,E26,SUM(G22:G25))</f>
        <v>0</v>
      </c>
    </row>
    <row r="27" spans="1:7" ht="20.25" customHeight="1">
      <c r="A27" s="46" t="s">
        <v>69</v>
      </c>
      <c r="B27" s="47"/>
      <c r="C27" s="48"/>
      <c r="D27" s="48"/>
      <c r="E27" s="48"/>
      <c r="F27" s="49"/>
      <c r="G27" s="50"/>
    </row>
    <row r="28" spans="1:7" ht="39.75" customHeight="1">
      <c r="A28" s="59" t="s">
        <v>70</v>
      </c>
      <c r="B28" s="60"/>
      <c r="C28" s="60"/>
      <c r="D28" s="60"/>
      <c r="E28" s="60"/>
      <c r="F28" s="49"/>
      <c r="G28" s="50"/>
    </row>
    <row r="29" spans="1:7" ht="20.25" customHeight="1">
      <c r="A29" s="46" t="s">
        <v>71</v>
      </c>
      <c r="B29" s="47"/>
      <c r="C29" s="48"/>
      <c r="D29" s="48"/>
      <c r="E29" s="48"/>
      <c r="F29" s="49"/>
      <c r="G29" s="50"/>
    </row>
    <row r="30" spans="1:7" ht="56.25" customHeight="1">
      <c r="A30" s="19" t="s">
        <v>72</v>
      </c>
      <c r="B30" s="61" t="s">
        <v>73</v>
      </c>
      <c r="C30" s="61"/>
      <c r="D30" s="62"/>
      <c r="E30" s="62"/>
      <c r="F30" s="57" t="s">
        <v>74</v>
      </c>
      <c r="G30" s="58"/>
    </row>
    <row r="31" spans="1:7" ht="20.25" customHeight="1">
      <c r="A31" s="19" t="s">
        <v>75</v>
      </c>
      <c r="B31" s="61" t="s">
        <v>48</v>
      </c>
      <c r="C31" s="61"/>
      <c r="D31" s="61"/>
      <c r="E31" s="61"/>
      <c r="F31" s="44"/>
      <c r="G31" s="45"/>
    </row>
    <row r="32" spans="1:7" ht="20.25" customHeight="1" thickBot="1">
      <c r="A32" s="30" t="s">
        <v>76</v>
      </c>
      <c r="B32" s="54" t="s">
        <v>48</v>
      </c>
      <c r="C32" s="54"/>
      <c r="D32" s="54"/>
      <c r="E32" s="54"/>
      <c r="F32" s="55"/>
      <c r="G32" s="56"/>
    </row>
  </sheetData>
  <sheetProtection algorithmName="SHA-512" hashValue="DMJgq8RF3tJGoWK9lMBfifXseTnjjrwRJtkzRdAFVXHKcuyCF4W0283JQRToMt8glKQqn++OaTs2e64RDp9/1w==" saltValue="8IOqlI/N5yD3R9845MJIAw==" spinCount="100000" sheet="1" objects="1" scenarios="1"/>
  <mergeCells count="28">
    <mergeCell ref="A1:G1"/>
    <mergeCell ref="A2:G2"/>
    <mergeCell ref="B3:G3"/>
    <mergeCell ref="A4:G4"/>
    <mergeCell ref="B10:G10"/>
    <mergeCell ref="B32:G32"/>
    <mergeCell ref="F30:G30"/>
    <mergeCell ref="A27:G27"/>
    <mergeCell ref="A28:G28"/>
    <mergeCell ref="A29:G29"/>
    <mergeCell ref="B31:G31"/>
    <mergeCell ref="B30:E30"/>
    <mergeCell ref="B26:D26"/>
    <mergeCell ref="B13:G13"/>
    <mergeCell ref="B14:G14"/>
    <mergeCell ref="B15:G15"/>
    <mergeCell ref="B16:G16"/>
    <mergeCell ref="B17:G17"/>
    <mergeCell ref="B18:G18"/>
    <mergeCell ref="B19:G19"/>
    <mergeCell ref="A20:G20"/>
    <mergeCell ref="B11:G11"/>
    <mergeCell ref="B12:G12"/>
    <mergeCell ref="A5:G5"/>
    <mergeCell ref="B6:G6"/>
    <mergeCell ref="B7:G7"/>
    <mergeCell ref="B8:G8"/>
    <mergeCell ref="A9:G9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0" r:id="rId1"/>
  <headerFooter>
    <oddHeader>&amp;R&amp;F</oddHeader>
    <oddFooter>&amp;CStránka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F7F2C-C99E-45A2-94F9-E5D8D98335FF}">
  <sheetPr>
    <pageSetUpPr fitToPage="1"/>
  </sheetPr>
  <dimension ref="A1:I32"/>
  <sheetViews>
    <sheetView zoomScale="85" zoomScaleNormal="85" workbookViewId="0" topLeftCell="A4">
      <selection activeCell="I7" sqref="I7"/>
    </sheetView>
  </sheetViews>
  <sheetFormatPr defaultColWidth="36.00390625" defaultRowHeight="23.25" customHeight="1"/>
  <cols>
    <col min="1" max="1" width="38.00390625" style="1" customWidth="1"/>
    <col min="2" max="2" width="33.421875" style="1" customWidth="1"/>
    <col min="3" max="3" width="13.7109375" style="1" customWidth="1"/>
    <col min="4" max="4" width="15.7109375" style="1" customWidth="1"/>
    <col min="5" max="5" width="12.00390625" style="1" customWidth="1"/>
    <col min="6" max="6" width="10.57421875" style="1" customWidth="1"/>
    <col min="7" max="9" width="21.57421875" style="1" customWidth="1"/>
    <col min="10" max="16384" width="36.00390625" style="1" customWidth="1"/>
  </cols>
  <sheetData>
    <row r="1" spans="1:9" ht="23.25" customHeight="1">
      <c r="A1" s="72" t="s">
        <v>0</v>
      </c>
      <c r="B1" s="73"/>
      <c r="C1" s="73"/>
      <c r="D1" s="73"/>
      <c r="E1" s="73"/>
      <c r="F1" s="73"/>
      <c r="G1" s="73"/>
      <c r="H1" s="74"/>
      <c r="I1" s="74"/>
    </row>
    <row r="2" spans="1:9" ht="23.25" customHeight="1">
      <c r="A2" s="75" t="s">
        <v>1</v>
      </c>
      <c r="B2" s="76"/>
      <c r="C2" s="76"/>
      <c r="D2" s="76"/>
      <c r="E2" s="76"/>
      <c r="F2" s="76"/>
      <c r="G2" s="76"/>
      <c r="H2" s="74"/>
      <c r="I2" s="74"/>
    </row>
    <row r="3" spans="1:9" ht="33" customHeight="1">
      <c r="A3" s="77" t="s">
        <v>2</v>
      </c>
      <c r="B3" s="78"/>
      <c r="C3" s="78"/>
      <c r="D3" s="78"/>
      <c r="E3" s="78"/>
      <c r="F3" s="78"/>
      <c r="G3" s="78"/>
      <c r="H3" s="74"/>
      <c r="I3" s="74"/>
    </row>
    <row r="4" spans="1:9" ht="33" customHeight="1">
      <c r="A4" s="77" t="s">
        <v>3</v>
      </c>
      <c r="B4" s="78"/>
      <c r="C4" s="78"/>
      <c r="D4" s="78"/>
      <c r="E4" s="78"/>
      <c r="F4" s="78"/>
      <c r="G4" s="78"/>
      <c r="H4" s="74"/>
      <c r="I4" s="74"/>
    </row>
    <row r="5" spans="1:9" ht="33" customHeight="1">
      <c r="A5" s="77" t="s">
        <v>4</v>
      </c>
      <c r="B5" s="78"/>
      <c r="C5" s="78"/>
      <c r="D5" s="78"/>
      <c r="E5" s="78"/>
      <c r="F5" s="78"/>
      <c r="G5" s="78"/>
      <c r="H5" s="74"/>
      <c r="I5" s="74"/>
    </row>
    <row r="6" spans="1:9" ht="48" customHeight="1" thickBot="1">
      <c r="A6" s="77" t="s">
        <v>5</v>
      </c>
      <c r="B6" s="78"/>
      <c r="C6" s="78"/>
      <c r="D6" s="78"/>
      <c r="E6" s="78"/>
      <c r="F6" s="78"/>
      <c r="G6" s="78"/>
      <c r="H6" s="74"/>
      <c r="I6" s="74"/>
    </row>
    <row r="7" spans="1:9" ht="33" customHeight="1" thickBot="1">
      <c r="A7" s="83" t="s">
        <v>89</v>
      </c>
      <c r="B7" s="84"/>
      <c r="C7" s="84"/>
      <c r="D7" s="84"/>
      <c r="E7" s="84"/>
      <c r="F7" s="84"/>
      <c r="G7" s="84"/>
      <c r="H7" s="37" t="s">
        <v>88</v>
      </c>
      <c r="I7" s="41">
        <v>0</v>
      </c>
    </row>
    <row r="8" spans="1:9" ht="33" customHeight="1">
      <c r="A8" s="79" t="s">
        <v>6</v>
      </c>
      <c r="B8" s="80"/>
      <c r="C8" s="80"/>
      <c r="D8" s="80"/>
      <c r="E8" s="80"/>
      <c r="F8" s="80"/>
      <c r="G8" s="80"/>
      <c r="H8" s="81"/>
      <c r="I8" s="81"/>
    </row>
    <row r="9" spans="1:9" ht="44.45" customHeight="1">
      <c r="A9" s="2" t="s">
        <v>7</v>
      </c>
      <c r="B9" s="2" t="s">
        <v>8</v>
      </c>
      <c r="C9" s="2" t="s">
        <v>9</v>
      </c>
      <c r="D9" s="2" t="s">
        <v>10</v>
      </c>
      <c r="E9" s="2" t="s">
        <v>11</v>
      </c>
      <c r="F9" s="2" t="s">
        <v>12</v>
      </c>
      <c r="G9" s="2" t="s">
        <v>13</v>
      </c>
      <c r="H9" s="2" t="s">
        <v>77</v>
      </c>
      <c r="I9" s="2" t="s">
        <v>85</v>
      </c>
    </row>
    <row r="10" spans="1:9" ht="23.25" customHeight="1">
      <c r="A10" s="3" t="s">
        <v>14</v>
      </c>
      <c r="B10" s="31"/>
      <c r="C10" s="32"/>
      <c r="D10" s="33"/>
      <c r="E10" s="32"/>
      <c r="F10" s="4">
        <f>IF(C10=0,0,CEILING(600000/C10-E10,1))</f>
        <v>0</v>
      </c>
      <c r="G10" s="5">
        <f>IF(C10=0,0,F10*D10)</f>
        <v>0</v>
      </c>
      <c r="H10" s="5">
        <f>$I$7*G10</f>
        <v>0</v>
      </c>
      <c r="I10" s="5">
        <f>IF($I$7=0,0,G10+H10)</f>
        <v>0</v>
      </c>
    </row>
    <row r="11" spans="1:9" ht="23.25" customHeight="1">
      <c r="A11" s="3" t="s">
        <v>15</v>
      </c>
      <c r="B11" s="31"/>
      <c r="C11" s="32"/>
      <c r="D11" s="33"/>
      <c r="E11" s="32"/>
      <c r="F11" s="4">
        <f>IF(C11=0,0,CEILING((600000/C11/3)-E11,1))</f>
        <v>0</v>
      </c>
      <c r="G11" s="5">
        <f aca="true" t="shared" si="0" ref="G11:G27">IF(C11=0,0,F11*D11)</f>
        <v>0</v>
      </c>
      <c r="H11" s="5">
        <f aca="true" t="shared" si="1" ref="H11:H27">$I$7*G11</f>
        <v>0</v>
      </c>
      <c r="I11" s="5">
        <f aca="true" t="shared" si="2" ref="I11:I27">IF($I$7=0,0,G11+H11)</f>
        <v>0</v>
      </c>
    </row>
    <row r="12" spans="1:9" ht="23.25" customHeight="1">
      <c r="A12" s="3" t="s">
        <v>16</v>
      </c>
      <c r="B12" s="31"/>
      <c r="C12" s="32"/>
      <c r="D12" s="33"/>
      <c r="E12" s="32"/>
      <c r="F12" s="4">
        <f>IF(C12=0,0,CEILING((600000/C12/3)-E12,1))</f>
        <v>0</v>
      </c>
      <c r="G12" s="5">
        <f t="shared" si="0"/>
        <v>0</v>
      </c>
      <c r="H12" s="5">
        <f t="shared" si="1"/>
        <v>0</v>
      </c>
      <c r="I12" s="5">
        <f t="shared" si="2"/>
        <v>0</v>
      </c>
    </row>
    <row r="13" spans="1:9" ht="23.25" customHeight="1">
      <c r="A13" s="3" t="s">
        <v>17</v>
      </c>
      <c r="B13" s="31"/>
      <c r="C13" s="32"/>
      <c r="D13" s="33"/>
      <c r="E13" s="32"/>
      <c r="F13" s="4">
        <f>IF(C13=0,0,CEILING((600000/C13/3)-E13,1))</f>
        <v>0</v>
      </c>
      <c r="G13" s="5">
        <f t="shared" si="0"/>
        <v>0</v>
      </c>
      <c r="H13" s="5">
        <f t="shared" si="1"/>
        <v>0</v>
      </c>
      <c r="I13" s="5">
        <f t="shared" si="2"/>
        <v>0</v>
      </c>
    </row>
    <row r="14" spans="1:9" ht="23.25" customHeight="1">
      <c r="A14" s="3" t="s">
        <v>18</v>
      </c>
      <c r="B14" s="31"/>
      <c r="C14" s="32"/>
      <c r="D14" s="33"/>
      <c r="E14" s="32"/>
      <c r="F14" s="4">
        <f aca="true" t="shared" si="3" ref="F14:F27">IF(C14=0,0,CEILING(600000/C14-E14,1))</f>
        <v>0</v>
      </c>
      <c r="G14" s="5">
        <f t="shared" si="0"/>
        <v>0</v>
      </c>
      <c r="H14" s="5">
        <f t="shared" si="1"/>
        <v>0</v>
      </c>
      <c r="I14" s="5">
        <f t="shared" si="2"/>
        <v>0</v>
      </c>
    </row>
    <row r="15" spans="1:9" ht="23.25" customHeight="1">
      <c r="A15" s="3" t="s">
        <v>19</v>
      </c>
      <c r="B15" s="31"/>
      <c r="C15" s="32"/>
      <c r="D15" s="33"/>
      <c r="E15" s="32"/>
      <c r="F15" s="4">
        <f>IF(C15=0,0,CEILING((600000/C15/3)-E15,1))</f>
        <v>0</v>
      </c>
      <c r="G15" s="5">
        <f t="shared" si="0"/>
        <v>0</v>
      </c>
      <c r="H15" s="5">
        <f t="shared" si="1"/>
        <v>0</v>
      </c>
      <c r="I15" s="5">
        <f t="shared" si="2"/>
        <v>0</v>
      </c>
    </row>
    <row r="16" spans="1:9" ht="23.25" customHeight="1">
      <c r="A16" s="3" t="s">
        <v>20</v>
      </c>
      <c r="B16" s="31"/>
      <c r="C16" s="32"/>
      <c r="D16" s="33"/>
      <c r="E16" s="32"/>
      <c r="F16" s="4">
        <f>IF(C16=0,0,CEILING((600000/C16/3)-E16,1))</f>
        <v>0</v>
      </c>
      <c r="G16" s="5">
        <f t="shared" si="0"/>
        <v>0</v>
      </c>
      <c r="H16" s="5">
        <f t="shared" si="1"/>
        <v>0</v>
      </c>
      <c r="I16" s="5">
        <f t="shared" si="2"/>
        <v>0</v>
      </c>
    </row>
    <row r="17" spans="1:9" ht="23.25" customHeight="1">
      <c r="A17" s="3" t="s">
        <v>21</v>
      </c>
      <c r="B17" s="31"/>
      <c r="C17" s="32"/>
      <c r="D17" s="33"/>
      <c r="E17" s="32"/>
      <c r="F17" s="4">
        <f>IF(C17=0,0,CEILING((600000/C17/3)-E17,1))</f>
        <v>0</v>
      </c>
      <c r="G17" s="5">
        <f t="shared" si="0"/>
        <v>0</v>
      </c>
      <c r="H17" s="5">
        <f t="shared" si="1"/>
        <v>0</v>
      </c>
      <c r="I17" s="5">
        <f t="shared" si="2"/>
        <v>0</v>
      </c>
    </row>
    <row r="18" spans="1:9" ht="23.25" customHeight="1">
      <c r="A18" s="3" t="s">
        <v>22</v>
      </c>
      <c r="B18" s="31"/>
      <c r="C18" s="32"/>
      <c r="D18" s="33"/>
      <c r="E18" s="32"/>
      <c r="F18" s="4">
        <f t="shared" si="3"/>
        <v>0</v>
      </c>
      <c r="G18" s="5">
        <f t="shared" si="0"/>
        <v>0</v>
      </c>
      <c r="H18" s="5">
        <f t="shared" si="1"/>
        <v>0</v>
      </c>
      <c r="I18" s="5">
        <f t="shared" si="2"/>
        <v>0</v>
      </c>
    </row>
    <row r="19" spans="1:9" ht="23.25" customHeight="1">
      <c r="A19" s="3" t="s">
        <v>81</v>
      </c>
      <c r="B19" s="31"/>
      <c r="C19" s="32"/>
      <c r="D19" s="33"/>
      <c r="E19" s="32"/>
      <c r="F19" s="4">
        <f>IF(C19=0,0,CEILING((600000/C19/3)-E19,1))</f>
        <v>0</v>
      </c>
      <c r="G19" s="5">
        <f t="shared" si="0"/>
        <v>0</v>
      </c>
      <c r="H19" s="5">
        <f t="shared" si="1"/>
        <v>0</v>
      </c>
      <c r="I19" s="5">
        <f t="shared" si="2"/>
        <v>0</v>
      </c>
    </row>
    <row r="20" spans="1:9" ht="23.25" customHeight="1">
      <c r="A20" s="3" t="s">
        <v>82</v>
      </c>
      <c r="B20" s="31"/>
      <c r="C20" s="32"/>
      <c r="D20" s="33"/>
      <c r="E20" s="32"/>
      <c r="F20" s="4">
        <f>IF(C20=0,0,CEILING((600000/C20/3)-E20,1))</f>
        <v>0</v>
      </c>
      <c r="G20" s="5">
        <f t="shared" si="0"/>
        <v>0</v>
      </c>
      <c r="H20" s="5">
        <f t="shared" si="1"/>
        <v>0</v>
      </c>
      <c r="I20" s="5">
        <f t="shared" si="2"/>
        <v>0</v>
      </c>
    </row>
    <row r="21" spans="1:9" ht="23.25" customHeight="1">
      <c r="A21" s="3" t="s">
        <v>23</v>
      </c>
      <c r="B21" s="31"/>
      <c r="C21" s="32"/>
      <c r="D21" s="33"/>
      <c r="E21" s="32"/>
      <c r="F21" s="4">
        <f>IF(C21=0,0,CEILING((600000/C21/3)-E21,1))</f>
        <v>0</v>
      </c>
      <c r="G21" s="5">
        <f t="shared" si="0"/>
        <v>0</v>
      </c>
      <c r="H21" s="5">
        <f t="shared" si="1"/>
        <v>0</v>
      </c>
      <c r="I21" s="5">
        <f t="shared" si="2"/>
        <v>0</v>
      </c>
    </row>
    <row r="22" spans="1:9" ht="23.25" customHeight="1">
      <c r="A22" s="3" t="s">
        <v>24</v>
      </c>
      <c r="B22" s="31"/>
      <c r="C22" s="32"/>
      <c r="D22" s="33"/>
      <c r="E22" s="32"/>
      <c r="F22" s="4">
        <f t="shared" si="3"/>
        <v>0</v>
      </c>
      <c r="G22" s="5">
        <f t="shared" si="0"/>
        <v>0</v>
      </c>
      <c r="H22" s="5">
        <f t="shared" si="1"/>
        <v>0</v>
      </c>
      <c r="I22" s="5">
        <f t="shared" si="2"/>
        <v>0</v>
      </c>
    </row>
    <row r="23" spans="1:9" ht="23.25" customHeight="1">
      <c r="A23" s="3" t="s">
        <v>25</v>
      </c>
      <c r="B23" s="31"/>
      <c r="C23" s="32"/>
      <c r="D23" s="33"/>
      <c r="E23" s="32"/>
      <c r="F23" s="4">
        <f t="shared" si="3"/>
        <v>0</v>
      </c>
      <c r="G23" s="5">
        <f t="shared" si="0"/>
        <v>0</v>
      </c>
      <c r="H23" s="5">
        <f t="shared" si="1"/>
        <v>0</v>
      </c>
      <c r="I23" s="5">
        <f t="shared" si="2"/>
        <v>0</v>
      </c>
    </row>
    <row r="24" spans="1:9" ht="23.25" customHeight="1">
      <c r="A24" s="3" t="s">
        <v>26</v>
      </c>
      <c r="B24" s="31"/>
      <c r="C24" s="32"/>
      <c r="D24" s="33"/>
      <c r="E24" s="32"/>
      <c r="F24" s="4">
        <f t="shared" si="3"/>
        <v>0</v>
      </c>
      <c r="G24" s="5">
        <f t="shared" si="0"/>
        <v>0</v>
      </c>
      <c r="H24" s="5">
        <f t="shared" si="1"/>
        <v>0</v>
      </c>
      <c r="I24" s="5">
        <f t="shared" si="2"/>
        <v>0</v>
      </c>
    </row>
    <row r="25" spans="1:9" ht="23.25" customHeight="1">
      <c r="A25" s="3" t="s">
        <v>27</v>
      </c>
      <c r="B25" s="31"/>
      <c r="C25" s="32"/>
      <c r="D25" s="33"/>
      <c r="E25" s="32"/>
      <c r="F25" s="4">
        <f t="shared" si="3"/>
        <v>0</v>
      </c>
      <c r="G25" s="5">
        <f t="shared" si="0"/>
        <v>0</v>
      </c>
      <c r="H25" s="5">
        <f t="shared" si="1"/>
        <v>0</v>
      </c>
      <c r="I25" s="5">
        <f t="shared" si="2"/>
        <v>0</v>
      </c>
    </row>
    <row r="26" spans="1:9" ht="23.25" customHeight="1">
      <c r="A26" s="3" t="s">
        <v>28</v>
      </c>
      <c r="B26" s="31"/>
      <c r="C26" s="32"/>
      <c r="D26" s="33"/>
      <c r="E26" s="32"/>
      <c r="F26" s="4">
        <f t="shared" si="3"/>
        <v>0</v>
      </c>
      <c r="G26" s="5">
        <f t="shared" si="0"/>
        <v>0</v>
      </c>
      <c r="H26" s="5">
        <f t="shared" si="1"/>
        <v>0</v>
      </c>
      <c r="I26" s="5">
        <f t="shared" si="2"/>
        <v>0</v>
      </c>
    </row>
    <row r="27" spans="1:9" ht="23.25" customHeight="1">
      <c r="A27" s="3" t="s">
        <v>29</v>
      </c>
      <c r="B27" s="31"/>
      <c r="C27" s="32"/>
      <c r="D27" s="33"/>
      <c r="E27" s="32"/>
      <c r="F27" s="4">
        <f t="shared" si="3"/>
        <v>0</v>
      </c>
      <c r="G27" s="5">
        <f t="shared" si="0"/>
        <v>0</v>
      </c>
      <c r="H27" s="5">
        <f t="shared" si="1"/>
        <v>0</v>
      </c>
      <c r="I27" s="5">
        <f t="shared" si="2"/>
        <v>0</v>
      </c>
    </row>
    <row r="28" spans="1:9" ht="23.25" customHeight="1">
      <c r="A28" s="82" t="s">
        <v>84</v>
      </c>
      <c r="B28" s="82"/>
      <c r="C28" s="82"/>
      <c r="D28" s="82"/>
      <c r="E28" s="82"/>
      <c r="F28" s="82"/>
      <c r="G28" s="6">
        <f>SUM(G10:G27)</f>
        <v>0</v>
      </c>
      <c r="H28" s="6">
        <f aca="true" t="shared" si="4" ref="H28:I28">SUM(H10:H27)</f>
        <v>0</v>
      </c>
      <c r="I28" s="6">
        <f t="shared" si="4"/>
        <v>0</v>
      </c>
    </row>
    <row r="29" spans="1:9" ht="15">
      <c r="A29" s="7"/>
      <c r="B29" s="7"/>
      <c r="C29" s="7"/>
      <c r="D29" s="8"/>
      <c r="E29" s="8"/>
      <c r="F29" s="9"/>
      <c r="G29" s="10"/>
      <c r="H29" s="7"/>
      <c r="I29" s="7"/>
    </row>
    <row r="30" spans="1:9" ht="23.25" customHeight="1">
      <c r="A30" s="70" t="s">
        <v>86</v>
      </c>
      <c r="B30" s="70"/>
      <c r="C30" s="70"/>
      <c r="D30" s="70"/>
      <c r="E30" s="70"/>
      <c r="F30" s="70"/>
      <c r="G30" s="70"/>
      <c r="H30" s="71"/>
      <c r="I30" s="71"/>
    </row>
    <row r="31" spans="1:9" ht="23.25" customHeight="1">
      <c r="A31" s="70" t="s">
        <v>35</v>
      </c>
      <c r="B31" s="70"/>
      <c r="C31" s="70"/>
      <c r="D31" s="70"/>
      <c r="E31" s="70"/>
      <c r="F31" s="70"/>
      <c r="G31" s="70"/>
      <c r="H31" s="71"/>
      <c r="I31" s="71"/>
    </row>
    <row r="32" spans="1:9" ht="23.25" customHeight="1">
      <c r="A32" s="7"/>
      <c r="B32" s="7"/>
      <c r="C32" s="7"/>
      <c r="D32" s="7"/>
      <c r="E32" s="7"/>
      <c r="F32" s="7"/>
      <c r="G32" s="7"/>
      <c r="H32" s="7"/>
      <c r="I32" s="7"/>
    </row>
  </sheetData>
  <sheetProtection algorithmName="SHA-512" hashValue="JKHCg/qsYljPqujjIkLB3ezhEyfTH3t2lUx58BW6MAuY/4aTRCZM8ppjeL5DUon/WBxIFxpOZ7aIjAWltfZ/yA==" saltValue="bi/DZrdQyJEKfTxVbOj6nw==" spinCount="100000" sheet="1" objects="1" scenarios="1"/>
  <protectedRanges>
    <protectedRange sqref="B10:E27" name="Oblast2"/>
  </protectedRanges>
  <mergeCells count="11">
    <mergeCell ref="A31:I31"/>
    <mergeCell ref="A30:I30"/>
    <mergeCell ref="A1:I1"/>
    <mergeCell ref="A2:I2"/>
    <mergeCell ref="A3:I3"/>
    <mergeCell ref="A4:I4"/>
    <mergeCell ref="A5:I5"/>
    <mergeCell ref="A6:I6"/>
    <mergeCell ref="A8:I8"/>
    <mergeCell ref="A28:F28"/>
    <mergeCell ref="A7:G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2" r:id="rId1"/>
  <headerFooter>
    <oddHeader>&amp;R&amp;F</oddHeader>
    <oddFooter>&amp;CStránka 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53193-A332-4C8F-8BA5-818AD895A9C1}">
  <sheetPr>
    <pageSetUpPr fitToPage="1"/>
  </sheetPr>
  <dimension ref="A1:I23"/>
  <sheetViews>
    <sheetView workbookViewId="0" topLeftCell="A6">
      <selection activeCell="I14" sqref="I14"/>
    </sheetView>
  </sheetViews>
  <sheetFormatPr defaultColWidth="19.421875" defaultRowHeight="15"/>
  <cols>
    <col min="1" max="1" width="33.57421875" style="1" customWidth="1"/>
    <col min="2" max="2" width="27.7109375" style="1" customWidth="1"/>
    <col min="3" max="3" width="17.421875" style="1" customWidth="1"/>
    <col min="4" max="4" width="17.57421875" style="1" customWidth="1"/>
    <col min="5" max="5" width="8.7109375" style="1" customWidth="1"/>
    <col min="6" max="6" width="9.7109375" style="1" customWidth="1"/>
    <col min="7" max="7" width="18.00390625" style="1" customWidth="1"/>
    <col min="8" max="16384" width="19.421875" style="1" customWidth="1"/>
  </cols>
  <sheetData>
    <row r="1" spans="1:9" ht="18.75">
      <c r="A1" s="72" t="s">
        <v>30</v>
      </c>
      <c r="B1" s="73"/>
      <c r="C1" s="73"/>
      <c r="D1" s="73"/>
      <c r="E1" s="73"/>
      <c r="F1" s="73"/>
      <c r="G1" s="73"/>
      <c r="H1" s="74"/>
      <c r="I1" s="74"/>
    </row>
    <row r="2" spans="1:9" ht="15">
      <c r="A2" s="75" t="s">
        <v>1</v>
      </c>
      <c r="B2" s="76"/>
      <c r="C2" s="76"/>
      <c r="D2" s="76"/>
      <c r="E2" s="76"/>
      <c r="F2" s="76"/>
      <c r="G2" s="76"/>
      <c r="H2" s="74"/>
      <c r="I2" s="74"/>
    </row>
    <row r="3" spans="1:9" ht="25.5" customHeight="1">
      <c r="A3" s="77" t="s">
        <v>2</v>
      </c>
      <c r="B3" s="78"/>
      <c r="C3" s="78"/>
      <c r="D3" s="78"/>
      <c r="E3" s="78"/>
      <c r="F3" s="78"/>
      <c r="G3" s="78"/>
      <c r="H3" s="74"/>
      <c r="I3" s="74"/>
    </row>
    <row r="4" spans="1:9" ht="34.5" customHeight="1">
      <c r="A4" s="77" t="s">
        <v>31</v>
      </c>
      <c r="B4" s="78"/>
      <c r="C4" s="78"/>
      <c r="D4" s="78"/>
      <c r="E4" s="78"/>
      <c r="F4" s="78"/>
      <c r="G4" s="78"/>
      <c r="H4" s="74"/>
      <c r="I4" s="74"/>
    </row>
    <row r="5" spans="1:9" ht="31.5" customHeight="1">
      <c r="A5" s="77" t="s">
        <v>4</v>
      </c>
      <c r="B5" s="78"/>
      <c r="C5" s="78"/>
      <c r="D5" s="78"/>
      <c r="E5" s="78"/>
      <c r="F5" s="78"/>
      <c r="G5" s="78"/>
      <c r="H5" s="74"/>
      <c r="I5" s="74"/>
    </row>
    <row r="6" spans="1:9" ht="60" customHeight="1" thickBot="1">
      <c r="A6" s="77" t="s">
        <v>32</v>
      </c>
      <c r="B6" s="78"/>
      <c r="C6" s="78"/>
      <c r="D6" s="78"/>
      <c r="E6" s="78"/>
      <c r="F6" s="78"/>
      <c r="G6" s="78"/>
      <c r="H6" s="74"/>
      <c r="I6" s="74"/>
    </row>
    <row r="7" spans="1:9" ht="37.5" customHeight="1" thickBot="1">
      <c r="A7" s="85" t="s">
        <v>89</v>
      </c>
      <c r="B7" s="86"/>
      <c r="C7" s="86"/>
      <c r="D7" s="86"/>
      <c r="E7" s="86"/>
      <c r="F7" s="86"/>
      <c r="G7" s="87"/>
      <c r="H7" s="38" t="s">
        <v>88</v>
      </c>
      <c r="I7" s="41">
        <v>0</v>
      </c>
    </row>
    <row r="8" spans="1:9" ht="25.5" customHeight="1">
      <c r="A8" s="79" t="s">
        <v>6</v>
      </c>
      <c r="B8" s="80"/>
      <c r="C8" s="80"/>
      <c r="D8" s="80"/>
      <c r="E8" s="80"/>
      <c r="F8" s="80"/>
      <c r="G8" s="80"/>
      <c r="H8" s="81"/>
      <c r="I8" s="81"/>
    </row>
    <row r="9" spans="1:9" ht="38.25">
      <c r="A9" s="2" t="s">
        <v>7</v>
      </c>
      <c r="B9" s="2" t="s">
        <v>8</v>
      </c>
      <c r="C9" s="2" t="s">
        <v>9</v>
      </c>
      <c r="D9" s="2" t="s">
        <v>33</v>
      </c>
      <c r="E9" s="2" t="s">
        <v>11</v>
      </c>
      <c r="F9" s="2" t="s">
        <v>34</v>
      </c>
      <c r="G9" s="2" t="s">
        <v>13</v>
      </c>
      <c r="H9" s="2" t="s">
        <v>77</v>
      </c>
      <c r="I9" s="2" t="s">
        <v>85</v>
      </c>
    </row>
    <row r="10" spans="1:9" ht="21.75" customHeight="1">
      <c r="A10" s="3" t="s">
        <v>14</v>
      </c>
      <c r="B10" s="31"/>
      <c r="C10" s="32"/>
      <c r="D10" s="33"/>
      <c r="E10" s="32"/>
      <c r="F10" s="4">
        <f aca="true" t="shared" si="0" ref="F10:F18">IF(C10=0,0,CEILING(600000/C10-E10,1))</f>
        <v>0</v>
      </c>
      <c r="G10" s="5">
        <f>IF(C10=0,0,F10*D10)</f>
        <v>0</v>
      </c>
      <c r="H10" s="5">
        <f>$I$7*G10</f>
        <v>0</v>
      </c>
      <c r="I10" s="5">
        <f>IF($I$7=0,0,G10+H10)</f>
        <v>0</v>
      </c>
    </row>
    <row r="11" spans="1:9" ht="21.75" customHeight="1">
      <c r="A11" s="3" t="s">
        <v>18</v>
      </c>
      <c r="B11" s="31"/>
      <c r="C11" s="32"/>
      <c r="D11" s="33"/>
      <c r="E11" s="32"/>
      <c r="F11" s="4">
        <f>IF(C11=0,0,CEILING(600000/C11-E11,1))</f>
        <v>0</v>
      </c>
      <c r="G11" s="5">
        <f>IF(C11=0,0,F11*D11)</f>
        <v>0</v>
      </c>
      <c r="H11" s="5">
        <f aca="true" t="shared" si="1" ref="H11:H18">$I$7*G11</f>
        <v>0</v>
      </c>
      <c r="I11" s="5">
        <f aca="true" t="shared" si="2" ref="I11:I18">IF($I$7=0,0,G11+H11)</f>
        <v>0</v>
      </c>
    </row>
    <row r="12" spans="1:9" ht="21.75" customHeight="1">
      <c r="A12" s="3" t="s">
        <v>22</v>
      </c>
      <c r="B12" s="31"/>
      <c r="C12" s="32"/>
      <c r="D12" s="33"/>
      <c r="E12" s="32"/>
      <c r="F12" s="4">
        <f t="shared" si="0"/>
        <v>0</v>
      </c>
      <c r="G12" s="5">
        <f>IF(C12=0,0,F12*D12)</f>
        <v>0</v>
      </c>
      <c r="H12" s="5">
        <f t="shared" si="1"/>
        <v>0</v>
      </c>
      <c r="I12" s="5">
        <f t="shared" si="2"/>
        <v>0</v>
      </c>
    </row>
    <row r="13" spans="1:9" ht="21.75" customHeight="1">
      <c r="A13" s="3" t="s">
        <v>24</v>
      </c>
      <c r="B13" s="31"/>
      <c r="C13" s="32"/>
      <c r="D13" s="33"/>
      <c r="E13" s="32"/>
      <c r="F13" s="4">
        <f t="shared" si="0"/>
        <v>0</v>
      </c>
      <c r="G13" s="5">
        <f aca="true" t="shared" si="3" ref="G13:G18">IF(C13=0,0,F13*D13)</f>
        <v>0</v>
      </c>
      <c r="H13" s="5">
        <f t="shared" si="1"/>
        <v>0</v>
      </c>
      <c r="I13" s="5">
        <f t="shared" si="2"/>
        <v>0</v>
      </c>
    </row>
    <row r="14" spans="1:9" ht="21.75" customHeight="1">
      <c r="A14" s="3" t="s">
        <v>25</v>
      </c>
      <c r="B14" s="31"/>
      <c r="C14" s="32"/>
      <c r="D14" s="33"/>
      <c r="E14" s="32"/>
      <c r="F14" s="4">
        <f t="shared" si="0"/>
        <v>0</v>
      </c>
      <c r="G14" s="5">
        <f t="shared" si="3"/>
        <v>0</v>
      </c>
      <c r="H14" s="5">
        <f t="shared" si="1"/>
        <v>0</v>
      </c>
      <c r="I14" s="5">
        <f t="shared" si="2"/>
        <v>0</v>
      </c>
    </row>
    <row r="15" spans="1:9" ht="21.75" customHeight="1">
      <c r="A15" s="3" t="s">
        <v>26</v>
      </c>
      <c r="B15" s="31"/>
      <c r="C15" s="32"/>
      <c r="D15" s="33"/>
      <c r="E15" s="32"/>
      <c r="F15" s="4">
        <f t="shared" si="0"/>
        <v>0</v>
      </c>
      <c r="G15" s="5">
        <f>IF(C15=0,0,F15*D15)</f>
        <v>0</v>
      </c>
      <c r="H15" s="5">
        <f t="shared" si="1"/>
        <v>0</v>
      </c>
      <c r="I15" s="5">
        <f t="shared" si="2"/>
        <v>0</v>
      </c>
    </row>
    <row r="16" spans="1:9" ht="21.75" customHeight="1">
      <c r="A16" s="3" t="s">
        <v>27</v>
      </c>
      <c r="B16" s="31"/>
      <c r="C16" s="32"/>
      <c r="D16" s="33"/>
      <c r="E16" s="32"/>
      <c r="F16" s="4">
        <f t="shared" si="0"/>
        <v>0</v>
      </c>
      <c r="G16" s="5">
        <f>IF(C16=0,0,F16*D16)</f>
        <v>0</v>
      </c>
      <c r="H16" s="5">
        <f t="shared" si="1"/>
        <v>0</v>
      </c>
      <c r="I16" s="5">
        <f t="shared" si="2"/>
        <v>0</v>
      </c>
    </row>
    <row r="17" spans="1:9" ht="21.75" customHeight="1">
      <c r="A17" s="3" t="s">
        <v>28</v>
      </c>
      <c r="B17" s="31"/>
      <c r="C17" s="32"/>
      <c r="D17" s="33"/>
      <c r="E17" s="32"/>
      <c r="F17" s="4">
        <f t="shared" si="0"/>
        <v>0</v>
      </c>
      <c r="G17" s="5">
        <f t="shared" si="3"/>
        <v>0</v>
      </c>
      <c r="H17" s="5">
        <f t="shared" si="1"/>
        <v>0</v>
      </c>
      <c r="I17" s="5">
        <f t="shared" si="2"/>
        <v>0</v>
      </c>
    </row>
    <row r="18" spans="1:9" ht="21.75" customHeight="1">
      <c r="A18" s="3" t="s">
        <v>29</v>
      </c>
      <c r="B18" s="31"/>
      <c r="C18" s="32"/>
      <c r="D18" s="33"/>
      <c r="E18" s="32"/>
      <c r="F18" s="4">
        <f t="shared" si="0"/>
        <v>0</v>
      </c>
      <c r="G18" s="5">
        <f t="shared" si="3"/>
        <v>0</v>
      </c>
      <c r="H18" s="5">
        <f t="shared" si="1"/>
        <v>0</v>
      </c>
      <c r="I18" s="5">
        <f t="shared" si="2"/>
        <v>0</v>
      </c>
    </row>
    <row r="19" spans="1:9" ht="24" customHeight="1">
      <c r="A19" s="82" t="s">
        <v>83</v>
      </c>
      <c r="B19" s="82"/>
      <c r="C19" s="82"/>
      <c r="D19" s="82"/>
      <c r="E19" s="82"/>
      <c r="F19" s="82"/>
      <c r="G19" s="6">
        <f>SUM(G10:G18)</f>
        <v>0</v>
      </c>
      <c r="H19" s="6">
        <f aca="true" t="shared" si="4" ref="H19:I19">SUM(H10:H18)</f>
        <v>0</v>
      </c>
      <c r="I19" s="6">
        <f t="shared" si="4"/>
        <v>0</v>
      </c>
    </row>
    <row r="20" spans="4:7" ht="15">
      <c r="D20" s="34"/>
      <c r="E20" s="34"/>
      <c r="F20" s="35"/>
      <c r="G20" s="36"/>
    </row>
    <row r="21" spans="1:9" ht="33.75" customHeight="1">
      <c r="A21" s="70" t="s">
        <v>86</v>
      </c>
      <c r="B21" s="70"/>
      <c r="C21" s="70"/>
      <c r="D21" s="70"/>
      <c r="E21" s="70"/>
      <c r="F21" s="70"/>
      <c r="G21" s="70"/>
      <c r="H21" s="71"/>
      <c r="I21" s="71"/>
    </row>
    <row r="22" spans="1:9" ht="15">
      <c r="A22" s="70" t="s">
        <v>35</v>
      </c>
      <c r="B22" s="70"/>
      <c r="C22" s="70"/>
      <c r="D22" s="70"/>
      <c r="E22" s="70"/>
      <c r="F22" s="70"/>
      <c r="G22" s="70"/>
      <c r="H22" s="71"/>
      <c r="I22" s="71"/>
    </row>
    <row r="23" ht="15">
      <c r="A23" s="1" t="s">
        <v>87</v>
      </c>
    </row>
  </sheetData>
  <sheetProtection algorithmName="SHA-512" hashValue="7jtOoxKTytUqqGdNJuVGT74D6AwqUHNs91XYH427VLpQIE8CrohLwYbLr7wPGL2MjJ1bb1WCoZ6HORpGAKeK7g==" saltValue="SOgQ+L1x9KNvZqZgCe8rDQ==" spinCount="100000" sheet="1" objects="1" scenarios="1"/>
  <protectedRanges>
    <protectedRange sqref="B10:E18" name="Oblast2_2"/>
  </protectedRanges>
  <mergeCells count="11">
    <mergeCell ref="A19:F19"/>
    <mergeCell ref="A6:I6"/>
    <mergeCell ref="A8:I8"/>
    <mergeCell ref="A21:I21"/>
    <mergeCell ref="A22:I22"/>
    <mergeCell ref="A7:G7"/>
    <mergeCell ref="A1:I1"/>
    <mergeCell ref="A2:I2"/>
    <mergeCell ref="A3:I3"/>
    <mergeCell ref="A4:I4"/>
    <mergeCell ref="A5:I5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6" r:id="rId1"/>
  <headerFooter>
    <oddHeader>&amp;R&amp;F</oddHeader>
    <oddFooter>&amp;CStránka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ÚZSVM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Štěpánek Miroslav</dc:creator>
  <cp:keywords/>
  <dc:description/>
  <cp:lastModifiedBy>Velická Jana</cp:lastModifiedBy>
  <cp:lastPrinted>2022-06-30T09:22:15Z</cp:lastPrinted>
  <dcterms:created xsi:type="dcterms:W3CDTF">2022-03-15T11:10:48Z</dcterms:created>
  <dcterms:modified xsi:type="dcterms:W3CDTF">2022-07-01T14:07:34Z</dcterms:modified>
  <cp:category/>
  <cp:version/>
  <cp:contentType/>
  <cp:contentStatus/>
</cp:coreProperties>
</file>