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07 Rozšíření PZTS,EKV a EPS_NVZ/01_ZADANI-VZ/"/>
    </mc:Choice>
  </mc:AlternateContent>
  <xr:revisionPtr revIDLastSave="456" documentId="13_ncr:1_{B0056909-83F0-434A-85AD-DAFBE0508B3B}" xr6:coauthVersionLast="47" xr6:coauthVersionMax="47" xr10:uidLastSave="{299CB939-0F16-4CD2-B0AB-EB155B3597E1}"/>
  <bookViews>
    <workbookView xWindow="-28920" yWindow="-120" windowWidth="29040" windowHeight="15720" activeTab="1" xr2:uid="{00000000-000D-0000-FFFF-FFFF00000000}"/>
  </bookViews>
  <sheets>
    <sheet name="Rekapitulace" sheetId="13" r:id="rId1"/>
    <sheet name="A_EPS" sheetId="15" r:id="rId2"/>
    <sheet name="T_EPS" sheetId="16" r:id="rId3"/>
    <sheet name="S_EPS" sheetId="17" r:id="rId4"/>
    <sheet name="I_EPS" sheetId="18" r:id="rId5"/>
    <sheet name="P_EPS" sheetId="19" r:id="rId6"/>
    <sheet name="V_EPS" sheetId="20" r:id="rId7"/>
    <sheet name="A_PZTS_EKV" sheetId="22" r:id="rId8"/>
    <sheet name="T_PZTS_EKV" sheetId="23" r:id="rId9"/>
    <sheet name="S_PZTS_EKV" sheetId="24" r:id="rId10"/>
    <sheet name="I_PZTS_EKV" sheetId="25" r:id="rId11"/>
    <sheet name="P_PZTS_EKV" sheetId="26" r:id="rId12"/>
    <sheet name="V_PZTS_EKV" sheetId="27" r:id="rId13"/>
  </sheets>
  <definedNames>
    <definedName name="afterdetail_rozpocty_rkap" localSheetId="1">#REF!</definedName>
    <definedName name="afterdetail_rozpocty_rkap" localSheetId="4">#REF!</definedName>
    <definedName name="afterdetail_rozpocty_rkap" localSheetId="5">#REF!</definedName>
    <definedName name="afterdetail_rozpocty_rkap" localSheetId="3">#REF!</definedName>
    <definedName name="afterdetail_rozpocty_rkap" localSheetId="2">#REF!</definedName>
    <definedName name="afterdetail_rozpocty_rkap" localSheetId="6">#REF!</definedName>
    <definedName name="afterdetail_rozpocty_rkap">#REF!</definedName>
    <definedName name="afterdetail_rozpocty_rozpocty" localSheetId="1">#REF!</definedName>
    <definedName name="afterdetail_rozpocty_rozpocty" localSheetId="4">#REF!</definedName>
    <definedName name="afterdetail_rozpocty_rozpocty" localSheetId="5">#REF!</definedName>
    <definedName name="afterdetail_rozpocty_rozpocty" localSheetId="3">#REF!</definedName>
    <definedName name="afterdetail_rozpocty_rozpocty" localSheetId="2">#REF!</definedName>
    <definedName name="afterdetail_rozpocty_rozpocty" localSheetId="6">#REF!</definedName>
    <definedName name="afterdetail_rozpocty_rozpocty">#REF!</definedName>
    <definedName name="beforeafterdetail_rozpocty_rozpocty.Poznamka2.1" localSheetId="1">#REF!</definedName>
    <definedName name="beforeafterdetail_rozpocty_rozpocty.Poznamka2.1" localSheetId="4">#REF!</definedName>
    <definedName name="beforeafterdetail_rozpocty_rozpocty.Poznamka2.1" localSheetId="5">#REF!</definedName>
    <definedName name="beforeafterdetail_rozpocty_rozpocty.Poznamka2.1" localSheetId="3">#REF!</definedName>
    <definedName name="beforeafterdetail_rozpocty_rozpocty.Poznamka2.1" localSheetId="2">#REF!</definedName>
    <definedName name="beforeafterdetail_rozpocty_rozpocty.Poznamka2.1" localSheetId="6">#REF!</definedName>
    <definedName name="beforeafterdetail_rozpocty_rozpocty.Poznamka2.1">#REF!</definedName>
    <definedName name="body_memrekapdph" localSheetId="1">#REF!</definedName>
    <definedName name="body_memrekapdph" localSheetId="4">#REF!</definedName>
    <definedName name="body_memrekapdph" localSheetId="5">#REF!</definedName>
    <definedName name="body_memrekapdph" localSheetId="3">#REF!</definedName>
    <definedName name="body_memrekapdph" localSheetId="2">#REF!</definedName>
    <definedName name="body_memrekapdph" localSheetId="6">#REF!</definedName>
    <definedName name="body_memrekapdph">#REF!</definedName>
    <definedName name="body_phlavy" localSheetId="1">#REF!</definedName>
    <definedName name="body_phlavy" localSheetId="4">#REF!</definedName>
    <definedName name="body_phlavy" localSheetId="5">#REF!</definedName>
    <definedName name="body_phlavy" localSheetId="3">#REF!</definedName>
    <definedName name="body_phlavy" localSheetId="2">#REF!</definedName>
    <definedName name="body_phlavy" localSheetId="6">#REF!</definedName>
    <definedName name="body_phlavy">#REF!</definedName>
    <definedName name="body_prekap" localSheetId="1">#REF!</definedName>
    <definedName name="body_prekap" localSheetId="4">#REF!</definedName>
    <definedName name="body_prekap" localSheetId="5">#REF!</definedName>
    <definedName name="body_prekap" localSheetId="3">#REF!</definedName>
    <definedName name="body_prekap" localSheetId="2">#REF!</definedName>
    <definedName name="body_prekap" localSheetId="6">#REF!</definedName>
    <definedName name="body_prekap">#REF!</definedName>
    <definedName name="body_rozpocty_rkap" localSheetId="1">#REF!</definedName>
    <definedName name="body_rozpocty_rkap" localSheetId="4">#REF!</definedName>
    <definedName name="body_rozpocty_rkap" localSheetId="5">#REF!</definedName>
    <definedName name="body_rozpocty_rkap" localSheetId="3">#REF!</definedName>
    <definedName name="body_rozpocty_rkap" localSheetId="2">#REF!</definedName>
    <definedName name="body_rozpocty_rkap" localSheetId="6">#REF!</definedName>
    <definedName name="body_rozpocty_rkap">#REF!</definedName>
    <definedName name="body_rozpocty_rozpocty" localSheetId="1">#REF!</definedName>
    <definedName name="body_rozpocty_rozpocty" localSheetId="4">#REF!</definedName>
    <definedName name="body_rozpocty_rozpocty" localSheetId="5">#REF!</definedName>
    <definedName name="body_rozpocty_rozpocty" localSheetId="3">#REF!</definedName>
    <definedName name="body_rozpocty_rozpocty" localSheetId="2">#REF!</definedName>
    <definedName name="body_rozpocty_rozpocty" localSheetId="6">#REF!</definedName>
    <definedName name="body_rozpocty_rozpocty">#REF!</definedName>
    <definedName name="body_rozpocty_rpolozky" localSheetId="1">#REF!</definedName>
    <definedName name="body_rozpocty_rpolozky" localSheetId="4">#REF!</definedName>
    <definedName name="body_rozpocty_rpolozky" localSheetId="5">#REF!</definedName>
    <definedName name="body_rozpocty_rpolozky" localSheetId="3">#REF!</definedName>
    <definedName name="body_rozpocty_rpolozky" localSheetId="2">#REF!</definedName>
    <definedName name="body_rozpocty_rpolozky" localSheetId="6">#REF!</definedName>
    <definedName name="body_rozpocty_rpolozky">#REF!</definedName>
    <definedName name="celkembezdph" localSheetId="1">#REF!</definedName>
    <definedName name="celkembezdph" localSheetId="4">#REF!</definedName>
    <definedName name="celkembezdph" localSheetId="5">#REF!</definedName>
    <definedName name="celkembezdph" localSheetId="3">#REF!</definedName>
    <definedName name="celkembezdph" localSheetId="2">#REF!</definedName>
    <definedName name="celkembezdph" localSheetId="6">#REF!</definedName>
    <definedName name="celkembezdph">#REF!</definedName>
    <definedName name="celkemsdph" localSheetId="1">#REF!</definedName>
    <definedName name="celkemsdph" localSheetId="4">#REF!</definedName>
    <definedName name="celkemsdph" localSheetId="5">#REF!</definedName>
    <definedName name="celkemsdph" localSheetId="3">#REF!</definedName>
    <definedName name="celkemsdph" localSheetId="2">#REF!</definedName>
    <definedName name="celkemsdph" localSheetId="6">#REF!</definedName>
    <definedName name="celkemsdph">#REF!</definedName>
    <definedName name="celklemsdph" localSheetId="1">#REF!</definedName>
    <definedName name="celklemsdph" localSheetId="4">#REF!</definedName>
    <definedName name="celklemsdph" localSheetId="5">#REF!</definedName>
    <definedName name="celklemsdph" localSheetId="3">#REF!</definedName>
    <definedName name="celklemsdph" localSheetId="2">#REF!</definedName>
    <definedName name="celklemsdph" localSheetId="6">#REF!</definedName>
    <definedName name="celklemsdph">#REF!</definedName>
    <definedName name="end_rozpocty_rozpocty" localSheetId="1">#REF!</definedName>
    <definedName name="end_rozpocty_rozpocty" localSheetId="4">#REF!</definedName>
    <definedName name="end_rozpocty_rozpocty" localSheetId="5">#REF!</definedName>
    <definedName name="end_rozpocty_rozpocty" localSheetId="3">#REF!</definedName>
    <definedName name="end_rozpocty_rozpocty" localSheetId="2">#REF!</definedName>
    <definedName name="end_rozpocty_rozpocty" localSheetId="6">#REF!</definedName>
    <definedName name="end_rozpocty_rozpocty">#REF!</definedName>
    <definedName name="firmy_rozpocty.0" localSheetId="1">#REF!</definedName>
    <definedName name="firmy_rozpocty.0" localSheetId="4">#REF!</definedName>
    <definedName name="firmy_rozpocty.0" localSheetId="5">#REF!</definedName>
    <definedName name="firmy_rozpocty.0" localSheetId="3">#REF!</definedName>
    <definedName name="firmy_rozpocty.0" localSheetId="2">#REF!</definedName>
    <definedName name="firmy_rozpocty.0" localSheetId="6">#REF!</definedName>
    <definedName name="firmy_rozpocty.0">#REF!</definedName>
    <definedName name="firmy_rozpocty.1" localSheetId="1">#REF!</definedName>
    <definedName name="firmy_rozpocty.1" localSheetId="4">#REF!</definedName>
    <definedName name="firmy_rozpocty.1" localSheetId="5">#REF!</definedName>
    <definedName name="firmy_rozpocty.1" localSheetId="3">#REF!</definedName>
    <definedName name="firmy_rozpocty.1" localSheetId="2">#REF!</definedName>
    <definedName name="firmy_rozpocty.1" localSheetId="6">#REF!</definedName>
    <definedName name="firmy_rozpocty.1">#REF!</definedName>
    <definedName name="firmy_rozpocty_pozn.Poznamka2" localSheetId="1">#REF!</definedName>
    <definedName name="firmy_rozpocty_pozn.Poznamka2" localSheetId="4">#REF!</definedName>
    <definedName name="firmy_rozpocty_pozn.Poznamka2" localSheetId="5">#REF!</definedName>
    <definedName name="firmy_rozpocty_pozn.Poznamka2" localSheetId="3">#REF!</definedName>
    <definedName name="firmy_rozpocty_pozn.Poznamka2" localSheetId="2">#REF!</definedName>
    <definedName name="firmy_rozpocty_pozn.Poznamka2" localSheetId="6">#REF!</definedName>
    <definedName name="firmy_rozpocty_pozn.Poznamka2">#REF!</definedName>
    <definedName name="_xlnm.Print_Area" localSheetId="7">A_PZTS_EKV!$A$1:$L$117</definedName>
    <definedName name="Print_Area" localSheetId="1">A_EPS!$A$1:$L$115</definedName>
    <definedName name="Print_Area" localSheetId="7">A_PZTS_EKV!$A$1:$L$117</definedName>
    <definedName name="Print_Area" localSheetId="4">I_EPS!$A$1:$L$115</definedName>
    <definedName name="Print_Area" localSheetId="5">P_EPS!$A$1:$M$115</definedName>
    <definedName name="Print_Area" localSheetId="0">Rekapitulace!$A$1:$C$16</definedName>
    <definedName name="Print_Area" localSheetId="3">S_EPS!$A$1:$L$115</definedName>
    <definedName name="Print_Area" localSheetId="2">T_EPS!$A$1:$L$115</definedName>
    <definedName name="Print_Area" localSheetId="6">V_EPS!$A$1:$N$113</definedName>
    <definedName name="Print_Area" localSheetId="12">V_PZTS_EKV!$A$1:$M$117</definedName>
    <definedName name="sum_memrekapdph" localSheetId="1">#REF!</definedName>
    <definedName name="sum_memrekapdph" localSheetId="4">#REF!</definedName>
    <definedName name="sum_memrekapdph" localSheetId="5">#REF!</definedName>
    <definedName name="sum_memrekapdph" localSheetId="3">#REF!</definedName>
    <definedName name="sum_memrekapdph" localSheetId="2">#REF!</definedName>
    <definedName name="sum_memrekapdph" localSheetId="6">#REF!</definedName>
    <definedName name="sum_memrekapdph">#REF!</definedName>
    <definedName name="sum_prekap" localSheetId="1">#REF!</definedName>
    <definedName name="sum_prekap" localSheetId="4">#REF!</definedName>
    <definedName name="sum_prekap" localSheetId="5">#REF!</definedName>
    <definedName name="sum_prekap" localSheetId="3">#REF!</definedName>
    <definedName name="sum_prekap" localSheetId="2">#REF!</definedName>
    <definedName name="sum_prekap" localSheetId="6">#REF!</definedName>
    <definedName name="sum_prekap">#REF!</definedName>
    <definedName name="top_memrekapdph" localSheetId="1">#REF!</definedName>
    <definedName name="top_memrekapdph" localSheetId="4">#REF!</definedName>
    <definedName name="top_memrekapdph" localSheetId="5">#REF!</definedName>
    <definedName name="top_memrekapdph" localSheetId="3">#REF!</definedName>
    <definedName name="top_memrekapdph" localSheetId="2">#REF!</definedName>
    <definedName name="top_memrekapdph" localSheetId="6">#REF!</definedName>
    <definedName name="top_memrekapdph">#REF!</definedName>
    <definedName name="top_phlavy" localSheetId="1">#REF!</definedName>
    <definedName name="top_phlavy" localSheetId="4">#REF!</definedName>
    <definedName name="top_phlavy" localSheetId="5">#REF!</definedName>
    <definedName name="top_phlavy" localSheetId="3">#REF!</definedName>
    <definedName name="top_phlavy" localSheetId="2">#REF!</definedName>
    <definedName name="top_phlavy" localSheetId="6">#REF!</definedName>
    <definedName name="top_phlavy">#REF!</definedName>
    <definedName name="top_rozpocty_rkap" localSheetId="1">#REF!</definedName>
    <definedName name="top_rozpocty_rkap" localSheetId="4">#REF!</definedName>
    <definedName name="top_rozpocty_rkap" localSheetId="5">#REF!</definedName>
    <definedName name="top_rozpocty_rkap" localSheetId="3">#REF!</definedName>
    <definedName name="top_rozpocty_rkap" localSheetId="2">#REF!</definedName>
    <definedName name="top_rozpocty_rkap" localSheetId="6">#REF!</definedName>
    <definedName name="top_rozpocty_rk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3" i="16" l="1"/>
  <c r="G9" i="27"/>
  <c r="I9" i="27"/>
  <c r="D36" i="23"/>
  <c r="I36" i="23" s="1"/>
  <c r="D88" i="20"/>
  <c r="M88" i="20" s="1"/>
  <c r="D5" i="18"/>
  <c r="J5" i="18" s="1"/>
  <c r="D6" i="18"/>
  <c r="J6" i="18" s="1"/>
  <c r="D5" i="17"/>
  <c r="J5" i="17" s="1"/>
  <c r="D6" i="17"/>
  <c r="L6" i="17" s="1"/>
  <c r="J6" i="17"/>
  <c r="D9" i="17"/>
  <c r="L9" i="17" s="1"/>
  <c r="J9" i="17"/>
  <c r="D10" i="17"/>
  <c r="J10" i="17" s="1"/>
  <c r="D11" i="17"/>
  <c r="J11" i="17"/>
  <c r="L11" i="17"/>
  <c r="D12" i="17"/>
  <c r="J12" i="17" s="1"/>
  <c r="D18" i="17"/>
  <c r="L18" i="17" s="1"/>
  <c r="D19" i="17"/>
  <c r="J19" i="17" s="1"/>
  <c r="D20" i="17"/>
  <c r="L20" i="17" s="1"/>
  <c r="J20" i="17"/>
  <c r="D21" i="17"/>
  <c r="J21" i="17" s="1"/>
  <c r="D22" i="17"/>
  <c r="J22" i="17" s="1"/>
  <c r="D23" i="17"/>
  <c r="J23" i="17" s="1"/>
  <c r="D24" i="17"/>
  <c r="L24" i="17" s="1"/>
  <c r="J24" i="17"/>
  <c r="D25" i="17"/>
  <c r="J25" i="17" s="1"/>
  <c r="L25" i="17"/>
  <c r="D26" i="17"/>
  <c r="J26" i="17" s="1"/>
  <c r="F43" i="15"/>
  <c r="F44" i="15"/>
  <c r="F45" i="15"/>
  <c r="F46" i="15"/>
  <c r="D5" i="15"/>
  <c r="J5" i="15" s="1"/>
  <c r="D6" i="15"/>
  <c r="J6" i="15" s="1"/>
  <c r="D7" i="15"/>
  <c r="L7" i="15" s="1"/>
  <c r="D8" i="15"/>
  <c r="L8" i="15" s="1"/>
  <c r="D9" i="15"/>
  <c r="J9" i="15" s="1"/>
  <c r="D10" i="15"/>
  <c r="J10" i="15" s="1"/>
  <c r="D11" i="15"/>
  <c r="J11" i="15" s="1"/>
  <c r="D12" i="15"/>
  <c r="J12" i="15" s="1"/>
  <c r="D28" i="15"/>
  <c r="J28" i="15" s="1"/>
  <c r="D29" i="15"/>
  <c r="J29" i="15" s="1"/>
  <c r="D30" i="15"/>
  <c r="J30" i="15" s="1"/>
  <c r="D31" i="15"/>
  <c r="J31" i="15" s="1"/>
  <c r="D32" i="15"/>
  <c r="J32" i="15" s="1"/>
  <c r="D33" i="15"/>
  <c r="J33" i="15" s="1"/>
  <c r="D34" i="15"/>
  <c r="J34" i="15" s="1"/>
  <c r="D35" i="15"/>
  <c r="J35" i="15" s="1"/>
  <c r="D36" i="15"/>
  <c r="J36" i="15" s="1"/>
  <c r="F37" i="15"/>
  <c r="G37" i="15"/>
  <c r="H37" i="15"/>
  <c r="D39" i="15"/>
  <c r="L39" i="15" s="1"/>
  <c r="F41" i="15"/>
  <c r="G41" i="15"/>
  <c r="G40" i="15" s="1"/>
  <c r="H41" i="15"/>
  <c r="H40" i="15" s="1"/>
  <c r="D42" i="15"/>
  <c r="J42" i="15" s="1"/>
  <c r="G43" i="15"/>
  <c r="H43" i="15"/>
  <c r="G44" i="15"/>
  <c r="H44" i="15"/>
  <c r="G45" i="15"/>
  <c r="H45" i="15"/>
  <c r="G46" i="15"/>
  <c r="H46" i="15"/>
  <c r="D47" i="15"/>
  <c r="J47" i="15" s="1"/>
  <c r="M105" i="20"/>
  <c r="I99" i="20"/>
  <c r="H99" i="20"/>
  <c r="G99" i="20"/>
  <c r="F99" i="20"/>
  <c r="M98" i="20"/>
  <c r="K98" i="20"/>
  <c r="M97" i="20"/>
  <c r="K97" i="20"/>
  <c r="M96" i="20"/>
  <c r="K96" i="20"/>
  <c r="M95" i="20"/>
  <c r="K95" i="20"/>
  <c r="D93" i="20"/>
  <c r="K93" i="20" s="1"/>
  <c r="D92" i="20"/>
  <c r="M92" i="20" s="1"/>
  <c r="M91" i="20"/>
  <c r="K91" i="20"/>
  <c r="D90" i="20"/>
  <c r="K90" i="20" s="1"/>
  <c r="D89" i="20"/>
  <c r="M89" i="20" s="1"/>
  <c r="D87" i="20"/>
  <c r="M87" i="20" s="1"/>
  <c r="D80" i="20"/>
  <c r="M80" i="20" s="1"/>
  <c r="I79" i="20"/>
  <c r="I84" i="20" s="1"/>
  <c r="H79" i="20"/>
  <c r="H82" i="20" s="1"/>
  <c r="H83" i="20" s="1"/>
  <c r="G79" i="20"/>
  <c r="G82" i="20" s="1"/>
  <c r="F79" i="20"/>
  <c r="F84" i="20" s="1"/>
  <c r="D78" i="20"/>
  <c r="M78" i="20" s="1"/>
  <c r="D76" i="20"/>
  <c r="M76" i="20" s="1"/>
  <c r="D75" i="20"/>
  <c r="M75" i="20" s="1"/>
  <c r="D74" i="20"/>
  <c r="K74" i="20" s="1"/>
  <c r="D73" i="20"/>
  <c r="M73" i="20" s="1"/>
  <c r="D72" i="20"/>
  <c r="K72" i="20" s="1"/>
  <c r="D71" i="20"/>
  <c r="M71" i="20" s="1"/>
  <c r="D70" i="20"/>
  <c r="M70" i="20" s="1"/>
  <c r="D69" i="20"/>
  <c r="M69" i="20" s="1"/>
  <c r="D68" i="20"/>
  <c r="M68" i="20" s="1"/>
  <c r="D67" i="20"/>
  <c r="M67" i="20" s="1"/>
  <c r="D65" i="20"/>
  <c r="K65" i="20" s="1"/>
  <c r="D64" i="20"/>
  <c r="K64" i="20" s="1"/>
  <c r="D63" i="20"/>
  <c r="K63" i="20" s="1"/>
  <c r="D62" i="20"/>
  <c r="M62" i="20" s="1"/>
  <c r="D61" i="20"/>
  <c r="M61" i="20" s="1"/>
  <c r="D60" i="20"/>
  <c r="M60" i="20" s="1"/>
  <c r="I59" i="20"/>
  <c r="H59" i="20"/>
  <c r="G59" i="20"/>
  <c r="F59" i="20"/>
  <c r="D58" i="20"/>
  <c r="M58" i="20" s="1"/>
  <c r="D57" i="20"/>
  <c r="M57" i="20" s="1"/>
  <c r="D56" i="20"/>
  <c r="M56" i="20" s="1"/>
  <c r="D55" i="20"/>
  <c r="M55" i="20" s="1"/>
  <c r="D53" i="20"/>
  <c r="M53" i="20" s="1"/>
  <c r="D52" i="20"/>
  <c r="K52" i="20" s="1"/>
  <c r="D51" i="20"/>
  <c r="M51" i="20" s="1"/>
  <c r="I50" i="20"/>
  <c r="H50" i="20"/>
  <c r="G50" i="20"/>
  <c r="F50" i="20"/>
  <c r="I49" i="20"/>
  <c r="H49" i="20"/>
  <c r="G49" i="20"/>
  <c r="F49" i="20"/>
  <c r="D48" i="20"/>
  <c r="M48" i="20" s="1"/>
  <c r="D46" i="20"/>
  <c r="M46" i="20" s="1"/>
  <c r="I45" i="20"/>
  <c r="H45" i="20"/>
  <c r="G45" i="20"/>
  <c r="F45" i="20"/>
  <c r="I44" i="20"/>
  <c r="H44" i="20"/>
  <c r="G44" i="20"/>
  <c r="F44" i="20"/>
  <c r="I43" i="20"/>
  <c r="H43" i="20"/>
  <c r="G43" i="20"/>
  <c r="F43" i="20"/>
  <c r="I42" i="20"/>
  <c r="H42" i="20"/>
  <c r="G42" i="20"/>
  <c r="F42" i="20"/>
  <c r="D41" i="20"/>
  <c r="K41" i="20" s="1"/>
  <c r="I40" i="20"/>
  <c r="I39" i="20" s="1"/>
  <c r="H40" i="20"/>
  <c r="H39" i="20" s="1"/>
  <c r="G40" i="20"/>
  <c r="G39" i="20" s="1"/>
  <c r="F40" i="20"/>
  <c r="D38" i="20"/>
  <c r="M38" i="20" s="1"/>
  <c r="I36" i="20"/>
  <c r="H36" i="20"/>
  <c r="G36" i="20"/>
  <c r="F36" i="20"/>
  <c r="D35" i="20"/>
  <c r="M35" i="20" s="1"/>
  <c r="D34" i="20"/>
  <c r="M34" i="20" s="1"/>
  <c r="D33" i="20"/>
  <c r="M33" i="20" s="1"/>
  <c r="D32" i="20"/>
  <c r="M32" i="20" s="1"/>
  <c r="D31" i="20"/>
  <c r="M31" i="20" s="1"/>
  <c r="D30" i="20"/>
  <c r="M30" i="20" s="1"/>
  <c r="D29" i="20"/>
  <c r="K29" i="20" s="1"/>
  <c r="D28" i="20"/>
  <c r="K28" i="20" s="1"/>
  <c r="D27" i="20"/>
  <c r="M27" i="20" s="1"/>
  <c r="D25" i="20"/>
  <c r="M25" i="20" s="1"/>
  <c r="D24" i="20"/>
  <c r="M24" i="20" s="1"/>
  <c r="D23" i="20"/>
  <c r="M23" i="20" s="1"/>
  <c r="D22" i="20"/>
  <c r="M22" i="20" s="1"/>
  <c r="D21" i="20"/>
  <c r="M21" i="20" s="1"/>
  <c r="D20" i="20"/>
  <c r="K20" i="20" s="1"/>
  <c r="D19" i="20"/>
  <c r="K19" i="20" s="1"/>
  <c r="D18" i="20"/>
  <c r="M18" i="20" s="1"/>
  <c r="D17" i="20"/>
  <c r="M17" i="20" s="1"/>
  <c r="I15" i="20"/>
  <c r="H15" i="20"/>
  <c r="G15" i="20"/>
  <c r="F15" i="20"/>
  <c r="I14" i="20"/>
  <c r="H14" i="20"/>
  <c r="G14" i="20"/>
  <c r="F14" i="20"/>
  <c r="D13" i="20"/>
  <c r="M13" i="20" s="1"/>
  <c r="D11" i="20"/>
  <c r="M11" i="20" s="1"/>
  <c r="D10" i="20"/>
  <c r="M10" i="20" s="1"/>
  <c r="D9" i="20"/>
  <c r="K9" i="20" s="1"/>
  <c r="D8" i="20"/>
  <c r="M8" i="20" s="1"/>
  <c r="D7" i="20"/>
  <c r="M7" i="20" s="1"/>
  <c r="D6" i="20"/>
  <c r="M6" i="20" s="1"/>
  <c r="D5" i="20"/>
  <c r="M5" i="20" s="1"/>
  <c r="D4" i="20"/>
  <c r="M4" i="20" s="1"/>
  <c r="M107" i="19"/>
  <c r="I101" i="19"/>
  <c r="H101" i="19"/>
  <c r="G101" i="19"/>
  <c r="F101" i="19"/>
  <c r="M100" i="19"/>
  <c r="K100" i="19"/>
  <c r="M99" i="19"/>
  <c r="K99" i="19"/>
  <c r="M98" i="19"/>
  <c r="K98" i="19"/>
  <c r="M97" i="19"/>
  <c r="K97" i="19"/>
  <c r="D95" i="19"/>
  <c r="M95" i="19" s="1"/>
  <c r="D94" i="19"/>
  <c r="M94" i="19" s="1"/>
  <c r="M93" i="19"/>
  <c r="K93" i="19"/>
  <c r="D92" i="19"/>
  <c r="M92" i="19" s="1"/>
  <c r="D91" i="19"/>
  <c r="M91" i="19" s="1"/>
  <c r="D90" i="19"/>
  <c r="K90" i="19" s="1"/>
  <c r="D89" i="19"/>
  <c r="K89" i="19" s="1"/>
  <c r="D82" i="19"/>
  <c r="M82" i="19" s="1"/>
  <c r="I81" i="19"/>
  <c r="I84" i="19" s="1"/>
  <c r="I85" i="19" s="1"/>
  <c r="H81" i="19"/>
  <c r="H84" i="19" s="1"/>
  <c r="H85" i="19" s="1"/>
  <c r="G81" i="19"/>
  <c r="G86" i="19" s="1"/>
  <c r="F81" i="19"/>
  <c r="F84" i="19" s="1"/>
  <c r="D80" i="19"/>
  <c r="K80" i="19" s="1"/>
  <c r="D78" i="19"/>
  <c r="M78" i="19" s="1"/>
  <c r="D77" i="19"/>
  <c r="M77" i="19" s="1"/>
  <c r="D76" i="19"/>
  <c r="M76" i="19" s="1"/>
  <c r="H72" i="19"/>
  <c r="H73" i="19" s="1"/>
  <c r="G72" i="19"/>
  <c r="G73" i="19" s="1"/>
  <c r="F72" i="19"/>
  <c r="F73" i="19" s="1"/>
  <c r="H70" i="19"/>
  <c r="H71" i="19" s="1"/>
  <c r="G70" i="19"/>
  <c r="G71" i="19" s="1"/>
  <c r="F70" i="19"/>
  <c r="F71" i="19" s="1"/>
  <c r="H69" i="19"/>
  <c r="G69" i="19"/>
  <c r="F69" i="19"/>
  <c r="D68" i="19"/>
  <c r="M68" i="19" s="1"/>
  <c r="D66" i="19"/>
  <c r="M66" i="19" s="1"/>
  <c r="D65" i="19"/>
  <c r="M65" i="19" s="1"/>
  <c r="D64" i="19"/>
  <c r="K64" i="19" s="1"/>
  <c r="D63" i="19"/>
  <c r="M63" i="19" s="1"/>
  <c r="D62" i="19"/>
  <c r="K62" i="19" s="1"/>
  <c r="D61" i="19"/>
  <c r="M61" i="19" s="1"/>
  <c r="I60" i="19"/>
  <c r="H60" i="19"/>
  <c r="G60" i="19"/>
  <c r="F60" i="19"/>
  <c r="D59" i="19"/>
  <c r="M59" i="19" s="1"/>
  <c r="D58" i="19"/>
  <c r="K58" i="19" s="1"/>
  <c r="D57" i="19"/>
  <c r="K57" i="19" s="1"/>
  <c r="D56" i="19"/>
  <c r="M56" i="19" s="1"/>
  <c r="D54" i="19"/>
  <c r="M54" i="19" s="1"/>
  <c r="D53" i="19"/>
  <c r="M53" i="19" s="1"/>
  <c r="D52" i="19"/>
  <c r="M52" i="19" s="1"/>
  <c r="I51" i="19"/>
  <c r="H51" i="19"/>
  <c r="G51" i="19"/>
  <c r="F51" i="19"/>
  <c r="I50" i="19"/>
  <c r="H50" i="19"/>
  <c r="G50" i="19"/>
  <c r="F50" i="19"/>
  <c r="D49" i="19"/>
  <c r="K49" i="19" s="1"/>
  <c r="D47" i="19"/>
  <c r="K47" i="19" s="1"/>
  <c r="I46" i="19"/>
  <c r="H46" i="19"/>
  <c r="G46" i="19"/>
  <c r="F46" i="19"/>
  <c r="I45" i="19"/>
  <c r="H45" i="19"/>
  <c r="G45" i="19"/>
  <c r="F45" i="19"/>
  <c r="I44" i="19"/>
  <c r="H44" i="19"/>
  <c r="G44" i="19"/>
  <c r="F44" i="19"/>
  <c r="I43" i="19"/>
  <c r="H43" i="19"/>
  <c r="G43" i="19"/>
  <c r="F43" i="19"/>
  <c r="D42" i="19"/>
  <c r="M42" i="19" s="1"/>
  <c r="I41" i="19"/>
  <c r="I40" i="19" s="1"/>
  <c r="H41" i="19"/>
  <c r="H40" i="19" s="1"/>
  <c r="G41" i="19"/>
  <c r="G40" i="19" s="1"/>
  <c r="F41" i="19"/>
  <c r="F40" i="19" s="1"/>
  <c r="D39" i="19"/>
  <c r="M39" i="19" s="1"/>
  <c r="I37" i="19"/>
  <c r="H37" i="19"/>
  <c r="G37" i="19"/>
  <c r="F37" i="19"/>
  <c r="D36" i="19"/>
  <c r="M36" i="19" s="1"/>
  <c r="D35" i="19"/>
  <c r="K35" i="19" s="1"/>
  <c r="D34" i="19"/>
  <c r="K34" i="19" s="1"/>
  <c r="D33" i="19"/>
  <c r="M33" i="19" s="1"/>
  <c r="D32" i="19"/>
  <c r="M32" i="19" s="1"/>
  <c r="D31" i="19"/>
  <c r="M31" i="19" s="1"/>
  <c r="D30" i="19"/>
  <c r="M30" i="19" s="1"/>
  <c r="D29" i="19"/>
  <c r="M29" i="19" s="1"/>
  <c r="D28" i="19"/>
  <c r="K28" i="19" s="1"/>
  <c r="D26" i="19"/>
  <c r="K26" i="19" s="1"/>
  <c r="D25" i="19"/>
  <c r="K25" i="19" s="1"/>
  <c r="D24" i="19"/>
  <c r="M24" i="19" s="1"/>
  <c r="D23" i="19"/>
  <c r="M23" i="19" s="1"/>
  <c r="D22" i="19"/>
  <c r="M22" i="19" s="1"/>
  <c r="D21" i="19"/>
  <c r="M21" i="19" s="1"/>
  <c r="D20" i="19"/>
  <c r="M20" i="19" s="1"/>
  <c r="D19" i="19"/>
  <c r="K19" i="19" s="1"/>
  <c r="D18" i="19"/>
  <c r="K18" i="19" s="1"/>
  <c r="I16" i="19"/>
  <c r="H16" i="19"/>
  <c r="G16" i="19"/>
  <c r="F16" i="19"/>
  <c r="I15" i="19"/>
  <c r="H15" i="19"/>
  <c r="G15" i="19"/>
  <c r="F15" i="19"/>
  <c r="D14" i="19"/>
  <c r="M14" i="19" s="1"/>
  <c r="D12" i="19"/>
  <c r="M12" i="19" s="1"/>
  <c r="D11" i="19"/>
  <c r="M11" i="19" s="1"/>
  <c r="D10" i="19"/>
  <c r="M10" i="19" s="1"/>
  <c r="D9" i="19"/>
  <c r="M9" i="19" s="1"/>
  <c r="D8" i="19"/>
  <c r="K8" i="19" s="1"/>
  <c r="D7" i="19"/>
  <c r="K7" i="19" s="1"/>
  <c r="D6" i="19"/>
  <c r="M6" i="19" s="1"/>
  <c r="D5" i="19"/>
  <c r="M5" i="19" s="1"/>
  <c r="L107" i="18"/>
  <c r="H101" i="18"/>
  <c r="G101" i="18"/>
  <c r="F101" i="18"/>
  <c r="L100" i="18"/>
  <c r="J100" i="18"/>
  <c r="L99" i="18"/>
  <c r="J99" i="18"/>
  <c r="L98" i="18"/>
  <c r="J98" i="18"/>
  <c r="L97" i="18"/>
  <c r="J97" i="18"/>
  <c r="D95" i="18"/>
  <c r="L95" i="18" s="1"/>
  <c r="D94" i="18"/>
  <c r="L94" i="18" s="1"/>
  <c r="L93" i="18"/>
  <c r="J93" i="18"/>
  <c r="D92" i="18"/>
  <c r="L92" i="18" s="1"/>
  <c r="D91" i="18"/>
  <c r="L91" i="18" s="1"/>
  <c r="D90" i="18"/>
  <c r="L90" i="18" s="1"/>
  <c r="D89" i="18"/>
  <c r="L89" i="18" s="1"/>
  <c r="D82" i="18"/>
  <c r="L82" i="18" s="1"/>
  <c r="H81" i="18"/>
  <c r="H84" i="18" s="1"/>
  <c r="H85" i="18" s="1"/>
  <c r="G81" i="18"/>
  <c r="G84" i="18" s="1"/>
  <c r="G85" i="18" s="1"/>
  <c r="F81" i="18"/>
  <c r="F84" i="18" s="1"/>
  <c r="D80" i="18"/>
  <c r="L80" i="18" s="1"/>
  <c r="D78" i="18"/>
  <c r="L78" i="18" s="1"/>
  <c r="D77" i="18"/>
  <c r="J77" i="18" s="1"/>
  <c r="D76" i="18"/>
  <c r="J76" i="18" s="1"/>
  <c r="H72" i="18"/>
  <c r="H73" i="18" s="1"/>
  <c r="G72" i="18"/>
  <c r="G73" i="18" s="1"/>
  <c r="F72" i="18"/>
  <c r="H70" i="18"/>
  <c r="G70" i="18"/>
  <c r="G71" i="18" s="1"/>
  <c r="F70" i="18"/>
  <c r="F71" i="18" s="1"/>
  <c r="H69" i="18"/>
  <c r="G69" i="18"/>
  <c r="F69" i="18"/>
  <c r="D68" i="18"/>
  <c r="L68" i="18" s="1"/>
  <c r="D66" i="18"/>
  <c r="L66" i="18" s="1"/>
  <c r="D65" i="18"/>
  <c r="L65" i="18" s="1"/>
  <c r="D64" i="18"/>
  <c r="J64" i="18" s="1"/>
  <c r="D63" i="18"/>
  <c r="J63" i="18" s="1"/>
  <c r="D62" i="18"/>
  <c r="L62" i="18" s="1"/>
  <c r="D61" i="18"/>
  <c r="L61" i="18" s="1"/>
  <c r="H60" i="18"/>
  <c r="G60" i="18"/>
  <c r="F60" i="18"/>
  <c r="D59" i="18"/>
  <c r="L59" i="18" s="1"/>
  <c r="D58" i="18"/>
  <c r="L58" i="18" s="1"/>
  <c r="D57" i="18"/>
  <c r="J57" i="18" s="1"/>
  <c r="D56" i="18"/>
  <c r="L56" i="18" s="1"/>
  <c r="D54" i="18"/>
  <c r="L54" i="18" s="1"/>
  <c r="D53" i="18"/>
  <c r="L53" i="18" s="1"/>
  <c r="D52" i="18"/>
  <c r="L52" i="18" s="1"/>
  <c r="H51" i="18"/>
  <c r="G51" i="18"/>
  <c r="F51" i="18"/>
  <c r="H50" i="18"/>
  <c r="G50" i="18"/>
  <c r="F50" i="18"/>
  <c r="D49" i="18"/>
  <c r="L49" i="18" s="1"/>
  <c r="D47" i="18"/>
  <c r="L47" i="18" s="1"/>
  <c r="H46" i="18"/>
  <c r="G46" i="18"/>
  <c r="F46" i="18"/>
  <c r="H45" i="18"/>
  <c r="G45" i="18"/>
  <c r="G75" i="18" s="1"/>
  <c r="F45" i="18"/>
  <c r="H44" i="18"/>
  <c r="G44" i="18"/>
  <c r="F44" i="18"/>
  <c r="H43" i="18"/>
  <c r="G43" i="18"/>
  <c r="F43" i="18"/>
  <c r="D42" i="18"/>
  <c r="L42" i="18" s="1"/>
  <c r="H41" i="18"/>
  <c r="G41" i="18"/>
  <c r="G40" i="18" s="1"/>
  <c r="F41" i="18"/>
  <c r="F40" i="18" s="1"/>
  <c r="D39" i="18"/>
  <c r="J39" i="18" s="1"/>
  <c r="H37" i="18"/>
  <c r="G37" i="18"/>
  <c r="F37" i="18"/>
  <c r="D36" i="18"/>
  <c r="L36" i="18" s="1"/>
  <c r="D35" i="18"/>
  <c r="L35" i="18" s="1"/>
  <c r="D34" i="18"/>
  <c r="L34" i="18" s="1"/>
  <c r="D33" i="18"/>
  <c r="L33" i="18" s="1"/>
  <c r="D32" i="18"/>
  <c r="J32" i="18" s="1"/>
  <c r="D31" i="18"/>
  <c r="L31" i="18" s="1"/>
  <c r="D30" i="18"/>
  <c r="L30" i="18" s="1"/>
  <c r="D29" i="18"/>
  <c r="L29" i="18" s="1"/>
  <c r="D28" i="18"/>
  <c r="L28" i="18" s="1"/>
  <c r="D26" i="18"/>
  <c r="L26" i="18" s="1"/>
  <c r="D25" i="18"/>
  <c r="L25" i="18" s="1"/>
  <c r="D24" i="18"/>
  <c r="L24" i="18" s="1"/>
  <c r="D23" i="18"/>
  <c r="J23" i="18" s="1"/>
  <c r="D22" i="18"/>
  <c r="L22" i="18" s="1"/>
  <c r="D21" i="18"/>
  <c r="L21" i="18" s="1"/>
  <c r="D20" i="18"/>
  <c r="L20" i="18" s="1"/>
  <c r="D19" i="18"/>
  <c r="L19" i="18" s="1"/>
  <c r="D18" i="18"/>
  <c r="L18" i="18" s="1"/>
  <c r="H16" i="18"/>
  <c r="G16" i="18"/>
  <c r="F16" i="18"/>
  <c r="H15" i="18"/>
  <c r="G15" i="18"/>
  <c r="F15" i="18"/>
  <c r="D14" i="18"/>
  <c r="L14" i="18" s="1"/>
  <c r="D12" i="18"/>
  <c r="J12" i="18" s="1"/>
  <c r="D11" i="18"/>
  <c r="L11" i="18" s="1"/>
  <c r="D10" i="18"/>
  <c r="L10" i="18" s="1"/>
  <c r="D9" i="18"/>
  <c r="L9" i="18" s="1"/>
  <c r="D8" i="18"/>
  <c r="L8" i="18" s="1"/>
  <c r="D7" i="18"/>
  <c r="L7" i="18" s="1"/>
  <c r="L107" i="17"/>
  <c r="H101" i="17"/>
  <c r="G101" i="17"/>
  <c r="F101" i="17"/>
  <c r="L100" i="17"/>
  <c r="J100" i="17"/>
  <c r="L99" i="17"/>
  <c r="J99" i="17"/>
  <c r="L98" i="17"/>
  <c r="J98" i="17"/>
  <c r="L97" i="17"/>
  <c r="J97" i="17"/>
  <c r="D95" i="17"/>
  <c r="J95" i="17" s="1"/>
  <c r="D94" i="17"/>
  <c r="L94" i="17" s="1"/>
  <c r="L93" i="17"/>
  <c r="J93" i="17"/>
  <c r="D92" i="17"/>
  <c r="L92" i="17" s="1"/>
  <c r="D91" i="17"/>
  <c r="L91" i="17" s="1"/>
  <c r="D90" i="17"/>
  <c r="L90" i="17" s="1"/>
  <c r="D89" i="17"/>
  <c r="J89" i="17" s="1"/>
  <c r="D82" i="17"/>
  <c r="L82" i="17" s="1"/>
  <c r="H81" i="17"/>
  <c r="H84" i="17" s="1"/>
  <c r="H85" i="17" s="1"/>
  <c r="G81" i="17"/>
  <c r="G86" i="17" s="1"/>
  <c r="F81" i="17"/>
  <c r="F86" i="17" s="1"/>
  <c r="D80" i="17"/>
  <c r="L80" i="17" s="1"/>
  <c r="D78" i="17"/>
  <c r="L78" i="17" s="1"/>
  <c r="D77" i="17"/>
  <c r="L77" i="17" s="1"/>
  <c r="D76" i="17"/>
  <c r="J76" i="17" s="1"/>
  <c r="H72" i="17"/>
  <c r="H73" i="17" s="1"/>
  <c r="G72" i="17"/>
  <c r="G73" i="17" s="1"/>
  <c r="F72" i="17"/>
  <c r="F73" i="17" s="1"/>
  <c r="H70" i="17"/>
  <c r="H71" i="17" s="1"/>
  <c r="G70" i="17"/>
  <c r="G71" i="17" s="1"/>
  <c r="F70" i="17"/>
  <c r="F71" i="17" s="1"/>
  <c r="H69" i="17"/>
  <c r="G69" i="17"/>
  <c r="F69" i="17"/>
  <c r="D68" i="17"/>
  <c r="L68" i="17" s="1"/>
  <c r="D66" i="17"/>
  <c r="J66" i="17" s="1"/>
  <c r="D65" i="17"/>
  <c r="L65" i="17" s="1"/>
  <c r="D64" i="17"/>
  <c r="L64" i="17" s="1"/>
  <c r="D63" i="17"/>
  <c r="L63" i="17" s="1"/>
  <c r="D62" i="17"/>
  <c r="L62" i="17" s="1"/>
  <c r="D61" i="17"/>
  <c r="L61" i="17" s="1"/>
  <c r="H60" i="17"/>
  <c r="G60" i="17"/>
  <c r="F60" i="17"/>
  <c r="D59" i="17"/>
  <c r="J59" i="17" s="1"/>
  <c r="D58" i="17"/>
  <c r="L58" i="17" s="1"/>
  <c r="D57" i="17"/>
  <c r="L57" i="17" s="1"/>
  <c r="D56" i="17"/>
  <c r="L56" i="17" s="1"/>
  <c r="D54" i="17"/>
  <c r="L54" i="17" s="1"/>
  <c r="D53" i="17"/>
  <c r="J53" i="17" s="1"/>
  <c r="D52" i="17"/>
  <c r="L52" i="17" s="1"/>
  <c r="H51" i="17"/>
  <c r="G51" i="17"/>
  <c r="F51" i="17"/>
  <c r="H50" i="17"/>
  <c r="G50" i="17"/>
  <c r="F50" i="17"/>
  <c r="D49" i="17"/>
  <c r="L49" i="17" s="1"/>
  <c r="D47" i="17"/>
  <c r="L47" i="17" s="1"/>
  <c r="H46" i="17"/>
  <c r="G46" i="17"/>
  <c r="F46" i="17"/>
  <c r="H45" i="17"/>
  <c r="G45" i="17"/>
  <c r="F45" i="17"/>
  <c r="F75" i="17" s="1"/>
  <c r="D75" i="17" s="1"/>
  <c r="L75" i="17" s="1"/>
  <c r="H44" i="17"/>
  <c r="G44" i="17"/>
  <c r="F44" i="17"/>
  <c r="H43" i="17"/>
  <c r="G43" i="17"/>
  <c r="F43" i="17"/>
  <c r="D42" i="17"/>
  <c r="J42" i="17" s="1"/>
  <c r="H41" i="17"/>
  <c r="H40" i="17" s="1"/>
  <c r="G41" i="17"/>
  <c r="G40" i="17" s="1"/>
  <c r="F41" i="17"/>
  <c r="D39" i="17"/>
  <c r="L39" i="17" s="1"/>
  <c r="H37" i="17"/>
  <c r="G37" i="17"/>
  <c r="F37" i="17"/>
  <c r="D36" i="17"/>
  <c r="J36" i="17" s="1"/>
  <c r="D35" i="17"/>
  <c r="L35" i="17" s="1"/>
  <c r="D34" i="17"/>
  <c r="L34" i="17" s="1"/>
  <c r="D33" i="17"/>
  <c r="J33" i="17" s="1"/>
  <c r="D32" i="17"/>
  <c r="L32" i="17" s="1"/>
  <c r="D31" i="17"/>
  <c r="J31" i="17" s="1"/>
  <c r="D30" i="17"/>
  <c r="L30" i="17" s="1"/>
  <c r="D29" i="17"/>
  <c r="J29" i="17" s="1"/>
  <c r="D28" i="17"/>
  <c r="J28" i="17" s="1"/>
  <c r="H16" i="17"/>
  <c r="G16" i="17"/>
  <c r="F16" i="17"/>
  <c r="H15" i="17"/>
  <c r="G15" i="17"/>
  <c r="F15" i="17"/>
  <c r="D14" i="17"/>
  <c r="L14" i="17" s="1"/>
  <c r="D8" i="17"/>
  <c r="L8" i="17" s="1"/>
  <c r="D7" i="17"/>
  <c r="L7" i="17" s="1"/>
  <c r="L107" i="16"/>
  <c r="H101" i="16"/>
  <c r="G101" i="16"/>
  <c r="F101" i="16"/>
  <c r="L100" i="16"/>
  <c r="J100" i="16"/>
  <c r="L99" i="16"/>
  <c r="J99" i="16"/>
  <c r="L98" i="16"/>
  <c r="J98" i="16"/>
  <c r="L97" i="16"/>
  <c r="J97" i="16"/>
  <c r="D95" i="16"/>
  <c r="L95" i="16" s="1"/>
  <c r="D94" i="16"/>
  <c r="L94" i="16" s="1"/>
  <c r="L93" i="16"/>
  <c r="J93" i="16"/>
  <c r="D92" i="16"/>
  <c r="L92" i="16" s="1"/>
  <c r="D91" i="16"/>
  <c r="L91" i="16" s="1"/>
  <c r="D90" i="16"/>
  <c r="L90" i="16" s="1"/>
  <c r="D89" i="16"/>
  <c r="J89" i="16" s="1"/>
  <c r="D82" i="16"/>
  <c r="L82" i="16" s="1"/>
  <c r="H81" i="16"/>
  <c r="H84" i="16" s="1"/>
  <c r="H85" i="16" s="1"/>
  <c r="G81" i="16"/>
  <c r="G86" i="16" s="1"/>
  <c r="F81" i="16"/>
  <c r="D80" i="16"/>
  <c r="L80" i="16" s="1"/>
  <c r="D78" i="16"/>
  <c r="L78" i="16" s="1"/>
  <c r="D77" i="16"/>
  <c r="L77" i="16" s="1"/>
  <c r="D76" i="16"/>
  <c r="L76" i="16" s="1"/>
  <c r="H75" i="16"/>
  <c r="D75" i="16" s="1"/>
  <c r="G72" i="16"/>
  <c r="F72" i="16"/>
  <c r="F73" i="16" s="1"/>
  <c r="G70" i="16"/>
  <c r="G71" i="16" s="1"/>
  <c r="F70" i="16"/>
  <c r="G69" i="16"/>
  <c r="F69" i="16"/>
  <c r="D68" i="16"/>
  <c r="L68" i="16" s="1"/>
  <c r="D66" i="16"/>
  <c r="J66" i="16" s="1"/>
  <c r="D65" i="16"/>
  <c r="L65" i="16" s="1"/>
  <c r="D64" i="16"/>
  <c r="J64" i="16" s="1"/>
  <c r="D63" i="16"/>
  <c r="J63" i="16" s="1"/>
  <c r="D62" i="16"/>
  <c r="L62" i="16" s="1"/>
  <c r="D61" i="16"/>
  <c r="L61" i="16" s="1"/>
  <c r="G60" i="16"/>
  <c r="F60" i="16"/>
  <c r="D59" i="16"/>
  <c r="L59" i="16" s="1"/>
  <c r="D58" i="16"/>
  <c r="L58" i="16" s="1"/>
  <c r="D57" i="16"/>
  <c r="L57" i="16" s="1"/>
  <c r="D56" i="16"/>
  <c r="J56" i="16" s="1"/>
  <c r="D54" i="16"/>
  <c r="L54" i="16" s="1"/>
  <c r="D53" i="16"/>
  <c r="J53" i="16" s="1"/>
  <c r="D52" i="16"/>
  <c r="L52" i="16" s="1"/>
  <c r="G51" i="16"/>
  <c r="F51" i="16"/>
  <c r="G50" i="16"/>
  <c r="F50" i="16"/>
  <c r="D49" i="16"/>
  <c r="J49" i="16" s="1"/>
  <c r="D47" i="16"/>
  <c r="L47" i="16" s="1"/>
  <c r="G46" i="16"/>
  <c r="F46" i="16"/>
  <c r="G45" i="16"/>
  <c r="F45" i="16"/>
  <c r="G44" i="16"/>
  <c r="F44" i="16"/>
  <c r="G43" i="16"/>
  <c r="F43" i="16"/>
  <c r="D42" i="16"/>
  <c r="J42" i="16" s="1"/>
  <c r="G41" i="16"/>
  <c r="G40" i="16" s="1"/>
  <c r="F41" i="16"/>
  <c r="F40" i="16" s="1"/>
  <c r="D39" i="16"/>
  <c r="J39" i="16" s="1"/>
  <c r="H37" i="16"/>
  <c r="G37" i="16"/>
  <c r="F37" i="16"/>
  <c r="D36" i="16"/>
  <c r="L36" i="16" s="1"/>
  <c r="D35" i="16"/>
  <c r="J35" i="16" s="1"/>
  <c r="D34" i="16"/>
  <c r="J34" i="16" s="1"/>
  <c r="D33" i="16"/>
  <c r="J33" i="16" s="1"/>
  <c r="D32" i="16"/>
  <c r="L32" i="16" s="1"/>
  <c r="D31" i="16"/>
  <c r="J31" i="16" s="1"/>
  <c r="D30" i="16"/>
  <c r="L30" i="16" s="1"/>
  <c r="D29" i="16"/>
  <c r="L29" i="16" s="1"/>
  <c r="D28" i="16"/>
  <c r="L28" i="16" s="1"/>
  <c r="D26" i="16"/>
  <c r="J26" i="16" s="1"/>
  <c r="D25" i="16"/>
  <c r="J25" i="16" s="1"/>
  <c r="D24" i="16"/>
  <c r="J24" i="16" s="1"/>
  <c r="D23" i="16"/>
  <c r="L23" i="16" s="1"/>
  <c r="D22" i="16"/>
  <c r="J22" i="16" s="1"/>
  <c r="D21" i="16"/>
  <c r="L21" i="16" s="1"/>
  <c r="D20" i="16"/>
  <c r="L20" i="16" s="1"/>
  <c r="D19" i="16"/>
  <c r="L19" i="16" s="1"/>
  <c r="D18" i="16"/>
  <c r="J18" i="16" s="1"/>
  <c r="H16" i="16"/>
  <c r="G16" i="16"/>
  <c r="F16" i="16"/>
  <c r="H15" i="16"/>
  <c r="G15" i="16"/>
  <c r="F15" i="16"/>
  <c r="D14" i="16"/>
  <c r="L14" i="16" s="1"/>
  <c r="D12" i="16"/>
  <c r="L12" i="16" s="1"/>
  <c r="D11" i="16"/>
  <c r="L11" i="16" s="1"/>
  <c r="D10" i="16"/>
  <c r="J10" i="16" s="1"/>
  <c r="D9" i="16"/>
  <c r="J9" i="16" s="1"/>
  <c r="D8" i="16"/>
  <c r="J8" i="16" s="1"/>
  <c r="D7" i="16"/>
  <c r="L7" i="16" s="1"/>
  <c r="D6" i="16"/>
  <c r="J6" i="16" s="1"/>
  <c r="D5" i="16"/>
  <c r="L5" i="16" s="1"/>
  <c r="L107" i="15"/>
  <c r="H101" i="15"/>
  <c r="F101" i="15"/>
  <c r="L100" i="15"/>
  <c r="J100" i="15"/>
  <c r="L99" i="15"/>
  <c r="J99" i="15"/>
  <c r="L98" i="15"/>
  <c r="J98" i="15"/>
  <c r="L97" i="15"/>
  <c r="J97" i="15"/>
  <c r="D95" i="15"/>
  <c r="J95" i="15" s="1"/>
  <c r="D94" i="15"/>
  <c r="L94" i="15" s="1"/>
  <c r="L93" i="15"/>
  <c r="J93" i="15"/>
  <c r="D92" i="15"/>
  <c r="L92" i="15" s="1"/>
  <c r="D91" i="15"/>
  <c r="L91" i="15" s="1"/>
  <c r="D90" i="15"/>
  <c r="L90" i="15" s="1"/>
  <c r="D89" i="15"/>
  <c r="L89" i="15" s="1"/>
  <c r="F85" i="15"/>
  <c r="F88" i="15" s="1"/>
  <c r="D82" i="15"/>
  <c r="J82" i="15" s="1"/>
  <c r="H81" i="15"/>
  <c r="H84" i="15" s="1"/>
  <c r="H85" i="15" s="1"/>
  <c r="G81" i="15"/>
  <c r="G86" i="15" s="1"/>
  <c r="F81" i="15"/>
  <c r="F86" i="15" s="1"/>
  <c r="D80" i="15"/>
  <c r="J80" i="15" s="1"/>
  <c r="D78" i="15"/>
  <c r="J78" i="15" s="1"/>
  <c r="D77" i="15"/>
  <c r="L77" i="15" s="1"/>
  <c r="D76" i="15"/>
  <c r="L76" i="15" s="1"/>
  <c r="D75" i="15"/>
  <c r="L75" i="15" s="1"/>
  <c r="D73" i="15"/>
  <c r="L73" i="15" s="1"/>
  <c r="D72" i="15"/>
  <c r="L72" i="15" s="1"/>
  <c r="D71" i="15"/>
  <c r="J71" i="15" s="1"/>
  <c r="D70" i="15"/>
  <c r="J70" i="15" s="1"/>
  <c r="D69" i="15"/>
  <c r="L69" i="15" s="1"/>
  <c r="D68" i="15"/>
  <c r="L68" i="15" s="1"/>
  <c r="D66" i="15"/>
  <c r="L66" i="15" s="1"/>
  <c r="D65" i="15"/>
  <c r="L65" i="15" s="1"/>
  <c r="D64" i="15"/>
  <c r="L64" i="15" s="1"/>
  <c r="D63" i="15"/>
  <c r="J63" i="15" s="1"/>
  <c r="D62" i="15"/>
  <c r="J62" i="15" s="1"/>
  <c r="D61" i="15"/>
  <c r="J61" i="15" s="1"/>
  <c r="H60" i="15"/>
  <c r="G60" i="15"/>
  <c r="F60" i="15"/>
  <c r="D59" i="15"/>
  <c r="L59" i="15" s="1"/>
  <c r="D58" i="15"/>
  <c r="L58" i="15" s="1"/>
  <c r="D57" i="15"/>
  <c r="L57" i="15" s="1"/>
  <c r="D56" i="15"/>
  <c r="L56" i="15" s="1"/>
  <c r="D54" i="15"/>
  <c r="J54" i="15" s="1"/>
  <c r="D53" i="15"/>
  <c r="J53" i="15" s="1"/>
  <c r="D52" i="15"/>
  <c r="J52" i="15" s="1"/>
  <c r="H51" i="15"/>
  <c r="G51" i="15"/>
  <c r="F51" i="15"/>
  <c r="H50" i="15"/>
  <c r="G50" i="15"/>
  <c r="F50" i="15"/>
  <c r="D49" i="15"/>
  <c r="J49" i="15" s="1"/>
  <c r="D26" i="15"/>
  <c r="L26" i="15" s="1"/>
  <c r="D25" i="15"/>
  <c r="L25" i="15" s="1"/>
  <c r="D24" i="15"/>
  <c r="L24" i="15" s="1"/>
  <c r="D23" i="15"/>
  <c r="L23" i="15" s="1"/>
  <c r="D22" i="15"/>
  <c r="J22" i="15" s="1"/>
  <c r="D21" i="15"/>
  <c r="J21" i="15" s="1"/>
  <c r="D20" i="15"/>
  <c r="J20" i="15" s="1"/>
  <c r="D19" i="15"/>
  <c r="J19" i="15" s="1"/>
  <c r="D18" i="15"/>
  <c r="J18" i="15" s="1"/>
  <c r="H16" i="15"/>
  <c r="G16" i="15"/>
  <c r="F16" i="15"/>
  <c r="H15" i="15"/>
  <c r="G15" i="15"/>
  <c r="F15" i="15"/>
  <c r="D14" i="15"/>
  <c r="L14" i="15" s="1"/>
  <c r="M109" i="27"/>
  <c r="I103" i="27"/>
  <c r="H103" i="27"/>
  <c r="G103" i="27"/>
  <c r="F103" i="27"/>
  <c r="M102" i="27"/>
  <c r="K102" i="27"/>
  <c r="M101" i="27"/>
  <c r="K101" i="27"/>
  <c r="M100" i="27"/>
  <c r="K100" i="27"/>
  <c r="M99" i="27"/>
  <c r="K99" i="27"/>
  <c r="D97" i="27"/>
  <c r="K97" i="27" s="1"/>
  <c r="D96" i="27"/>
  <c r="M96" i="27" s="1"/>
  <c r="M95" i="27"/>
  <c r="K95" i="27"/>
  <c r="D94" i="27"/>
  <c r="K94" i="27" s="1"/>
  <c r="D93" i="27"/>
  <c r="M93" i="27" s="1"/>
  <c r="D92" i="27"/>
  <c r="M92" i="27" s="1"/>
  <c r="I88" i="27"/>
  <c r="I90" i="27" s="1"/>
  <c r="H88" i="27"/>
  <c r="H90" i="27" s="1"/>
  <c r="G88" i="27"/>
  <c r="G90" i="27" s="1"/>
  <c r="F88" i="27"/>
  <c r="F90" i="27" s="1"/>
  <c r="D87" i="27"/>
  <c r="M87" i="27" s="1"/>
  <c r="I85" i="27"/>
  <c r="H85" i="27"/>
  <c r="H89" i="27" s="1"/>
  <c r="G85" i="27"/>
  <c r="F85" i="27"/>
  <c r="D84" i="27"/>
  <c r="M84" i="27" s="1"/>
  <c r="I83" i="27"/>
  <c r="I78" i="27" s="1"/>
  <c r="G83" i="27"/>
  <c r="G78" i="27" s="1"/>
  <c r="F83" i="27"/>
  <c r="I82" i="27"/>
  <c r="G82" i="27"/>
  <c r="D80" i="27"/>
  <c r="M80" i="27" s="1"/>
  <c r="D79" i="27"/>
  <c r="K79" i="27" s="1"/>
  <c r="D75" i="27"/>
  <c r="M75" i="27" s="1"/>
  <c r="D74" i="27"/>
  <c r="M74" i="27" s="1"/>
  <c r="D73" i="27"/>
  <c r="M73" i="27" s="1"/>
  <c r="D72" i="27"/>
  <c r="K72" i="27" s="1"/>
  <c r="D71" i="27"/>
  <c r="M71" i="27" s="1"/>
  <c r="D70" i="27"/>
  <c r="M70" i="27" s="1"/>
  <c r="D68" i="27"/>
  <c r="K68" i="27" s="1"/>
  <c r="D67" i="27"/>
  <c r="M67" i="27" s="1"/>
  <c r="D66" i="27"/>
  <c r="M66" i="27" s="1"/>
  <c r="D65" i="27"/>
  <c r="M65" i="27" s="1"/>
  <c r="D64" i="27"/>
  <c r="M64" i="27" s="1"/>
  <c r="D63" i="27"/>
  <c r="M63" i="27" s="1"/>
  <c r="D61" i="27"/>
  <c r="M61" i="27" s="1"/>
  <c r="D60" i="27"/>
  <c r="M60" i="27" s="1"/>
  <c r="I59" i="27"/>
  <c r="H59" i="27"/>
  <c r="G59" i="27"/>
  <c r="F59" i="27"/>
  <c r="I58" i="27"/>
  <c r="H58" i="27"/>
  <c r="G58" i="27"/>
  <c r="F58" i="27"/>
  <c r="I57" i="27"/>
  <c r="H57" i="27"/>
  <c r="G57" i="27"/>
  <c r="F57" i="27"/>
  <c r="I56" i="27"/>
  <c r="H56" i="27"/>
  <c r="G56" i="27"/>
  <c r="F56" i="27"/>
  <c r="D55" i="27"/>
  <c r="M55" i="27" s="1"/>
  <c r="D54" i="27"/>
  <c r="K54" i="27" s="1"/>
  <c r="D53" i="27"/>
  <c r="M53" i="27" s="1"/>
  <c r="D52" i="27"/>
  <c r="M52" i="27" s="1"/>
  <c r="D51" i="27"/>
  <c r="K51" i="27" s="1"/>
  <c r="D49" i="27"/>
  <c r="M49" i="27" s="1"/>
  <c r="D48" i="27"/>
  <c r="M48" i="27" s="1"/>
  <c r="D47" i="27"/>
  <c r="M47" i="27" s="1"/>
  <c r="D46" i="27"/>
  <c r="M46" i="27" s="1"/>
  <c r="D44" i="27"/>
  <c r="M44" i="27" s="1"/>
  <c r="I43" i="27"/>
  <c r="H43" i="27"/>
  <c r="G43" i="27"/>
  <c r="F43" i="27"/>
  <c r="D42" i="27"/>
  <c r="M42" i="27" s="1"/>
  <c r="D41" i="27"/>
  <c r="M41" i="27" s="1"/>
  <c r="D39" i="27"/>
  <c r="M39" i="27" s="1"/>
  <c r="I38" i="27"/>
  <c r="H38" i="27"/>
  <c r="G38" i="27"/>
  <c r="F38" i="27"/>
  <c r="D37" i="27"/>
  <c r="M37" i="27" s="1"/>
  <c r="D36" i="27"/>
  <c r="M36" i="27" s="1"/>
  <c r="D35" i="27"/>
  <c r="K35" i="27" s="1"/>
  <c r="D34" i="27"/>
  <c r="M34" i="27" s="1"/>
  <c r="D32" i="27"/>
  <c r="M32" i="27" s="1"/>
  <c r="D31" i="27"/>
  <c r="K31" i="27" s="1"/>
  <c r="D30" i="27"/>
  <c r="M30" i="27" s="1"/>
  <c r="D29" i="27"/>
  <c r="M29" i="27" s="1"/>
  <c r="D27" i="27"/>
  <c r="M27" i="27" s="1"/>
  <c r="I26" i="27"/>
  <c r="H26" i="27"/>
  <c r="G26" i="27"/>
  <c r="F26" i="27"/>
  <c r="D25" i="27"/>
  <c r="M25" i="27" s="1"/>
  <c r="D24" i="27"/>
  <c r="M24" i="27" s="1"/>
  <c r="I20" i="27"/>
  <c r="H20" i="27"/>
  <c r="G20" i="27"/>
  <c r="F20" i="27"/>
  <c r="I19" i="27"/>
  <c r="I21" i="27" s="1"/>
  <c r="H19" i="27"/>
  <c r="H21" i="27" s="1"/>
  <c r="G19" i="27"/>
  <c r="G21" i="27" s="1"/>
  <c r="F19" i="27"/>
  <c r="I18" i="27"/>
  <c r="H18" i="27"/>
  <c r="G18" i="27"/>
  <c r="F18" i="27"/>
  <c r="D17" i="27"/>
  <c r="M17" i="27" s="1"/>
  <c r="D16" i="27"/>
  <c r="M16" i="27" s="1"/>
  <c r="D15" i="27"/>
  <c r="M15" i="27" s="1"/>
  <c r="I13" i="27"/>
  <c r="H13" i="27"/>
  <c r="G13" i="27"/>
  <c r="F13" i="27"/>
  <c r="D12" i="27"/>
  <c r="M12" i="27" s="1"/>
  <c r="H9" i="27"/>
  <c r="F9" i="27"/>
  <c r="I8" i="27"/>
  <c r="H8" i="27"/>
  <c r="G8" i="27"/>
  <c r="F8" i="27"/>
  <c r="D7" i="27"/>
  <c r="M7" i="27" s="1"/>
  <c r="D5" i="27"/>
  <c r="K5" i="27" s="1"/>
  <c r="L109" i="26"/>
  <c r="H103" i="26"/>
  <c r="G103" i="26"/>
  <c r="F103" i="26"/>
  <c r="L102" i="26"/>
  <c r="J102" i="26"/>
  <c r="L101" i="26"/>
  <c r="J101" i="26"/>
  <c r="L100" i="26"/>
  <c r="J100" i="26"/>
  <c r="L99" i="26"/>
  <c r="J99" i="26"/>
  <c r="D97" i="26"/>
  <c r="L97" i="26" s="1"/>
  <c r="D96" i="26"/>
  <c r="L96" i="26" s="1"/>
  <c r="L95" i="26"/>
  <c r="J95" i="26"/>
  <c r="D94" i="26"/>
  <c r="L94" i="26" s="1"/>
  <c r="D93" i="26"/>
  <c r="L93" i="26" s="1"/>
  <c r="D92" i="26"/>
  <c r="J92" i="26" s="1"/>
  <c r="H88" i="26"/>
  <c r="H91" i="26" s="1"/>
  <c r="G88" i="26"/>
  <c r="F88" i="26"/>
  <c r="F90" i="26" s="1"/>
  <c r="D87" i="26"/>
  <c r="J87" i="26" s="1"/>
  <c r="H85" i="26"/>
  <c r="H89" i="26" s="1"/>
  <c r="G85" i="26"/>
  <c r="G89" i="26" s="1"/>
  <c r="F85" i="26"/>
  <c r="D84" i="26"/>
  <c r="L84" i="26" s="1"/>
  <c r="D83" i="26"/>
  <c r="J83" i="26" s="1"/>
  <c r="F82" i="26"/>
  <c r="D80" i="26"/>
  <c r="L80" i="26" s="1"/>
  <c r="D79" i="26"/>
  <c r="L79" i="26" s="1"/>
  <c r="D78" i="26"/>
  <c r="L78" i="26" s="1"/>
  <c r="D77" i="26"/>
  <c r="L77" i="26" s="1"/>
  <c r="H74" i="26"/>
  <c r="H75" i="26" s="1"/>
  <c r="G74" i="26"/>
  <c r="G75" i="26" s="1"/>
  <c r="F74" i="26"/>
  <c r="F75" i="26" s="1"/>
  <c r="H72" i="26"/>
  <c r="H73" i="26" s="1"/>
  <c r="G72" i="26"/>
  <c r="G73" i="26" s="1"/>
  <c r="F72" i="26"/>
  <c r="H71" i="26"/>
  <c r="G71" i="26"/>
  <c r="F71" i="26"/>
  <c r="D70" i="26"/>
  <c r="J70" i="26" s="1"/>
  <c r="D68" i="26"/>
  <c r="J68" i="26" s="1"/>
  <c r="D67" i="26"/>
  <c r="L67" i="26" s="1"/>
  <c r="D66" i="26"/>
  <c r="L66" i="26" s="1"/>
  <c r="D65" i="26"/>
  <c r="L65" i="26" s="1"/>
  <c r="D64" i="26"/>
  <c r="L64" i="26" s="1"/>
  <c r="D63" i="26"/>
  <c r="L63" i="26" s="1"/>
  <c r="D61" i="26"/>
  <c r="L61" i="26" s="1"/>
  <c r="D60" i="26"/>
  <c r="J60" i="26" s="1"/>
  <c r="H59" i="26"/>
  <c r="G59" i="26"/>
  <c r="F59" i="26"/>
  <c r="H58" i="26"/>
  <c r="G58" i="26"/>
  <c r="F58" i="26"/>
  <c r="H57" i="26"/>
  <c r="G57" i="26"/>
  <c r="F57" i="26"/>
  <c r="H56" i="26"/>
  <c r="G56" i="26"/>
  <c r="F56" i="26"/>
  <c r="D55" i="26"/>
  <c r="J55" i="26" s="1"/>
  <c r="D54" i="26"/>
  <c r="L54" i="26" s="1"/>
  <c r="D53" i="26"/>
  <c r="L53" i="26" s="1"/>
  <c r="D52" i="26"/>
  <c r="L52" i="26" s="1"/>
  <c r="D51" i="26"/>
  <c r="L51" i="26" s="1"/>
  <c r="D49" i="26"/>
  <c r="L49" i="26" s="1"/>
  <c r="D48" i="26"/>
  <c r="L48" i="26" s="1"/>
  <c r="D47" i="26"/>
  <c r="J47" i="26" s="1"/>
  <c r="D46" i="26"/>
  <c r="J46" i="26" s="1"/>
  <c r="D44" i="26"/>
  <c r="L44" i="26" s="1"/>
  <c r="H43" i="26"/>
  <c r="G43" i="26"/>
  <c r="F43" i="26"/>
  <c r="D42" i="26"/>
  <c r="L42" i="26" s="1"/>
  <c r="D41" i="26"/>
  <c r="L41" i="26" s="1"/>
  <c r="D39" i="26"/>
  <c r="L39" i="26" s="1"/>
  <c r="H38" i="26"/>
  <c r="G38" i="26"/>
  <c r="F38" i="26"/>
  <c r="D37" i="26"/>
  <c r="J37" i="26" s="1"/>
  <c r="D36" i="26"/>
  <c r="L36" i="26" s="1"/>
  <c r="D35" i="26"/>
  <c r="L35" i="26" s="1"/>
  <c r="D34" i="26"/>
  <c r="J34" i="26" s="1"/>
  <c r="D32" i="26"/>
  <c r="L32" i="26" s="1"/>
  <c r="D31" i="26"/>
  <c r="L31" i="26" s="1"/>
  <c r="D30" i="26"/>
  <c r="L30" i="26" s="1"/>
  <c r="D29" i="26"/>
  <c r="J29" i="26" s="1"/>
  <c r="D27" i="26"/>
  <c r="L27" i="26" s="1"/>
  <c r="H26" i="26"/>
  <c r="G26" i="26"/>
  <c r="F26" i="26"/>
  <c r="D25" i="26"/>
  <c r="L25" i="26" s="1"/>
  <c r="D24" i="26"/>
  <c r="L24" i="26" s="1"/>
  <c r="H20" i="26"/>
  <c r="G20" i="26"/>
  <c r="F20" i="26"/>
  <c r="H19" i="26"/>
  <c r="H21" i="26" s="1"/>
  <c r="G19" i="26"/>
  <c r="G22" i="26" s="1"/>
  <c r="F19" i="26"/>
  <c r="H18" i="26"/>
  <c r="G18" i="26"/>
  <c r="F18" i="26"/>
  <c r="D17" i="26"/>
  <c r="J17" i="26" s="1"/>
  <c r="D16" i="26"/>
  <c r="L16" i="26" s="1"/>
  <c r="D15" i="26"/>
  <c r="L15" i="26" s="1"/>
  <c r="H13" i="26"/>
  <c r="G13" i="26"/>
  <c r="F13" i="26"/>
  <c r="D12" i="26"/>
  <c r="L12" i="26" s="1"/>
  <c r="H9" i="26"/>
  <c r="G9" i="26"/>
  <c r="F9" i="26"/>
  <c r="H8" i="26"/>
  <c r="G8" i="26"/>
  <c r="F8" i="26"/>
  <c r="D7" i="26"/>
  <c r="L7" i="26" s="1"/>
  <c r="D6" i="26"/>
  <c r="L6" i="26" s="1"/>
  <c r="D5" i="26"/>
  <c r="L5" i="26" s="1"/>
  <c r="L109" i="25"/>
  <c r="H103" i="25"/>
  <c r="G103" i="25"/>
  <c r="F103" i="25"/>
  <c r="D103" i="25" s="1"/>
  <c r="L103" i="25" s="1"/>
  <c r="L102" i="25"/>
  <c r="J102" i="25"/>
  <c r="L101" i="25"/>
  <c r="J101" i="25"/>
  <c r="L100" i="25"/>
  <c r="J100" i="25"/>
  <c r="L99" i="25"/>
  <c r="J99" i="25"/>
  <c r="D97" i="25"/>
  <c r="L97" i="25" s="1"/>
  <c r="D96" i="25"/>
  <c r="L96" i="25" s="1"/>
  <c r="L95" i="25"/>
  <c r="J95" i="25"/>
  <c r="D94" i="25"/>
  <c r="L94" i="25" s="1"/>
  <c r="D93" i="25"/>
  <c r="L93" i="25" s="1"/>
  <c r="D92" i="25"/>
  <c r="L92" i="25" s="1"/>
  <c r="H88" i="25"/>
  <c r="H91" i="25" s="1"/>
  <c r="G88" i="25"/>
  <c r="G91" i="25" s="1"/>
  <c r="F88" i="25"/>
  <c r="F90" i="25" s="1"/>
  <c r="D87" i="25"/>
  <c r="L87" i="25" s="1"/>
  <c r="H85" i="25"/>
  <c r="H89" i="25" s="1"/>
  <c r="G85" i="25"/>
  <c r="F85" i="25"/>
  <c r="D84" i="25"/>
  <c r="L84" i="25" s="1"/>
  <c r="G83" i="25"/>
  <c r="D82" i="25"/>
  <c r="L82" i="25" s="1"/>
  <c r="D80" i="25"/>
  <c r="J80" i="25" s="1"/>
  <c r="D79" i="25"/>
  <c r="L79" i="25" s="1"/>
  <c r="D78" i="25"/>
  <c r="L78" i="25" s="1"/>
  <c r="D77" i="25"/>
  <c r="L77" i="25" s="1"/>
  <c r="H74" i="25"/>
  <c r="H75" i="25" s="1"/>
  <c r="G74" i="25"/>
  <c r="G75" i="25" s="1"/>
  <c r="F74" i="25"/>
  <c r="D74" i="25" s="1"/>
  <c r="H72" i="25"/>
  <c r="H73" i="25" s="1"/>
  <c r="G72" i="25"/>
  <c r="G73" i="25" s="1"/>
  <c r="F72" i="25"/>
  <c r="F73" i="25" s="1"/>
  <c r="H71" i="25"/>
  <c r="G71" i="25"/>
  <c r="F71" i="25"/>
  <c r="D70" i="25"/>
  <c r="L70" i="25" s="1"/>
  <c r="D68" i="25"/>
  <c r="L68" i="25" s="1"/>
  <c r="D67" i="25"/>
  <c r="J67" i="25" s="1"/>
  <c r="D66" i="25"/>
  <c r="L66" i="25" s="1"/>
  <c r="D65" i="25"/>
  <c r="L65" i="25" s="1"/>
  <c r="D64" i="25"/>
  <c r="L64" i="25" s="1"/>
  <c r="D63" i="25"/>
  <c r="L63" i="25" s="1"/>
  <c r="D61" i="25"/>
  <c r="J61" i="25" s="1"/>
  <c r="D60" i="25"/>
  <c r="L60" i="25" s="1"/>
  <c r="H59" i="25"/>
  <c r="G59" i="25"/>
  <c r="F59" i="25"/>
  <c r="H58" i="25"/>
  <c r="G58" i="25"/>
  <c r="F58" i="25"/>
  <c r="H57" i="25"/>
  <c r="G57" i="25"/>
  <c r="F57" i="25"/>
  <c r="H56" i="25"/>
  <c r="G56" i="25"/>
  <c r="F56" i="25"/>
  <c r="D55" i="25"/>
  <c r="L55" i="25" s="1"/>
  <c r="D54" i="25"/>
  <c r="J54" i="25" s="1"/>
  <c r="D53" i="25"/>
  <c r="L53" i="25" s="1"/>
  <c r="D52" i="25"/>
  <c r="L52" i="25" s="1"/>
  <c r="D51" i="25"/>
  <c r="L51" i="25" s="1"/>
  <c r="D49" i="25"/>
  <c r="L49" i="25" s="1"/>
  <c r="D48" i="25"/>
  <c r="L48" i="25" s="1"/>
  <c r="D47" i="25"/>
  <c r="L47" i="25" s="1"/>
  <c r="D46" i="25"/>
  <c r="J46" i="25" s="1"/>
  <c r="D44" i="25"/>
  <c r="J44" i="25" s="1"/>
  <c r="H43" i="25"/>
  <c r="G43" i="25"/>
  <c r="F43" i="25"/>
  <c r="D42" i="25"/>
  <c r="L42" i="25" s="1"/>
  <c r="D41" i="25"/>
  <c r="L41" i="25" s="1"/>
  <c r="D39" i="25"/>
  <c r="L39" i="25" s="1"/>
  <c r="H38" i="25"/>
  <c r="G38" i="25"/>
  <c r="F38" i="25"/>
  <c r="D37" i="25"/>
  <c r="J37" i="25" s="1"/>
  <c r="D36" i="25"/>
  <c r="L36" i="25" s="1"/>
  <c r="D35" i="25"/>
  <c r="L35" i="25" s="1"/>
  <c r="D34" i="25"/>
  <c r="L34" i="25" s="1"/>
  <c r="D32" i="25"/>
  <c r="L32" i="25" s="1"/>
  <c r="D31" i="25"/>
  <c r="J31" i="25" s="1"/>
  <c r="D30" i="25"/>
  <c r="L30" i="25" s="1"/>
  <c r="D29" i="25"/>
  <c r="J29" i="25" s="1"/>
  <c r="D27" i="25"/>
  <c r="J27" i="25" s="1"/>
  <c r="H26" i="25"/>
  <c r="G26" i="25"/>
  <c r="F26" i="25"/>
  <c r="D25" i="25"/>
  <c r="L25" i="25" s="1"/>
  <c r="D24" i="25"/>
  <c r="L24" i="25" s="1"/>
  <c r="H20" i="25"/>
  <c r="G20" i="25"/>
  <c r="F20" i="25"/>
  <c r="H19" i="25"/>
  <c r="H21" i="25" s="1"/>
  <c r="G19" i="25"/>
  <c r="G22" i="25" s="1"/>
  <c r="F19" i="25"/>
  <c r="H18" i="25"/>
  <c r="G18" i="25"/>
  <c r="F18" i="25"/>
  <c r="D17" i="25"/>
  <c r="J17" i="25" s="1"/>
  <c r="D16" i="25"/>
  <c r="J16" i="25" s="1"/>
  <c r="D15" i="25"/>
  <c r="L15" i="25" s="1"/>
  <c r="H13" i="25"/>
  <c r="G13" i="25"/>
  <c r="F13" i="25"/>
  <c r="D12" i="25"/>
  <c r="L12" i="25" s="1"/>
  <c r="H9" i="25"/>
  <c r="G9" i="25"/>
  <c r="F9" i="25"/>
  <c r="H8" i="25"/>
  <c r="G8" i="25"/>
  <c r="F8" i="25"/>
  <c r="D7" i="25"/>
  <c r="L7" i="25" s="1"/>
  <c r="D6" i="25"/>
  <c r="L6" i="25" s="1"/>
  <c r="D5" i="25"/>
  <c r="L5" i="25" s="1"/>
  <c r="L110" i="24"/>
  <c r="H104" i="24"/>
  <c r="G104" i="24"/>
  <c r="F104" i="24"/>
  <c r="L103" i="24"/>
  <c r="J103" i="24"/>
  <c r="L102" i="24"/>
  <c r="J102" i="24"/>
  <c r="L101" i="24"/>
  <c r="J101" i="24"/>
  <c r="L100" i="24"/>
  <c r="J100" i="24"/>
  <c r="D98" i="24"/>
  <c r="L98" i="24" s="1"/>
  <c r="D97" i="24"/>
  <c r="L97" i="24" s="1"/>
  <c r="L96" i="24"/>
  <c r="J96" i="24"/>
  <c r="D95" i="24"/>
  <c r="L95" i="24" s="1"/>
  <c r="D94" i="24"/>
  <c r="L94" i="24" s="1"/>
  <c r="D93" i="24"/>
  <c r="L93" i="24" s="1"/>
  <c r="H89" i="24"/>
  <c r="H92" i="24" s="1"/>
  <c r="G89" i="24"/>
  <c r="G92" i="24" s="1"/>
  <c r="F89" i="24"/>
  <c r="F91" i="24" s="1"/>
  <c r="D88" i="24"/>
  <c r="L88" i="24" s="1"/>
  <c r="H86" i="24"/>
  <c r="H90" i="24" s="1"/>
  <c r="G86" i="24"/>
  <c r="G90" i="24" s="1"/>
  <c r="F86" i="24"/>
  <c r="D85" i="24"/>
  <c r="L85" i="24" s="1"/>
  <c r="D84" i="24"/>
  <c r="J84" i="24" s="1"/>
  <c r="F83" i="24"/>
  <c r="D83" i="24" s="1"/>
  <c r="D81" i="24"/>
  <c r="J81" i="24" s="1"/>
  <c r="D80" i="24"/>
  <c r="J80" i="24" s="1"/>
  <c r="H79" i="24"/>
  <c r="D79" i="24" s="1"/>
  <c r="D78" i="24"/>
  <c r="L78" i="24" s="1"/>
  <c r="H75" i="24"/>
  <c r="H76" i="24" s="1"/>
  <c r="G75" i="24"/>
  <c r="G76" i="24" s="1"/>
  <c r="F75" i="24"/>
  <c r="F76" i="24" s="1"/>
  <c r="H73" i="24"/>
  <c r="H74" i="24" s="1"/>
  <c r="G73" i="24"/>
  <c r="G74" i="24" s="1"/>
  <c r="F73" i="24"/>
  <c r="F74" i="24" s="1"/>
  <c r="H72" i="24"/>
  <c r="G72" i="24"/>
  <c r="F72" i="24"/>
  <c r="D71" i="24"/>
  <c r="J71" i="24" s="1"/>
  <c r="D69" i="24"/>
  <c r="L69" i="24" s="1"/>
  <c r="D68" i="24"/>
  <c r="L68" i="24" s="1"/>
  <c r="D67" i="24"/>
  <c r="L67" i="24" s="1"/>
  <c r="D66" i="24"/>
  <c r="L66" i="24" s="1"/>
  <c r="D65" i="24"/>
  <c r="L65" i="24" s="1"/>
  <c r="D64" i="24"/>
  <c r="L64" i="24" s="1"/>
  <c r="D62" i="24"/>
  <c r="L62" i="24" s="1"/>
  <c r="D61" i="24"/>
  <c r="J61" i="24" s="1"/>
  <c r="H60" i="24"/>
  <c r="G60" i="24"/>
  <c r="F60" i="24"/>
  <c r="H59" i="24"/>
  <c r="G59" i="24"/>
  <c r="F59" i="24"/>
  <c r="H58" i="24"/>
  <c r="G58" i="24"/>
  <c r="F58" i="24"/>
  <c r="H57" i="24"/>
  <c r="G57" i="24"/>
  <c r="F57" i="24"/>
  <c r="D56" i="24"/>
  <c r="L56" i="24" s="1"/>
  <c r="D55" i="24"/>
  <c r="L55" i="24" s="1"/>
  <c r="D54" i="24"/>
  <c r="J54" i="24" s="1"/>
  <c r="D53" i="24"/>
  <c r="L53" i="24" s="1"/>
  <c r="D52" i="24"/>
  <c r="L52" i="24" s="1"/>
  <c r="D50" i="24"/>
  <c r="J50" i="24" s="1"/>
  <c r="D49" i="24"/>
  <c r="J49" i="24" s="1"/>
  <c r="H48" i="24"/>
  <c r="G48" i="24"/>
  <c r="D47" i="24"/>
  <c r="L47" i="24" s="1"/>
  <c r="D45" i="24"/>
  <c r="J45" i="24" s="1"/>
  <c r="H44" i="24"/>
  <c r="G44" i="24"/>
  <c r="F44" i="24"/>
  <c r="D43" i="24"/>
  <c r="J43" i="24" s="1"/>
  <c r="D42" i="24"/>
  <c r="L42" i="24" s="1"/>
  <c r="D40" i="24"/>
  <c r="L40" i="24" s="1"/>
  <c r="H39" i="24"/>
  <c r="G39" i="24"/>
  <c r="F39" i="24"/>
  <c r="D38" i="24"/>
  <c r="J38" i="24" s="1"/>
  <c r="D37" i="24"/>
  <c r="J37" i="24" s="1"/>
  <c r="D36" i="24"/>
  <c r="J36" i="24" s="1"/>
  <c r="D35" i="24"/>
  <c r="L35" i="24" s="1"/>
  <c r="D33" i="24"/>
  <c r="L33" i="24" s="1"/>
  <c r="D32" i="24"/>
  <c r="L32" i="24" s="1"/>
  <c r="D31" i="24"/>
  <c r="J31" i="24" s="1"/>
  <c r="D30" i="24"/>
  <c r="L30" i="24" s="1"/>
  <c r="D28" i="24"/>
  <c r="L28" i="24" s="1"/>
  <c r="H27" i="24"/>
  <c r="G27" i="24"/>
  <c r="F27" i="24"/>
  <c r="D26" i="24"/>
  <c r="L26" i="24" s="1"/>
  <c r="D25" i="24"/>
  <c r="L25" i="24" s="1"/>
  <c r="H21" i="24"/>
  <c r="G21" i="24"/>
  <c r="F21" i="24"/>
  <c r="H20" i="24"/>
  <c r="H22" i="24" s="1"/>
  <c r="G20" i="24"/>
  <c r="G22" i="24" s="1"/>
  <c r="F20" i="24"/>
  <c r="F23" i="24" s="1"/>
  <c r="H19" i="24"/>
  <c r="G19" i="24"/>
  <c r="F19" i="24"/>
  <c r="D18" i="24"/>
  <c r="J18" i="24" s="1"/>
  <c r="D17" i="24"/>
  <c r="L17" i="24" s="1"/>
  <c r="D16" i="24"/>
  <c r="J16" i="24" s="1"/>
  <c r="H14" i="24"/>
  <c r="G14" i="24"/>
  <c r="F14" i="24"/>
  <c r="D13" i="24"/>
  <c r="L13" i="24" s="1"/>
  <c r="H10" i="24"/>
  <c r="G10" i="24"/>
  <c r="F10" i="24"/>
  <c r="H9" i="24"/>
  <c r="G9" i="24"/>
  <c r="F9" i="24"/>
  <c r="D8" i="24"/>
  <c r="J8" i="24" s="1"/>
  <c r="D7" i="24"/>
  <c r="L7" i="24" s="1"/>
  <c r="D6" i="24"/>
  <c r="L6" i="24" s="1"/>
  <c r="K110" i="23"/>
  <c r="G104" i="23"/>
  <c r="F104" i="23"/>
  <c r="K103" i="23"/>
  <c r="I103" i="23"/>
  <c r="K102" i="23"/>
  <c r="I102" i="23"/>
  <c r="K101" i="23"/>
  <c r="I101" i="23"/>
  <c r="K100" i="23"/>
  <c r="I100" i="23"/>
  <c r="D98" i="23"/>
  <c r="K98" i="23" s="1"/>
  <c r="D97" i="23"/>
  <c r="K97" i="23" s="1"/>
  <c r="K96" i="23"/>
  <c r="I96" i="23"/>
  <c r="D95" i="23"/>
  <c r="K95" i="23" s="1"/>
  <c r="D94" i="23"/>
  <c r="K94" i="23" s="1"/>
  <c r="D93" i="23"/>
  <c r="I93" i="23" s="1"/>
  <c r="G89" i="23"/>
  <c r="G91" i="23" s="1"/>
  <c r="F89" i="23"/>
  <c r="F92" i="23" s="1"/>
  <c r="D88" i="23"/>
  <c r="K88" i="23" s="1"/>
  <c r="G86" i="23"/>
  <c r="G90" i="23" s="1"/>
  <c r="F86" i="23"/>
  <c r="F90" i="23" s="1"/>
  <c r="D85" i="23"/>
  <c r="I85" i="23" s="1"/>
  <c r="D84" i="23"/>
  <c r="I84" i="23" s="1"/>
  <c r="D83" i="23"/>
  <c r="K83" i="23" s="1"/>
  <c r="D81" i="23"/>
  <c r="I81" i="23" s="1"/>
  <c r="D80" i="23"/>
  <c r="I80" i="23" s="1"/>
  <c r="D79" i="23"/>
  <c r="I79" i="23" s="1"/>
  <c r="D78" i="23"/>
  <c r="K78" i="23" s="1"/>
  <c r="G75" i="23"/>
  <c r="D75" i="23" s="1"/>
  <c r="F75" i="23"/>
  <c r="F76" i="23" s="1"/>
  <c r="G73" i="23"/>
  <c r="G74" i="23" s="1"/>
  <c r="F73" i="23"/>
  <c r="F74" i="23" s="1"/>
  <c r="G72" i="23"/>
  <c r="F72" i="23"/>
  <c r="D71" i="23"/>
  <c r="K71" i="23" s="1"/>
  <c r="D69" i="23"/>
  <c r="I69" i="23" s="1"/>
  <c r="D68" i="23"/>
  <c r="I68" i="23" s="1"/>
  <c r="D67" i="23"/>
  <c r="K67" i="23" s="1"/>
  <c r="D66" i="23"/>
  <c r="K66" i="23" s="1"/>
  <c r="D65" i="23"/>
  <c r="I65" i="23" s="1"/>
  <c r="D64" i="23"/>
  <c r="K64" i="23" s="1"/>
  <c r="D62" i="23"/>
  <c r="K62" i="23" s="1"/>
  <c r="D61" i="23"/>
  <c r="K61" i="23" s="1"/>
  <c r="G60" i="23"/>
  <c r="F60" i="23"/>
  <c r="G59" i="23"/>
  <c r="F59" i="23"/>
  <c r="G58" i="23"/>
  <c r="F58" i="23"/>
  <c r="G57" i="23"/>
  <c r="F57" i="23"/>
  <c r="D56" i="23"/>
  <c r="I56" i="23" s="1"/>
  <c r="I55" i="23"/>
  <c r="D55" i="23"/>
  <c r="K55" i="23" s="1"/>
  <c r="D54" i="23"/>
  <c r="I54" i="23" s="1"/>
  <c r="D53" i="23"/>
  <c r="K53" i="23" s="1"/>
  <c r="D52" i="23"/>
  <c r="I52" i="23" s="1"/>
  <c r="D50" i="23"/>
  <c r="I50" i="23" s="1"/>
  <c r="D49" i="23"/>
  <c r="I49" i="23" s="1"/>
  <c r="G48" i="23"/>
  <c r="F48" i="23"/>
  <c r="D47" i="23"/>
  <c r="K47" i="23" s="1"/>
  <c r="D45" i="23"/>
  <c r="K45" i="23" s="1"/>
  <c r="G44" i="23"/>
  <c r="F44" i="23"/>
  <c r="D43" i="23"/>
  <c r="K43" i="23" s="1"/>
  <c r="D42" i="23"/>
  <c r="I42" i="23" s="1"/>
  <c r="D40" i="23"/>
  <c r="K40" i="23" s="1"/>
  <c r="G39" i="23"/>
  <c r="F39" i="23"/>
  <c r="D38" i="23"/>
  <c r="K38" i="23" s="1"/>
  <c r="D37" i="23"/>
  <c r="K37" i="23" s="1"/>
  <c r="D35" i="23"/>
  <c r="I35" i="23" s="1"/>
  <c r="D33" i="23"/>
  <c r="I33" i="23" s="1"/>
  <c r="D32" i="23"/>
  <c r="K32" i="23" s="1"/>
  <c r="D31" i="23"/>
  <c r="K31" i="23" s="1"/>
  <c r="D30" i="23"/>
  <c r="I30" i="23" s="1"/>
  <c r="D28" i="23"/>
  <c r="K28" i="23" s="1"/>
  <c r="G27" i="23"/>
  <c r="F27" i="23"/>
  <c r="D26" i="23"/>
  <c r="K26" i="23" s="1"/>
  <c r="D25" i="23"/>
  <c r="K25" i="23" s="1"/>
  <c r="G21" i="23"/>
  <c r="F21" i="23"/>
  <c r="G20" i="23"/>
  <c r="G22" i="23" s="1"/>
  <c r="F20" i="23"/>
  <c r="F22" i="23" s="1"/>
  <c r="G19" i="23"/>
  <c r="F19" i="23"/>
  <c r="D18" i="23"/>
  <c r="K18" i="23" s="1"/>
  <c r="D17" i="23"/>
  <c r="K17" i="23" s="1"/>
  <c r="D16" i="23"/>
  <c r="I16" i="23" s="1"/>
  <c r="G14" i="23"/>
  <c r="F14" i="23"/>
  <c r="D13" i="23"/>
  <c r="I13" i="23" s="1"/>
  <c r="G10" i="23"/>
  <c r="F10" i="23"/>
  <c r="G9" i="23"/>
  <c r="F9" i="23"/>
  <c r="D8" i="23"/>
  <c r="K8" i="23" s="1"/>
  <c r="D7" i="23"/>
  <c r="K7" i="23" s="1"/>
  <c r="D6" i="23"/>
  <c r="I6" i="23" s="1"/>
  <c r="L108" i="22"/>
  <c r="H102" i="22"/>
  <c r="G102" i="22"/>
  <c r="F102" i="22"/>
  <c r="L101" i="22"/>
  <c r="J101" i="22"/>
  <c r="L100" i="22"/>
  <c r="J100" i="22"/>
  <c r="L99" i="22"/>
  <c r="J99" i="22"/>
  <c r="L98" i="22"/>
  <c r="J98" i="22"/>
  <c r="D96" i="22"/>
  <c r="L96" i="22" s="1"/>
  <c r="D95" i="22"/>
  <c r="L95" i="22" s="1"/>
  <c r="L94" i="22"/>
  <c r="J94" i="22"/>
  <c r="D93" i="22"/>
  <c r="L93" i="22" s="1"/>
  <c r="D92" i="22"/>
  <c r="L92" i="22" s="1"/>
  <c r="D91" i="22"/>
  <c r="L91" i="22" s="1"/>
  <c r="H87" i="22"/>
  <c r="H90" i="22" s="1"/>
  <c r="G87" i="22"/>
  <c r="F87" i="22"/>
  <c r="F90" i="22" s="1"/>
  <c r="D86" i="22"/>
  <c r="L86" i="22" s="1"/>
  <c r="H84" i="22"/>
  <c r="G84" i="22"/>
  <c r="F84" i="22"/>
  <c r="F88" i="22" s="1"/>
  <c r="D83" i="22"/>
  <c r="J83" i="22" s="1"/>
  <c r="H82" i="22"/>
  <c r="G82" i="22"/>
  <c r="G77" i="22" s="1"/>
  <c r="D81" i="22"/>
  <c r="J81" i="22" s="1"/>
  <c r="D79" i="22"/>
  <c r="J79" i="22" s="1"/>
  <c r="D78" i="22"/>
  <c r="L78" i="22" s="1"/>
  <c r="D76" i="22"/>
  <c r="L76" i="22" s="1"/>
  <c r="D74" i="22"/>
  <c r="L74" i="22" s="1"/>
  <c r="D73" i="22"/>
  <c r="L73" i="22" s="1"/>
  <c r="D72" i="22"/>
  <c r="L72" i="22" s="1"/>
  <c r="D71" i="22"/>
  <c r="L71" i="22" s="1"/>
  <c r="D70" i="22"/>
  <c r="J70" i="22" s="1"/>
  <c r="D69" i="22"/>
  <c r="J69" i="22" s="1"/>
  <c r="D67" i="22"/>
  <c r="J67" i="22" s="1"/>
  <c r="D66" i="22"/>
  <c r="L66" i="22" s="1"/>
  <c r="D65" i="22"/>
  <c r="L65" i="22" s="1"/>
  <c r="D64" i="22"/>
  <c r="L64" i="22" s="1"/>
  <c r="D63" i="22"/>
  <c r="L63" i="22" s="1"/>
  <c r="D62" i="22"/>
  <c r="L62" i="22" s="1"/>
  <c r="D60" i="22"/>
  <c r="L60" i="22" s="1"/>
  <c r="D59" i="22"/>
  <c r="J59" i="22" s="1"/>
  <c r="H58" i="22"/>
  <c r="G58" i="22"/>
  <c r="F58" i="22"/>
  <c r="H57" i="22"/>
  <c r="G57" i="22"/>
  <c r="F57" i="22"/>
  <c r="H56" i="22"/>
  <c r="G56" i="22"/>
  <c r="F56" i="22"/>
  <c r="H55" i="22"/>
  <c r="G55" i="22"/>
  <c r="F55" i="22"/>
  <c r="D54" i="22"/>
  <c r="J54" i="22" s="1"/>
  <c r="D53" i="22"/>
  <c r="L53" i="22" s="1"/>
  <c r="D52" i="22"/>
  <c r="L52" i="22" s="1"/>
  <c r="D51" i="22"/>
  <c r="L51" i="22" s="1"/>
  <c r="D50" i="22"/>
  <c r="L50" i="22" s="1"/>
  <c r="D48" i="22"/>
  <c r="L48" i="22" s="1"/>
  <c r="D47" i="22"/>
  <c r="L47" i="22" s="1"/>
  <c r="D46" i="22"/>
  <c r="J46" i="22" s="1"/>
  <c r="D45" i="22"/>
  <c r="J45" i="22" s="1"/>
  <c r="D43" i="22"/>
  <c r="L43" i="22" s="1"/>
  <c r="H42" i="22"/>
  <c r="G42" i="22"/>
  <c r="F42" i="22"/>
  <c r="D41" i="22"/>
  <c r="L41" i="22" s="1"/>
  <c r="D40" i="22"/>
  <c r="J40" i="22" s="1"/>
  <c r="D38" i="22"/>
  <c r="J38" i="22" s="1"/>
  <c r="H37" i="22"/>
  <c r="G37" i="22"/>
  <c r="F37" i="22"/>
  <c r="D36" i="22"/>
  <c r="L36" i="22" s="1"/>
  <c r="D35" i="22"/>
  <c r="L35" i="22" s="1"/>
  <c r="D34" i="22"/>
  <c r="L34" i="22" s="1"/>
  <c r="D33" i="22"/>
  <c r="L33" i="22" s="1"/>
  <c r="D31" i="22"/>
  <c r="L31" i="22" s="1"/>
  <c r="D30" i="22"/>
  <c r="L30" i="22" s="1"/>
  <c r="D29" i="22"/>
  <c r="J29" i="22" s="1"/>
  <c r="D28" i="22"/>
  <c r="L28" i="22" s="1"/>
  <c r="D26" i="22"/>
  <c r="L26" i="22" s="1"/>
  <c r="D24" i="22"/>
  <c r="L24" i="22" s="1"/>
  <c r="D23" i="22"/>
  <c r="L23" i="22" s="1"/>
  <c r="H19" i="22"/>
  <c r="G19" i="22"/>
  <c r="F19" i="22"/>
  <c r="H18" i="22"/>
  <c r="H20" i="22" s="1"/>
  <c r="G18" i="22"/>
  <c r="G20" i="22" s="1"/>
  <c r="F18" i="22"/>
  <c r="F21" i="22" s="1"/>
  <c r="H17" i="22"/>
  <c r="G17" i="22"/>
  <c r="F17" i="22"/>
  <c r="D16" i="22"/>
  <c r="J16" i="22" s="1"/>
  <c r="D15" i="22"/>
  <c r="L15" i="22" s="1"/>
  <c r="D14" i="22"/>
  <c r="L14" i="22" s="1"/>
  <c r="H12" i="22"/>
  <c r="G12" i="22"/>
  <c r="F12" i="22"/>
  <c r="D11" i="22"/>
  <c r="J11" i="22" s="1"/>
  <c r="H8" i="22"/>
  <c r="G8" i="22"/>
  <c r="F8" i="22"/>
  <c r="H7" i="22"/>
  <c r="G7" i="22"/>
  <c r="F7" i="22"/>
  <c r="D6" i="22"/>
  <c r="L6" i="22" s="1"/>
  <c r="D5" i="22"/>
  <c r="L5" i="22" s="1"/>
  <c r="D4" i="22"/>
  <c r="L4" i="22" s="1"/>
  <c r="I10" i="27" l="1"/>
  <c r="D6" i="27"/>
  <c r="M6" i="27" s="1"/>
  <c r="F89" i="27"/>
  <c r="D59" i="27"/>
  <c r="K59" i="27" s="1"/>
  <c r="D85" i="27"/>
  <c r="M85" i="27" s="1"/>
  <c r="F91" i="27"/>
  <c r="D9" i="25"/>
  <c r="J48" i="25"/>
  <c r="H11" i="24"/>
  <c r="G11" i="24"/>
  <c r="K36" i="23"/>
  <c r="D104" i="23"/>
  <c r="K104" i="23" s="1"/>
  <c r="D58" i="22"/>
  <c r="J58" i="22" s="1"/>
  <c r="J47" i="22"/>
  <c r="D8" i="22"/>
  <c r="J8" i="22" s="1"/>
  <c r="D17" i="22"/>
  <c r="L17" i="22" s="1"/>
  <c r="J31" i="22"/>
  <c r="K31" i="20"/>
  <c r="D14" i="20"/>
  <c r="K14" i="20" s="1"/>
  <c r="F82" i="20"/>
  <c r="F83" i="20" s="1"/>
  <c r="F86" i="20" s="1"/>
  <c r="K6" i="20"/>
  <c r="K51" i="20"/>
  <c r="M64" i="20"/>
  <c r="M20" i="20"/>
  <c r="M8" i="19"/>
  <c r="M19" i="19"/>
  <c r="L5" i="18"/>
  <c r="L6" i="18"/>
  <c r="D101" i="18"/>
  <c r="L101" i="18" s="1"/>
  <c r="D43" i="18"/>
  <c r="J43" i="18" s="1"/>
  <c r="L76" i="18"/>
  <c r="J31" i="18"/>
  <c r="J25" i="18"/>
  <c r="J59" i="18"/>
  <c r="D72" i="18"/>
  <c r="J72" i="18" s="1"/>
  <c r="D15" i="18"/>
  <c r="L15" i="18" s="1"/>
  <c r="L26" i="17"/>
  <c r="L21" i="17"/>
  <c r="L10" i="17"/>
  <c r="L5" i="17"/>
  <c r="J18" i="17"/>
  <c r="L12" i="17"/>
  <c r="L19" i="17"/>
  <c r="L22" i="17"/>
  <c r="L23" i="17"/>
  <c r="D43" i="17"/>
  <c r="L43" i="17" s="1"/>
  <c r="L28" i="17"/>
  <c r="D45" i="17"/>
  <c r="J45" i="17" s="1"/>
  <c r="D41" i="16"/>
  <c r="L41" i="16" s="1"/>
  <c r="J68" i="16"/>
  <c r="J47" i="16"/>
  <c r="L18" i="16"/>
  <c r="L34" i="16"/>
  <c r="J92" i="16"/>
  <c r="L32" i="15"/>
  <c r="D43" i="15"/>
  <c r="J43" i="15" s="1"/>
  <c r="L30" i="15"/>
  <c r="J8" i="15"/>
  <c r="L6" i="15"/>
  <c r="J7" i="15"/>
  <c r="L9" i="15"/>
  <c r="L28" i="15"/>
  <c r="L5" i="15"/>
  <c r="L12" i="15"/>
  <c r="L47" i="15"/>
  <c r="D41" i="15"/>
  <c r="L41" i="15" s="1"/>
  <c r="D44" i="15"/>
  <c r="J44" i="15" s="1"/>
  <c r="L29" i="15"/>
  <c r="L11" i="15"/>
  <c r="J39" i="15"/>
  <c r="D45" i="15"/>
  <c r="J45" i="15" s="1"/>
  <c r="L10" i="15"/>
  <c r="D46" i="15"/>
  <c r="J46" i="15" s="1"/>
  <c r="D37" i="15"/>
  <c r="J37" i="15" s="1"/>
  <c r="F40" i="15"/>
  <c r="D40" i="15" s="1"/>
  <c r="J40" i="15" s="1"/>
  <c r="L35" i="15"/>
  <c r="L42" i="15"/>
  <c r="L31" i="15"/>
  <c r="L34" i="15"/>
  <c r="L43" i="15"/>
  <c r="L36" i="15"/>
  <c r="L33" i="15"/>
  <c r="K16" i="27"/>
  <c r="H10" i="27"/>
  <c r="M35" i="27"/>
  <c r="K39" i="27"/>
  <c r="K44" i="27"/>
  <c r="I77" i="27"/>
  <c r="D38" i="27"/>
  <c r="M38" i="27" s="1"/>
  <c r="D8" i="27"/>
  <c r="K8" i="27" s="1"/>
  <c r="K80" i="27"/>
  <c r="G10" i="27"/>
  <c r="D82" i="27"/>
  <c r="K82" i="27" s="1"/>
  <c r="I89" i="27"/>
  <c r="K63" i="27"/>
  <c r="M54" i="27"/>
  <c r="M79" i="27"/>
  <c r="D57" i="27"/>
  <c r="M57" i="27" s="1"/>
  <c r="M72" i="27"/>
  <c r="D58" i="27"/>
  <c r="M58" i="27" s="1"/>
  <c r="D43" i="27"/>
  <c r="M43" i="27" s="1"/>
  <c r="D18" i="27"/>
  <c r="M18" i="27" s="1"/>
  <c r="K60" i="27"/>
  <c r="D13" i="27"/>
  <c r="M13" i="27" s="1"/>
  <c r="D26" i="27"/>
  <c r="M26" i="27" s="1"/>
  <c r="M31" i="27"/>
  <c r="M51" i="27"/>
  <c r="M68" i="27"/>
  <c r="M5" i="27"/>
  <c r="K32" i="27"/>
  <c r="K52" i="27"/>
  <c r="D56" i="27"/>
  <c r="M56" i="27" s="1"/>
  <c r="K70" i="27"/>
  <c r="G77" i="27"/>
  <c r="K84" i="27"/>
  <c r="M97" i="27"/>
  <c r="G89" i="27"/>
  <c r="K87" i="27"/>
  <c r="D103" i="27"/>
  <c r="M103" i="27" s="1"/>
  <c r="D9" i="27"/>
  <c r="M9" i="27" s="1"/>
  <c r="D20" i="27"/>
  <c r="K20" i="27" s="1"/>
  <c r="D19" i="27"/>
  <c r="M19" i="27" s="1"/>
  <c r="F22" i="27"/>
  <c r="D90" i="27"/>
  <c r="K90" i="27" s="1"/>
  <c r="M94" i="27"/>
  <c r="J64" i="26"/>
  <c r="F89" i="26"/>
  <c r="D89" i="26" s="1"/>
  <c r="L89" i="26" s="1"/>
  <c r="J42" i="26"/>
  <c r="J12" i="26"/>
  <c r="H22" i="26"/>
  <c r="J51" i="26"/>
  <c r="D82" i="26"/>
  <c r="L82" i="26" s="1"/>
  <c r="J25" i="26"/>
  <c r="L34" i="26"/>
  <c r="D85" i="26"/>
  <c r="L85" i="26" s="1"/>
  <c r="J6" i="26"/>
  <c r="L17" i="26"/>
  <c r="D26" i="26"/>
  <c r="L26" i="26" s="1"/>
  <c r="D38" i="26"/>
  <c r="J65" i="26"/>
  <c r="D71" i="26"/>
  <c r="J71" i="26" s="1"/>
  <c r="L83" i="26"/>
  <c r="L87" i="26"/>
  <c r="G21" i="26"/>
  <c r="D72" i="26"/>
  <c r="J72" i="26" s="1"/>
  <c r="J78" i="26"/>
  <c r="J84" i="26"/>
  <c r="D88" i="26"/>
  <c r="L88" i="26" s="1"/>
  <c r="J35" i="26"/>
  <c r="J63" i="26"/>
  <c r="J67" i="26"/>
  <c r="H10" i="26"/>
  <c r="D19" i="26"/>
  <c r="L19" i="26" s="1"/>
  <c r="D56" i="26"/>
  <c r="L56" i="26" s="1"/>
  <c r="F91" i="26"/>
  <c r="D103" i="26"/>
  <c r="L103" i="26" s="1"/>
  <c r="L37" i="26"/>
  <c r="D43" i="26"/>
  <c r="L70" i="26"/>
  <c r="D9" i="26"/>
  <c r="J9" i="26" s="1"/>
  <c r="J30" i="26"/>
  <c r="L47" i="26"/>
  <c r="J52" i="26"/>
  <c r="D59" i="26"/>
  <c r="J59" i="26" s="1"/>
  <c r="J80" i="26"/>
  <c r="G91" i="26"/>
  <c r="J16" i="26"/>
  <c r="D57" i="26"/>
  <c r="J57" i="26" s="1"/>
  <c r="L68" i="26"/>
  <c r="J77" i="26"/>
  <c r="L92" i="26"/>
  <c r="J97" i="26"/>
  <c r="J7" i="26"/>
  <c r="J24" i="26"/>
  <c r="J27" i="26"/>
  <c r="J41" i="26"/>
  <c r="J44" i="26"/>
  <c r="J49" i="26"/>
  <c r="J54" i="26"/>
  <c r="D20" i="26"/>
  <c r="J20" i="26" s="1"/>
  <c r="J32" i="26"/>
  <c r="L60" i="26"/>
  <c r="D8" i="26"/>
  <c r="J8" i="26" s="1"/>
  <c r="D13" i="26"/>
  <c r="J13" i="26" s="1"/>
  <c r="D58" i="26"/>
  <c r="L58" i="26" s="1"/>
  <c r="G90" i="26"/>
  <c r="J94" i="26"/>
  <c r="G10" i="26"/>
  <c r="D18" i="26"/>
  <c r="J18" i="26" s="1"/>
  <c r="L29" i="26"/>
  <c r="L46" i="26"/>
  <c r="L55" i="26"/>
  <c r="H90" i="26"/>
  <c r="J55" i="25"/>
  <c r="L16" i="25"/>
  <c r="D43" i="25"/>
  <c r="J43" i="25" s="1"/>
  <c r="J70" i="25"/>
  <c r="J39" i="25"/>
  <c r="L54" i="25"/>
  <c r="D26" i="25"/>
  <c r="L26" i="25" s="1"/>
  <c r="J12" i="25"/>
  <c r="L17" i="25"/>
  <c r="F10" i="25"/>
  <c r="D13" i="25"/>
  <c r="L13" i="25" s="1"/>
  <c r="D18" i="25"/>
  <c r="L18" i="25" s="1"/>
  <c r="L29" i="25"/>
  <c r="D38" i="25"/>
  <c r="J38" i="25" s="1"/>
  <c r="D56" i="25"/>
  <c r="L56" i="25" s="1"/>
  <c r="D85" i="25"/>
  <c r="L85" i="25" s="1"/>
  <c r="D72" i="25"/>
  <c r="L72" i="25" s="1"/>
  <c r="D8" i="25"/>
  <c r="J8" i="25" s="1"/>
  <c r="L67" i="25"/>
  <c r="F89" i="25"/>
  <c r="J5" i="25"/>
  <c r="G21" i="25"/>
  <c r="L27" i="25"/>
  <c r="L31" i="25"/>
  <c r="L46" i="25"/>
  <c r="D58" i="25"/>
  <c r="L58" i="25" s="1"/>
  <c r="L61" i="25"/>
  <c r="D20" i="25"/>
  <c r="L20" i="25" s="1"/>
  <c r="J41" i="25"/>
  <c r="J97" i="25"/>
  <c r="D59" i="25"/>
  <c r="J59" i="25" s="1"/>
  <c r="J68" i="25"/>
  <c r="F75" i="25"/>
  <c r="D75" i="25" s="1"/>
  <c r="J82" i="25"/>
  <c r="G90" i="25"/>
  <c r="J94" i="25"/>
  <c r="J49" i="25"/>
  <c r="J6" i="25"/>
  <c r="D19" i="25"/>
  <c r="L19" i="25" s="1"/>
  <c r="J24" i="25"/>
  <c r="J32" i="25"/>
  <c r="J47" i="25"/>
  <c r="J63" i="25"/>
  <c r="J87" i="25"/>
  <c r="H90" i="25"/>
  <c r="L37" i="25"/>
  <c r="D57" i="25"/>
  <c r="J57" i="25" s="1"/>
  <c r="D73" i="25"/>
  <c r="J73" i="25" s="1"/>
  <c r="G89" i="25"/>
  <c r="L80" i="25"/>
  <c r="J93" i="25"/>
  <c r="G10" i="25"/>
  <c r="J30" i="25"/>
  <c r="L44" i="25"/>
  <c r="J60" i="25"/>
  <c r="D71" i="25"/>
  <c r="L71" i="25" s="1"/>
  <c r="J92" i="25"/>
  <c r="J96" i="25"/>
  <c r="D21" i="24"/>
  <c r="L21" i="24" s="1"/>
  <c r="D104" i="24"/>
  <c r="L104" i="24" s="1"/>
  <c r="F22" i="24"/>
  <c r="D22" i="24" s="1"/>
  <c r="L54" i="24"/>
  <c r="L16" i="24"/>
  <c r="L31" i="24"/>
  <c r="L84" i="24"/>
  <c r="D57" i="24"/>
  <c r="L57" i="24" s="1"/>
  <c r="D73" i="24"/>
  <c r="L73" i="24" s="1"/>
  <c r="L37" i="24"/>
  <c r="D39" i="24"/>
  <c r="L39" i="24" s="1"/>
  <c r="D59" i="24"/>
  <c r="J59" i="24" s="1"/>
  <c r="J62" i="24"/>
  <c r="J67" i="24"/>
  <c r="D10" i="24"/>
  <c r="L10" i="24" s="1"/>
  <c r="L50" i="24"/>
  <c r="D86" i="24"/>
  <c r="L86" i="24" s="1"/>
  <c r="J98" i="24"/>
  <c r="J47" i="24"/>
  <c r="J64" i="24"/>
  <c r="J94" i="24"/>
  <c r="L8" i="24"/>
  <c r="L36" i="24"/>
  <c r="J53" i="24"/>
  <c r="L81" i="24"/>
  <c r="D44" i="24"/>
  <c r="L44" i="24" s="1"/>
  <c r="J33" i="24"/>
  <c r="J30" i="24"/>
  <c r="L43" i="24"/>
  <c r="D48" i="24"/>
  <c r="J48" i="24" s="1"/>
  <c r="J88" i="24"/>
  <c r="G91" i="24"/>
  <c r="J95" i="24"/>
  <c r="D9" i="24"/>
  <c r="L9" i="24" s="1"/>
  <c r="J13" i="24"/>
  <c r="L18" i="24"/>
  <c r="J26" i="24"/>
  <c r="J35" i="24"/>
  <c r="D60" i="24"/>
  <c r="J60" i="24" s="1"/>
  <c r="H91" i="24"/>
  <c r="D14" i="24"/>
  <c r="J14" i="24" s="1"/>
  <c r="D19" i="24"/>
  <c r="L19" i="24" s="1"/>
  <c r="D89" i="24"/>
  <c r="L89" i="24" s="1"/>
  <c r="F92" i="24"/>
  <c r="D92" i="24" s="1"/>
  <c r="J25" i="24"/>
  <c r="J7" i="24"/>
  <c r="F11" i="24"/>
  <c r="D27" i="24"/>
  <c r="L27" i="24" s="1"/>
  <c r="L49" i="24"/>
  <c r="D58" i="24"/>
  <c r="L58" i="24" s="1"/>
  <c r="D72" i="24"/>
  <c r="L72" i="24" s="1"/>
  <c r="G23" i="24"/>
  <c r="H23" i="24"/>
  <c r="J42" i="24"/>
  <c r="J66" i="24"/>
  <c r="J97" i="24"/>
  <c r="F90" i="24"/>
  <c r="D90" i="24" s="1"/>
  <c r="I40" i="23"/>
  <c r="D19" i="23"/>
  <c r="K19" i="23" s="1"/>
  <c r="D27" i="23"/>
  <c r="K27" i="23" s="1"/>
  <c r="I37" i="23"/>
  <c r="D21" i="23"/>
  <c r="I21" i="23" s="1"/>
  <c r="D57" i="23"/>
  <c r="I57" i="23" s="1"/>
  <c r="K50" i="23"/>
  <c r="D39" i="23"/>
  <c r="K39" i="23" s="1"/>
  <c r="D58" i="23"/>
  <c r="K58" i="23" s="1"/>
  <c r="I62" i="23"/>
  <c r="K79" i="23"/>
  <c r="I18" i="23"/>
  <c r="K35" i="23"/>
  <c r="K54" i="23"/>
  <c r="G92" i="23"/>
  <c r="D92" i="23" s="1"/>
  <c r="K92" i="23" s="1"/>
  <c r="D60" i="23"/>
  <c r="I60" i="23" s="1"/>
  <c r="I26" i="23"/>
  <c r="I32" i="23"/>
  <c r="D48" i="23"/>
  <c r="K48" i="23" s="1"/>
  <c r="K84" i="23"/>
  <c r="I95" i="23"/>
  <c r="D14" i="23"/>
  <c r="I14" i="23" s="1"/>
  <c r="D44" i="23"/>
  <c r="I44" i="23" s="1"/>
  <c r="K49" i="23"/>
  <c r="K85" i="23"/>
  <c r="I8" i="23"/>
  <c r="D59" i="23"/>
  <c r="D86" i="23"/>
  <c r="K86" i="23" s="1"/>
  <c r="K93" i="23"/>
  <c r="D9" i="23"/>
  <c r="I9" i="23" s="1"/>
  <c r="I47" i="23"/>
  <c r="K52" i="23"/>
  <c r="I67" i="23"/>
  <c r="I88" i="23"/>
  <c r="I27" i="23"/>
  <c r="D22" i="23"/>
  <c r="K22" i="23" s="1"/>
  <c r="I25" i="23"/>
  <c r="D72" i="23"/>
  <c r="K72" i="23" s="1"/>
  <c r="K81" i="23"/>
  <c r="D10" i="23"/>
  <c r="I10" i="23" s="1"/>
  <c r="I28" i="23"/>
  <c r="K33" i="23"/>
  <c r="I38" i="23"/>
  <c r="D73" i="23"/>
  <c r="K73" i="23" s="1"/>
  <c r="I98" i="23"/>
  <c r="D90" i="23"/>
  <c r="K90" i="23" s="1"/>
  <c r="D74" i="23"/>
  <c r="K74" i="23" s="1"/>
  <c r="F91" i="23"/>
  <c r="D91" i="23" s="1"/>
  <c r="I91" i="23" s="1"/>
  <c r="I64" i="23"/>
  <c r="K68" i="23"/>
  <c r="G23" i="23"/>
  <c r="K69" i="23"/>
  <c r="K80" i="23"/>
  <c r="D89" i="23"/>
  <c r="K89" i="23" s="1"/>
  <c r="D12" i="22"/>
  <c r="L12" i="22" s="1"/>
  <c r="J5" i="22"/>
  <c r="D25" i="22"/>
  <c r="L25" i="22" s="1"/>
  <c r="D55" i="22"/>
  <c r="L55" i="22" s="1"/>
  <c r="L16" i="22"/>
  <c r="L11" i="22"/>
  <c r="L67" i="22"/>
  <c r="J62" i="22"/>
  <c r="J23" i="22"/>
  <c r="D42" i="22"/>
  <c r="L42" i="22" s="1"/>
  <c r="J50" i="22"/>
  <c r="L79" i="22"/>
  <c r="J71" i="22"/>
  <c r="G9" i="22"/>
  <c r="L38" i="22"/>
  <c r="H88" i="22"/>
  <c r="J30" i="22"/>
  <c r="J48" i="22"/>
  <c r="L70" i="22"/>
  <c r="J6" i="22"/>
  <c r="D37" i="22"/>
  <c r="J37" i="22" s="1"/>
  <c r="L40" i="22"/>
  <c r="L45" i="22"/>
  <c r="D57" i="22"/>
  <c r="L57" i="22" s="1"/>
  <c r="J60" i="22"/>
  <c r="H77" i="22"/>
  <c r="D77" i="22" s="1"/>
  <c r="F89" i="22"/>
  <c r="D19" i="22"/>
  <c r="L19" i="22" s="1"/>
  <c r="J63" i="22"/>
  <c r="F9" i="22"/>
  <c r="J28" i="22"/>
  <c r="J41" i="22"/>
  <c r="L54" i="22"/>
  <c r="D87" i="22"/>
  <c r="J87" i="22" s="1"/>
  <c r="J4" i="22"/>
  <c r="D56" i="22"/>
  <c r="J56" i="22" s="1"/>
  <c r="G90" i="22"/>
  <c r="D90" i="22" s="1"/>
  <c r="D102" i="22"/>
  <c r="J102" i="22" s="1"/>
  <c r="G89" i="22"/>
  <c r="D7" i="22"/>
  <c r="L7" i="22" s="1"/>
  <c r="J24" i="22"/>
  <c r="J33" i="22"/>
  <c r="J72" i="22"/>
  <c r="J86" i="22"/>
  <c r="M29" i="20"/>
  <c r="K56" i="20"/>
  <c r="K33" i="20"/>
  <c r="K30" i="20"/>
  <c r="K24" i="20"/>
  <c r="D43" i="20"/>
  <c r="M43" i="20" s="1"/>
  <c r="D45" i="20"/>
  <c r="M45" i="20" s="1"/>
  <c r="D79" i="20"/>
  <c r="M79" i="20" s="1"/>
  <c r="K87" i="20"/>
  <c r="M63" i="20"/>
  <c r="K69" i="20"/>
  <c r="D50" i="20"/>
  <c r="M50" i="20" s="1"/>
  <c r="K53" i="20"/>
  <c r="D99" i="20"/>
  <c r="M99" i="20" s="1"/>
  <c r="K21" i="20"/>
  <c r="D42" i="20"/>
  <c r="K42" i="20" s="1"/>
  <c r="K10" i="20"/>
  <c r="K38" i="20"/>
  <c r="M41" i="20"/>
  <c r="D49" i="20"/>
  <c r="K49" i="20" s="1"/>
  <c r="K73" i="20"/>
  <c r="K78" i="20"/>
  <c r="K80" i="20"/>
  <c r="M93" i="20"/>
  <c r="D44" i="20"/>
  <c r="M44" i="20" s="1"/>
  <c r="K60" i="20"/>
  <c r="I82" i="20"/>
  <c r="I83" i="20" s="1"/>
  <c r="I86" i="20" s="1"/>
  <c r="K11" i="20"/>
  <c r="D40" i="20"/>
  <c r="K40" i="20" s="1"/>
  <c r="K46" i="20"/>
  <c r="M74" i="20"/>
  <c r="M90" i="20"/>
  <c r="M14" i="20"/>
  <c r="M19" i="20"/>
  <c r="K22" i="20"/>
  <c r="M28" i="20"/>
  <c r="D36" i="20"/>
  <c r="K36" i="20" s="1"/>
  <c r="M52" i="20"/>
  <c r="M65" i="20"/>
  <c r="D15" i="20"/>
  <c r="M15" i="20" s="1"/>
  <c r="K75" i="20"/>
  <c r="K4" i="20"/>
  <c r="M9" i="20"/>
  <c r="K13" i="20"/>
  <c r="D59" i="20"/>
  <c r="M59" i="20" s="1"/>
  <c r="K67" i="20"/>
  <c r="M72" i="20"/>
  <c r="D69" i="17"/>
  <c r="J69" i="17" s="1"/>
  <c r="L42" i="17"/>
  <c r="J77" i="17"/>
  <c r="J47" i="18"/>
  <c r="D60" i="18"/>
  <c r="L60" i="18" s="1"/>
  <c r="L64" i="18"/>
  <c r="D37" i="18"/>
  <c r="L37" i="18" s="1"/>
  <c r="D70" i="18"/>
  <c r="L70" i="18" s="1"/>
  <c r="L32" i="18"/>
  <c r="J26" i="18"/>
  <c r="L77" i="18"/>
  <c r="J82" i="18"/>
  <c r="J33" i="18"/>
  <c r="D51" i="18"/>
  <c r="J51" i="18" s="1"/>
  <c r="D44" i="18"/>
  <c r="L44" i="18" s="1"/>
  <c r="L63" i="18"/>
  <c r="J78" i="18"/>
  <c r="G86" i="18"/>
  <c r="D60" i="19"/>
  <c r="M60" i="19" s="1"/>
  <c r="K52" i="19"/>
  <c r="M7" i="19"/>
  <c r="D71" i="19"/>
  <c r="K71" i="19" s="1"/>
  <c r="M28" i="19"/>
  <c r="K29" i="19"/>
  <c r="M57" i="19"/>
  <c r="D69" i="19"/>
  <c r="K69" i="19" s="1"/>
  <c r="M18" i="19"/>
  <c r="M58" i="19"/>
  <c r="M62" i="19"/>
  <c r="D73" i="19"/>
  <c r="K73" i="19" s="1"/>
  <c r="D15" i="19"/>
  <c r="M15" i="19" s="1"/>
  <c r="K92" i="19"/>
  <c r="M26" i="19"/>
  <c r="K42" i="19"/>
  <c r="M64" i="19"/>
  <c r="K20" i="19"/>
  <c r="D51" i="19"/>
  <c r="K51" i="19" s="1"/>
  <c r="D45" i="19"/>
  <c r="M45" i="19" s="1"/>
  <c r="K65" i="19"/>
  <c r="M35" i="19"/>
  <c r="M47" i="19"/>
  <c r="M90" i="19"/>
  <c r="M34" i="19"/>
  <c r="K10" i="19"/>
  <c r="M25" i="19"/>
  <c r="K39" i="19"/>
  <c r="I75" i="19"/>
  <c r="D75" i="19" s="1"/>
  <c r="M75" i="19" s="1"/>
  <c r="M49" i="19"/>
  <c r="M89" i="19"/>
  <c r="K21" i="19"/>
  <c r="K30" i="19"/>
  <c r="D44" i="19"/>
  <c r="M44" i="19" s="1"/>
  <c r="D46" i="19"/>
  <c r="K46" i="19" s="1"/>
  <c r="M80" i="19"/>
  <c r="K11" i="19"/>
  <c r="K22" i="19"/>
  <c r="K31" i="19"/>
  <c r="D37" i="19"/>
  <c r="K37" i="19" s="1"/>
  <c r="D50" i="19"/>
  <c r="M50" i="19" s="1"/>
  <c r="K61" i="19"/>
  <c r="K95" i="19"/>
  <c r="D41" i="19"/>
  <c r="M41" i="19" s="1"/>
  <c r="D43" i="19"/>
  <c r="M43" i="19" s="1"/>
  <c r="D16" i="19"/>
  <c r="K16" i="19" s="1"/>
  <c r="D101" i="19"/>
  <c r="M101" i="19" s="1"/>
  <c r="J14" i="18"/>
  <c r="J18" i="18"/>
  <c r="L23" i="18"/>
  <c r="J56" i="18"/>
  <c r="J68" i="18"/>
  <c r="F73" i="18"/>
  <c r="D73" i="18" s="1"/>
  <c r="L73" i="18" s="1"/>
  <c r="J90" i="18"/>
  <c r="J94" i="18"/>
  <c r="J24" i="18"/>
  <c r="D41" i="18"/>
  <c r="J41" i="18" s="1"/>
  <c r="H71" i="18"/>
  <c r="D71" i="18" s="1"/>
  <c r="J71" i="18" s="1"/>
  <c r="J11" i="18"/>
  <c r="J34" i="18"/>
  <c r="J49" i="18"/>
  <c r="L57" i="18"/>
  <c r="J65" i="18"/>
  <c r="D69" i="18"/>
  <c r="L69" i="18" s="1"/>
  <c r="J80" i="18"/>
  <c r="J91" i="18"/>
  <c r="H75" i="18"/>
  <c r="D75" i="18" s="1"/>
  <c r="J75" i="18" s="1"/>
  <c r="D16" i="18"/>
  <c r="J16" i="18" s="1"/>
  <c r="J22" i="18"/>
  <c r="L39" i="18"/>
  <c r="D46" i="18"/>
  <c r="J46" i="18" s="1"/>
  <c r="D50" i="18"/>
  <c r="L50" i="18" s="1"/>
  <c r="J58" i="18"/>
  <c r="J66" i="18"/>
  <c r="J7" i="18"/>
  <c r="L12" i="18"/>
  <c r="J35" i="18"/>
  <c r="J89" i="18"/>
  <c r="J60" i="18"/>
  <c r="G88" i="18"/>
  <c r="G87" i="18"/>
  <c r="L43" i="18"/>
  <c r="F85" i="18"/>
  <c r="D85" i="18" s="1"/>
  <c r="J85" i="18" s="1"/>
  <c r="D84" i="18"/>
  <c r="L84" i="18" s="1"/>
  <c r="J8" i="18"/>
  <c r="J19" i="18"/>
  <c r="J28" i="18"/>
  <c r="J36" i="18"/>
  <c r="J52" i="18"/>
  <c r="J92" i="18"/>
  <c r="J95" i="18"/>
  <c r="F86" i="18"/>
  <c r="J9" i="18"/>
  <c r="J20" i="18"/>
  <c r="J29" i="18"/>
  <c r="D45" i="18"/>
  <c r="J53" i="18"/>
  <c r="J61" i="18"/>
  <c r="H86" i="18"/>
  <c r="D81" i="18"/>
  <c r="L81" i="18" s="1"/>
  <c r="J10" i="18"/>
  <c r="J21" i="18"/>
  <c r="J30" i="18"/>
  <c r="H40" i="18"/>
  <c r="D40" i="18" s="1"/>
  <c r="J42" i="18"/>
  <c r="L51" i="18"/>
  <c r="J54" i="18"/>
  <c r="J62" i="18"/>
  <c r="L31" i="17"/>
  <c r="L36" i="17"/>
  <c r="L66" i="17"/>
  <c r="J90" i="17"/>
  <c r="L33" i="17"/>
  <c r="J57" i="17"/>
  <c r="L76" i="17"/>
  <c r="J34" i="17"/>
  <c r="J39" i="17"/>
  <c r="J8" i="17"/>
  <c r="D41" i="17"/>
  <c r="L41" i="17" s="1"/>
  <c r="L89" i="17"/>
  <c r="D44" i="17"/>
  <c r="L44" i="17" s="1"/>
  <c r="D101" i="17"/>
  <c r="L101" i="17" s="1"/>
  <c r="D37" i="17"/>
  <c r="L37" i="17" s="1"/>
  <c r="J52" i="17"/>
  <c r="J68" i="17"/>
  <c r="J82" i="17"/>
  <c r="G84" i="17"/>
  <c r="G85" i="17" s="1"/>
  <c r="G87" i="17" s="1"/>
  <c r="L53" i="17"/>
  <c r="L59" i="17"/>
  <c r="J64" i="17"/>
  <c r="D46" i="17"/>
  <c r="J46" i="17" s="1"/>
  <c r="D16" i="17"/>
  <c r="J16" i="17" s="1"/>
  <c r="D51" i="17"/>
  <c r="J51" i="17" s="1"/>
  <c r="D60" i="17"/>
  <c r="J60" i="17" s="1"/>
  <c r="J80" i="17"/>
  <c r="D81" i="17"/>
  <c r="L81" i="17" s="1"/>
  <c r="J94" i="17"/>
  <c r="J35" i="17"/>
  <c r="D50" i="17"/>
  <c r="L50" i="17" s="1"/>
  <c r="J61" i="17"/>
  <c r="D70" i="17"/>
  <c r="L70" i="17" s="1"/>
  <c r="H86" i="17"/>
  <c r="D86" i="17" s="1"/>
  <c r="J91" i="17"/>
  <c r="D15" i="17"/>
  <c r="L15" i="17" s="1"/>
  <c r="D71" i="17"/>
  <c r="J71" i="17" s="1"/>
  <c r="D73" i="17"/>
  <c r="L73" i="17" s="1"/>
  <c r="J78" i="17"/>
  <c r="J29" i="16"/>
  <c r="D50" i="16"/>
  <c r="J50" i="16" s="1"/>
  <c r="J57" i="16"/>
  <c r="J12" i="16"/>
  <c r="J58" i="16"/>
  <c r="L31" i="16"/>
  <c r="D72" i="16"/>
  <c r="J72" i="16" s="1"/>
  <c r="J14" i="16"/>
  <c r="L25" i="16"/>
  <c r="D60" i="16"/>
  <c r="J60" i="16" s="1"/>
  <c r="D44" i="16"/>
  <c r="L44" i="16" s="1"/>
  <c r="D69" i="16"/>
  <c r="L69" i="16" s="1"/>
  <c r="D16" i="16"/>
  <c r="L16" i="16" s="1"/>
  <c r="L6" i="16"/>
  <c r="J21" i="16"/>
  <c r="L26" i="16"/>
  <c r="L42" i="16"/>
  <c r="D51" i="16"/>
  <c r="L51" i="16" s="1"/>
  <c r="J62" i="16"/>
  <c r="L22" i="16"/>
  <c r="L63" i="16"/>
  <c r="L89" i="16"/>
  <c r="L9" i="16"/>
  <c r="D40" i="16"/>
  <c r="L40" i="16" s="1"/>
  <c r="J80" i="16"/>
  <c r="J94" i="16"/>
  <c r="J30" i="16"/>
  <c r="L35" i="16"/>
  <c r="L49" i="16"/>
  <c r="J91" i="16"/>
  <c r="J5" i="16"/>
  <c r="L10" i="16"/>
  <c r="J20" i="16"/>
  <c r="L39" i="16"/>
  <c r="D46" i="16"/>
  <c r="L46" i="16" s="1"/>
  <c r="J76" i="16"/>
  <c r="D81" i="16"/>
  <c r="L81" i="16" s="1"/>
  <c r="D15" i="16"/>
  <c r="J15" i="16" s="1"/>
  <c r="D43" i="16"/>
  <c r="J43" i="16" s="1"/>
  <c r="L64" i="16"/>
  <c r="D70" i="16"/>
  <c r="L70" i="16" s="1"/>
  <c r="J52" i="16"/>
  <c r="F71" i="16"/>
  <c r="D71" i="16" s="1"/>
  <c r="J77" i="16"/>
  <c r="J95" i="16"/>
  <c r="D37" i="16"/>
  <c r="L37" i="16" s="1"/>
  <c r="H86" i="16"/>
  <c r="D101" i="16"/>
  <c r="L101" i="16" s="1"/>
  <c r="D45" i="16"/>
  <c r="L45" i="16" s="1"/>
  <c r="L53" i="16"/>
  <c r="L49" i="15"/>
  <c r="L22" i="15"/>
  <c r="L53" i="15"/>
  <c r="L78" i="15"/>
  <c r="L21" i="15"/>
  <c r="J77" i="15"/>
  <c r="J76" i="15"/>
  <c r="J25" i="15"/>
  <c r="D60" i="15"/>
  <c r="J60" i="15" s="1"/>
  <c r="J64" i="15"/>
  <c r="J69" i="15"/>
  <c r="L95" i="15"/>
  <c r="D101" i="15"/>
  <c r="L101" i="15" s="1"/>
  <c r="J56" i="15"/>
  <c r="L82" i="15"/>
  <c r="L18" i="15"/>
  <c r="L52" i="15"/>
  <c r="J57" i="15"/>
  <c r="J68" i="15"/>
  <c r="H86" i="15"/>
  <c r="D86" i="15" s="1"/>
  <c r="J86" i="15" s="1"/>
  <c r="D15" i="15"/>
  <c r="J15" i="15" s="1"/>
  <c r="L63" i="15"/>
  <c r="D81" i="15"/>
  <c r="L81" i="15" s="1"/>
  <c r="J94" i="15"/>
  <c r="J89" i="15"/>
  <c r="L19" i="15"/>
  <c r="D50" i="15"/>
  <c r="J50" i="15" s="1"/>
  <c r="L61" i="15"/>
  <c r="J73" i="15"/>
  <c r="D16" i="15"/>
  <c r="J16" i="15" s="1"/>
  <c r="J24" i="15"/>
  <c r="J66" i="15"/>
  <c r="L70" i="15"/>
  <c r="D51" i="15"/>
  <c r="L51" i="15" s="1"/>
  <c r="J59" i="15"/>
  <c r="L80" i="15"/>
  <c r="J91" i="15"/>
  <c r="J14" i="15"/>
  <c r="J72" i="15"/>
  <c r="J92" i="15"/>
  <c r="G83" i="20"/>
  <c r="H85" i="20"/>
  <c r="H86" i="20"/>
  <c r="K7" i="20"/>
  <c r="K17" i="20"/>
  <c r="K25" i="20"/>
  <c r="K34" i="20"/>
  <c r="F39" i="20"/>
  <c r="D39" i="20" s="1"/>
  <c r="K48" i="20"/>
  <c r="K57" i="20"/>
  <c r="K61" i="20"/>
  <c r="K70" i="20"/>
  <c r="K88" i="20"/>
  <c r="G84" i="20"/>
  <c r="K5" i="20"/>
  <c r="K23" i="20"/>
  <c r="K32" i="20"/>
  <c r="K55" i="20"/>
  <c r="K68" i="20"/>
  <c r="K76" i="20"/>
  <c r="H84" i="20"/>
  <c r="K8" i="20"/>
  <c r="K18" i="20"/>
  <c r="K27" i="20"/>
  <c r="K35" i="20"/>
  <c r="K58" i="20"/>
  <c r="K62" i="20"/>
  <c r="K71" i="20"/>
  <c r="K89" i="20"/>
  <c r="K92" i="20"/>
  <c r="F85" i="19"/>
  <c r="D40" i="19"/>
  <c r="I88" i="19"/>
  <c r="I87" i="19"/>
  <c r="H87" i="19"/>
  <c r="H88" i="19"/>
  <c r="K5" i="19"/>
  <c r="K14" i="19"/>
  <c r="K23" i="19"/>
  <c r="K32" i="19"/>
  <c r="K54" i="19"/>
  <c r="K68" i="19"/>
  <c r="D70" i="19"/>
  <c r="K77" i="19"/>
  <c r="D81" i="19"/>
  <c r="K82" i="19"/>
  <c r="F86" i="19"/>
  <c r="K6" i="19"/>
  <c r="K24" i="19"/>
  <c r="K33" i="19"/>
  <c r="K56" i="19"/>
  <c r="K78" i="19"/>
  <c r="H86" i="19"/>
  <c r="K9" i="19"/>
  <c r="K36" i="19"/>
  <c r="K59" i="19"/>
  <c r="K63" i="19"/>
  <c r="D72" i="19"/>
  <c r="G84" i="19"/>
  <c r="G85" i="19" s="1"/>
  <c r="I86" i="19"/>
  <c r="K91" i="19"/>
  <c r="K94" i="19"/>
  <c r="K12" i="19"/>
  <c r="K53" i="19"/>
  <c r="K66" i="19"/>
  <c r="K76" i="19"/>
  <c r="H87" i="18"/>
  <c r="H88" i="18"/>
  <c r="H87" i="17"/>
  <c r="H88" i="17"/>
  <c r="J47" i="17"/>
  <c r="J54" i="17"/>
  <c r="J62" i="17"/>
  <c r="J92" i="17"/>
  <c r="J7" i="17"/>
  <c r="L29" i="17"/>
  <c r="J32" i="17"/>
  <c r="F40" i="17"/>
  <c r="D40" i="17" s="1"/>
  <c r="J58" i="17"/>
  <c r="J65" i="17"/>
  <c r="J75" i="17"/>
  <c r="F84" i="17"/>
  <c r="L95" i="17"/>
  <c r="J14" i="17"/>
  <c r="J30" i="17"/>
  <c r="J49" i="17"/>
  <c r="J56" i="17"/>
  <c r="J63" i="17"/>
  <c r="D72" i="17"/>
  <c r="H87" i="16"/>
  <c r="H88" i="16"/>
  <c r="L75" i="16"/>
  <c r="J75" i="16"/>
  <c r="L8" i="16"/>
  <c r="J11" i="16"/>
  <c r="J19" i="16"/>
  <c r="L24" i="16"/>
  <c r="J28" i="16"/>
  <c r="L33" i="16"/>
  <c r="J36" i="16"/>
  <c r="L56" i="16"/>
  <c r="J59" i="16"/>
  <c r="J61" i="16"/>
  <c r="L66" i="16"/>
  <c r="J78" i="16"/>
  <c r="G84" i="16"/>
  <c r="G85" i="16" s="1"/>
  <c r="J90" i="16"/>
  <c r="F84" i="16"/>
  <c r="G73" i="16"/>
  <c r="D73" i="16" s="1"/>
  <c r="F86" i="16"/>
  <c r="J7" i="16"/>
  <c r="J23" i="16"/>
  <c r="J32" i="16"/>
  <c r="J54" i="16"/>
  <c r="J65" i="16"/>
  <c r="J82" i="16"/>
  <c r="H87" i="15"/>
  <c r="H88" i="15"/>
  <c r="L20" i="15"/>
  <c r="J23" i="15"/>
  <c r="L54" i="15"/>
  <c r="J58" i="15"/>
  <c r="L62" i="15"/>
  <c r="J65" i="15"/>
  <c r="L71" i="15"/>
  <c r="J75" i="15"/>
  <c r="G84" i="15"/>
  <c r="J90" i="15"/>
  <c r="J26" i="15"/>
  <c r="F87" i="15"/>
  <c r="K24" i="27"/>
  <c r="K29" i="27"/>
  <c r="K48" i="27"/>
  <c r="K66" i="27"/>
  <c r="K75" i="27"/>
  <c r="F78" i="27"/>
  <c r="D78" i="27" s="1"/>
  <c r="D83" i="27"/>
  <c r="K92" i="27"/>
  <c r="K7" i="27"/>
  <c r="K12" i="27"/>
  <c r="K17" i="27"/>
  <c r="F21" i="27"/>
  <c r="D21" i="27" s="1"/>
  <c r="G22" i="27"/>
  <c r="K36" i="27"/>
  <c r="K41" i="27"/>
  <c r="K46" i="27"/>
  <c r="K55" i="27"/>
  <c r="K64" i="27"/>
  <c r="K73" i="27"/>
  <c r="G91" i="27"/>
  <c r="F10" i="27"/>
  <c r="H22" i="27"/>
  <c r="K25" i="27"/>
  <c r="K30" i="27"/>
  <c r="K49" i="27"/>
  <c r="K67" i="27"/>
  <c r="D88" i="27"/>
  <c r="H91" i="27"/>
  <c r="K93" i="27"/>
  <c r="K96" i="27"/>
  <c r="K15" i="27"/>
  <c r="I22" i="27"/>
  <c r="K34" i="27"/>
  <c r="K53" i="27"/>
  <c r="K61" i="27"/>
  <c r="K71" i="27"/>
  <c r="I91" i="27"/>
  <c r="K27" i="27"/>
  <c r="K37" i="27"/>
  <c r="K42" i="27"/>
  <c r="K47" i="27"/>
  <c r="K65" i="27"/>
  <c r="K74" i="27"/>
  <c r="L38" i="26"/>
  <c r="J38" i="26"/>
  <c r="L43" i="26"/>
  <c r="J43" i="26"/>
  <c r="L20" i="26"/>
  <c r="J58" i="26"/>
  <c r="D75" i="26"/>
  <c r="J15" i="26"/>
  <c r="J36" i="26"/>
  <c r="J53" i="26"/>
  <c r="J66" i="26"/>
  <c r="F73" i="26"/>
  <c r="D73" i="26" s="1"/>
  <c r="J79" i="26"/>
  <c r="F10" i="26"/>
  <c r="F22" i="26"/>
  <c r="F21" i="26"/>
  <c r="J5" i="26"/>
  <c r="J31" i="26"/>
  <c r="J39" i="26"/>
  <c r="J48" i="26"/>
  <c r="J61" i="26"/>
  <c r="J93" i="26"/>
  <c r="J96" i="26"/>
  <c r="D74" i="26"/>
  <c r="J74" i="25"/>
  <c r="L74" i="25"/>
  <c r="J20" i="25"/>
  <c r="J9" i="25"/>
  <c r="L9" i="25"/>
  <c r="J15" i="25"/>
  <c r="J36" i="25"/>
  <c r="J53" i="25"/>
  <c r="J66" i="25"/>
  <c r="J79" i="25"/>
  <c r="D83" i="25"/>
  <c r="D88" i="25"/>
  <c r="J7" i="25"/>
  <c r="J25" i="25"/>
  <c r="J34" i="25"/>
  <c r="J42" i="25"/>
  <c r="J51" i="25"/>
  <c r="J64" i="25"/>
  <c r="J77" i="25"/>
  <c r="H10" i="25"/>
  <c r="F21" i="25"/>
  <c r="H22" i="25"/>
  <c r="F91" i="25"/>
  <c r="D91" i="25" s="1"/>
  <c r="F22" i="25"/>
  <c r="J35" i="25"/>
  <c r="J52" i="25"/>
  <c r="J65" i="25"/>
  <c r="J72" i="25"/>
  <c r="J78" i="25"/>
  <c r="J84" i="25"/>
  <c r="J103" i="25"/>
  <c r="J83" i="24"/>
  <c r="L83" i="24"/>
  <c r="D76" i="24"/>
  <c r="L79" i="24"/>
  <c r="J79" i="24"/>
  <c r="D74" i="24"/>
  <c r="J17" i="24"/>
  <c r="J28" i="24"/>
  <c r="J6" i="24"/>
  <c r="J32" i="24"/>
  <c r="L38" i="24"/>
  <c r="J40" i="24"/>
  <c r="L45" i="24"/>
  <c r="J52" i="24"/>
  <c r="L61" i="24"/>
  <c r="J65" i="24"/>
  <c r="L71" i="24"/>
  <c r="J78" i="24"/>
  <c r="L80" i="24"/>
  <c r="J93" i="24"/>
  <c r="J55" i="24"/>
  <c r="J68" i="24"/>
  <c r="J10" i="24"/>
  <c r="D20" i="24"/>
  <c r="D75" i="24"/>
  <c r="J56" i="24"/>
  <c r="J69" i="24"/>
  <c r="J85" i="24"/>
  <c r="K75" i="23"/>
  <c r="I75" i="23"/>
  <c r="K59" i="23"/>
  <c r="I59" i="23"/>
  <c r="K6" i="23"/>
  <c r="K13" i="23"/>
  <c r="K16" i="23"/>
  <c r="K30" i="23"/>
  <c r="K42" i="23"/>
  <c r="K56" i="23"/>
  <c r="K65" i="23"/>
  <c r="I7" i="23"/>
  <c r="F11" i="23"/>
  <c r="I17" i="23"/>
  <c r="I31" i="23"/>
  <c r="I43" i="23"/>
  <c r="I45" i="23"/>
  <c r="I66" i="23"/>
  <c r="I78" i="23"/>
  <c r="G11" i="23"/>
  <c r="D20" i="23"/>
  <c r="F23" i="23"/>
  <c r="I53" i="23"/>
  <c r="I61" i="23"/>
  <c r="I71" i="23"/>
  <c r="G76" i="23"/>
  <c r="D76" i="23" s="1"/>
  <c r="I83" i="23"/>
  <c r="I94" i="23"/>
  <c r="I97" i="23"/>
  <c r="L87" i="22"/>
  <c r="L29" i="22"/>
  <c r="L81" i="22"/>
  <c r="H9" i="22"/>
  <c r="J15" i="22"/>
  <c r="F20" i="22"/>
  <c r="D20" i="22" s="1"/>
  <c r="H21" i="22"/>
  <c r="J26" i="22"/>
  <c r="J36" i="22"/>
  <c r="J43" i="22"/>
  <c r="J53" i="22"/>
  <c r="J66" i="22"/>
  <c r="J76" i="22"/>
  <c r="J78" i="22"/>
  <c r="D82" i="22"/>
  <c r="D84" i="22"/>
  <c r="H89" i="22"/>
  <c r="J93" i="22"/>
  <c r="J96" i="22"/>
  <c r="G21" i="22"/>
  <c r="L59" i="22"/>
  <c r="L69" i="22"/>
  <c r="J17" i="22"/>
  <c r="G88" i="22"/>
  <c r="L46" i="22"/>
  <c r="L83" i="22"/>
  <c r="J34" i="22"/>
  <c r="J51" i="22"/>
  <c r="J64" i="22"/>
  <c r="J73" i="22"/>
  <c r="J91" i="22"/>
  <c r="J14" i="22"/>
  <c r="D18" i="22"/>
  <c r="J35" i="22"/>
  <c r="J52" i="22"/>
  <c r="J65" i="22"/>
  <c r="J74" i="22"/>
  <c r="J92" i="22"/>
  <c r="J95" i="22"/>
  <c r="K9" i="27" l="1"/>
  <c r="K6" i="27"/>
  <c r="K43" i="27"/>
  <c r="K38" i="27"/>
  <c r="K26" i="27"/>
  <c r="K85" i="27"/>
  <c r="M82" i="27"/>
  <c r="K19" i="27"/>
  <c r="D10" i="27"/>
  <c r="K10" i="27" s="1"/>
  <c r="M59" i="27"/>
  <c r="J103" i="26"/>
  <c r="J88" i="26"/>
  <c r="D22" i="26"/>
  <c r="L22" i="26" s="1"/>
  <c r="J82" i="26"/>
  <c r="D91" i="26"/>
  <c r="L91" i="26" s="1"/>
  <c r="D10" i="25"/>
  <c r="L10" i="25" s="1"/>
  <c r="L8" i="25"/>
  <c r="J26" i="25"/>
  <c r="L57" i="25"/>
  <c r="J56" i="25"/>
  <c r="J19" i="25"/>
  <c r="L38" i="25"/>
  <c r="L59" i="25"/>
  <c r="L59" i="24"/>
  <c r="J21" i="24"/>
  <c r="L60" i="24"/>
  <c r="D11" i="24"/>
  <c r="L11" i="24" s="1"/>
  <c r="J104" i="24"/>
  <c r="L14" i="24"/>
  <c r="I48" i="23"/>
  <c r="D11" i="23"/>
  <c r="K44" i="23"/>
  <c r="K91" i="23"/>
  <c r="I74" i="23"/>
  <c r="I19" i="23"/>
  <c r="I90" i="23"/>
  <c r="K9" i="23"/>
  <c r="I72" i="23"/>
  <c r="I89" i="23"/>
  <c r="K60" i="23"/>
  <c r="I104" i="23"/>
  <c r="K14" i="23"/>
  <c r="I39" i="23"/>
  <c r="J25" i="22"/>
  <c r="J12" i="22"/>
  <c r="L58" i="22"/>
  <c r="J55" i="22"/>
  <c r="J7" i="22"/>
  <c r="J19" i="22"/>
  <c r="L8" i="22"/>
  <c r="D9" i="22"/>
  <c r="J9" i="22" s="1"/>
  <c r="F85" i="20"/>
  <c r="K99" i="20"/>
  <c r="I85" i="20"/>
  <c r="K60" i="19"/>
  <c r="M71" i="19"/>
  <c r="M73" i="19"/>
  <c r="K45" i="19"/>
  <c r="K41" i="19"/>
  <c r="J101" i="18"/>
  <c r="J15" i="18"/>
  <c r="L41" i="18"/>
  <c r="F87" i="18"/>
  <c r="D87" i="18" s="1"/>
  <c r="L72" i="18"/>
  <c r="J70" i="18"/>
  <c r="J44" i="18"/>
  <c r="F88" i="18"/>
  <c r="D88" i="18" s="1"/>
  <c r="L88" i="18" s="1"/>
  <c r="L46" i="18"/>
  <c r="L85" i="18"/>
  <c r="D86" i="18"/>
  <c r="J86" i="18" s="1"/>
  <c r="J69" i="18"/>
  <c r="J50" i="18"/>
  <c r="L69" i="17"/>
  <c r="L51" i="17"/>
  <c r="J101" i="17"/>
  <c r="G88" i="17"/>
  <c r="J43" i="17"/>
  <c r="J37" i="17"/>
  <c r="J70" i="17"/>
  <c r="L45" i="17"/>
  <c r="J73" i="17"/>
  <c r="L46" i="17"/>
  <c r="J69" i="16"/>
  <c r="D86" i="16"/>
  <c r="J86" i="16" s="1"/>
  <c r="J41" i="16"/>
  <c r="L43" i="16"/>
  <c r="J40" i="16"/>
  <c r="J37" i="16"/>
  <c r="J44" i="16"/>
  <c r="L15" i="16"/>
  <c r="J16" i="16"/>
  <c r="J81" i="16"/>
  <c r="L44" i="15"/>
  <c r="J41" i="15"/>
  <c r="L46" i="15"/>
  <c r="L45" i="15"/>
  <c r="L40" i="15"/>
  <c r="L37" i="15"/>
  <c r="K57" i="27"/>
  <c r="D89" i="27"/>
  <c r="M89" i="27" s="1"/>
  <c r="M8" i="27"/>
  <c r="K56" i="27"/>
  <c r="K13" i="27"/>
  <c r="D77" i="27"/>
  <c r="M77" i="27" s="1"/>
  <c r="K18" i="27"/>
  <c r="M20" i="27"/>
  <c r="K103" i="27"/>
  <c r="M90" i="27"/>
  <c r="K58" i="27"/>
  <c r="D22" i="27"/>
  <c r="K22" i="27" s="1"/>
  <c r="D91" i="27"/>
  <c r="M91" i="27" s="1"/>
  <c r="J89" i="26"/>
  <c r="L18" i="26"/>
  <c r="D10" i="26"/>
  <c r="J10" i="26" s="1"/>
  <c r="L59" i="26"/>
  <c r="L71" i="26"/>
  <c r="L72" i="26"/>
  <c r="L8" i="26"/>
  <c r="L57" i="26"/>
  <c r="J26" i="26"/>
  <c r="J56" i="26"/>
  <c r="J85" i="26"/>
  <c r="D90" i="26"/>
  <c r="J90" i="26" s="1"/>
  <c r="J19" i="26"/>
  <c r="D21" i="26"/>
  <c r="J21" i="26" s="1"/>
  <c r="L13" i="26"/>
  <c r="L9" i="26"/>
  <c r="L73" i="25"/>
  <c r="D90" i="25"/>
  <c r="L90" i="25" s="1"/>
  <c r="J71" i="25"/>
  <c r="J85" i="25"/>
  <c r="J13" i="25"/>
  <c r="L43" i="25"/>
  <c r="J58" i="25"/>
  <c r="J18" i="25"/>
  <c r="D21" i="25"/>
  <c r="J21" i="25" s="1"/>
  <c r="D89" i="25"/>
  <c r="L48" i="24"/>
  <c r="D91" i="24"/>
  <c r="J91" i="24" s="1"/>
  <c r="J72" i="24"/>
  <c r="J73" i="24"/>
  <c r="J39" i="24"/>
  <c r="J86" i="24"/>
  <c r="J57" i="24"/>
  <c r="J27" i="24"/>
  <c r="D23" i="24"/>
  <c r="J23" i="24" s="1"/>
  <c r="J58" i="24"/>
  <c r="J44" i="24"/>
  <c r="J89" i="24"/>
  <c r="J9" i="24"/>
  <c r="J19" i="24"/>
  <c r="I22" i="23"/>
  <c r="K21" i="23"/>
  <c r="K57" i="23"/>
  <c r="I86" i="23"/>
  <c r="I58" i="23"/>
  <c r="I92" i="23"/>
  <c r="K10" i="23"/>
  <c r="I73" i="23"/>
  <c r="D23" i="23"/>
  <c r="K23" i="23" s="1"/>
  <c r="L56" i="22"/>
  <c r="J57" i="22"/>
  <c r="L77" i="22"/>
  <c r="J77" i="22"/>
  <c r="D89" i="22"/>
  <c r="L89" i="22" s="1"/>
  <c r="L102" i="22"/>
  <c r="D88" i="22"/>
  <c r="J88" i="22" s="1"/>
  <c r="J42" i="22"/>
  <c r="D21" i="22"/>
  <c r="L21" i="22" s="1"/>
  <c r="L37" i="22"/>
  <c r="D82" i="20"/>
  <c r="M82" i="20" s="1"/>
  <c r="M42" i="20"/>
  <c r="K79" i="20"/>
  <c r="D83" i="20"/>
  <c r="K83" i="20" s="1"/>
  <c r="M49" i="20"/>
  <c r="K43" i="20"/>
  <c r="M36" i="20"/>
  <c r="K45" i="20"/>
  <c r="K50" i="20"/>
  <c r="K15" i="20"/>
  <c r="M40" i="20"/>
  <c r="D84" i="20"/>
  <c r="M84" i="20" s="1"/>
  <c r="K59" i="20"/>
  <c r="K44" i="20"/>
  <c r="L60" i="17"/>
  <c r="J37" i="18"/>
  <c r="K101" i="19"/>
  <c r="M69" i="19"/>
  <c r="K75" i="19"/>
  <c r="M16" i="19"/>
  <c r="M37" i="19"/>
  <c r="M51" i="19"/>
  <c r="K50" i="19"/>
  <c r="K15" i="19"/>
  <c r="K43" i="19"/>
  <c r="M46" i="19"/>
  <c r="K44" i="19"/>
  <c r="L16" i="18"/>
  <c r="L75" i="18"/>
  <c r="J73" i="18"/>
  <c r="L71" i="18"/>
  <c r="L40" i="18"/>
  <c r="J40" i="18"/>
  <c r="J84" i="18"/>
  <c r="J81" i="18"/>
  <c r="J45" i="18"/>
  <c r="L45" i="18"/>
  <c r="J41" i="17"/>
  <c r="J81" i="17"/>
  <c r="J15" i="17"/>
  <c r="J44" i="17"/>
  <c r="L71" i="17"/>
  <c r="L16" i="17"/>
  <c r="J86" i="17"/>
  <c r="L86" i="17"/>
  <c r="J50" i="17"/>
  <c r="L60" i="16"/>
  <c r="J101" i="16"/>
  <c r="L50" i="16"/>
  <c r="L72" i="16"/>
  <c r="J51" i="16"/>
  <c r="J71" i="16"/>
  <c r="L71" i="16"/>
  <c r="J70" i="16"/>
  <c r="J46" i="16"/>
  <c r="J45" i="16"/>
  <c r="L50" i="15"/>
  <c r="L15" i="15"/>
  <c r="L60" i="15"/>
  <c r="L16" i="15"/>
  <c r="J81" i="15"/>
  <c r="J51" i="15"/>
  <c r="J101" i="15"/>
  <c r="L86" i="15"/>
  <c r="G85" i="20"/>
  <c r="G86" i="20"/>
  <c r="D86" i="20" s="1"/>
  <c r="M39" i="20"/>
  <c r="K39" i="20"/>
  <c r="G87" i="19"/>
  <c r="G88" i="19"/>
  <c r="M81" i="19"/>
  <c r="K81" i="19"/>
  <c r="M72" i="19"/>
  <c r="K72" i="19"/>
  <c r="M70" i="19"/>
  <c r="K70" i="19"/>
  <c r="D85" i="19"/>
  <c r="F88" i="19"/>
  <c r="D88" i="19" s="1"/>
  <c r="F87" i="19"/>
  <c r="M40" i="19"/>
  <c r="K40" i="19"/>
  <c r="D84" i="19"/>
  <c r="D86" i="19"/>
  <c r="L72" i="17"/>
  <c r="J72" i="17"/>
  <c r="L40" i="17"/>
  <c r="J40" i="17"/>
  <c r="F85" i="17"/>
  <c r="D84" i="17"/>
  <c r="L73" i="16"/>
  <c r="J73" i="16"/>
  <c r="F85" i="16"/>
  <c r="D84" i="16"/>
  <c r="G87" i="16"/>
  <c r="G88" i="16"/>
  <c r="D84" i="15"/>
  <c r="G85" i="15"/>
  <c r="M83" i="27"/>
  <c r="K83" i="27"/>
  <c r="M78" i="27"/>
  <c r="K78" i="27"/>
  <c r="M88" i="27"/>
  <c r="K88" i="27"/>
  <c r="K21" i="27"/>
  <c r="M21" i="27"/>
  <c r="J75" i="26"/>
  <c r="L75" i="26"/>
  <c r="L73" i="26"/>
  <c r="J73" i="26"/>
  <c r="L74" i="26"/>
  <c r="J74" i="26"/>
  <c r="J10" i="25"/>
  <c r="L88" i="25"/>
  <c r="J88" i="25"/>
  <c r="L83" i="25"/>
  <c r="J83" i="25"/>
  <c r="L75" i="25"/>
  <c r="J75" i="25"/>
  <c r="D22" i="25"/>
  <c r="J91" i="25"/>
  <c r="L91" i="25"/>
  <c r="L90" i="24"/>
  <c r="J90" i="24"/>
  <c r="L75" i="24"/>
  <c r="J75" i="24"/>
  <c r="L20" i="24"/>
  <c r="J20" i="24"/>
  <c r="L74" i="24"/>
  <c r="J74" i="24"/>
  <c r="J76" i="24"/>
  <c r="L76" i="24"/>
  <c r="J92" i="24"/>
  <c r="L92" i="24"/>
  <c r="L22" i="24"/>
  <c r="J22" i="24"/>
  <c r="I76" i="23"/>
  <c r="K76" i="23"/>
  <c r="I20" i="23"/>
  <c r="K20" i="23"/>
  <c r="I11" i="23"/>
  <c r="K11" i="23"/>
  <c r="J18" i="22"/>
  <c r="L18" i="22"/>
  <c r="J90" i="22"/>
  <c r="L90" i="22"/>
  <c r="L84" i="22"/>
  <c r="J84" i="22"/>
  <c r="J82" i="22"/>
  <c r="L82" i="22"/>
  <c r="L20" i="22"/>
  <c r="J20" i="22"/>
  <c r="K89" i="27" l="1"/>
  <c r="M10" i="27"/>
  <c r="L10" i="26"/>
  <c r="J22" i="26"/>
  <c r="J91" i="26"/>
  <c r="J104" i="26" s="1"/>
  <c r="J90" i="25"/>
  <c r="J11" i="24"/>
  <c r="J105" i="24" s="1"/>
  <c r="I23" i="23"/>
  <c r="L9" i="22"/>
  <c r="K82" i="20"/>
  <c r="D85" i="20"/>
  <c r="M85" i="20" s="1"/>
  <c r="M83" i="20"/>
  <c r="L86" i="16"/>
  <c r="L86" i="18"/>
  <c r="J88" i="18"/>
  <c r="K77" i="27"/>
  <c r="M22" i="27"/>
  <c r="K91" i="27"/>
  <c r="L21" i="26"/>
  <c r="L90" i="26"/>
  <c r="L21" i="25"/>
  <c r="L89" i="25"/>
  <c r="J89" i="25"/>
  <c r="L91" i="24"/>
  <c r="L23" i="24"/>
  <c r="I105" i="23"/>
  <c r="K105" i="23"/>
  <c r="J108" i="23" s="1"/>
  <c r="J89" i="22"/>
  <c r="L88" i="22"/>
  <c r="J21" i="22"/>
  <c r="J103" i="22" s="1"/>
  <c r="K84" i="20"/>
  <c r="M86" i="20"/>
  <c r="K86" i="20"/>
  <c r="M86" i="19"/>
  <c r="K86" i="19"/>
  <c r="M84" i="19"/>
  <c r="K84" i="19"/>
  <c r="D87" i="19"/>
  <c r="M88" i="19"/>
  <c r="K88" i="19"/>
  <c r="K85" i="19"/>
  <c r="M85" i="19"/>
  <c r="L87" i="18"/>
  <c r="J87" i="18"/>
  <c r="L84" i="17"/>
  <c r="J84" i="17"/>
  <c r="D85" i="17"/>
  <c r="F87" i="17"/>
  <c r="D87" i="17" s="1"/>
  <c r="F88" i="17"/>
  <c r="D88" i="17" s="1"/>
  <c r="L84" i="16"/>
  <c r="J84" i="16"/>
  <c r="F88" i="16"/>
  <c r="D88" i="16" s="1"/>
  <c r="D85" i="16"/>
  <c r="F87" i="16"/>
  <c r="D87" i="16" s="1"/>
  <c r="L84" i="15"/>
  <c r="J84" i="15"/>
  <c r="G87" i="15"/>
  <c r="D87" i="15" s="1"/>
  <c r="G88" i="15"/>
  <c r="D88" i="15" s="1"/>
  <c r="D85" i="15"/>
  <c r="L22" i="25"/>
  <c r="J22" i="25"/>
  <c r="K104" i="27" l="1"/>
  <c r="M104" i="27"/>
  <c r="L104" i="25"/>
  <c r="K108" i="25" s="1"/>
  <c r="L108" i="25" s="1"/>
  <c r="L105" i="24"/>
  <c r="K109" i="24" s="1"/>
  <c r="L109" i="24" s="1"/>
  <c r="L103" i="22"/>
  <c r="K107" i="22" s="1"/>
  <c r="L107" i="22" s="1"/>
  <c r="M100" i="20"/>
  <c r="L104" i="20" s="1"/>
  <c r="M104" i="20" s="1"/>
  <c r="K85" i="20"/>
  <c r="K100" i="20" s="1"/>
  <c r="L102" i="18"/>
  <c r="K106" i="18" s="1"/>
  <c r="L106" i="18" s="1"/>
  <c r="J102" i="18"/>
  <c r="M108" i="27"/>
  <c r="M107" i="27"/>
  <c r="L104" i="26"/>
  <c r="L105" i="26" s="1"/>
  <c r="K111" i="26" s="1"/>
  <c r="L111" i="26" s="1"/>
  <c r="J104" i="25"/>
  <c r="J109" i="23"/>
  <c r="K109" i="23" s="1"/>
  <c r="K106" i="23"/>
  <c r="M87" i="19"/>
  <c r="M102" i="19" s="1"/>
  <c r="K87" i="19"/>
  <c r="K102" i="19" s="1"/>
  <c r="L88" i="17"/>
  <c r="J88" i="17"/>
  <c r="J87" i="17"/>
  <c r="L87" i="17"/>
  <c r="L85" i="17"/>
  <c r="J85" i="17"/>
  <c r="L85" i="16"/>
  <c r="J85" i="16"/>
  <c r="L88" i="16"/>
  <c r="J88" i="16"/>
  <c r="L87" i="16"/>
  <c r="J87" i="16"/>
  <c r="L85" i="15"/>
  <c r="J85" i="15"/>
  <c r="L88" i="15"/>
  <c r="J88" i="15"/>
  <c r="L87" i="15"/>
  <c r="J87" i="15"/>
  <c r="K108" i="23"/>
  <c r="M105" i="27" l="1"/>
  <c r="M114" i="27" s="1"/>
  <c r="K107" i="25"/>
  <c r="L107" i="25" s="1"/>
  <c r="L105" i="25"/>
  <c r="K112" i="25" s="1"/>
  <c r="L112" i="25" s="1"/>
  <c r="L106" i="24"/>
  <c r="K113" i="24" s="1"/>
  <c r="L113" i="24" s="1"/>
  <c r="K108" i="24"/>
  <c r="K106" i="22"/>
  <c r="L106" i="22" s="1"/>
  <c r="L104" i="22"/>
  <c r="K111" i="22" s="1"/>
  <c r="L111" i="22" s="1"/>
  <c r="L103" i="20"/>
  <c r="M103" i="20" s="1"/>
  <c r="M101" i="20"/>
  <c r="L108" i="20" s="1"/>
  <c r="M108" i="20" s="1"/>
  <c r="K105" i="18"/>
  <c r="L105" i="18" s="1"/>
  <c r="L103" i="18"/>
  <c r="K108" i="18" s="1"/>
  <c r="L108" i="18" s="1"/>
  <c r="J102" i="16"/>
  <c r="M111" i="27"/>
  <c r="M112" i="27"/>
  <c r="M113" i="27"/>
  <c r="K107" i="26"/>
  <c r="L107" i="26" s="1"/>
  <c r="K108" i="26"/>
  <c r="L108" i="26" s="1"/>
  <c r="K113" i="26"/>
  <c r="L113" i="26" s="1"/>
  <c r="K112" i="26"/>
  <c r="L112" i="26" s="1"/>
  <c r="K114" i="26"/>
  <c r="L114" i="26" s="1"/>
  <c r="K110" i="26"/>
  <c r="L110" i="26" s="1"/>
  <c r="J115" i="23"/>
  <c r="K115" i="23" s="1"/>
  <c r="J111" i="23"/>
  <c r="J114" i="23"/>
  <c r="K114" i="23" s="1"/>
  <c r="J113" i="23"/>
  <c r="K113" i="23" s="1"/>
  <c r="J112" i="23"/>
  <c r="K112" i="23" s="1"/>
  <c r="J102" i="17"/>
  <c r="L102" i="17"/>
  <c r="L106" i="19"/>
  <c r="M106" i="19" s="1"/>
  <c r="L105" i="19"/>
  <c r="M103" i="19"/>
  <c r="L102" i="16"/>
  <c r="L102" i="15"/>
  <c r="J102" i="15"/>
  <c r="L110" i="27" l="1"/>
  <c r="M110" i="27" s="1"/>
  <c r="M115" i="27" s="1"/>
  <c r="M116" i="27" s="1"/>
  <c r="M117" i="27" s="1"/>
  <c r="B7" i="13" s="1"/>
  <c r="K110" i="25"/>
  <c r="L110" i="25" s="1"/>
  <c r="K111" i="25"/>
  <c r="L111" i="25" s="1"/>
  <c r="K114" i="25"/>
  <c r="L114" i="25" s="1"/>
  <c r="K113" i="25"/>
  <c r="L113" i="25" s="1"/>
  <c r="L108" i="24"/>
  <c r="K114" i="24"/>
  <c r="L114" i="24" s="1"/>
  <c r="K115" i="24"/>
  <c r="L115" i="24" s="1"/>
  <c r="K111" i="24"/>
  <c r="L111" i="24" s="1"/>
  <c r="K112" i="24"/>
  <c r="L112" i="24" s="1"/>
  <c r="K110" i="22"/>
  <c r="L110" i="22" s="1"/>
  <c r="K112" i="22"/>
  <c r="L112" i="22" s="1"/>
  <c r="K113" i="22"/>
  <c r="L113" i="22" s="1"/>
  <c r="K109" i="22"/>
  <c r="L109" i="22" s="1"/>
  <c r="L109" i="20"/>
  <c r="M109" i="20" s="1"/>
  <c r="L106" i="20"/>
  <c r="M106" i="20" s="1"/>
  <c r="L110" i="20"/>
  <c r="M110" i="20" s="1"/>
  <c r="L107" i="20"/>
  <c r="M107" i="20" s="1"/>
  <c r="K112" i="18"/>
  <c r="L112" i="18" s="1"/>
  <c r="K110" i="18"/>
  <c r="L110" i="18" s="1"/>
  <c r="K111" i="18"/>
  <c r="L111" i="18" s="1"/>
  <c r="K109" i="18"/>
  <c r="L109" i="18" s="1"/>
  <c r="K115" i="26"/>
  <c r="L115" i="26"/>
  <c r="L116" i="26" s="1"/>
  <c r="L117" i="26" s="1"/>
  <c r="B6" i="13" s="1"/>
  <c r="K111" i="23"/>
  <c r="K116" i="23" s="1"/>
  <c r="K117" i="23" s="1"/>
  <c r="K118" i="23" s="1"/>
  <c r="J116" i="23"/>
  <c r="L103" i="17"/>
  <c r="K111" i="17" s="1"/>
  <c r="L111" i="17" s="1"/>
  <c r="K105" i="17"/>
  <c r="K106" i="17"/>
  <c r="L106" i="17" s="1"/>
  <c r="L111" i="19"/>
  <c r="M111" i="19" s="1"/>
  <c r="L110" i="19"/>
  <c r="M110" i="19" s="1"/>
  <c r="L109" i="19"/>
  <c r="M109" i="19" s="1"/>
  <c r="L112" i="19"/>
  <c r="M112" i="19" s="1"/>
  <c r="L108" i="19"/>
  <c r="M108" i="19" s="1"/>
  <c r="M105" i="19"/>
  <c r="K106" i="16"/>
  <c r="L106" i="16" s="1"/>
  <c r="K105" i="16"/>
  <c r="L103" i="16"/>
  <c r="K106" i="15"/>
  <c r="L106" i="15" s="1"/>
  <c r="L103" i="15"/>
  <c r="L115" i="27" l="1"/>
  <c r="L115" i="25"/>
  <c r="L116" i="25" s="1"/>
  <c r="L117" i="25" s="1"/>
  <c r="B5" i="13" s="1"/>
  <c r="K115" i="25"/>
  <c r="L116" i="24"/>
  <c r="L117" i="24" s="1"/>
  <c r="L118" i="24" s="1"/>
  <c r="B4" i="13" s="1"/>
  <c r="K116" i="24"/>
  <c r="K114" i="22"/>
  <c r="L114" i="22"/>
  <c r="L115" i="22" s="1"/>
  <c r="L116" i="22" s="1"/>
  <c r="B2" i="13" s="1"/>
  <c r="M111" i="20"/>
  <c r="M112" i="20" s="1"/>
  <c r="M113" i="20" s="1"/>
  <c r="B14" i="13" s="1"/>
  <c r="L111" i="20"/>
  <c r="L113" i="18"/>
  <c r="L114" i="18" s="1"/>
  <c r="L115" i="18" s="1"/>
  <c r="B12" i="13" s="1"/>
  <c r="K113" i="18"/>
  <c r="B3" i="13"/>
  <c r="L113" i="19"/>
  <c r="K112" i="17"/>
  <c r="L112" i="17" s="1"/>
  <c r="K109" i="17"/>
  <c r="L109" i="17" s="1"/>
  <c r="K110" i="17"/>
  <c r="L110" i="17" s="1"/>
  <c r="K108" i="17"/>
  <c r="L108" i="17" s="1"/>
  <c r="L105" i="17"/>
  <c r="M113" i="19"/>
  <c r="M114" i="19" s="1"/>
  <c r="M115" i="19" s="1"/>
  <c r="K111" i="16"/>
  <c r="L111" i="16" s="1"/>
  <c r="K112" i="16"/>
  <c r="L112" i="16" s="1"/>
  <c r="K110" i="16"/>
  <c r="L110" i="16" s="1"/>
  <c r="K108" i="16"/>
  <c r="L108" i="16" s="1"/>
  <c r="K109" i="16"/>
  <c r="L109" i="16" s="1"/>
  <c r="L105" i="16"/>
  <c r="K112" i="15"/>
  <c r="L112" i="15" s="1"/>
  <c r="K111" i="15"/>
  <c r="L111" i="15" s="1"/>
  <c r="K110" i="15"/>
  <c r="L110" i="15" s="1"/>
  <c r="K108" i="15"/>
  <c r="L108" i="15" s="1"/>
  <c r="K109" i="15"/>
  <c r="L109" i="15" s="1"/>
  <c r="L105" i="15"/>
  <c r="L113" i="15" l="1"/>
  <c r="L114" i="15" s="1"/>
  <c r="L115" i="15" s="1"/>
  <c r="K113" i="15"/>
  <c r="B8" i="13"/>
  <c r="B13" i="13"/>
  <c r="L113" i="17"/>
  <c r="L114" i="17" s="1"/>
  <c r="L115" i="17" s="1"/>
  <c r="B11" i="13" s="1"/>
  <c r="K113" i="17"/>
  <c r="K113" i="16"/>
  <c r="L114" i="16"/>
  <c r="L115" i="16" s="1"/>
  <c r="B10" i="13" l="1"/>
  <c r="B9" i="13"/>
  <c r="B15" i="13" l="1"/>
  <c r="B16" i="13" s="1"/>
</calcChain>
</file>

<file path=xl/sharedStrings.xml><?xml version="1.0" encoding="utf-8"?>
<sst xmlns="http://schemas.openxmlformats.org/spreadsheetml/2006/main" count="3001" uniqueCount="231">
  <si>
    <t>PZTS / EKV  - budova S</t>
  </si>
  <si>
    <t>PZTS / EKV  - budova I</t>
  </si>
  <si>
    <t>PZTS / EKV  - budova P</t>
  </si>
  <si>
    <t>EPS - požární signalizace - budova V</t>
  </si>
  <si>
    <t>EPS - požární signalizace - budova A</t>
  </si>
  <si>
    <t>EPS - požární signalizace - budova T</t>
  </si>
  <si>
    <t>EPS - požární signalizace - budova S</t>
  </si>
  <si>
    <t>EPS - požární signalizace - budova I</t>
  </si>
  <si>
    <t>EPS - požární signalizace - budova P</t>
  </si>
  <si>
    <t>Zboží</t>
  </si>
  <si>
    <t>CELKEM</t>
  </si>
  <si>
    <t>ks</t>
  </si>
  <si>
    <t xml:space="preserve">Demontáž stávajícího prvku EPS - vstupně/výstupní modul </t>
  </si>
  <si>
    <t>Demontáž stávajících kabelových tras</t>
  </si>
  <si>
    <t>m</t>
  </si>
  <si>
    <t>Montáž stávajícího prvku EPS - detektor, tlačítko, siréna</t>
  </si>
  <si>
    <t>Vstupně/výstupní modul (1 vstup), kompatabilní se stávajícím systémem Aritech FP286420</t>
  </si>
  <si>
    <t>Obj. kód</t>
  </si>
  <si>
    <t>1.np</t>
  </si>
  <si>
    <t>2.np</t>
  </si>
  <si>
    <t>3.np</t>
  </si>
  <si>
    <t>Demontáž stávajícího zdroje EPS</t>
  </si>
  <si>
    <t>Demontáž stávajícího prvku EPS - detektor, tlačítko, siréna</t>
  </si>
  <si>
    <t xml:space="preserve">Montáž stávajícího prvku EPS - vstupně/výstupní modul </t>
  </si>
  <si>
    <t>Vstupně/výstupní modul (1 výstup), kompatabilní se stávajícím systémem Aritech FP286420</t>
  </si>
  <si>
    <t>Úprava půdorysů - Grafická nadstavba</t>
  </si>
  <si>
    <t>Datový bod do grafické nadstavby - vyjmutí</t>
  </si>
  <si>
    <t>Datový bod do grafické nadstavby</t>
  </si>
  <si>
    <t>Ovl. Panel, popisné pole</t>
  </si>
  <si>
    <t>Rozšiřující karta dvou kruhových hlásičových linek</t>
  </si>
  <si>
    <t>Rozšiřující karta rozhraní MMI-BUS</t>
  </si>
  <si>
    <t>Rozšiřující karta rozhraní RS485 s redundancí, dvě rozhraní 10/100 Base-TX</t>
  </si>
  <si>
    <t>Rozšiřující karta osmi monitorovaných výstupů</t>
  </si>
  <si>
    <t>Rozšiřující karta osmi vstupů</t>
  </si>
  <si>
    <t>Rozšiřující karta šesnácti releových výstupů</t>
  </si>
  <si>
    <t>Akumulátor 12V/44Ah</t>
  </si>
  <si>
    <t>Externí plnohodnotný ovládací panel v plastovém krytu, redundantní sběrnice, bez výměnného popisného pole</t>
  </si>
  <si>
    <t>OPPO pro Českou republiku</t>
  </si>
  <si>
    <t>Nástěnná rozvodnice1150x972x500 se zach.funkce při požáru 30min.</t>
  </si>
  <si>
    <t>Napájecí zdroj 24V/5A</t>
  </si>
  <si>
    <t>Akumulátor 12V/17Ah</t>
  </si>
  <si>
    <t>Vstupně/výstupní modul, 1 monitorovaný výstup, 1 monitorovaný vstup</t>
  </si>
  <si>
    <t>Vstupně/výstupní modul, 4 monitorované vstupy</t>
  </si>
  <si>
    <t>Vstupně/výstupní modul, 4 releové výstupy</t>
  </si>
  <si>
    <t>Krabice pro moduly IP66 / rozměry: 130 x 94 x 57 mm</t>
  </si>
  <si>
    <t>Multisenzorový hlásič, integrovaný zkratový izolátor, autodetekce znečistění, IP44</t>
  </si>
  <si>
    <t>Patice pro adresné hlásice, přisazená montáž</t>
  </si>
  <si>
    <t>Patice pro adresné hlásice pro montáž do SDK podhledu</t>
  </si>
  <si>
    <t>Multisenzorový hlásič, integrovaný zkratový izolátor, autodetekce znečistění, IP44 - nad podhledem</t>
  </si>
  <si>
    <t>Patice pro adresné hlásice, LED indikace</t>
  </si>
  <si>
    <t>Optická LED indikace</t>
  </si>
  <si>
    <t>Optická LED indikace - kryt</t>
  </si>
  <si>
    <t>Identifikační štítek hlásiče</t>
  </si>
  <si>
    <t>Tlacítkový požární hlásič</t>
  </si>
  <si>
    <t>Multitonová siréna, červená s majákem</t>
  </si>
  <si>
    <t>Patice sirény</t>
  </si>
  <si>
    <t>Elektroinst. krabice s PO pro silové kabely, 101x101x63,5 mm, IP66, 2x5 svorek</t>
  </si>
  <si>
    <t>Připojení ovládaného zařízení</t>
  </si>
  <si>
    <t>Připojení el. pohonu vrat, automatických dveří, závory</t>
  </si>
  <si>
    <t>Bezpečnostní relé, cívka 24 V DC, kontakty 2Z + 1R/10 A</t>
  </si>
  <si>
    <t>Kabel PRAFlaCom F1x2x0,8 - KRUH</t>
  </si>
  <si>
    <t>Kabel PRAFlaCom F2x2x0,8 - KRUH</t>
  </si>
  <si>
    <t>Kabel PRAFlaCom F1x2x0,8 - KRUH stávající</t>
  </si>
  <si>
    <t>Kabel PRAFlaGuard 2x2x0.8 PH 30-R - KRUH OVL</t>
  </si>
  <si>
    <t>Kabel PRAFlaGuard 1x2x0.8 PH 30-R - SIR</t>
  </si>
  <si>
    <t>Kabel PRAFlaGuard 2x2x0.8 PH 30-R - SIR</t>
  </si>
  <si>
    <t>Kabel PRAFlaGuard 1x2x0.8 PH 30-R - SIR stávající</t>
  </si>
  <si>
    <t>Kabel PRAFlaGuard 2x2x0.8 PH 30-R - OVL</t>
  </si>
  <si>
    <t>Kabel PRAFlaGuard 4x2x0.8 PH 30-R - OPPO</t>
  </si>
  <si>
    <t>Příchytka pro 1 kabel - funkční trasa EN 8025</t>
  </si>
  <si>
    <t>Kabel FTP Cat.5E</t>
  </si>
  <si>
    <t>Kabelový žlab M2 100/50</t>
  </si>
  <si>
    <t>Spojka žlabu SZM 1</t>
  </si>
  <si>
    <t>Přepážka KPZM 50</t>
  </si>
  <si>
    <t>Spojka přepážky</t>
  </si>
  <si>
    <t>Podpěra PZMP 100</t>
  </si>
  <si>
    <t>Závitová tyč Závitová tyč 8mm/1m</t>
  </si>
  <si>
    <t>inst.krabice prům. 68</t>
  </si>
  <si>
    <t>inst.krabice KO125 E</t>
  </si>
  <si>
    <t>PVC trubka prům. 25</t>
  </si>
  <si>
    <t>PVC trubka prům. 32</t>
  </si>
  <si>
    <t>PVC trubka prům. 32 (stoupačka)</t>
  </si>
  <si>
    <t>Vyznačení kabelových tras</t>
  </si>
  <si>
    <t>Vysekání drážky do zdiva</t>
  </si>
  <si>
    <t>Uložení PVC trubky do drážky - stěna</t>
  </si>
  <si>
    <t>Zapravení omítek</t>
  </si>
  <si>
    <t>m2</t>
  </si>
  <si>
    <t>Výmalba po zapravení kabelových tras</t>
  </si>
  <si>
    <t>Prostup podlahou / stropem</t>
  </si>
  <si>
    <t>Prostup stěnou do 15cm</t>
  </si>
  <si>
    <t>Prostup stěnou nad 15cm</t>
  </si>
  <si>
    <t>Požární ucpávka prostupu</t>
  </si>
  <si>
    <t>Odvoz stavební sutě</t>
  </si>
  <si>
    <t>kpl</t>
  </si>
  <si>
    <t>Lešení / plošina  - doprava</t>
  </si>
  <si>
    <t xml:space="preserve">Lešení / plošina  pro instalaci tras </t>
  </si>
  <si>
    <t>den</t>
  </si>
  <si>
    <t>Programování, oživení systému</t>
  </si>
  <si>
    <t>Zaškolení obsluhy</t>
  </si>
  <si>
    <t>Revize EPS</t>
  </si>
  <si>
    <t>Drobný instalační materiál</t>
  </si>
  <si>
    <t>Měření v systému</t>
  </si>
  <si>
    <t>Celkem bez DPH:</t>
  </si>
  <si>
    <t>Ostatní náklady</t>
  </si>
  <si>
    <t>Zakrytí vybavení kanceláří fólií</t>
  </si>
  <si>
    <t>Hrubý úklid</t>
  </si>
  <si>
    <t>Zajištění standardů a dokumentace BOZP</t>
  </si>
  <si>
    <t>Autorský dozor</t>
  </si>
  <si>
    <t>Vedení projektu, koordinace, kontrolní dny</t>
  </si>
  <si>
    <t>Mimostaveništní doprava osob a materiálu</t>
  </si>
  <si>
    <t xml:space="preserve">Vytvoření podkladů pro dokumentaci skutečného provedení </t>
  </si>
  <si>
    <t>Dokumentace skutečného provedení</t>
  </si>
  <si>
    <t xml:space="preserve">INTEGRAL EvoxX MF </t>
  </si>
  <si>
    <t>MAPTXT-RA CS01</t>
  </si>
  <si>
    <t>B8-DXI2</t>
  </si>
  <si>
    <t>B8-BAF</t>
  </si>
  <si>
    <t>B8-NET2-485</t>
  </si>
  <si>
    <t>B8-OM8</t>
  </si>
  <si>
    <t>B8-IM8</t>
  </si>
  <si>
    <t>B8-MRI16</t>
  </si>
  <si>
    <t>AKKU 44</t>
  </si>
  <si>
    <t>B8-MMI-CIP</t>
  </si>
  <si>
    <t>MAPTXT CS01</t>
  </si>
  <si>
    <t>B5-EPI-FPCZ</t>
  </si>
  <si>
    <t>Celsion CW 6.3-30L</t>
  </si>
  <si>
    <t>2405ST-C</t>
  </si>
  <si>
    <t>AKKU 17</t>
  </si>
  <si>
    <t>BX-IOM</t>
  </si>
  <si>
    <t>BX-IM4</t>
  </si>
  <si>
    <t>BX-REL4</t>
  </si>
  <si>
    <t>GEH MOD2 IP66</t>
  </si>
  <si>
    <t>MTD 533X</t>
  </si>
  <si>
    <t>USB 502-6</t>
  </si>
  <si>
    <t>USB 502-20</t>
  </si>
  <si>
    <t>BX-UPI</t>
  </si>
  <si>
    <t>RAL 730RHE</t>
  </si>
  <si>
    <t>S USB501</t>
  </si>
  <si>
    <t>MCP545X-1R</t>
  </si>
  <si>
    <t>VTB-32E-DB-RB/AL</t>
  </si>
  <si>
    <t>DAB-R</t>
  </si>
  <si>
    <t>KOPOS KSK 100_PO</t>
  </si>
  <si>
    <t>4.np</t>
  </si>
  <si>
    <t>Rozšíření systémů PZTS / EKV</t>
  </si>
  <si>
    <t>PZTS / EKV  - budova V</t>
  </si>
  <si>
    <t>Demontáž stávajícího zdroje PZTS</t>
  </si>
  <si>
    <t>Demontáž stávajícího prvku PZTS - linkový modul, dveřní modul, čtečka</t>
  </si>
  <si>
    <t>Demontáž stávajícího prvku PZTS - detektor, magnet, tlačítko</t>
  </si>
  <si>
    <t>Zpětná montáž stávajícího zdroje PZTS</t>
  </si>
  <si>
    <t>Zpětná montáž stávajícího prvku PZTS - linkový modul, dveřní modul, čtečka</t>
  </si>
  <si>
    <t>Úprava stávajících kabelových tras</t>
  </si>
  <si>
    <t>Licence pro 1000 zón, 100 dveří, 1000 uživatelů, podsystémy - neomezeně, paměť událostí - neomezeně</t>
  </si>
  <si>
    <t>Rozšíření ústředny Dominus3 o 4 ADN sběrnice</t>
  </si>
  <si>
    <t>Sestava montážního boxu se systémovým zdrojem 12V/10A a prostorem pro AKU 28 Ah</t>
  </si>
  <si>
    <t>Akumulátor 12V 26Ah</t>
  </si>
  <si>
    <t>Jistič B/10A</t>
  </si>
  <si>
    <t>Svodič přepětí typu T3</t>
  </si>
  <si>
    <t>Úprava rozvaděče NN</t>
  </si>
  <si>
    <t>Kabel CYKY 3Cx1,5</t>
  </si>
  <si>
    <t>Koncentrátor v kovovém krytu pro 8 zón se 1 PGM výstup - kompatabilní s Dominus 3</t>
  </si>
  <si>
    <t>Koncentrátor v kovovém krytu pro 8 zón se 1 PGM výstup Integrovaný oddělovač/opakovač - kompatabilní s Dominus 3</t>
  </si>
  <si>
    <t>Montážní box pro 1x PZTS modul</t>
  </si>
  <si>
    <t>LCD klávesnice, dotykový ovládací panel, 2x Wiegand - kompatabilní s Dominus 3</t>
  </si>
  <si>
    <t>MW/PIR detektor s dosahem 15m - Stupeň 3</t>
  </si>
  <si>
    <t>Stropní duální PIR + MW detektor, dosah průměr 8m/360°, antimasking - Stupeň 3</t>
  </si>
  <si>
    <t>Akustický detektor tříštění skla s AM, dosah max. 9m - Stupeň 3</t>
  </si>
  <si>
    <t>Tísňové tlačítko - Stupeň 3</t>
  </si>
  <si>
    <t>Magnetický kontakt plastový, zápustný s pracovní mezerou 25mm, kabel 2m - Stupeň 3 (dveře)</t>
  </si>
  <si>
    <t>MG kontakt povrchový čtyřdrátový polarizovaný s pracovní mezerou 22mm, kabel 6m - Stupeň 3 (dveře)</t>
  </si>
  <si>
    <t>MG hliníkový vratový polar. s pracovní mezerou 35mm, kabel 6m, arm. hadice 1m  - Stupeň 3 (vrata)</t>
  </si>
  <si>
    <t>Propojovací krabice,16+2 šroubovací svorky do krabice KU68 - Stupeň 3</t>
  </si>
  <si>
    <t>Plastová nízká propojovací krabice, 7+1 pájecích svorek  - Stupeň 3</t>
  </si>
  <si>
    <t>Magnetický kontakt plastový, zápustný s pracovní mezerou 25mm, kabel 2m - Stupeň 3 (okna)</t>
  </si>
  <si>
    <t>Kabel Superbus out 4+2 (sběrnice)</t>
  </si>
  <si>
    <t>Kabel FI-H06 (detektory)</t>
  </si>
  <si>
    <t>Kabel CYA 2,5 R (nap.)</t>
  </si>
  <si>
    <t>Kabel CYA 2,5 Č (nap.)</t>
  </si>
  <si>
    <t>Dveřní modul, 2x čtečka, 2x relé, 4x vstup - kompatabilní s Dominus 3</t>
  </si>
  <si>
    <t>Čtečka bezkontaktní</t>
  </si>
  <si>
    <t>Čtečka bezkontaktní s PIN klávesnicí</t>
  </si>
  <si>
    <t>Odchodové PA tlačítko</t>
  </si>
  <si>
    <t>Elektromechanický zámek</t>
  </si>
  <si>
    <t xml:space="preserve">Systémový propojovací kabel </t>
  </si>
  <si>
    <t>Kabelová průchodka</t>
  </si>
  <si>
    <t>Samozavírač</t>
  </si>
  <si>
    <t>Kování KO-KL</t>
  </si>
  <si>
    <t>Kabel FTP Cat.5E (čtečky)</t>
  </si>
  <si>
    <t>Kabel FI-HX06/02 (tlačítka)</t>
  </si>
  <si>
    <t>Kabel VEZ 2x0,75+4x0,22 (zámky)</t>
  </si>
  <si>
    <t>PVC trubka prům. 16</t>
  </si>
  <si>
    <t>Revize PZTS</t>
  </si>
  <si>
    <t>Celková cena PZTS_EKV bez DPH</t>
  </si>
  <si>
    <t>Ústředna EPS, 16 kruhových linek – max. 4 000 prvků</t>
  </si>
  <si>
    <t>Celková cena za EPS bez DPH</t>
  </si>
  <si>
    <t>MJ</t>
  </si>
  <si>
    <t>Množství celkem</t>
  </si>
  <si>
    <t>EPS - požární signalizace  - Budova A</t>
  </si>
  <si>
    <t>Budova A</t>
  </si>
  <si>
    <t xml:space="preserve">Poř. č. </t>
  </si>
  <si>
    <t>inst.krabice prům. 97</t>
  </si>
  <si>
    <t>inst.krabice KT250</t>
  </si>
  <si>
    <t>Cena celkem za MJ a montážní jednotky v Kč bez DPH</t>
  </si>
  <si>
    <t>Cena celkem za ostatní náklady v Kč bez DPH</t>
  </si>
  <si>
    <t>Cena celkem za MJ, montážní jednotky a ostatní náklady v Kč bez DPH</t>
  </si>
  <si>
    <t>x</t>
  </si>
  <si>
    <t>PZTS / EKV - Budova A</t>
  </si>
  <si>
    <t>PZTS / EKV - Budova T</t>
  </si>
  <si>
    <t>Budova T</t>
  </si>
  <si>
    <t>EPS - požární signalizace  - BudovaT</t>
  </si>
  <si>
    <t>Poř.č.</t>
  </si>
  <si>
    <t>EPS - požární signalizace - Budova S</t>
  </si>
  <si>
    <t>Budova  S</t>
  </si>
  <si>
    <t>EPS - požární signalizace - Budova I</t>
  </si>
  <si>
    <t>Budova I</t>
  </si>
  <si>
    <t>EPS - požární signalizace - Budova P</t>
  </si>
  <si>
    <t>Budova P</t>
  </si>
  <si>
    <t>EPS - požární signalizace - Budova V</t>
  </si>
  <si>
    <t>Budova V</t>
  </si>
  <si>
    <t>PZTS - zabezpečovací systém - Budova A</t>
  </si>
  <si>
    <t>PZTS - zabezpečovací systém - Budova T</t>
  </si>
  <si>
    <t>Obj.kód</t>
  </si>
  <si>
    <t>PZTS - zabezpečovací systém - Budova S</t>
  </si>
  <si>
    <t>Budova S</t>
  </si>
  <si>
    <t>PZTS - zabezpečovací systém - Budova I</t>
  </si>
  <si>
    <t>PZTS - zabezpečovací systém - Budova P</t>
  </si>
  <si>
    <t>PZTS - zabezpečovací systém - Budova V</t>
  </si>
  <si>
    <t>Cena za MJ celkem v Kč bez DPH</t>
  </si>
  <si>
    <t>Cena za montážní jednotku v Kč bez DPH</t>
  </si>
  <si>
    <t>Cena za MJ v Kč bez DPH</t>
  </si>
  <si>
    <t>Cena za montážní jednotku celkem v Kč bez DPH</t>
  </si>
  <si>
    <t>Celková nabídková cena v Kč bez DPH</t>
  </si>
  <si>
    <t>Cena za MJ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</si>
</sst>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0_)"/>
    <numFmt numFmtId="167" formatCode="#,##0.0_);\(#,##0.0\)"/>
    <numFmt numFmtId="168" formatCode="_(* #,##0.0000_);_(* \(#,##0.0000\);_(* &quot;-&quot;??_);_(@_)"/>
    <numFmt numFmtId="169" formatCode="d/m/yy\ h:mm"/>
    <numFmt numFmtId="170" formatCode="#,##0&quot; F&quot;_);\(#,##0&quot; F&quot;\)"/>
    <numFmt numFmtId="171" formatCode="_(&quot;$&quot;* #,##0.00_);_(&quot;$&quot;* \(#,##0.00\);_(&quot;$&quot;* &quot;-&quot;??_);_(@_)"/>
    <numFmt numFmtId="172" formatCode="0.0%;\(0.0%\)"/>
    <numFmt numFmtId="173" formatCode="#,##0.0"/>
    <numFmt numFmtId="174" formatCode="_-* #,##0\ _F_-;\-* #,##0\ _F_-;_-* &quot;-&quot;\ _F_-;_-@_-"/>
    <numFmt numFmtId="175" formatCode="_-* #,##0.00\ _F_-;\-* #,##0.00\ _F_-;_-* &quot;-&quot;??\ _F_-;_-@_-"/>
    <numFmt numFmtId="176" formatCode="#,##0.00_);\(#,##0.00\)"/>
    <numFmt numFmtId="177" formatCode="_-* #,##0.00\ [$€]_-;\-* #,##0.00\ [$€]_-;_-* &quot;-&quot;??\ [$€]_-;_-@_-"/>
    <numFmt numFmtId="178" formatCode="#,##0.00&quot; F&quot;_);\(#,##0.00&quot; F&quot;\)"/>
    <numFmt numFmtId="179" formatCode="#,##0&quot; $&quot;;\-#,##0&quot; $&quot;"/>
    <numFmt numFmtId="180" formatCode="#,##0&quot; F&quot;_);[Red]\(#,##0&quot; F&quot;\)"/>
    <numFmt numFmtId="181" formatCode="#,##0.00&quot; F&quot;_);[Red]\(#,##0.00&quot; F&quot;\)"/>
    <numFmt numFmtId="182" formatCode="0.00_)"/>
    <numFmt numFmtId="183" formatCode="0%;\(0%\)"/>
    <numFmt numFmtId="184" formatCode="#,##0\ &quot;F&quot;;[Red]\-#,##0\ &quot;F&quot;"/>
    <numFmt numFmtId="185" formatCode="_(* #,##0.00_);_(* \(#,##0.00\);_(* &quot;-&quot;??_);_(@_)"/>
    <numFmt numFmtId="186" formatCode="_-* #,##0.00\ _D_M_-;\-* #,##0.00\ _D_M_-;_-* &quot;-&quot;??\ _D_M_-;_-@_-"/>
    <numFmt numFmtId="187" formatCode="_-* #,##0.00\ &quot;€&quot;_-;\-* #,##0.00\ &quot;€&quot;_-;_-* &quot;-&quot;??\ &quot;€&quot;_-;_-@_-"/>
  </numFmts>
  <fonts count="17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charset val="238"/>
    </font>
    <font>
      <sz val="9"/>
      <name val="Arial CE"/>
      <charset val="238"/>
    </font>
    <font>
      <u/>
      <sz val="10"/>
      <color indexed="12"/>
      <name val="Arial CE"/>
      <charset val="238"/>
    </font>
    <font>
      <sz val="8"/>
      <color indexed="8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Helv"/>
    </font>
    <font>
      <sz val="11"/>
      <color indexed="20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Helv"/>
      <charset val="204"/>
    </font>
    <font>
      <sz val="8"/>
      <name val="Arial"/>
      <family val="2"/>
    </font>
    <font>
      <sz val="8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name val="AvantGardeGothicE"/>
      <charset val="238"/>
    </font>
    <font>
      <vertAlign val="subscript"/>
      <sz val="10"/>
      <name val="Arial CE"/>
      <family val="2"/>
      <charset val="238"/>
    </font>
    <font>
      <sz val="10"/>
      <color indexed="16"/>
      <name val="MS Serif"/>
      <family val="1"/>
      <charset val="238"/>
    </font>
    <font>
      <b/>
      <sz val="12"/>
      <name val="Arial"/>
      <family val="2"/>
    </font>
    <font>
      <vertAlign val="superscript"/>
      <sz val="10"/>
      <name val="Arial CE"/>
      <family val="2"/>
      <charset val="238"/>
    </font>
    <font>
      <u/>
      <sz val="8"/>
      <color indexed="12"/>
      <name val="Times New Roman"/>
      <family val="1"/>
      <charset val="238"/>
    </font>
    <font>
      <sz val="12"/>
      <name val="Helv"/>
    </font>
    <font>
      <u/>
      <sz val="6"/>
      <color indexed="12"/>
      <name val="Arial"/>
      <family val="2"/>
    </font>
    <font>
      <u/>
      <sz val="6"/>
      <color indexed="36"/>
      <name val="Arial"/>
      <family val="2"/>
    </font>
    <font>
      <sz val="12"/>
      <color indexed="9"/>
      <name val="Helv"/>
    </font>
    <font>
      <sz val="12"/>
      <name val="Times New Roman CE"/>
      <charset val="238"/>
    </font>
    <font>
      <b/>
      <sz val="12"/>
      <name val="Times CE"/>
      <charset val="238"/>
    </font>
    <font>
      <b/>
      <sz val="9"/>
      <color indexed="39"/>
      <name val="Arial CE"/>
      <family val="2"/>
      <charset val="238"/>
    </font>
    <font>
      <sz val="7"/>
      <name val="Small Fonts"/>
      <family val="2"/>
      <charset val="238"/>
    </font>
    <font>
      <b/>
      <i/>
      <sz val="16"/>
      <name val="Helv"/>
    </font>
    <font>
      <sz val="10"/>
      <name val="Times New Roman"/>
      <family val="1"/>
      <charset val="238"/>
    </font>
    <font>
      <shadow/>
      <sz val="12"/>
      <name val="Times CE"/>
      <charset val="238"/>
    </font>
    <font>
      <sz val="10"/>
      <name val="Symbol"/>
      <family val="1"/>
      <charset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  <charset val="238"/>
    </font>
    <font>
      <sz val="9"/>
      <name val="ＭＳ Ｐゴシック"/>
      <family val="3"/>
    </font>
    <font>
      <sz val="11"/>
      <name val="ＭＳ Ｐゴシック"/>
      <charset val="12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23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9"/>
      <name val="Arial"/>
      <family val="2"/>
    </font>
    <font>
      <sz val="10"/>
      <name val="Helv"/>
      <charset val="238"/>
    </font>
    <font>
      <sz val="8.0500000000000007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Arial CE"/>
      <charset val="238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sz val="10"/>
      <color rgb="FF9C0006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theme="3"/>
      <name val="Arial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theme="3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8"/>
      <color theme="3"/>
      <name val="Cambria"/>
      <family val="2"/>
      <charset val="238"/>
      <scheme val="major"/>
    </font>
    <font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color rgb="FF9C65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sz val="10"/>
      <color rgb="FFFA7D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0061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rgb="FF3F3F76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0"/>
      <color rgb="FFFA7D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0"/>
      <color rgb="FF3F3F3F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i/>
      <sz val="10"/>
      <color rgb="FF7F7F7F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sz val="10"/>
      <color indexed="23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9"/>
      <color indexed="23"/>
      <name val="Verdana"/>
      <family val="2"/>
      <charset val="238"/>
    </font>
    <font>
      <sz val="10"/>
      <name val="Verdana"/>
      <family val="2"/>
      <charset val="238"/>
    </font>
    <font>
      <b/>
      <sz val="10"/>
      <color indexed="23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23"/>
      <name val="Verdana"/>
      <family val="2"/>
      <charset val="238"/>
    </font>
    <font>
      <b/>
      <sz val="11"/>
      <name val="Verdana"/>
      <family val="2"/>
      <charset val="238"/>
    </font>
    <font>
      <sz val="9"/>
      <color indexed="10"/>
      <name val="Verdana"/>
      <family val="2"/>
      <charset val="238"/>
    </font>
    <font>
      <b/>
      <sz val="9"/>
      <color indexed="10"/>
      <name val="Verdana"/>
      <family val="2"/>
      <charset val="238"/>
    </font>
    <font>
      <b/>
      <sz val="12"/>
      <name val="Arial CE"/>
      <charset val="238"/>
    </font>
    <font>
      <b/>
      <i/>
      <sz val="9"/>
      <name val="Verdana"/>
      <family val="2"/>
      <charset val="238"/>
    </font>
    <font>
      <i/>
      <sz val="11"/>
      <name val="Verdana"/>
      <family val="2"/>
      <charset val="238"/>
    </font>
    <font>
      <i/>
      <sz val="9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sz val="12"/>
      <name val="Verdana"/>
      <family val="2"/>
      <charset val="238"/>
    </font>
    <font>
      <sz val="8"/>
      <name val="Verdana"/>
      <family val="2"/>
      <charset val="238"/>
    </font>
    <font>
      <sz val="9"/>
      <color rgb="FF808080"/>
      <name val="Verdana"/>
      <family val="2"/>
      <charset val="238"/>
    </font>
    <font>
      <b/>
      <i/>
      <sz val="11"/>
      <name val="Verdana"/>
      <family val="2"/>
      <charset val="238"/>
    </font>
    <font>
      <b/>
      <sz val="9"/>
      <color indexed="23"/>
      <name val="Verdana"/>
      <family val="2"/>
      <charset val="238"/>
    </font>
    <font>
      <b/>
      <sz val="9"/>
      <color indexed="23"/>
      <name val="Arial CE"/>
      <family val="2"/>
      <charset val="238"/>
    </font>
    <font>
      <sz val="9"/>
      <color indexed="23"/>
      <name val="Arial CE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  <bgColor indexed="23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4679">
    <xf numFmtId="0" fontId="0" fillId="0" borderId="0"/>
    <xf numFmtId="0" fontId="19" fillId="0" borderId="0"/>
    <xf numFmtId="0" fontId="23" fillId="0" borderId="0"/>
    <xf numFmtId="0" fontId="23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8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61" fillId="2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100" fillId="59" borderId="0" applyNumberFormat="0" applyBorder="0" applyAlignment="0" applyProtection="0"/>
    <xf numFmtId="0" fontId="100" fillId="2" borderId="0" applyNumberFormat="0" applyBorder="0" applyAlignment="0" applyProtection="0"/>
    <xf numFmtId="0" fontId="99" fillId="2" borderId="0" applyNumberFormat="0" applyBorder="0" applyAlignment="0" applyProtection="0"/>
    <xf numFmtId="0" fontId="61" fillId="2" borderId="0" applyNumberFormat="0" applyBorder="0" applyAlignment="0" applyProtection="0"/>
    <xf numFmtId="0" fontId="99" fillId="2" borderId="0" applyNumberFormat="0" applyBorder="0" applyAlignment="0" applyProtection="0"/>
    <xf numFmtId="0" fontId="61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61" fillId="3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61" fillId="4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100" fillId="60" borderId="0" applyNumberFormat="0" applyBorder="0" applyAlignment="0" applyProtection="0"/>
    <xf numFmtId="0" fontId="100" fillId="4" borderId="0" applyNumberFormat="0" applyBorder="0" applyAlignment="0" applyProtection="0"/>
    <xf numFmtId="0" fontId="99" fillId="4" borderId="0" applyNumberFormat="0" applyBorder="0" applyAlignment="0" applyProtection="0"/>
    <xf numFmtId="0" fontId="61" fillId="4" borderId="0" applyNumberFormat="0" applyBorder="0" applyAlignment="0" applyProtection="0"/>
    <xf numFmtId="0" fontId="99" fillId="4" borderId="0" applyNumberFormat="0" applyBorder="0" applyAlignment="0" applyProtection="0"/>
    <xf numFmtId="0" fontId="61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61" fillId="5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61" fillId="6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100" fillId="61" borderId="0" applyNumberFormat="0" applyBorder="0" applyAlignment="0" applyProtection="0"/>
    <xf numFmtId="0" fontId="100" fillId="6" borderId="0" applyNumberFormat="0" applyBorder="0" applyAlignment="0" applyProtection="0"/>
    <xf numFmtId="0" fontId="99" fillId="6" borderId="0" applyNumberFormat="0" applyBorder="0" applyAlignment="0" applyProtection="0"/>
    <xf numFmtId="0" fontId="61" fillId="6" borderId="0" applyNumberFormat="0" applyBorder="0" applyAlignment="0" applyProtection="0"/>
    <xf numFmtId="0" fontId="99" fillId="6" borderId="0" applyNumberFormat="0" applyBorder="0" applyAlignment="0" applyProtection="0"/>
    <xf numFmtId="0" fontId="61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61" fillId="7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61" fillId="8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100" fillId="62" borderId="0" applyNumberFormat="0" applyBorder="0" applyAlignment="0" applyProtection="0"/>
    <xf numFmtId="0" fontId="100" fillId="8" borderId="0" applyNumberFormat="0" applyBorder="0" applyAlignment="0" applyProtection="0"/>
    <xf numFmtId="0" fontId="99" fillId="8" borderId="0" applyNumberFormat="0" applyBorder="0" applyAlignment="0" applyProtection="0"/>
    <xf numFmtId="0" fontId="61" fillId="8" borderId="0" applyNumberFormat="0" applyBorder="0" applyAlignment="0" applyProtection="0"/>
    <xf numFmtId="0" fontId="99" fillId="8" borderId="0" applyNumberFormat="0" applyBorder="0" applyAlignment="0" applyProtection="0"/>
    <xf numFmtId="0" fontId="61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61" fillId="9" borderId="0" applyNumberFormat="0" applyBorder="0" applyAlignment="0" applyProtection="0"/>
    <xf numFmtId="0" fontId="99" fillId="63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100" fillId="63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99" fillId="64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00" fillId="64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2" borderId="0" applyNumberFormat="0" applyBorder="0" applyAlignment="0" applyProtection="0"/>
    <xf numFmtId="0" fontId="61" fillId="4" borderId="0" applyNumberFormat="0" applyBorder="0" applyAlignment="0" applyProtection="0"/>
    <xf numFmtId="0" fontId="61" fillId="6" borderId="0" applyNumberFormat="0" applyBorder="0" applyAlignment="0" applyProtection="0"/>
    <xf numFmtId="0" fontId="61" fillId="8" borderId="0" applyNumberFormat="0" applyBorder="0" applyAlignment="0" applyProtection="0"/>
    <xf numFmtId="0" fontId="61" fillId="10" borderId="0" applyNumberFormat="0" applyBorder="0" applyAlignment="0" applyProtection="0"/>
    <xf numFmtId="0" fontId="61" fillId="12" borderId="0" applyNumberFormat="0" applyBorder="0" applyAlignment="0" applyProtection="0"/>
    <xf numFmtId="0" fontId="99" fillId="6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00" fillId="65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99" fillId="6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100" fillId="6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61" fillId="18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100" fillId="67" borderId="0" applyNumberFormat="0" applyBorder="0" applyAlignment="0" applyProtection="0"/>
    <xf numFmtId="0" fontId="100" fillId="18" borderId="0" applyNumberFormat="0" applyBorder="0" applyAlignment="0" applyProtection="0"/>
    <xf numFmtId="0" fontId="99" fillId="18" borderId="0" applyNumberFormat="0" applyBorder="0" applyAlignment="0" applyProtection="0"/>
    <xf numFmtId="0" fontId="61" fillId="18" borderId="0" applyNumberFormat="0" applyBorder="0" applyAlignment="0" applyProtection="0"/>
    <xf numFmtId="0" fontId="99" fillId="18" borderId="0" applyNumberFormat="0" applyBorder="0" applyAlignment="0" applyProtection="0"/>
    <xf numFmtId="0" fontId="61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61" fillId="19" borderId="0" applyNumberFormat="0" applyBorder="0" applyAlignment="0" applyProtection="0"/>
    <xf numFmtId="0" fontId="99" fillId="6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100" fillId="6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99" fillId="6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00" fillId="69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99" fillId="7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100" fillId="7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14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8" borderId="0" applyNumberFormat="0" applyBorder="0" applyAlignment="0" applyProtection="0"/>
    <xf numFmtId="0" fontId="61" fillId="14" borderId="0" applyNumberFormat="0" applyBorder="0" applyAlignment="0" applyProtection="0"/>
    <xf numFmtId="0" fontId="61" fillId="20" borderId="0" applyNumberFormat="0" applyBorder="0" applyAlignment="0" applyProtection="0"/>
    <xf numFmtId="0" fontId="101" fillId="71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102" fillId="7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101" fillId="72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102" fillId="72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101" fillId="73" borderId="0" applyNumberFormat="0" applyBorder="0" applyAlignment="0" applyProtection="0"/>
    <xf numFmtId="0" fontId="101" fillId="73" borderId="0" applyNumberFormat="0" applyBorder="0" applyAlignment="0" applyProtection="0"/>
    <xf numFmtId="0" fontId="62" fillId="18" borderId="0" applyNumberFormat="0" applyBorder="0" applyAlignment="0" applyProtection="0"/>
    <xf numFmtId="0" fontId="101" fillId="73" borderId="0" applyNumberFormat="0" applyBorder="0" applyAlignment="0" applyProtection="0"/>
    <xf numFmtId="0" fontId="101" fillId="18" borderId="0" applyNumberFormat="0" applyBorder="0" applyAlignment="0" applyProtection="0"/>
    <xf numFmtId="0" fontId="102" fillId="73" borderId="0" applyNumberFormat="0" applyBorder="0" applyAlignment="0" applyProtection="0"/>
    <xf numFmtId="0" fontId="102" fillId="18" borderId="0" applyNumberFormat="0" applyBorder="0" applyAlignment="0" applyProtection="0"/>
    <xf numFmtId="0" fontId="101" fillId="18" borderId="0" applyNumberFormat="0" applyBorder="0" applyAlignment="0" applyProtection="0"/>
    <xf numFmtId="0" fontId="62" fillId="18" borderId="0" applyNumberFormat="0" applyBorder="0" applyAlignment="0" applyProtection="0"/>
    <xf numFmtId="0" fontId="101" fillId="18" borderId="0" applyNumberFormat="0" applyBorder="0" applyAlignment="0" applyProtection="0"/>
    <xf numFmtId="0" fontId="62" fillId="18" borderId="0" applyNumberFormat="0" applyBorder="0" applyAlignment="0" applyProtection="0"/>
    <xf numFmtId="0" fontId="101" fillId="18" borderId="0" applyNumberFormat="0" applyBorder="0" applyAlignment="0" applyProtection="0"/>
    <xf numFmtId="0" fontId="101" fillId="18" borderId="0" applyNumberFormat="0" applyBorder="0" applyAlignment="0" applyProtection="0"/>
    <xf numFmtId="0" fontId="101" fillId="18" borderId="0" applyNumberFormat="0" applyBorder="0" applyAlignment="0" applyProtection="0"/>
    <xf numFmtId="0" fontId="101" fillId="18" borderId="0" applyNumberFormat="0" applyBorder="0" applyAlignment="0" applyProtection="0"/>
    <xf numFmtId="0" fontId="101" fillId="18" borderId="0" applyNumberFormat="0" applyBorder="0" applyAlignment="0" applyProtection="0"/>
    <xf numFmtId="0" fontId="101" fillId="18" borderId="0" applyNumberFormat="0" applyBorder="0" applyAlignment="0" applyProtection="0"/>
    <xf numFmtId="0" fontId="62" fillId="19" borderId="0" applyNumberFormat="0" applyBorder="0" applyAlignment="0" applyProtection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62" fillId="24" borderId="0" applyNumberFormat="0" applyBorder="0" applyAlignment="0" applyProtection="0"/>
    <xf numFmtId="0" fontId="101" fillId="74" borderId="0" applyNumberFormat="0" applyBorder="0" applyAlignment="0" applyProtection="0"/>
    <xf numFmtId="0" fontId="101" fillId="24" borderId="0" applyNumberFormat="0" applyBorder="0" applyAlignment="0" applyProtection="0"/>
    <xf numFmtId="0" fontId="102" fillId="74" borderId="0" applyNumberFormat="0" applyBorder="0" applyAlignment="0" applyProtection="0"/>
    <xf numFmtId="0" fontId="102" fillId="24" borderId="0" applyNumberFormat="0" applyBorder="0" applyAlignment="0" applyProtection="0"/>
    <xf numFmtId="0" fontId="101" fillId="24" borderId="0" applyNumberFormat="0" applyBorder="0" applyAlignment="0" applyProtection="0"/>
    <xf numFmtId="0" fontId="62" fillId="24" borderId="0" applyNumberFormat="0" applyBorder="0" applyAlignment="0" applyProtection="0"/>
    <xf numFmtId="0" fontId="101" fillId="24" borderId="0" applyNumberFormat="0" applyBorder="0" applyAlignment="0" applyProtection="0"/>
    <xf numFmtId="0" fontId="62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62" fillId="25" borderId="0" applyNumberFormat="0" applyBorder="0" applyAlignment="0" applyProtection="0"/>
    <xf numFmtId="0" fontId="101" fillId="75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102" fillId="7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101" fillId="76" borderId="0" applyNumberFormat="0" applyBorder="0" applyAlignment="0" applyProtection="0"/>
    <xf numFmtId="0" fontId="101" fillId="76" borderId="0" applyNumberFormat="0" applyBorder="0" applyAlignment="0" applyProtection="0"/>
    <xf numFmtId="0" fontId="62" fillId="28" borderId="0" applyNumberFormat="0" applyBorder="0" applyAlignment="0" applyProtection="0"/>
    <xf numFmtId="0" fontId="101" fillId="76" borderId="0" applyNumberFormat="0" applyBorder="0" applyAlignment="0" applyProtection="0"/>
    <xf numFmtId="0" fontId="101" fillId="28" borderId="0" applyNumberFormat="0" applyBorder="0" applyAlignment="0" applyProtection="0"/>
    <xf numFmtId="0" fontId="102" fillId="76" borderId="0" applyNumberFormat="0" applyBorder="0" applyAlignment="0" applyProtection="0"/>
    <xf numFmtId="0" fontId="102" fillId="28" borderId="0" applyNumberFormat="0" applyBorder="0" applyAlignment="0" applyProtection="0"/>
    <xf numFmtId="0" fontId="101" fillId="28" borderId="0" applyNumberFormat="0" applyBorder="0" applyAlignment="0" applyProtection="0"/>
    <xf numFmtId="0" fontId="62" fillId="28" borderId="0" applyNumberFormat="0" applyBorder="0" applyAlignment="0" applyProtection="0"/>
    <xf numFmtId="0" fontId="101" fillId="28" borderId="0" applyNumberFormat="0" applyBorder="0" applyAlignment="0" applyProtection="0"/>
    <xf numFmtId="0" fontId="62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22" borderId="0" applyNumberFormat="0" applyBorder="0" applyAlignment="0" applyProtection="0"/>
    <xf numFmtId="0" fontId="62" fillId="16" borderId="0" applyNumberFormat="0" applyBorder="0" applyAlignment="0" applyProtection="0"/>
    <xf numFmtId="0" fontId="62" fillId="18" borderId="0" applyNumberFormat="0" applyBorder="0" applyAlignment="0" applyProtection="0"/>
    <xf numFmtId="0" fontId="62" fillId="24" borderId="0" applyNumberFormat="0" applyBorder="0" applyAlignment="0" applyProtection="0"/>
    <xf numFmtId="0" fontId="62" fillId="26" borderId="0" applyNumberFormat="0" applyBorder="0" applyAlignment="0" applyProtection="0"/>
    <xf numFmtId="0" fontId="62" fillId="28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4" borderId="0" applyNumberFormat="0" applyBorder="0" applyAlignment="0" applyProtection="0"/>
    <xf numFmtId="0" fontId="62" fillId="26" borderId="0" applyNumberFormat="0" applyBorder="0" applyAlignment="0" applyProtection="0"/>
    <xf numFmtId="0" fontId="62" fillId="33" borderId="0" applyNumberFormat="0" applyBorder="0" applyAlignment="0" applyProtection="0"/>
    <xf numFmtId="0" fontId="25" fillId="0" borderId="0">
      <alignment horizontal="center" wrapText="1"/>
      <protection locked="0"/>
    </xf>
    <xf numFmtId="0" fontId="20" fillId="4" borderId="0" applyNumberFormat="0" applyBorder="0" applyAlignment="0" applyProtection="0"/>
    <xf numFmtId="166" fontId="21" fillId="0" borderId="0"/>
    <xf numFmtId="0" fontId="13" fillId="0" borderId="0" applyNumberFormat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67" fontId="19" fillId="0" borderId="0" applyFill="0" applyBorder="0" applyAlignment="0"/>
    <xf numFmtId="168" fontId="19" fillId="0" borderId="0" applyFill="0" applyBorder="0" applyAlignment="0"/>
    <xf numFmtId="169" fontId="17" fillId="0" borderId="0" applyFill="0" applyBorder="0" applyAlignment="0"/>
    <xf numFmtId="169" fontId="17" fillId="0" borderId="0" applyFill="0" applyBorder="0" applyAlignment="0"/>
    <xf numFmtId="169" fontId="17" fillId="0" borderId="0" applyFill="0" applyBorder="0" applyAlignment="0"/>
    <xf numFmtId="169" fontId="17" fillId="0" borderId="0" applyFill="0" applyBorder="0" applyAlignment="0"/>
    <xf numFmtId="170" fontId="17" fillId="0" borderId="0" applyFill="0" applyBorder="0" applyAlignment="0"/>
    <xf numFmtId="170" fontId="17" fillId="0" borderId="0" applyFill="0" applyBorder="0" applyAlignment="0"/>
    <xf numFmtId="170" fontId="17" fillId="0" borderId="0" applyFill="0" applyBorder="0" applyAlignment="0"/>
    <xf numFmtId="170" fontId="17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67" fontId="19" fillId="0" borderId="0" applyFill="0" applyBorder="0" applyAlignment="0"/>
    <xf numFmtId="0" fontId="74" fillId="34" borderId="1" applyNumberFormat="0" applyAlignment="0" applyProtection="0"/>
    <xf numFmtId="0" fontId="103" fillId="0" borderId="2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104" fillId="0" borderId="22" applyNumberFormat="0" applyFill="0" applyAlignment="0" applyProtection="0"/>
    <xf numFmtId="0" fontId="63" fillId="0" borderId="2" applyNumberFormat="0" applyFill="0" applyAlignment="0" applyProtection="0"/>
    <xf numFmtId="165" fontId="26" fillId="0" borderId="0"/>
    <xf numFmtId="165" fontId="27" fillId="35" borderId="3"/>
    <xf numFmtId="165" fontId="28" fillId="0" borderId="4"/>
    <xf numFmtId="173" fontId="29" fillId="0" borderId="0" applyFill="0" applyBorder="0" applyProtection="0">
      <alignment horizontal="right"/>
    </xf>
    <xf numFmtId="41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4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4" fontId="32" fillId="0" borderId="0"/>
    <xf numFmtId="176" fontId="21" fillId="0" borderId="0"/>
    <xf numFmtId="14" fontId="33" fillId="0" borderId="0" applyFill="0" applyBorder="0" applyAlignment="0"/>
    <xf numFmtId="0" fontId="34" fillId="0" borderId="0"/>
    <xf numFmtId="186" fontId="17" fillId="0" borderId="0" applyFont="0" applyFill="0" applyBorder="0" applyAlignment="0" applyProtection="0"/>
    <xf numFmtId="0" fontId="35" fillId="0" borderId="0">
      <alignment vertical="center"/>
    </xf>
    <xf numFmtId="171" fontId="19" fillId="0" borderId="0" applyFill="0" applyBorder="0" applyAlignment="0"/>
    <xf numFmtId="167" fontId="19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67" fontId="19" fillId="0" borderId="0" applyFill="0" applyBorder="0" applyAlignment="0"/>
    <xf numFmtId="0" fontId="36" fillId="0" borderId="0" applyNumberFormat="0" applyAlignment="0">
      <alignment horizontal="left"/>
    </xf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1" fillId="6" borderId="0" applyNumberFormat="0" applyBorder="0" applyAlignment="0" applyProtection="0"/>
    <xf numFmtId="38" fontId="24" fillId="35" borderId="0" applyNumberFormat="0" applyBorder="0" applyAlignment="0" applyProtection="0"/>
    <xf numFmtId="0" fontId="37" fillId="0" borderId="5" applyNumberFormat="0" applyAlignment="0" applyProtection="0">
      <alignment horizontal="left" vertical="center"/>
    </xf>
    <xf numFmtId="0" fontId="37" fillId="0" borderId="6">
      <alignment horizontal="left" vertical="center"/>
    </xf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4" fillId="36" borderId="10" applyNumberFormat="0" applyAlignment="0" applyProtection="0"/>
    <xf numFmtId="0" fontId="107" fillId="77" borderId="0" applyNumberFormat="0" applyBorder="0" applyAlignment="0" applyProtection="0"/>
    <xf numFmtId="0" fontId="20" fillId="4" borderId="0" applyNumberFormat="0" applyBorder="0" applyAlignment="0" applyProtection="0"/>
    <xf numFmtId="0" fontId="108" fillId="77" borderId="0" applyNumberFormat="0" applyBorder="0" applyAlignment="0" applyProtection="0"/>
    <xf numFmtId="0" fontId="20" fillId="5" borderId="0" applyNumberFormat="0" applyBorder="0" applyAlignment="0" applyProtection="0"/>
    <xf numFmtId="0" fontId="73" fillId="12" borderId="1" applyNumberFormat="0" applyAlignment="0" applyProtection="0"/>
    <xf numFmtId="10" fontId="24" fillId="37" borderId="11" applyNumberFormat="0" applyBorder="0" applyAlignment="0" applyProtection="0"/>
    <xf numFmtId="167" fontId="40" fillId="38" borderId="0"/>
    <xf numFmtId="0" fontId="109" fillId="78" borderId="23" applyNumberFormat="0" applyAlignment="0" applyProtection="0"/>
    <xf numFmtId="0" fontId="64" fillId="36" borderId="10" applyNumberFormat="0" applyAlignment="0" applyProtection="0"/>
    <xf numFmtId="0" fontId="64" fillId="36" borderId="10" applyNumberFormat="0" applyAlignment="0" applyProtection="0"/>
    <xf numFmtId="0" fontId="110" fillId="78" borderId="23" applyNumberFormat="0" applyAlignment="0" applyProtection="0"/>
    <xf numFmtId="0" fontId="64" fillId="36" borderId="10" applyNumberFormat="0" applyAlignment="0" applyProtection="0"/>
    <xf numFmtId="0" fontId="64" fillId="39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1" fontId="19" fillId="0" borderId="0" applyFill="0" applyBorder="0" applyAlignment="0"/>
    <xf numFmtId="167" fontId="19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67" fontId="19" fillId="0" borderId="0" applyFill="0" applyBorder="0" applyAlignment="0"/>
    <xf numFmtId="0" fontId="70" fillId="0" borderId="12" applyNumberFormat="0" applyFill="0" applyAlignment="0" applyProtection="0"/>
    <xf numFmtId="167" fontId="43" fillId="40" borderId="0"/>
    <xf numFmtId="44" fontId="1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0" fontId="111" fillId="0" borderId="24" applyNumberFormat="0" applyFill="0" applyAlignment="0" applyProtection="0"/>
    <xf numFmtId="0" fontId="65" fillId="0" borderId="7" applyNumberFormat="0" applyFill="0" applyAlignment="0" applyProtection="0"/>
    <xf numFmtId="0" fontId="65" fillId="0" borderId="7" applyNumberFormat="0" applyFill="0" applyAlignment="0" applyProtection="0"/>
    <xf numFmtId="0" fontId="112" fillId="0" borderId="24" applyNumberFormat="0" applyFill="0" applyAlignment="0" applyProtection="0"/>
    <xf numFmtId="0" fontId="65" fillId="0" borderId="7" applyNumberFormat="0" applyFill="0" applyAlignment="0" applyProtection="0"/>
    <xf numFmtId="0" fontId="113" fillId="0" borderId="25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114" fillId="0" borderId="25" applyNumberFormat="0" applyFill="0" applyAlignment="0" applyProtection="0"/>
    <xf numFmtId="0" fontId="66" fillId="0" borderId="8" applyNumberFormat="0" applyFill="0" applyAlignment="0" applyProtection="0"/>
    <xf numFmtId="0" fontId="115" fillId="0" borderId="26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116" fillId="0" borderId="26" applyNumberFormat="0" applyFill="0" applyAlignment="0" applyProtection="0"/>
    <xf numFmtId="0" fontId="67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6" fillId="0" borderId="0" applyNumberFormat="0"/>
    <xf numFmtId="0" fontId="69" fillId="41" borderId="0" applyNumberFormat="0" applyBorder="0" applyAlignment="0" applyProtection="0"/>
    <xf numFmtId="0" fontId="121" fillId="79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22" fillId="79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37" fontId="47" fillId="0" borderId="0"/>
    <xf numFmtId="0" fontId="14" fillId="0" borderId="0" applyNumberFormat="0" applyFill="0" applyBorder="0" applyAlignment="0" applyProtection="0"/>
    <xf numFmtId="182" fontId="48" fillId="0" borderId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/>
    <xf numFmtId="0" fontId="18" fillId="0" borderId="0"/>
    <xf numFmtId="0" fontId="99" fillId="0" borderId="0"/>
    <xf numFmtId="0" fontId="83" fillId="0" borderId="0"/>
    <xf numFmtId="0" fontId="17" fillId="0" borderId="0"/>
    <xf numFmtId="0" fontId="14" fillId="0" borderId="0"/>
    <xf numFmtId="0" fontId="21" fillId="0" borderId="0"/>
    <xf numFmtId="0" fontId="17" fillId="0" borderId="0"/>
    <xf numFmtId="0" fontId="17" fillId="0" borderId="0"/>
    <xf numFmtId="0" fontId="10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Protection="0"/>
    <xf numFmtId="0" fontId="21" fillId="0" borderId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4" fillId="0" borderId="0" applyProtection="0"/>
    <xf numFmtId="0" fontId="21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1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1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9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9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96" fillId="0" borderId="0"/>
    <xf numFmtId="0" fontId="96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8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8" fillId="0" borderId="0"/>
    <xf numFmtId="0" fontId="21" fillId="0" borderId="0"/>
    <xf numFmtId="0" fontId="14" fillId="0" borderId="0"/>
    <xf numFmtId="0" fontId="18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8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1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1" fillId="0" borderId="0"/>
    <xf numFmtId="0" fontId="14" fillId="0" borderId="0"/>
    <xf numFmtId="0" fontId="14" fillId="0" borderId="0"/>
    <xf numFmtId="0" fontId="21" fillId="0" borderId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91" fillId="0" borderId="0" applyFill="0"/>
    <xf numFmtId="0" fontId="17" fillId="0" borderId="0" applyFill="0"/>
    <xf numFmtId="0" fontId="17" fillId="0" borderId="0" applyFill="0"/>
    <xf numFmtId="0" fontId="91" fillId="0" borderId="0" applyFill="0"/>
    <xf numFmtId="0" fontId="17" fillId="0" borderId="0" applyFill="0"/>
    <xf numFmtId="0" fontId="21" fillId="0" borderId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123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3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123" fillId="0" borderId="0"/>
    <xf numFmtId="0" fontId="99" fillId="0" borderId="0"/>
    <xf numFmtId="0" fontId="17" fillId="0" borderId="0"/>
    <xf numFmtId="0" fontId="17" fillId="0" borderId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95" fillId="0" borderId="0" applyFill="0" applyProtection="0"/>
    <xf numFmtId="0" fontId="95" fillId="0" borderId="0" applyFill="0" applyProtection="0"/>
    <xf numFmtId="0" fontId="61" fillId="0" borderId="0" applyFill="0" applyProtection="0"/>
    <xf numFmtId="0" fontId="123" fillId="0" borderId="0"/>
    <xf numFmtId="0" fontId="99" fillId="0" borderId="0"/>
    <xf numFmtId="0" fontId="17" fillId="0" borderId="0"/>
    <xf numFmtId="0" fontId="17" fillId="0" borderId="0"/>
    <xf numFmtId="0" fontId="123" fillId="0" borderId="0"/>
    <xf numFmtId="0" fontId="99" fillId="0" borderId="0"/>
    <xf numFmtId="0" fontId="83" fillId="0" borderId="0"/>
    <xf numFmtId="0" fontId="99" fillId="0" borderId="0"/>
    <xf numFmtId="0" fontId="83" fillId="0" borderId="0"/>
    <xf numFmtId="0" fontId="14" fillId="0" borderId="0"/>
    <xf numFmtId="0" fontId="61" fillId="43" borderId="13" applyNumberFormat="0" applyFont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75" fillId="34" borderId="14" applyNumberFormat="0" applyAlignment="0" applyProtection="0"/>
    <xf numFmtId="14" fontId="25" fillId="0" borderId="0">
      <alignment horizontal="center" wrapText="1"/>
      <protection locked="0"/>
    </xf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83" fontId="22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0" fillId="0" borderId="0">
      <alignment wrapText="1"/>
    </xf>
    <xf numFmtId="0" fontId="13" fillId="0" borderId="15">
      <alignment horizontal="justify" vertical="center" wrapText="1"/>
      <protection locked="0"/>
    </xf>
    <xf numFmtId="0" fontId="77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14" fillId="43" borderId="13" applyNumberFormat="0" applyFont="0" applyAlignment="0" applyProtection="0"/>
    <xf numFmtId="0" fontId="14" fillId="43" borderId="13" applyNumberFormat="0" applyFont="0" applyAlignment="0" applyProtection="0"/>
    <xf numFmtId="0" fontId="21" fillId="43" borderId="13" applyNumberFormat="0" applyFont="0" applyAlignment="0" applyProtection="0"/>
    <xf numFmtId="0" fontId="21" fillId="43" borderId="13" applyNumberFormat="0" applyFont="0" applyAlignment="0" applyProtection="0"/>
    <xf numFmtId="0" fontId="21" fillId="43" borderId="13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77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8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77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8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2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8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14" fillId="43" borderId="13" applyNumberFormat="0" applyFont="0" applyAlignment="0" applyProtection="0"/>
    <xf numFmtId="0" fontId="14" fillId="43" borderId="13" applyNumberFormat="0" applyFont="0" applyAlignment="0" applyProtection="0"/>
    <xf numFmtId="0" fontId="21" fillId="43" borderId="13" applyNumberFormat="0" applyFont="0" applyAlignment="0" applyProtection="0"/>
    <xf numFmtId="0" fontId="21" fillId="43" borderId="13" applyNumberFormat="0" applyFont="0" applyAlignment="0" applyProtection="0"/>
    <xf numFmtId="0" fontId="21" fillId="43" borderId="13" applyNumberFormat="0" applyFont="0" applyAlignment="0" applyProtection="0"/>
    <xf numFmtId="0" fontId="61" fillId="43" borderId="13" applyNumberFormat="0" applyFont="0" applyAlignment="0" applyProtection="0"/>
    <xf numFmtId="0" fontId="61" fillId="43" borderId="13" applyNumberFormat="0" applyFont="0" applyAlignment="0" applyProtection="0"/>
    <xf numFmtId="0" fontId="84" fillId="80" borderId="27" applyNumberFormat="0" applyFont="0" applyAlignment="0" applyProtection="0"/>
    <xf numFmtId="0" fontId="21" fillId="44" borderId="13" applyNumberFormat="0" applyAlignment="0" applyProtection="0"/>
    <xf numFmtId="171" fontId="19" fillId="0" borderId="0" applyFill="0" applyBorder="0" applyAlignment="0"/>
    <xf numFmtId="167" fontId="19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67" fontId="19" fillId="0" borderId="0" applyFill="0" applyBorder="0" applyAlignment="0"/>
    <xf numFmtId="184" fontId="17" fillId="0" borderId="0"/>
    <xf numFmtId="184" fontId="17" fillId="0" borderId="0"/>
    <xf numFmtId="184" fontId="17" fillId="0" borderId="0"/>
    <xf numFmtId="184" fontId="17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24" fillId="0" borderId="28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25" fillId="0" borderId="28" applyNumberFormat="0" applyFill="0" applyAlignment="0" applyProtection="0"/>
    <xf numFmtId="0" fontId="70" fillId="0" borderId="12" applyNumberFormat="0" applyFill="0" applyAlignment="0" applyProtection="0"/>
    <xf numFmtId="0" fontId="51" fillId="0" borderId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52" fillId="0" borderId="0" applyNumberFormat="0" applyFill="0" applyBorder="0" applyAlignment="0" applyProtection="0">
      <alignment horizontal="left"/>
    </xf>
    <xf numFmtId="4" fontId="85" fillId="41" borderId="16" applyNumberFormat="0" applyProtection="0">
      <alignment vertical="center"/>
    </xf>
    <xf numFmtId="4" fontId="86" fillId="45" borderId="16" applyNumberFormat="0" applyProtection="0">
      <alignment vertical="center"/>
    </xf>
    <xf numFmtId="4" fontId="85" fillId="45" borderId="16" applyNumberFormat="0" applyProtection="0">
      <alignment horizontal="left" vertical="center" indent="1"/>
    </xf>
    <xf numFmtId="0" fontId="85" fillId="45" borderId="16" applyNumberFormat="0" applyProtection="0">
      <alignment horizontal="left" vertical="top" indent="1"/>
    </xf>
    <xf numFmtId="4" fontId="33" fillId="4" borderId="16" applyNumberFormat="0" applyProtection="0">
      <alignment horizontal="right" vertical="center"/>
    </xf>
    <xf numFmtId="4" fontId="33" fillId="16" borderId="16" applyNumberFormat="0" applyProtection="0">
      <alignment horizontal="right" vertical="center"/>
    </xf>
    <xf numFmtId="4" fontId="33" fillId="31" borderId="16" applyNumberFormat="0" applyProtection="0">
      <alignment horizontal="right" vertical="center"/>
    </xf>
    <xf numFmtId="4" fontId="33" fillId="20" borderId="16" applyNumberFormat="0" applyProtection="0">
      <alignment horizontal="right" vertical="center"/>
    </xf>
    <xf numFmtId="4" fontId="33" fillId="28" borderId="16" applyNumberFormat="0" applyProtection="0">
      <alignment horizontal="right" vertical="center"/>
    </xf>
    <xf numFmtId="4" fontId="33" fillId="33" borderId="16" applyNumberFormat="0" applyProtection="0">
      <alignment horizontal="right" vertical="center"/>
    </xf>
    <xf numFmtId="4" fontId="33" fillId="32" borderId="16" applyNumberFormat="0" applyProtection="0">
      <alignment horizontal="right" vertical="center"/>
    </xf>
    <xf numFmtId="4" fontId="33" fillId="46" borderId="16" applyNumberFormat="0" applyProtection="0">
      <alignment horizontal="right" vertical="center"/>
    </xf>
    <xf numFmtId="4" fontId="33" fillId="18" borderId="16" applyNumberFormat="0" applyProtection="0">
      <alignment horizontal="right" vertical="center"/>
    </xf>
    <xf numFmtId="4" fontId="85" fillId="47" borderId="17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87" fillId="49" borderId="0" applyNumberFormat="0" applyProtection="0">
      <alignment horizontal="left" vertical="center" indent="1"/>
    </xf>
    <xf numFmtId="4" fontId="33" fillId="50" borderId="16" applyNumberFormat="0" applyProtection="0">
      <alignment horizontal="right" vertical="center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48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4" fontId="84" fillId="51" borderId="0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4" fontId="85" fillId="51" borderId="0" applyNumberFormat="0" applyProtection="0">
      <alignment horizontal="left" vertical="center" indent="1"/>
    </xf>
    <xf numFmtId="4" fontId="33" fillId="37" borderId="16" applyNumberFormat="0" applyProtection="0">
      <alignment vertical="center"/>
    </xf>
    <xf numFmtId="4" fontId="88" fillId="37" borderId="16" applyNumberFormat="0" applyProtection="0">
      <alignment vertical="center"/>
    </xf>
    <xf numFmtId="4" fontId="33" fillId="37" borderId="16" applyNumberFormat="0" applyProtection="0">
      <alignment horizontal="left" vertical="center" indent="1"/>
    </xf>
    <xf numFmtId="0" fontId="33" fillId="37" borderId="16" applyNumberFormat="0" applyProtection="0">
      <alignment horizontal="left" vertical="top" indent="1"/>
    </xf>
    <xf numFmtId="4" fontId="33" fillId="48" borderId="16" applyNumberFormat="0" applyProtection="0">
      <alignment horizontal="right" vertical="center"/>
    </xf>
    <xf numFmtId="4" fontId="88" fillId="48" borderId="16" applyNumberFormat="0" applyProtection="0">
      <alignment horizontal="right" vertical="center"/>
    </xf>
    <xf numFmtId="4" fontId="33" fillId="50" borderId="16" applyNumberFormat="0" applyProtection="0">
      <alignment horizontal="left" vertical="center" indent="1"/>
    </xf>
    <xf numFmtId="0" fontId="33" fillId="51" borderId="16" applyNumberFormat="0" applyProtection="0">
      <alignment horizontal="left" vertical="top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90" fillId="48" borderId="16" applyNumberFormat="0" applyProtection="0">
      <alignment horizontal="right" vertical="center"/>
    </xf>
    <xf numFmtId="0" fontId="53" fillId="0" borderId="0" applyNumberFormat="0"/>
    <xf numFmtId="165" fontId="28" fillId="0" borderId="4"/>
    <xf numFmtId="0" fontId="126" fillId="81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127" fillId="81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18" fillId="0" borderId="0"/>
    <xf numFmtId="0" fontId="19" fillId="0" borderId="0"/>
    <xf numFmtId="0" fontId="14" fillId="0" borderId="0" applyProtection="0"/>
    <xf numFmtId="0" fontId="14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3" fillId="0" borderId="0"/>
    <xf numFmtId="40" fontId="54" fillId="0" borderId="0" applyBorder="0">
      <alignment horizontal="right"/>
    </xf>
    <xf numFmtId="49" fontId="21" fillId="0" borderId="0" applyFill="0" applyBorder="0" applyProtection="0"/>
    <xf numFmtId="49" fontId="21" fillId="0" borderId="0" applyFill="0" applyBorder="0" applyProtection="0"/>
    <xf numFmtId="49" fontId="33" fillId="0" borderId="0" applyFill="0" applyBorder="0" applyAlignment="0"/>
    <xf numFmtId="178" fontId="17" fillId="0" borderId="0" applyFill="0" applyBorder="0" applyAlignment="0"/>
    <xf numFmtId="178" fontId="17" fillId="0" borderId="0" applyFill="0" applyBorder="0" applyAlignment="0"/>
    <xf numFmtId="178" fontId="17" fillId="0" borderId="0" applyFill="0" applyBorder="0" applyAlignment="0"/>
    <xf numFmtId="178" fontId="17" fillId="0" borderId="0" applyFill="0" applyBorder="0" applyAlignment="0"/>
    <xf numFmtId="181" fontId="17" fillId="0" borderId="0" applyFill="0" applyBorder="0" applyAlignment="0"/>
    <xf numFmtId="181" fontId="17" fillId="0" borderId="0" applyFill="0" applyBorder="0" applyAlignment="0"/>
    <xf numFmtId="181" fontId="17" fillId="0" borderId="0" applyFill="0" applyBorder="0" applyAlignment="0"/>
    <xf numFmtId="181" fontId="17" fillId="0" borderId="0" applyFill="0" applyBorder="0" applyAlignment="0"/>
    <xf numFmtId="0" fontId="12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5" fillId="0" borderId="18">
      <alignment horizontal="center" wrapText="1"/>
    </xf>
    <xf numFmtId="0" fontId="56" fillId="0" borderId="19">
      <alignment horizontal="center" wrapText="1"/>
    </xf>
    <xf numFmtId="0" fontId="63" fillId="0" borderId="2" applyNumberFormat="0" applyFill="0" applyAlignment="0" applyProtection="0"/>
    <xf numFmtId="173" fontId="57" fillId="0" borderId="11">
      <alignment horizontal="right" vertical="center"/>
    </xf>
    <xf numFmtId="0" fontId="58" fillId="0" borderId="11">
      <alignment horizontal="left"/>
    </xf>
    <xf numFmtId="0" fontId="130" fillId="82" borderId="29" applyNumberFormat="0" applyAlignment="0" applyProtection="0"/>
    <xf numFmtId="0" fontId="73" fillId="12" borderId="1" applyNumberFormat="0" applyAlignment="0" applyProtection="0"/>
    <xf numFmtId="0" fontId="73" fillId="12" borderId="1" applyNumberFormat="0" applyAlignment="0" applyProtection="0"/>
    <xf numFmtId="0" fontId="131" fillId="82" borderId="29" applyNumberFormat="0" applyAlignment="0" applyProtection="0"/>
    <xf numFmtId="0" fontId="73" fillId="12" borderId="1" applyNumberFormat="0" applyAlignment="0" applyProtection="0"/>
    <xf numFmtId="0" fontId="73" fillId="13" borderId="1" applyNumberFormat="0" applyAlignment="0" applyProtection="0"/>
    <xf numFmtId="0" fontId="132" fillId="83" borderId="29" applyNumberFormat="0" applyAlignment="0" applyProtection="0"/>
    <xf numFmtId="0" fontId="74" fillId="34" borderId="1" applyNumberFormat="0" applyAlignment="0" applyProtection="0"/>
    <xf numFmtId="0" fontId="74" fillId="34" borderId="1" applyNumberFormat="0" applyAlignment="0" applyProtection="0"/>
    <xf numFmtId="0" fontId="133" fillId="83" borderId="29" applyNumberFormat="0" applyAlignment="0" applyProtection="0"/>
    <xf numFmtId="0" fontId="74" fillId="34" borderId="1" applyNumberFormat="0" applyAlignment="0" applyProtection="0"/>
    <xf numFmtId="0" fontId="74" fillId="54" borderId="1" applyNumberFormat="0" applyAlignment="0" applyProtection="0"/>
    <xf numFmtId="0" fontId="134" fillId="83" borderId="30" applyNumberFormat="0" applyAlignment="0" applyProtection="0"/>
    <xf numFmtId="0" fontId="75" fillId="34" borderId="14" applyNumberFormat="0" applyAlignment="0" applyProtection="0"/>
    <xf numFmtId="0" fontId="75" fillId="34" borderId="14" applyNumberFormat="0" applyAlignment="0" applyProtection="0"/>
    <xf numFmtId="0" fontId="135" fillId="83" borderId="30" applyNumberFormat="0" applyAlignment="0" applyProtection="0"/>
    <xf numFmtId="0" fontId="75" fillId="34" borderId="14" applyNumberFormat="0" applyAlignment="0" applyProtection="0"/>
    <xf numFmtId="0" fontId="75" fillId="54" borderId="14" applyNumberFormat="0" applyAlignment="0" applyProtection="0"/>
    <xf numFmtId="0" fontId="1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11">
      <alignment vertical="center" wrapText="1"/>
    </xf>
    <xf numFmtId="3" fontId="80" fillId="0" borderId="0"/>
    <xf numFmtId="0" fontId="101" fillId="8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02" fillId="84" borderId="0" applyNumberFormat="0" applyBorder="0" applyAlignment="0" applyProtection="0"/>
    <xf numFmtId="0" fontId="62" fillId="30" borderId="0" applyNumberFormat="0" applyBorder="0" applyAlignment="0" applyProtection="0"/>
    <xf numFmtId="0" fontId="62" fillId="55" borderId="0" applyNumberFormat="0" applyBorder="0" applyAlignment="0" applyProtection="0"/>
    <xf numFmtId="0" fontId="101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02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56" borderId="0" applyNumberFormat="0" applyBorder="0" applyAlignment="0" applyProtection="0"/>
    <xf numFmtId="0" fontId="101" fillId="86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2" fillId="86" borderId="0" applyNumberFormat="0" applyBorder="0" applyAlignment="0" applyProtection="0"/>
    <xf numFmtId="0" fontId="62" fillId="32" borderId="0" applyNumberFormat="0" applyBorder="0" applyAlignment="0" applyProtection="0"/>
    <xf numFmtId="0" fontId="62" fillId="57" borderId="0" applyNumberFormat="0" applyBorder="0" applyAlignment="0" applyProtection="0"/>
    <xf numFmtId="0" fontId="101" fillId="8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102" fillId="87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101" fillId="88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102" fillId="88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101" fillId="89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02" fillId="89" borderId="0" applyNumberFormat="0" applyBorder="0" applyAlignment="0" applyProtection="0"/>
    <xf numFmtId="0" fontId="62" fillId="33" borderId="0" applyNumberFormat="0" applyBorder="0" applyAlignment="0" applyProtection="0"/>
    <xf numFmtId="0" fontId="62" fillId="58" borderId="0" applyNumberFormat="0" applyBorder="0" applyAlignment="0" applyProtection="0"/>
    <xf numFmtId="0" fontId="22" fillId="0" borderId="0"/>
    <xf numFmtId="0" fontId="22" fillId="0" borderId="0"/>
    <xf numFmtId="185" fontId="59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59" fillId="0" borderId="0"/>
    <xf numFmtId="0" fontId="17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17" fillId="0" borderId="0"/>
    <xf numFmtId="0" fontId="17" fillId="0" borderId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01" fillId="73" borderId="0" applyNumberFormat="0" applyBorder="0" applyAlignment="0" applyProtection="0"/>
    <xf numFmtId="0" fontId="101" fillId="18" borderId="0" applyNumberFormat="0" applyBorder="0" applyAlignment="0" applyProtection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01" fillId="18" borderId="0" applyNumberFormat="0" applyBorder="0" applyAlignment="0" applyProtection="0"/>
    <xf numFmtId="0" fontId="17" fillId="0" borderId="0" applyFill="0"/>
    <xf numFmtId="0" fontId="17" fillId="0" borderId="0" applyFill="0"/>
    <xf numFmtId="0" fontId="17" fillId="0" borderId="0" applyFill="0"/>
    <xf numFmtId="0" fontId="101" fillId="74" borderId="0" applyNumberFormat="0" applyBorder="0" applyAlignment="0" applyProtection="0"/>
    <xf numFmtId="0" fontId="101" fillId="24" borderId="0" applyNumberFormat="0" applyBorder="0" applyAlignment="0" applyProtection="0"/>
    <xf numFmtId="0" fontId="61" fillId="0" borderId="0" applyFill="0" applyProtection="0"/>
    <xf numFmtId="0" fontId="61" fillId="0" borderId="0" applyFill="0" applyProtection="0"/>
    <xf numFmtId="0" fontId="101" fillId="24" borderId="0" applyNumberFormat="0" applyBorder="0" applyAlignment="0" applyProtection="0"/>
    <xf numFmtId="0" fontId="101" fillId="76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4" fillId="0" borderId="0"/>
    <xf numFmtId="0" fontId="14" fillId="0" borderId="0"/>
    <xf numFmtId="42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44" fontId="21" fillId="0" borderId="0" applyFont="0" applyFill="0" applyBorder="0" applyAlignment="0" applyProtection="0"/>
    <xf numFmtId="0" fontId="61" fillId="80" borderId="27" applyNumberFormat="0" applyFont="0" applyAlignment="0" applyProtection="0"/>
    <xf numFmtId="44" fontId="21" fillId="0" borderId="0" applyFont="0" applyFill="0" applyBorder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44" fontId="61" fillId="0" borderId="0" applyFont="0" applyFill="0" applyBorder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11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65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6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99" fillId="70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17" fillId="0" borderId="0"/>
    <xf numFmtId="0" fontId="99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99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99" fillId="70" borderId="0" applyNumberFormat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99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12" borderId="1" applyNumberFormat="0" applyAlignment="0" applyProtection="0"/>
    <xf numFmtId="0" fontId="131" fillId="82" borderId="29" applyNumberFormat="0" applyAlignment="0" applyProtection="0"/>
    <xf numFmtId="0" fontId="73" fillId="12" borderId="1" applyNumberFormat="0" applyAlignment="0" applyProtection="0"/>
    <xf numFmtId="0" fontId="73" fillId="13" borderId="1" applyNumberFormat="0" applyAlignment="0" applyProtection="0"/>
    <xf numFmtId="0" fontId="132" fillId="83" borderId="29" applyNumberFormat="0" applyAlignment="0" applyProtection="0"/>
    <xf numFmtId="0" fontId="74" fillId="34" borderId="1" applyNumberFormat="0" applyAlignment="0" applyProtection="0"/>
    <xf numFmtId="0" fontId="74" fillId="34" borderId="1" applyNumberFormat="0" applyAlignment="0" applyProtection="0"/>
    <xf numFmtId="0" fontId="133" fillId="83" borderId="29" applyNumberFormat="0" applyAlignment="0" applyProtection="0"/>
    <xf numFmtId="0" fontId="74" fillId="34" borderId="1" applyNumberFormat="0" applyAlignment="0" applyProtection="0"/>
    <xf numFmtId="0" fontId="74" fillId="54" borderId="1" applyNumberFormat="0" applyAlignment="0" applyProtection="0"/>
    <xf numFmtId="0" fontId="134" fillId="83" borderId="30" applyNumberFormat="0" applyAlignment="0" applyProtection="0"/>
    <xf numFmtId="0" fontId="75" fillId="34" borderId="14" applyNumberFormat="0" applyAlignment="0" applyProtection="0"/>
    <xf numFmtId="0" fontId="75" fillId="34" borderId="14" applyNumberFormat="0" applyAlignment="0" applyProtection="0"/>
    <xf numFmtId="0" fontId="135" fillId="83" borderId="30" applyNumberFormat="0" applyAlignment="0" applyProtection="0"/>
    <xf numFmtId="0" fontId="75" fillId="34" borderId="14" applyNumberFormat="0" applyAlignment="0" applyProtection="0"/>
    <xf numFmtId="0" fontId="75" fillId="54" borderId="14" applyNumberFormat="0" applyAlignment="0" applyProtection="0"/>
    <xf numFmtId="0" fontId="13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" fontId="80" fillId="0" borderId="0"/>
    <xf numFmtId="0" fontId="101" fillId="8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02" fillId="84" borderId="0" applyNumberFormat="0" applyBorder="0" applyAlignment="0" applyProtection="0"/>
    <xf numFmtId="0" fontId="62" fillId="30" borderId="0" applyNumberFormat="0" applyBorder="0" applyAlignment="0" applyProtection="0"/>
    <xf numFmtId="0" fontId="62" fillId="55" borderId="0" applyNumberFormat="0" applyBorder="0" applyAlignment="0" applyProtection="0"/>
    <xf numFmtId="0" fontId="101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02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56" borderId="0" applyNumberFormat="0" applyBorder="0" applyAlignment="0" applyProtection="0"/>
    <xf numFmtId="0" fontId="101" fillId="86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2" fillId="86" borderId="0" applyNumberFormat="0" applyBorder="0" applyAlignment="0" applyProtection="0"/>
    <xf numFmtId="0" fontId="62" fillId="32" borderId="0" applyNumberFormat="0" applyBorder="0" applyAlignment="0" applyProtection="0"/>
    <xf numFmtId="0" fontId="62" fillId="57" borderId="0" applyNumberFormat="0" applyBorder="0" applyAlignment="0" applyProtection="0"/>
    <xf numFmtId="0" fontId="101" fillId="8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102" fillId="87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101" fillId="88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102" fillId="88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101" fillId="89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02" fillId="89" borderId="0" applyNumberFormat="0" applyBorder="0" applyAlignment="0" applyProtection="0"/>
    <xf numFmtId="0" fontId="62" fillId="33" borderId="0" applyNumberFormat="0" applyBorder="0" applyAlignment="0" applyProtection="0"/>
    <xf numFmtId="0" fontId="62" fillId="58" borderId="0" applyNumberFormat="0" applyBorder="0" applyAlignment="0" applyProtection="0"/>
    <xf numFmtId="0" fontId="99" fillId="2" borderId="0" applyNumberFormat="0" applyBorder="0" applyAlignment="0" applyProtection="0"/>
    <xf numFmtId="0" fontId="99" fillId="59" borderId="0" applyNumberFormat="0" applyBorder="0" applyAlignment="0" applyProtection="0"/>
    <xf numFmtId="0" fontId="99" fillId="4" borderId="0" applyNumberFormat="0" applyBorder="0" applyAlignment="0" applyProtection="0"/>
    <xf numFmtId="0" fontId="99" fillId="60" borderId="0" applyNumberFormat="0" applyBorder="0" applyAlignment="0" applyProtection="0"/>
    <xf numFmtId="0" fontId="99" fillId="6" borderId="0" applyNumberFormat="0" applyBorder="0" applyAlignment="0" applyProtection="0"/>
    <xf numFmtId="0" fontId="99" fillId="61" borderId="0" applyNumberFormat="0" applyBorder="0" applyAlignment="0" applyProtection="0"/>
    <xf numFmtId="0" fontId="99" fillId="8" borderId="0" applyNumberFormat="0" applyBorder="0" applyAlignment="0" applyProtection="0"/>
    <xf numFmtId="0" fontId="99" fillId="62" borderId="0" applyNumberFormat="0" applyBorder="0" applyAlignment="0" applyProtection="0"/>
    <xf numFmtId="0" fontId="99" fillId="18" borderId="0" applyNumberFormat="0" applyBorder="0" applyAlignment="0" applyProtection="0"/>
    <xf numFmtId="0" fontId="99" fillId="67" borderId="0" applyNumberFormat="0" applyBorder="0" applyAlignment="0" applyProtection="0"/>
    <xf numFmtId="44" fontId="99" fillId="0" borderId="0" applyFont="0" applyFill="0" applyBorder="0" applyAlignment="0" applyProtection="0"/>
    <xf numFmtId="0" fontId="1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9" fontId="138" fillId="0" borderId="0" applyFont="0" applyFill="0" applyBorder="0" applyAlignment="0" applyProtection="0"/>
    <xf numFmtId="0" fontId="99" fillId="0" borderId="0"/>
    <xf numFmtId="0" fontId="21" fillId="0" borderId="0"/>
    <xf numFmtId="44" fontId="99" fillId="0" borderId="0" applyFont="0" applyFill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99" fillId="61" borderId="0" applyNumberFormat="0" applyBorder="0" applyAlignment="0" applyProtection="0"/>
    <xf numFmtId="0" fontId="99" fillId="67" borderId="0" applyNumberFormat="0" applyBorder="0" applyAlignment="0" applyProtection="0"/>
    <xf numFmtId="0" fontId="99" fillId="62" borderId="0" applyNumberFormat="0" applyBorder="0" applyAlignment="0" applyProtection="0"/>
    <xf numFmtId="0" fontId="21" fillId="0" borderId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18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99" fillId="8" borderId="0" applyNumberFormat="0" applyBorder="0" applyAlignment="0" applyProtection="0"/>
    <xf numFmtId="0" fontId="99" fillId="6" borderId="0" applyNumberFormat="0" applyBorder="0" applyAlignment="0" applyProtection="0"/>
    <xf numFmtId="0" fontId="99" fillId="4" borderId="0" applyNumberFormat="0" applyBorder="0" applyAlignment="0" applyProtection="0"/>
    <xf numFmtId="0" fontId="99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99" fillId="0" borderId="0"/>
    <xf numFmtId="0" fontId="21" fillId="0" borderId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9" fillId="59" borderId="0" applyNumberFormat="0" applyBorder="0" applyAlignment="0" applyProtection="0"/>
    <xf numFmtId="0" fontId="99" fillId="65" borderId="0" applyNumberFormat="0" applyBorder="0" applyAlignment="0" applyProtection="0"/>
    <xf numFmtId="0" fontId="99" fillId="60" borderId="0" applyNumberFormat="0" applyBorder="0" applyAlignment="0" applyProtection="0"/>
    <xf numFmtId="0" fontId="99" fillId="66" borderId="0" applyNumberFormat="0" applyBorder="0" applyAlignment="0" applyProtection="0"/>
    <xf numFmtId="0" fontId="99" fillId="61" borderId="0" applyNumberFormat="0" applyBorder="0" applyAlignment="0" applyProtection="0"/>
    <xf numFmtId="0" fontId="99" fillId="67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3" borderId="0" applyNumberFormat="0" applyBorder="0" applyAlignment="0" applyProtection="0"/>
    <xf numFmtId="0" fontId="99" fillId="69" borderId="0" applyNumberFormat="0" applyBorder="0" applyAlignment="0" applyProtection="0"/>
    <xf numFmtId="0" fontId="99" fillId="64" borderId="0" applyNumberFormat="0" applyBorder="0" applyAlignment="0" applyProtection="0"/>
    <xf numFmtId="0" fontId="99" fillId="70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9" fillId="59" borderId="0" applyNumberFormat="0" applyBorder="0" applyAlignment="0" applyProtection="0"/>
    <xf numFmtId="0" fontId="99" fillId="65" borderId="0" applyNumberFormat="0" applyBorder="0" applyAlignment="0" applyProtection="0"/>
    <xf numFmtId="0" fontId="99" fillId="60" borderId="0" applyNumberFormat="0" applyBorder="0" applyAlignment="0" applyProtection="0"/>
    <xf numFmtId="0" fontId="99" fillId="66" borderId="0" applyNumberFormat="0" applyBorder="0" applyAlignment="0" applyProtection="0"/>
    <xf numFmtId="0" fontId="99" fillId="61" borderId="0" applyNumberFormat="0" applyBorder="0" applyAlignment="0" applyProtection="0"/>
    <xf numFmtId="0" fontId="99" fillId="67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3" borderId="0" applyNumberFormat="0" applyBorder="0" applyAlignment="0" applyProtection="0"/>
    <xf numFmtId="0" fontId="99" fillId="69" borderId="0" applyNumberFormat="0" applyBorder="0" applyAlignment="0" applyProtection="0"/>
    <xf numFmtId="0" fontId="99" fillId="64" borderId="0" applyNumberFormat="0" applyBorder="0" applyAlignment="0" applyProtection="0"/>
    <xf numFmtId="0" fontId="99" fillId="70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/>
    <xf numFmtId="0" fontId="21" fillId="0" borderId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9" fillId="59" borderId="0" applyNumberFormat="0" applyBorder="0" applyAlignment="0" applyProtection="0"/>
    <xf numFmtId="0" fontId="99" fillId="65" borderId="0" applyNumberFormat="0" applyBorder="0" applyAlignment="0" applyProtection="0"/>
    <xf numFmtId="0" fontId="99" fillId="60" borderId="0" applyNumberFormat="0" applyBorder="0" applyAlignment="0" applyProtection="0"/>
    <xf numFmtId="0" fontId="99" fillId="66" borderId="0" applyNumberFormat="0" applyBorder="0" applyAlignment="0" applyProtection="0"/>
    <xf numFmtId="0" fontId="99" fillId="61" borderId="0" applyNumberFormat="0" applyBorder="0" applyAlignment="0" applyProtection="0"/>
    <xf numFmtId="0" fontId="99" fillId="67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3" borderId="0" applyNumberFormat="0" applyBorder="0" applyAlignment="0" applyProtection="0"/>
    <xf numFmtId="0" fontId="99" fillId="69" borderId="0" applyNumberFormat="0" applyBorder="0" applyAlignment="0" applyProtection="0"/>
    <xf numFmtId="0" fontId="99" fillId="64" borderId="0" applyNumberFormat="0" applyBorder="0" applyAlignment="0" applyProtection="0"/>
    <xf numFmtId="0" fontId="99" fillId="70" borderId="0" applyNumberFormat="0" applyBorder="0" applyAlignment="0" applyProtection="0"/>
    <xf numFmtId="0" fontId="21" fillId="0" borderId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7" fillId="0" borderId="0"/>
    <xf numFmtId="0" fontId="17" fillId="0" borderId="0"/>
    <xf numFmtId="44" fontId="9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99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18" borderId="0" applyNumberFormat="0" applyBorder="0" applyAlignment="0" applyProtection="0"/>
    <xf numFmtId="0" fontId="99" fillId="8" borderId="0" applyNumberFormat="0" applyBorder="0" applyAlignment="0" applyProtection="0"/>
    <xf numFmtId="0" fontId="99" fillId="6" borderId="0" applyNumberFormat="0" applyBorder="0" applyAlignment="0" applyProtection="0"/>
    <xf numFmtId="0" fontId="99" fillId="4" borderId="0" applyNumberFormat="0" applyBorder="0" applyAlignment="0" applyProtection="0"/>
    <xf numFmtId="0" fontId="99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99" fillId="0" borderId="0"/>
    <xf numFmtId="0" fontId="21" fillId="0" borderId="0"/>
    <xf numFmtId="0" fontId="99" fillId="0" borderId="0"/>
    <xf numFmtId="0" fontId="14" fillId="0" borderId="0"/>
    <xf numFmtId="44" fontId="99" fillId="0" borderId="0" applyFont="0" applyFill="0" applyBorder="0" applyAlignment="0" applyProtection="0"/>
    <xf numFmtId="0" fontId="99" fillId="59" borderId="0" applyNumberFormat="0" applyBorder="0" applyAlignment="0" applyProtection="0"/>
    <xf numFmtId="0" fontId="99" fillId="65" borderId="0" applyNumberFormat="0" applyBorder="0" applyAlignment="0" applyProtection="0"/>
    <xf numFmtId="0" fontId="99" fillId="60" borderId="0" applyNumberFormat="0" applyBorder="0" applyAlignment="0" applyProtection="0"/>
    <xf numFmtId="0" fontId="99" fillId="66" borderId="0" applyNumberFormat="0" applyBorder="0" applyAlignment="0" applyProtection="0"/>
    <xf numFmtId="0" fontId="99" fillId="61" borderId="0" applyNumberFormat="0" applyBorder="0" applyAlignment="0" applyProtection="0"/>
    <xf numFmtId="0" fontId="99" fillId="67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3" borderId="0" applyNumberFormat="0" applyBorder="0" applyAlignment="0" applyProtection="0"/>
    <xf numFmtId="0" fontId="99" fillId="69" borderId="0" applyNumberFormat="0" applyBorder="0" applyAlignment="0" applyProtection="0"/>
    <xf numFmtId="0" fontId="99" fillId="64" borderId="0" applyNumberFormat="0" applyBorder="0" applyAlignment="0" applyProtection="0"/>
    <xf numFmtId="0" fontId="99" fillId="70" borderId="0" applyNumberFormat="0" applyBorder="0" applyAlignment="0" applyProtection="0"/>
    <xf numFmtId="0" fontId="14" fillId="0" borderId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2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2" borderId="0" applyNumberFormat="0" applyBorder="0" applyAlignment="0" applyProtection="0"/>
    <xf numFmtId="0" fontId="99" fillId="62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67" borderId="0" applyNumberFormat="0" applyBorder="0" applyAlignment="0" applyProtection="0"/>
    <xf numFmtId="0" fontId="99" fillId="6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/>
    <xf numFmtId="0" fontId="14" fillId="0" borderId="0"/>
    <xf numFmtId="0" fontId="17" fillId="0" borderId="0"/>
    <xf numFmtId="0" fontId="99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0" borderId="27" applyNumberFormat="0" applyFont="0" applyAlignment="0" applyProtection="0"/>
    <xf numFmtId="0" fontId="14" fillId="43" borderId="13" applyNumberFormat="0" applyFont="0" applyAlignment="0" applyProtection="0"/>
    <xf numFmtId="0" fontId="14" fillId="43" borderId="13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99" fillId="80" borderId="27" applyNumberFormat="0" applyFont="0" applyAlignment="0" applyProtection="0"/>
    <xf numFmtId="0" fontId="14" fillId="43" borderId="13" applyNumberFormat="0" applyFont="0" applyAlignment="0" applyProtection="0"/>
    <xf numFmtId="0" fontId="14" fillId="43" borderId="13" applyNumberFormat="0" applyFont="0" applyAlignment="0" applyProtection="0"/>
    <xf numFmtId="0" fontId="17" fillId="0" borderId="0"/>
    <xf numFmtId="0" fontId="1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44" fontId="99" fillId="0" borderId="0" applyFont="0" applyFill="0" applyBorder="0" applyAlignment="0" applyProtection="0"/>
    <xf numFmtId="0" fontId="139" fillId="79" borderId="0" applyNumberFormat="0" applyBorder="0" applyAlignment="0" applyProtection="0"/>
    <xf numFmtId="0" fontId="99" fillId="80" borderId="27" applyNumberFormat="0" applyFont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27" applyNumberFormat="0" applyFont="0" applyAlignment="0" applyProtection="0"/>
    <xf numFmtId="0" fontId="5" fillId="80" borderId="27" applyNumberFormat="0" applyFont="0" applyAlignment="0" applyProtection="0"/>
    <xf numFmtId="0" fontId="5" fillId="80" borderId="27" applyNumberFormat="0" applyFont="0" applyAlignment="0" applyProtection="0"/>
    <xf numFmtId="0" fontId="5" fillId="80" borderId="27" applyNumberFormat="0" applyFont="0" applyAlignment="0" applyProtection="0"/>
    <xf numFmtId="0" fontId="5" fillId="80" borderId="27" applyNumberFormat="0" applyFont="0" applyAlignment="0" applyProtection="0"/>
    <xf numFmtId="0" fontId="5" fillId="80" borderId="27" applyNumberFormat="0" applyFont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9" fontId="9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2" borderId="0" applyNumberFormat="0" applyBorder="0" applyAlignment="0" applyProtection="0"/>
    <xf numFmtId="0" fontId="4" fillId="59" borderId="0" applyNumberFormat="0" applyBorder="0" applyAlignment="0" applyProtection="0"/>
    <xf numFmtId="0" fontId="4" fillId="4" borderId="0" applyNumberFormat="0" applyBorder="0" applyAlignment="0" applyProtection="0"/>
    <xf numFmtId="0" fontId="4" fillId="60" borderId="0" applyNumberFormat="0" applyBorder="0" applyAlignment="0" applyProtection="0"/>
    <xf numFmtId="0" fontId="4" fillId="6" borderId="0" applyNumberFormat="0" applyBorder="0" applyAlignment="0" applyProtection="0"/>
    <xf numFmtId="0" fontId="4" fillId="61" borderId="0" applyNumberFormat="0" applyBorder="0" applyAlignment="0" applyProtection="0"/>
    <xf numFmtId="0" fontId="4" fillId="8" borderId="0" applyNumberFormat="0" applyBorder="0" applyAlignment="0" applyProtection="0"/>
    <xf numFmtId="0" fontId="4" fillId="62" borderId="0" applyNumberFormat="0" applyBorder="0" applyAlignment="0" applyProtection="0"/>
    <xf numFmtId="0" fontId="4" fillId="18" borderId="0" applyNumberFormat="0" applyBorder="0" applyAlignment="0" applyProtection="0"/>
    <xf numFmtId="0" fontId="4" fillId="67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4" fillId="62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4" fillId="62" borderId="0" applyNumberFormat="0" applyBorder="0" applyAlignment="0" applyProtection="0"/>
    <xf numFmtId="0" fontId="4" fillId="68" borderId="0" applyNumberFormat="0" applyBorder="0" applyAlignment="0" applyProtection="0"/>
    <xf numFmtId="0" fontId="4" fillId="63" borderId="0" applyNumberFormat="0" applyBorder="0" applyAlignment="0" applyProtection="0"/>
    <xf numFmtId="0" fontId="4" fillId="69" borderId="0" applyNumberFormat="0" applyBorder="0" applyAlignment="0" applyProtection="0"/>
    <xf numFmtId="0" fontId="4" fillId="64" borderId="0" applyNumberFormat="0" applyBorder="0" applyAlignment="0" applyProtection="0"/>
    <xf numFmtId="0" fontId="4" fillId="7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4" fillId="62" borderId="0" applyNumberFormat="0" applyBorder="0" applyAlignment="0" applyProtection="0"/>
    <xf numFmtId="0" fontId="4" fillId="68" borderId="0" applyNumberFormat="0" applyBorder="0" applyAlignment="0" applyProtection="0"/>
    <xf numFmtId="0" fontId="4" fillId="63" borderId="0" applyNumberFormat="0" applyBorder="0" applyAlignment="0" applyProtection="0"/>
    <xf numFmtId="0" fontId="4" fillId="69" borderId="0" applyNumberFormat="0" applyBorder="0" applyAlignment="0" applyProtection="0"/>
    <xf numFmtId="0" fontId="4" fillId="64" borderId="0" applyNumberFormat="0" applyBorder="0" applyAlignment="0" applyProtection="0"/>
    <xf numFmtId="0" fontId="4" fillId="7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4" fillId="62" borderId="0" applyNumberFormat="0" applyBorder="0" applyAlignment="0" applyProtection="0"/>
    <xf numFmtId="0" fontId="4" fillId="68" borderId="0" applyNumberFormat="0" applyBorder="0" applyAlignment="0" applyProtection="0"/>
    <xf numFmtId="0" fontId="4" fillId="63" borderId="0" applyNumberFormat="0" applyBorder="0" applyAlignment="0" applyProtection="0"/>
    <xf numFmtId="0" fontId="4" fillId="69" borderId="0" applyNumberFormat="0" applyBorder="0" applyAlignment="0" applyProtection="0"/>
    <xf numFmtId="0" fontId="4" fillId="64" borderId="0" applyNumberFormat="0" applyBorder="0" applyAlignment="0" applyProtection="0"/>
    <xf numFmtId="0" fontId="4" fillId="7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4" fillId="62" borderId="0" applyNumberFormat="0" applyBorder="0" applyAlignment="0" applyProtection="0"/>
    <xf numFmtId="0" fontId="4" fillId="68" borderId="0" applyNumberFormat="0" applyBorder="0" applyAlignment="0" applyProtection="0"/>
    <xf numFmtId="0" fontId="4" fillId="63" borderId="0" applyNumberFormat="0" applyBorder="0" applyAlignment="0" applyProtection="0"/>
    <xf numFmtId="0" fontId="4" fillId="69" borderId="0" applyNumberFormat="0" applyBorder="0" applyAlignment="0" applyProtection="0"/>
    <xf numFmtId="0" fontId="4" fillId="64" borderId="0" applyNumberFormat="0" applyBorder="0" applyAlignment="0" applyProtection="0"/>
    <xf numFmtId="0" fontId="4" fillId="7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0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4" fillId="80" borderId="27" applyNumberFormat="0" applyFont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2" borderId="0" applyNumberFormat="0" applyBorder="0" applyAlignment="0" applyProtection="0"/>
    <xf numFmtId="0" fontId="3" fillId="59" borderId="0" applyNumberFormat="0" applyBorder="0" applyAlignment="0" applyProtection="0"/>
    <xf numFmtId="0" fontId="3" fillId="4" borderId="0" applyNumberFormat="0" applyBorder="0" applyAlignment="0" applyProtection="0"/>
    <xf numFmtId="0" fontId="3" fillId="60" borderId="0" applyNumberFormat="0" applyBorder="0" applyAlignment="0" applyProtection="0"/>
    <xf numFmtId="0" fontId="3" fillId="6" borderId="0" applyNumberFormat="0" applyBorder="0" applyAlignment="0" applyProtection="0"/>
    <xf numFmtId="0" fontId="3" fillId="61" borderId="0" applyNumberFormat="0" applyBorder="0" applyAlignment="0" applyProtection="0"/>
    <xf numFmtId="0" fontId="3" fillId="8" borderId="0" applyNumberFormat="0" applyBorder="0" applyAlignment="0" applyProtection="0"/>
    <xf numFmtId="0" fontId="3" fillId="62" borderId="0" applyNumberFormat="0" applyBorder="0" applyAlignment="0" applyProtection="0"/>
    <xf numFmtId="0" fontId="3" fillId="18" borderId="0" applyNumberFormat="0" applyBorder="0" applyAlignment="0" applyProtection="0"/>
    <xf numFmtId="0" fontId="3" fillId="67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68" borderId="0" applyNumberFormat="0" applyBorder="0" applyAlignment="0" applyProtection="0"/>
    <xf numFmtId="0" fontId="3" fillId="63" borderId="0" applyNumberFormat="0" applyBorder="0" applyAlignment="0" applyProtection="0"/>
    <xf numFmtId="0" fontId="3" fillId="69" borderId="0" applyNumberFormat="0" applyBorder="0" applyAlignment="0" applyProtection="0"/>
    <xf numFmtId="0" fontId="3" fillId="64" borderId="0" applyNumberFormat="0" applyBorder="0" applyAlignment="0" applyProtection="0"/>
    <xf numFmtId="0" fontId="3" fillId="70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68" borderId="0" applyNumberFormat="0" applyBorder="0" applyAlignment="0" applyProtection="0"/>
    <xf numFmtId="0" fontId="3" fillId="63" borderId="0" applyNumberFormat="0" applyBorder="0" applyAlignment="0" applyProtection="0"/>
    <xf numFmtId="0" fontId="3" fillId="69" borderId="0" applyNumberFormat="0" applyBorder="0" applyAlignment="0" applyProtection="0"/>
    <xf numFmtId="0" fontId="3" fillId="64" borderId="0" applyNumberFormat="0" applyBorder="0" applyAlignment="0" applyProtection="0"/>
    <xf numFmtId="0" fontId="3" fillId="70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68" borderId="0" applyNumberFormat="0" applyBorder="0" applyAlignment="0" applyProtection="0"/>
    <xf numFmtId="0" fontId="3" fillId="63" borderId="0" applyNumberFormat="0" applyBorder="0" applyAlignment="0" applyProtection="0"/>
    <xf numFmtId="0" fontId="3" fillId="69" borderId="0" applyNumberFormat="0" applyBorder="0" applyAlignment="0" applyProtection="0"/>
    <xf numFmtId="0" fontId="3" fillId="64" borderId="0" applyNumberFormat="0" applyBorder="0" applyAlignment="0" applyProtection="0"/>
    <xf numFmtId="0" fontId="3" fillId="70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62" borderId="0" applyNumberFormat="0" applyBorder="0" applyAlignment="0" applyProtection="0"/>
    <xf numFmtId="0" fontId="3" fillId="68" borderId="0" applyNumberFormat="0" applyBorder="0" applyAlignment="0" applyProtection="0"/>
    <xf numFmtId="0" fontId="3" fillId="63" borderId="0" applyNumberFormat="0" applyBorder="0" applyAlignment="0" applyProtection="0"/>
    <xf numFmtId="0" fontId="3" fillId="69" borderId="0" applyNumberFormat="0" applyBorder="0" applyAlignment="0" applyProtection="0"/>
    <xf numFmtId="0" fontId="3" fillId="64" borderId="0" applyNumberFormat="0" applyBorder="0" applyAlignment="0" applyProtection="0"/>
    <xf numFmtId="0" fontId="3" fillId="70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0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3" fillId="80" borderId="27" applyNumberFormat="0" applyFont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2" borderId="0" applyNumberFormat="0" applyBorder="0" applyAlignment="0" applyProtection="0"/>
    <xf numFmtId="0" fontId="2" fillId="59" borderId="0" applyNumberFormat="0" applyBorder="0" applyAlignment="0" applyProtection="0"/>
    <xf numFmtId="0" fontId="2" fillId="4" borderId="0" applyNumberFormat="0" applyBorder="0" applyAlignment="0" applyProtection="0"/>
    <xf numFmtId="0" fontId="2" fillId="60" borderId="0" applyNumberFormat="0" applyBorder="0" applyAlignment="0" applyProtection="0"/>
    <xf numFmtId="0" fontId="2" fillId="6" borderId="0" applyNumberFormat="0" applyBorder="0" applyAlignment="0" applyProtection="0"/>
    <xf numFmtId="0" fontId="2" fillId="61" borderId="0" applyNumberFormat="0" applyBorder="0" applyAlignment="0" applyProtection="0"/>
    <xf numFmtId="0" fontId="2" fillId="8" borderId="0" applyNumberFormat="0" applyBorder="0" applyAlignment="0" applyProtection="0"/>
    <xf numFmtId="0" fontId="2" fillId="62" borderId="0" applyNumberFormat="0" applyBorder="0" applyAlignment="0" applyProtection="0"/>
    <xf numFmtId="0" fontId="2" fillId="18" borderId="0" applyNumberFormat="0" applyBorder="0" applyAlignment="0" applyProtection="0"/>
    <xf numFmtId="0" fontId="2" fillId="67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62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3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70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3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70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3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70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62" borderId="0" applyNumberFormat="0" applyBorder="0" applyAlignment="0" applyProtection="0"/>
    <xf numFmtId="0" fontId="2" fillId="68" borderId="0" applyNumberFormat="0" applyBorder="0" applyAlignment="0" applyProtection="0"/>
    <xf numFmtId="0" fontId="2" fillId="63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70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0" borderId="2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2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1" fillId="2" borderId="0" applyNumberFormat="0" applyBorder="0" applyAlignment="0" applyProtection="0"/>
    <xf numFmtId="0" fontId="61" fillId="4" borderId="0" applyNumberFormat="0" applyBorder="0" applyAlignment="0" applyProtection="0"/>
    <xf numFmtId="0" fontId="61" fillId="6" borderId="0" applyNumberFormat="0" applyBorder="0" applyAlignment="0" applyProtection="0"/>
    <xf numFmtId="0" fontId="61" fillId="8" borderId="0" applyNumberFormat="0" applyBorder="0" applyAlignment="0" applyProtection="0"/>
    <xf numFmtId="0" fontId="61" fillId="10" borderId="0" applyNumberFormat="0" applyBorder="0" applyAlignment="0" applyProtection="0"/>
    <xf numFmtId="0" fontId="61" fillId="12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8" borderId="0" applyNumberFormat="0" applyBorder="0" applyAlignment="0" applyProtection="0"/>
    <xf numFmtId="0" fontId="61" fillId="14" borderId="0" applyNumberFormat="0" applyBorder="0" applyAlignment="0" applyProtection="0"/>
    <xf numFmtId="0" fontId="61" fillId="20" borderId="0" applyNumberFormat="0" applyBorder="0" applyAlignment="0" applyProtection="0"/>
    <xf numFmtId="0" fontId="62" fillId="22" borderId="0" applyNumberFormat="0" applyBorder="0" applyAlignment="0" applyProtection="0"/>
    <xf numFmtId="0" fontId="62" fillId="16" borderId="0" applyNumberFormat="0" applyBorder="0" applyAlignment="0" applyProtection="0"/>
    <xf numFmtId="0" fontId="62" fillId="18" borderId="0" applyNumberFormat="0" applyBorder="0" applyAlignment="0" applyProtection="0"/>
    <xf numFmtId="0" fontId="62" fillId="24" borderId="0" applyNumberFormat="0" applyBorder="0" applyAlignment="0" applyProtection="0"/>
    <xf numFmtId="0" fontId="62" fillId="26" borderId="0" applyNumberFormat="0" applyBorder="0" applyAlignment="0" applyProtection="0"/>
    <xf numFmtId="0" fontId="62" fillId="28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7" fillId="77" borderId="0" applyNumberFormat="0" applyBorder="0" applyAlignment="0" applyProtection="0"/>
    <xf numFmtId="0" fontId="109" fillId="78" borderId="23" applyNumberFormat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11" fillId="0" borderId="24" applyNumberFormat="0" applyFill="0" applyAlignment="0" applyProtection="0"/>
    <xf numFmtId="0" fontId="113" fillId="0" borderId="25" applyNumberFormat="0" applyFill="0" applyAlignment="0" applyProtection="0"/>
    <xf numFmtId="0" fontId="115" fillId="0" borderId="26" applyNumberFormat="0" applyFill="0" applyAlignment="0" applyProtection="0"/>
    <xf numFmtId="0" fontId="115" fillId="0" borderId="0" applyNumberFormat="0" applyFill="0" applyBorder="0" applyAlignment="0" applyProtection="0"/>
    <xf numFmtId="0" fontId="121" fillId="79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30" fillId="82" borderId="2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30" fillId="82" borderId="29" applyNumberFormat="0" applyAlignment="0" applyProtection="0"/>
    <xf numFmtId="0" fontId="17" fillId="0" borderId="0"/>
    <xf numFmtId="0" fontId="1" fillId="0" borderId="0"/>
    <xf numFmtId="0" fontId="1" fillId="0" borderId="0"/>
    <xf numFmtId="0" fontId="130" fillId="82" borderId="29" applyNumberFormat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124" fillId="0" borderId="28" applyNumberFormat="0" applyFill="0" applyAlignment="0" applyProtection="0"/>
    <xf numFmtId="0" fontId="130" fillId="82" borderId="29" applyNumberFormat="0" applyAlignment="0" applyProtection="0"/>
    <xf numFmtId="0" fontId="126" fillId="81" borderId="0" applyNumberFormat="0" applyBorder="0" applyAlignment="0" applyProtection="0"/>
    <xf numFmtId="0" fontId="130" fillId="82" borderId="29" applyNumberFormat="0" applyAlignment="0" applyProtection="0"/>
    <xf numFmtId="0" fontId="132" fillId="83" borderId="29" applyNumberFormat="0" applyAlignment="0" applyProtection="0"/>
    <xf numFmtId="0" fontId="134" fillId="83" borderId="30" applyNumberFormat="0" applyAlignment="0" applyProtection="0"/>
    <xf numFmtId="0" fontId="136" fillId="0" borderId="0" applyNumberFormat="0" applyFill="0" applyBorder="0" applyAlignment="0" applyProtection="0"/>
    <xf numFmtId="0" fontId="101" fillId="84" borderId="0" applyNumberFormat="0" applyBorder="0" applyAlignment="0" applyProtection="0"/>
    <xf numFmtId="0" fontId="101" fillId="85" borderId="0" applyNumberFormat="0" applyBorder="0" applyAlignment="0" applyProtection="0"/>
    <xf numFmtId="0" fontId="101" fillId="86" borderId="0" applyNumberFormat="0" applyBorder="0" applyAlignment="0" applyProtection="0"/>
    <xf numFmtId="0" fontId="101" fillId="87" borderId="0" applyNumberFormat="0" applyBorder="0" applyAlignment="0" applyProtection="0"/>
    <xf numFmtId="0" fontId="101" fillId="88" borderId="0" applyNumberFormat="0" applyBorder="0" applyAlignment="0" applyProtection="0"/>
    <xf numFmtId="0" fontId="101" fillId="8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7" fillId="0" borderId="0"/>
    <xf numFmtId="0" fontId="1" fillId="4" borderId="0" applyNumberFormat="0" applyBorder="0" applyAlignment="0" applyProtection="0"/>
    <xf numFmtId="0" fontId="17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7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7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1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65" borderId="0" applyNumberFormat="0" applyBorder="0" applyAlignment="0" applyProtection="0"/>
    <xf numFmtId="0" fontId="17" fillId="0" borderId="0"/>
    <xf numFmtId="0" fontId="17" fillId="0" borderId="0"/>
    <xf numFmtId="0" fontId="1" fillId="66" borderId="0" applyNumberFormat="0" applyBorder="0" applyAlignment="0" applyProtection="0"/>
    <xf numFmtId="0" fontId="17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7" fillId="0" borderId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68" borderId="0" applyNumberFormat="0" applyBorder="0" applyAlignment="0" applyProtection="0"/>
    <xf numFmtId="0" fontId="17" fillId="0" borderId="0"/>
    <xf numFmtId="0" fontId="1" fillId="69" borderId="0" applyNumberFormat="0" applyBorder="0" applyAlignment="0" applyProtection="0"/>
    <xf numFmtId="0" fontId="17" fillId="0" borderId="0"/>
    <xf numFmtId="0" fontId="17" fillId="0" borderId="0"/>
    <xf numFmtId="0" fontId="1" fillId="7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169" fontId="17" fillId="0" borderId="0" applyFill="0" applyBorder="0" applyAlignment="0"/>
    <xf numFmtId="169" fontId="17" fillId="0" borderId="0" applyFill="0" applyBorder="0" applyAlignment="0"/>
    <xf numFmtId="170" fontId="17" fillId="0" borderId="0" applyFill="0" applyBorder="0" applyAlignment="0"/>
    <xf numFmtId="170" fontId="17" fillId="0" borderId="0" applyFill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8" fillId="0" borderId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/>
    <xf numFmtId="184" fontId="17" fillId="0" borderId="0"/>
    <xf numFmtId="177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70" fontId="17" fillId="0" borderId="0" applyFill="0" applyBorder="0" applyAlignment="0"/>
    <xf numFmtId="170" fontId="17" fillId="0" borderId="0" applyFill="0" applyBorder="0" applyAlignment="0"/>
    <xf numFmtId="169" fontId="17" fillId="0" borderId="0" applyFill="0" applyBorder="0" applyAlignment="0"/>
    <xf numFmtId="169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178" fontId="17" fillId="0" borderId="0" applyFill="0" applyBorder="0" applyAlignment="0"/>
    <xf numFmtId="178" fontId="17" fillId="0" borderId="0" applyFill="0" applyBorder="0" applyAlignment="0"/>
    <xf numFmtId="181" fontId="17" fillId="0" borderId="0" applyFill="0" applyBorder="0" applyAlignment="0"/>
    <xf numFmtId="181" fontId="17" fillId="0" borderId="0" applyFill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0" fontId="61" fillId="80" borderId="27" applyNumberFormat="0" applyFont="0" applyAlignment="0" applyProtection="0"/>
    <xf numFmtId="184" fontId="17" fillId="0" borderId="0"/>
    <xf numFmtId="184" fontId="17" fillId="0" borderId="0"/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center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49" borderId="16" applyNumberFormat="0" applyProtection="0">
      <alignment horizontal="left" vertical="top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center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1" borderId="16" applyNumberFormat="0" applyProtection="0">
      <alignment horizontal="left" vertical="top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center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2" borderId="16" applyNumberFormat="0" applyProtection="0">
      <alignment horizontal="left" vertical="top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center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0" fontId="17" fillId="53" borderId="16" applyNumberFormat="0" applyProtection="0">
      <alignment horizontal="left" vertical="top" indent="1"/>
    </xf>
    <xf numFmtId="178" fontId="17" fillId="0" borderId="0" applyFill="0" applyBorder="0" applyAlignment="0"/>
    <xf numFmtId="178" fontId="17" fillId="0" borderId="0" applyFill="0" applyBorder="0" applyAlignment="0"/>
    <xf numFmtId="181" fontId="17" fillId="0" borderId="0" applyFill="0" applyBorder="0" applyAlignment="0"/>
    <xf numFmtId="181" fontId="17" fillId="0" borderId="0" applyFill="0" applyBorder="0" applyAlignment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/>
    <xf numFmtId="0" fontId="17" fillId="0" borderId="0" applyFill="0"/>
    <xf numFmtId="0" fontId="17" fillId="0" borderId="0" applyFill="0"/>
    <xf numFmtId="0" fontId="17" fillId="0" borderId="0"/>
    <xf numFmtId="0" fontId="17" fillId="0" borderId="0" applyFill="0"/>
    <xf numFmtId="0" fontId="17" fillId="0" borderId="0" applyFill="0"/>
    <xf numFmtId="0" fontId="17" fillId="0" borderId="0"/>
    <xf numFmtId="0" fontId="61" fillId="0" borderId="0" applyFill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80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30" fillId="82" borderId="2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30" fillId="82" borderId="29" applyNumberForma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2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80" borderId="27" applyNumberFormat="0" applyFont="0" applyAlignment="0" applyProtection="0"/>
    <xf numFmtId="44" fontId="6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27" applyNumberFormat="0" applyFont="0" applyAlignment="0" applyProtection="0"/>
    <xf numFmtId="0" fontId="1" fillId="80" borderId="27" applyNumberFormat="0" applyFont="0" applyAlignment="0" applyProtection="0"/>
    <xf numFmtId="0" fontId="1" fillId="80" borderId="27" applyNumberFormat="0" applyFont="0" applyAlignment="0" applyProtection="0"/>
  </cellStyleXfs>
  <cellXfs count="472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41" fillId="0" borderId="0" xfId="0" applyFont="1"/>
    <xf numFmtId="4" fontId="11" fillId="0" borderId="20" xfId="0" applyNumberFormat="1" applyFont="1" applyBorder="1" applyAlignment="1">
      <alignment horizontal="right"/>
    </xf>
    <xf numFmtId="0" fontId="145" fillId="0" borderId="0" xfId="0" applyFont="1"/>
    <xf numFmtId="0" fontId="11" fillId="0" borderId="0" xfId="0" applyFont="1"/>
    <xf numFmtId="49" fontId="146" fillId="0" borderId="0" xfId="0" applyNumberFormat="1" applyFont="1"/>
    <xf numFmtId="0" fontId="6" fillId="0" borderId="0" xfId="0" applyFont="1" applyAlignment="1">
      <alignment wrapText="1"/>
    </xf>
    <xf numFmtId="0" fontId="149" fillId="0" borderId="11" xfId="0" applyFont="1" applyBorder="1" applyAlignment="1">
      <alignment horizontal="center"/>
    </xf>
    <xf numFmtId="49" fontId="148" fillId="0" borderId="11" xfId="0" applyNumberFormat="1" applyFont="1" applyBorder="1"/>
    <xf numFmtId="0" fontId="148" fillId="0" borderId="11" xfId="0" applyFont="1" applyBorder="1"/>
    <xf numFmtId="0" fontId="149" fillId="0" borderId="41" xfId="0" applyFont="1" applyBorder="1" applyAlignment="1">
      <alignment horizontal="center"/>
    </xf>
    <xf numFmtId="0" fontId="152" fillId="35" borderId="11" xfId="0" applyFont="1" applyFill="1" applyBorder="1" applyAlignment="1">
      <alignment horizontal="left"/>
    </xf>
    <xf numFmtId="0" fontId="153" fillId="35" borderId="11" xfId="0" applyFont="1" applyFill="1" applyBorder="1" applyAlignment="1">
      <alignment horizontal="left"/>
    </xf>
    <xf numFmtId="0" fontId="152" fillId="35" borderId="11" xfId="0" applyFont="1" applyFill="1" applyBorder="1" applyAlignment="1">
      <alignment horizontal="center"/>
    </xf>
    <xf numFmtId="0" fontId="152" fillId="35" borderId="11" xfId="0" applyFont="1" applyFill="1" applyBorder="1" applyAlignment="1">
      <alignment horizontal="right"/>
    </xf>
    <xf numFmtId="0" fontId="152" fillId="35" borderId="41" xfId="0" applyFont="1" applyFill="1" applyBorder="1" applyAlignment="1">
      <alignment horizontal="right"/>
    </xf>
    <xf numFmtId="49" fontId="148" fillId="0" borderId="11" xfId="0" applyNumberFormat="1" applyFont="1" applyBorder="1" applyAlignment="1">
      <alignment horizontal="left"/>
    </xf>
    <xf numFmtId="0" fontId="148" fillId="0" borderId="11" xfId="0" applyFont="1" applyBorder="1" applyAlignment="1">
      <alignment horizontal="center"/>
    </xf>
    <xf numFmtId="4" fontId="154" fillId="0" borderId="11" xfId="0" applyNumberFormat="1" applyFont="1" applyBorder="1" applyAlignment="1">
      <alignment horizontal="right"/>
    </xf>
    <xf numFmtId="4" fontId="148" fillId="0" borderId="11" xfId="0" applyNumberFormat="1" applyFont="1" applyBorder="1" applyAlignment="1">
      <alignment horizontal="right"/>
    </xf>
    <xf numFmtId="4" fontId="148" fillId="0" borderId="41" xfId="0" applyNumberFormat="1" applyFont="1" applyBorder="1" applyAlignment="1">
      <alignment horizontal="right"/>
    </xf>
    <xf numFmtId="49" fontId="148" fillId="0" borderId="11" xfId="0" applyNumberFormat="1" applyFont="1" applyBorder="1" applyAlignment="1">
      <alignment horizontal="left" wrapText="1"/>
    </xf>
    <xf numFmtId="4" fontId="154" fillId="93" borderId="11" xfId="0" applyNumberFormat="1" applyFont="1" applyFill="1" applyBorder="1" applyAlignment="1">
      <alignment horizontal="right"/>
    </xf>
    <xf numFmtId="4" fontId="148" fillId="93" borderId="11" xfId="0" applyNumberFormat="1" applyFont="1" applyFill="1" applyBorder="1" applyAlignment="1">
      <alignment horizontal="right"/>
    </xf>
    <xf numFmtId="49" fontId="148" fillId="0" borderId="11" xfId="2726" applyNumberFormat="1" applyFont="1" applyBorder="1" applyAlignment="1">
      <alignment horizontal="left"/>
    </xf>
    <xf numFmtId="49" fontId="148" fillId="0" borderId="11" xfId="5334" applyNumberFormat="1" applyFont="1" applyBorder="1" applyAlignment="1">
      <alignment horizontal="left"/>
    </xf>
    <xf numFmtId="0" fontId="156" fillId="35" borderId="11" xfId="0" applyFont="1" applyFill="1" applyBorder="1"/>
    <xf numFmtId="0" fontId="157" fillId="35" borderId="11" xfId="0" applyFont="1" applyFill="1" applyBorder="1"/>
    <xf numFmtId="0" fontId="158" fillId="35" borderId="11" xfId="0" applyFont="1" applyFill="1" applyBorder="1"/>
    <xf numFmtId="0" fontId="157" fillId="0" borderId="11" xfId="0" applyFont="1" applyBorder="1"/>
    <xf numFmtId="4" fontId="148" fillId="93" borderId="11" xfId="2726" applyNumberFormat="1" applyFont="1" applyFill="1" applyBorder="1" applyAlignment="1">
      <alignment horizontal="right"/>
    </xf>
    <xf numFmtId="0" fontId="148" fillId="95" borderId="40" xfId="0" applyFont="1" applyFill="1" applyBorder="1"/>
    <xf numFmtId="0" fontId="149" fillId="95" borderId="40" xfId="0" applyFont="1" applyFill="1" applyBorder="1" applyAlignment="1">
      <alignment vertical="center"/>
    </xf>
    <xf numFmtId="49" fontId="149" fillId="95" borderId="11" xfId="0" applyNumberFormat="1" applyFont="1" applyFill="1" applyBorder="1" applyAlignment="1">
      <alignment vertical="center"/>
    </xf>
    <xf numFmtId="0" fontId="149" fillId="95" borderId="11" xfId="0" applyFont="1" applyFill="1" applyBorder="1" applyAlignment="1">
      <alignment vertical="center"/>
    </xf>
    <xf numFmtId="0" fontId="149" fillId="95" borderId="11" xfId="0" applyFont="1" applyFill="1" applyBorder="1" applyAlignment="1">
      <alignment horizontal="center" vertical="center" wrapText="1"/>
    </xf>
    <xf numFmtId="0" fontId="149" fillId="95" borderId="11" xfId="0" applyFont="1" applyFill="1" applyBorder="1" applyAlignment="1">
      <alignment horizontal="center" vertical="center"/>
    </xf>
    <xf numFmtId="0" fontId="149" fillId="95" borderId="11" xfId="0" applyFont="1" applyFill="1" applyBorder="1" applyAlignment="1">
      <alignment horizontal="center" wrapText="1" shrinkToFit="1"/>
    </xf>
    <xf numFmtId="0" fontId="149" fillId="95" borderId="11" xfId="0" applyFont="1" applyFill="1" applyBorder="1" applyAlignment="1">
      <alignment horizontal="center" wrapText="1"/>
    </xf>
    <xf numFmtId="0" fontId="149" fillId="95" borderId="41" xfId="0" applyFont="1" applyFill="1" applyBorder="1" applyAlignment="1">
      <alignment horizontal="center" wrapText="1"/>
    </xf>
    <xf numFmtId="4" fontId="149" fillId="90" borderId="11" xfId="0" applyNumberFormat="1" applyFont="1" applyFill="1" applyBorder="1"/>
    <xf numFmtId="165" fontId="159" fillId="96" borderId="48" xfId="0" applyNumberFormat="1" applyFont="1" applyFill="1" applyBorder="1" applyAlignment="1">
      <alignment horizontal="right"/>
    </xf>
    <xf numFmtId="0" fontId="154" fillId="35" borderId="11" xfId="0" applyFont="1" applyFill="1" applyBorder="1"/>
    <xf numFmtId="0" fontId="149" fillId="35" borderId="11" xfId="0" applyFont="1" applyFill="1" applyBorder="1" applyAlignment="1">
      <alignment horizontal="right"/>
    </xf>
    <xf numFmtId="4" fontId="149" fillId="35" borderId="11" xfId="0" applyNumberFormat="1" applyFont="1" applyFill="1" applyBorder="1"/>
    <xf numFmtId="4" fontId="149" fillId="35" borderId="41" xfId="0" applyNumberFormat="1" applyFont="1" applyFill="1" applyBorder="1"/>
    <xf numFmtId="0" fontId="148" fillId="95" borderId="40" xfId="0" applyFont="1" applyFill="1" applyBorder="1" applyAlignment="1">
      <alignment horizontal="center" vertical="center"/>
    </xf>
    <xf numFmtId="0" fontId="149" fillId="95" borderId="40" xfId="0" applyFont="1" applyFill="1" applyBorder="1" applyAlignment="1">
      <alignment horizontal="center" vertical="center"/>
    </xf>
    <xf numFmtId="49" fontId="149" fillId="95" borderId="11" xfId="0" applyNumberFormat="1" applyFont="1" applyFill="1" applyBorder="1" applyAlignment="1">
      <alignment horizontal="left"/>
    </xf>
    <xf numFmtId="0" fontId="155" fillId="95" borderId="11" xfId="0" applyFont="1" applyFill="1" applyBorder="1"/>
    <xf numFmtId="49" fontId="149" fillId="95" borderId="11" xfId="0" applyNumberFormat="1" applyFont="1" applyFill="1" applyBorder="1"/>
    <xf numFmtId="0" fontId="148" fillId="0" borderId="40" xfId="0" applyFont="1" applyBorder="1" applyAlignment="1">
      <alignment horizontal="center" vertical="center"/>
    </xf>
    <xf numFmtId="0" fontId="148" fillId="0" borderId="46" xfId="0" applyFont="1" applyBorder="1" applyAlignment="1">
      <alignment horizontal="center" vertical="center"/>
    </xf>
    <xf numFmtId="49" fontId="148" fillId="0" borderId="47" xfId="0" applyNumberFormat="1" applyFont="1" applyBorder="1"/>
    <xf numFmtId="0" fontId="148" fillId="0" borderId="47" xfId="0" applyFont="1" applyBorder="1"/>
    <xf numFmtId="0" fontId="149" fillId="0" borderId="47" xfId="0" applyFont="1" applyBorder="1"/>
    <xf numFmtId="0" fontId="148" fillId="0" borderId="47" xfId="0" applyFont="1" applyBorder="1" applyAlignment="1">
      <alignment horizontal="center"/>
    </xf>
    <xf numFmtId="49" fontId="148" fillId="93" borderId="1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4" fontId="148" fillId="0" borderId="11" xfId="0" applyNumberFormat="1" applyFont="1" applyBorder="1" applyAlignment="1">
      <alignment horizontal="center"/>
    </xf>
    <xf numFmtId="0" fontId="151" fillId="90" borderId="11" xfId="0" applyFont="1" applyFill="1" applyBorder="1" applyAlignment="1">
      <alignment horizontal="center" vertical="center" wrapText="1"/>
    </xf>
    <xf numFmtId="0" fontId="140" fillId="96" borderId="45" xfId="0" applyFont="1" applyFill="1" applyBorder="1"/>
    <xf numFmtId="0" fontId="6" fillId="96" borderId="45" xfId="0" applyFont="1" applyFill="1" applyBorder="1" applyAlignment="1">
      <alignment horizontal="center"/>
    </xf>
    <xf numFmtId="0" fontId="145" fillId="96" borderId="45" xfId="0" applyFont="1" applyFill="1" applyBorder="1"/>
    <xf numFmtId="0" fontId="9" fillId="96" borderId="45" xfId="0" applyFont="1" applyFill="1" applyBorder="1" applyAlignment="1">
      <alignment horizontal="left"/>
    </xf>
    <xf numFmtId="0" fontId="8" fillId="96" borderId="39" xfId="0" applyFont="1" applyFill="1" applyBorder="1" applyAlignment="1">
      <alignment horizontal="left"/>
    </xf>
    <xf numFmtId="4" fontId="149" fillId="90" borderId="41" xfId="0" applyNumberFormat="1" applyFont="1" applyFill="1" applyBorder="1"/>
    <xf numFmtId="0" fontId="149" fillId="90" borderId="11" xfId="0" applyFont="1" applyFill="1" applyBorder="1"/>
    <xf numFmtId="0" fontId="149" fillId="95" borderId="45" xfId="0" applyFont="1" applyFill="1" applyBorder="1" applyAlignment="1">
      <alignment horizontal="center" vertical="center"/>
    </xf>
    <xf numFmtId="0" fontId="149" fillId="95" borderId="45" xfId="0" applyFont="1" applyFill="1" applyBorder="1" applyAlignment="1">
      <alignment horizontal="center" vertical="center" wrapText="1"/>
    </xf>
    <xf numFmtId="0" fontId="9" fillId="95" borderId="0" xfId="0" applyFont="1" applyFill="1" applyAlignment="1">
      <alignment horizontal="center"/>
    </xf>
    <xf numFmtId="0" fontId="9" fillId="95" borderId="11" xfId="0" applyFont="1" applyFill="1" applyBorder="1" applyAlignment="1">
      <alignment horizontal="center"/>
    </xf>
    <xf numFmtId="0" fontId="140" fillId="96" borderId="34" xfId="0" applyFont="1" applyFill="1" applyBorder="1"/>
    <xf numFmtId="0" fontId="6" fillId="96" borderId="34" xfId="0" applyFont="1" applyFill="1" applyBorder="1" applyAlignment="1">
      <alignment horizontal="center"/>
    </xf>
    <xf numFmtId="0" fontId="145" fillId="96" borderId="34" xfId="0" applyFont="1" applyFill="1" applyBorder="1"/>
    <xf numFmtId="0" fontId="9" fillId="96" borderId="34" xfId="0" applyFont="1" applyFill="1" applyBorder="1" applyAlignment="1">
      <alignment horizontal="left"/>
    </xf>
    <xf numFmtId="0" fontId="8" fillId="96" borderId="36" xfId="0" applyFont="1" applyFill="1" applyBorder="1" applyAlignment="1">
      <alignment horizontal="left"/>
    </xf>
    <xf numFmtId="0" fontId="6" fillId="0" borderId="11" xfId="0" applyFont="1" applyBorder="1"/>
    <xf numFmtId="0" fontId="9" fillId="95" borderId="54" xfId="0" applyFont="1" applyFill="1" applyBorder="1" applyAlignment="1">
      <alignment horizontal="center"/>
    </xf>
    <xf numFmtId="49" fontId="6" fillId="0" borderId="11" xfId="0" applyNumberFormat="1" applyFont="1" applyBorder="1"/>
    <xf numFmtId="4" fontId="154" fillId="94" borderId="11" xfId="0" applyNumberFormat="1" applyFont="1" applyFill="1" applyBorder="1" applyAlignment="1">
      <alignment horizontal="right"/>
    </xf>
    <xf numFmtId="4" fontId="148" fillId="94" borderId="11" xfId="0" applyNumberFormat="1" applyFont="1" applyFill="1" applyBorder="1" applyAlignment="1">
      <alignment horizontal="right"/>
    </xf>
    <xf numFmtId="0" fontId="160" fillId="35" borderId="11" xfId="0" applyFont="1" applyFill="1" applyBorder="1" applyAlignment="1">
      <alignment horizontal="left"/>
    </xf>
    <xf numFmtId="0" fontId="161" fillId="35" borderId="11" xfId="0" applyFont="1" applyFill="1" applyBorder="1" applyAlignment="1">
      <alignment horizontal="left"/>
    </xf>
    <xf numFmtId="0" fontId="160" fillId="35" borderId="11" xfId="0" applyFont="1" applyFill="1" applyBorder="1" applyAlignment="1">
      <alignment horizontal="center"/>
    </xf>
    <xf numFmtId="0" fontId="160" fillId="35" borderId="11" xfId="0" applyFont="1" applyFill="1" applyBorder="1" applyAlignment="1">
      <alignment horizontal="right"/>
    </xf>
    <xf numFmtId="0" fontId="148" fillId="35" borderId="11" xfId="0" applyFont="1" applyFill="1" applyBorder="1" applyAlignment="1">
      <alignment horizontal="left"/>
    </xf>
    <xf numFmtId="0" fontId="149" fillId="35" borderId="11" xfId="0" applyFont="1" applyFill="1" applyBorder="1" applyAlignment="1">
      <alignment horizontal="left"/>
    </xf>
    <xf numFmtId="0" fontId="148" fillId="35" borderId="11" xfId="0" applyFont="1" applyFill="1" applyBorder="1" applyAlignment="1">
      <alignment horizontal="center"/>
    </xf>
    <xf numFmtId="0" fontId="148" fillId="35" borderId="11" xfId="0" applyFont="1" applyFill="1" applyBorder="1" applyAlignment="1">
      <alignment horizontal="right"/>
    </xf>
    <xf numFmtId="0" fontId="141" fillId="95" borderId="34" xfId="0" applyFont="1" applyFill="1" applyBorder="1" applyAlignment="1">
      <alignment horizontal="center" vertical="center"/>
    </xf>
    <xf numFmtId="0" fontId="149" fillId="95" borderId="11" xfId="0" applyFont="1" applyFill="1" applyBorder="1" applyAlignment="1">
      <alignment horizontal="left" vertical="center"/>
    </xf>
    <xf numFmtId="0" fontId="141" fillId="95" borderId="11" xfId="0" applyFont="1" applyFill="1" applyBorder="1" applyAlignment="1">
      <alignment horizontal="center" vertical="center" wrapText="1"/>
    </xf>
    <xf numFmtId="0" fontId="141" fillId="95" borderId="11" xfId="0" applyFont="1" applyFill="1" applyBorder="1" applyAlignment="1">
      <alignment horizontal="center" vertical="center"/>
    </xf>
    <xf numFmtId="0" fontId="9" fillId="95" borderId="11" xfId="0" applyFont="1" applyFill="1" applyBorder="1" applyAlignment="1">
      <alignment horizontal="center" vertical="center" wrapText="1"/>
    </xf>
    <xf numFmtId="49" fontId="149" fillId="95" borderId="49" xfId="0" applyNumberFormat="1" applyFont="1" applyFill="1" applyBorder="1" applyAlignment="1">
      <alignment horizontal="left" vertical="center"/>
    </xf>
    <xf numFmtId="49" fontId="148" fillId="0" borderId="49" xfId="0" applyNumberFormat="1" applyFont="1" applyBorder="1" applyAlignment="1">
      <alignment horizontal="left"/>
    </xf>
    <xf numFmtId="0" fontId="152" fillId="35" borderId="49" xfId="0" applyFont="1" applyFill="1" applyBorder="1" applyAlignment="1">
      <alignment horizontal="left"/>
    </xf>
    <xf numFmtId="0" fontId="149" fillId="95" borderId="11" xfId="0" applyFont="1" applyFill="1" applyBorder="1" applyAlignment="1">
      <alignment horizontal="center"/>
    </xf>
    <xf numFmtId="0" fontId="149" fillId="95" borderId="54" xfId="0" applyFont="1" applyFill="1" applyBorder="1" applyAlignment="1">
      <alignment horizontal="center"/>
    </xf>
    <xf numFmtId="0" fontId="9" fillId="95" borderId="40" xfId="0" applyFont="1" applyFill="1" applyBorder="1" applyAlignment="1">
      <alignment horizontal="center"/>
    </xf>
    <xf numFmtId="0" fontId="160" fillId="35" borderId="41" xfId="0" applyFont="1" applyFill="1" applyBorder="1" applyAlignment="1">
      <alignment horizontal="right"/>
    </xf>
    <xf numFmtId="0" fontId="148" fillId="35" borderId="41" xfId="0" applyFont="1" applyFill="1" applyBorder="1" applyAlignment="1">
      <alignment horizontal="right"/>
    </xf>
    <xf numFmtId="0" fontId="9" fillId="95" borderId="46" xfId="0" applyFont="1" applyFill="1" applyBorder="1" applyAlignment="1">
      <alignment horizontal="center"/>
    </xf>
    <xf numFmtId="49" fontId="6" fillId="0" borderId="47" xfId="0" applyNumberFormat="1" applyFont="1" applyBorder="1"/>
    <xf numFmtId="0" fontId="6" fillId="0" borderId="47" xfId="0" applyFont="1" applyBorder="1"/>
    <xf numFmtId="0" fontId="141" fillId="0" borderId="47" xfId="0" applyFont="1" applyBorder="1"/>
    <xf numFmtId="0" fontId="6" fillId="0" borderId="47" xfId="0" applyFont="1" applyBorder="1" applyAlignment="1">
      <alignment horizontal="center"/>
    </xf>
    <xf numFmtId="49" fontId="9" fillId="95" borderId="33" xfId="0" applyNumberFormat="1" applyFont="1" applyFill="1" applyBorder="1" applyAlignment="1">
      <alignment horizontal="left" vertical="center"/>
    </xf>
    <xf numFmtId="0" fontId="9" fillId="95" borderId="34" xfId="0" applyFont="1" applyFill="1" applyBorder="1" applyAlignment="1">
      <alignment horizontal="left" vertical="center"/>
    </xf>
    <xf numFmtId="0" fontId="9" fillId="95" borderId="34" xfId="0" applyFont="1" applyFill="1" applyBorder="1" applyAlignment="1">
      <alignment horizontal="center" vertical="center"/>
    </xf>
    <xf numFmtId="0" fontId="149" fillId="95" borderId="42" xfId="0" applyFont="1" applyFill="1" applyBorder="1" applyAlignment="1">
      <alignment horizontal="center" vertical="center"/>
    </xf>
    <xf numFmtId="0" fontId="149" fillId="95" borderId="34" xfId="0" applyFont="1" applyFill="1" applyBorder="1" applyAlignment="1">
      <alignment horizontal="center" vertical="center" wrapText="1"/>
    </xf>
    <xf numFmtId="0" fontId="149" fillId="95" borderId="36" xfId="0" applyFont="1" applyFill="1" applyBorder="1" applyAlignment="1">
      <alignment horizontal="center" vertical="center" wrapText="1"/>
    </xf>
    <xf numFmtId="0" fontId="151" fillId="90" borderId="45" xfId="0" applyFont="1" applyFill="1" applyBorder="1" applyAlignment="1">
      <alignment horizontal="center" wrapText="1"/>
    </xf>
    <xf numFmtId="0" fontId="157" fillId="35" borderId="11" xfId="0" applyFont="1" applyFill="1" applyBorder="1" applyAlignment="1">
      <alignment horizontal="right"/>
    </xf>
    <xf numFmtId="4" fontId="157" fillId="35" borderId="11" xfId="0" applyNumberFormat="1" applyFont="1" applyFill="1" applyBorder="1"/>
    <xf numFmtId="4" fontId="157" fillId="35" borderId="41" xfId="0" applyNumberFormat="1" applyFont="1" applyFill="1" applyBorder="1"/>
    <xf numFmtId="4" fontId="157" fillId="90" borderId="41" xfId="0" applyNumberFormat="1" applyFont="1" applyFill="1" applyBorder="1"/>
    <xf numFmtId="4" fontId="157" fillId="90" borderId="11" xfId="0" applyNumberFormat="1" applyFont="1" applyFill="1" applyBorder="1"/>
    <xf numFmtId="49" fontId="149" fillId="95" borderId="11" xfId="0" applyNumberFormat="1" applyFont="1" applyFill="1" applyBorder="1" applyAlignment="1">
      <alignment horizontal="center" vertical="center"/>
    </xf>
    <xf numFmtId="0" fontId="157" fillId="95" borderId="11" xfId="0" applyFont="1" applyFill="1" applyBorder="1" applyAlignment="1">
      <alignment horizontal="center" vertical="center"/>
    </xf>
    <xf numFmtId="49" fontId="149" fillId="95" borderId="11" xfId="0" applyNumberFormat="1" applyFont="1" applyFill="1" applyBorder="1" applyAlignment="1">
      <alignment horizontal="center" vertical="center" wrapText="1"/>
    </xf>
    <xf numFmtId="0" fontId="149" fillId="0" borderId="11" xfId="0" applyFont="1" applyBorder="1" applyAlignment="1">
      <alignment horizontal="center" vertical="center" wrapText="1"/>
    </xf>
    <xf numFmtId="0" fontId="149" fillId="0" borderId="41" xfId="0" applyFont="1" applyBorder="1" applyAlignment="1">
      <alignment horizontal="center" vertical="center" wrapText="1"/>
    </xf>
    <xf numFmtId="0" fontId="9" fillId="95" borderId="0" xfId="0" applyFont="1" applyFill="1" applyAlignment="1">
      <alignment horizontal="center" vertical="center"/>
    </xf>
    <xf numFmtId="0" fontId="149" fillId="95" borderId="46" xfId="0" applyFont="1" applyFill="1" applyBorder="1" applyAlignment="1">
      <alignment horizontal="center" vertical="center"/>
    </xf>
    <xf numFmtId="0" fontId="149" fillId="95" borderId="39" xfId="0" applyFont="1" applyFill="1" applyBorder="1" applyAlignment="1">
      <alignment horizontal="center" vertical="center" wrapText="1"/>
    </xf>
    <xf numFmtId="49" fontId="149" fillId="95" borderId="45" xfId="0" applyNumberFormat="1" applyFont="1" applyFill="1" applyBorder="1" applyAlignment="1">
      <alignment horizontal="center" vertical="center" wrapText="1"/>
    </xf>
    <xf numFmtId="49" fontId="149" fillId="95" borderId="45" xfId="0" applyNumberFormat="1" applyFont="1" applyFill="1" applyBorder="1" applyAlignment="1">
      <alignment horizontal="left" vertical="center"/>
    </xf>
    <xf numFmtId="0" fontId="149" fillId="95" borderId="45" xfId="0" applyFont="1" applyFill="1" applyBorder="1" applyAlignment="1">
      <alignment horizontal="left" vertical="center"/>
    </xf>
    <xf numFmtId="0" fontId="149" fillId="95" borderId="38" xfId="0" applyFont="1" applyFill="1" applyBorder="1" applyAlignment="1">
      <alignment horizontal="center" vertical="center"/>
    </xf>
    <xf numFmtId="49" fontId="149" fillId="95" borderId="62" xfId="0" applyNumberFormat="1" applyFont="1" applyFill="1" applyBorder="1" applyAlignment="1">
      <alignment horizontal="left" vertical="center"/>
    </xf>
    <xf numFmtId="49" fontId="149" fillId="95" borderId="62" xfId="0" applyNumberFormat="1" applyFont="1" applyFill="1" applyBorder="1" applyAlignment="1">
      <alignment horizontal="center" vertical="center" wrapText="1"/>
    </xf>
    <xf numFmtId="0" fontId="149" fillId="95" borderId="62" xfId="0" applyFont="1" applyFill="1" applyBorder="1" applyAlignment="1">
      <alignment horizontal="center" vertical="center"/>
    </xf>
    <xf numFmtId="0" fontId="149" fillId="95" borderId="62" xfId="0" applyFont="1" applyFill="1" applyBorder="1" applyAlignment="1">
      <alignment horizontal="center" vertical="center" wrapText="1"/>
    </xf>
    <xf numFmtId="0" fontId="148" fillId="0" borderId="45" xfId="0" applyFont="1" applyBorder="1"/>
    <xf numFmtId="0" fontId="149" fillId="0" borderId="45" xfId="0" applyFont="1" applyBorder="1" applyAlignment="1">
      <alignment horizontal="center"/>
    </xf>
    <xf numFmtId="0" fontId="148" fillId="0" borderId="45" xfId="0" applyFont="1" applyBorder="1" applyAlignment="1">
      <alignment horizontal="center"/>
    </xf>
    <xf numFmtId="0" fontId="148" fillId="0" borderId="39" xfId="0" applyFont="1" applyBorder="1" applyAlignment="1">
      <alignment horizontal="center"/>
    </xf>
    <xf numFmtId="0" fontId="148" fillId="95" borderId="11" xfId="0" applyFont="1" applyFill="1" applyBorder="1"/>
    <xf numFmtId="0" fontId="148" fillId="95" borderId="11" xfId="0" applyFont="1" applyFill="1" applyBorder="1" applyAlignment="1">
      <alignment horizontal="center"/>
    </xf>
    <xf numFmtId="0" fontId="148" fillId="95" borderId="41" xfId="0" applyFont="1" applyFill="1" applyBorder="1" applyAlignment="1">
      <alignment horizontal="center"/>
    </xf>
    <xf numFmtId="4" fontId="170" fillId="0" borderId="11" xfId="0" applyNumberFormat="1" applyFont="1" applyBorder="1" applyAlignment="1">
      <alignment horizontal="right"/>
    </xf>
    <xf numFmtId="0" fontId="149" fillId="95" borderId="11" xfId="0" applyFont="1" applyFill="1" applyBorder="1"/>
    <xf numFmtId="49" fontId="149" fillId="95" borderId="63" xfId="0" applyNumberFormat="1" applyFont="1" applyFill="1" applyBorder="1" applyAlignment="1">
      <alignment horizontal="left" vertical="center"/>
    </xf>
    <xf numFmtId="49" fontId="148" fillId="0" borderId="64" xfId="0" applyNumberFormat="1" applyFont="1" applyBorder="1"/>
    <xf numFmtId="49" fontId="148" fillId="95" borderId="49" xfId="0" applyNumberFormat="1" applyFont="1" applyFill="1" applyBorder="1"/>
    <xf numFmtId="0" fontId="155" fillId="0" borderId="49" xfId="0" applyFont="1" applyBorder="1"/>
    <xf numFmtId="49" fontId="148" fillId="0" borderId="49" xfId="0" applyNumberFormat="1" applyFont="1" applyBorder="1"/>
    <xf numFmtId="49" fontId="148" fillId="0" borderId="61" xfId="0" applyNumberFormat="1" applyFont="1" applyBorder="1"/>
    <xf numFmtId="0" fontId="155" fillId="96" borderId="38" xfId="0" applyFont="1" applyFill="1" applyBorder="1"/>
    <xf numFmtId="0" fontId="166" fillId="96" borderId="37" xfId="0" applyFont="1" applyFill="1" applyBorder="1"/>
    <xf numFmtId="0" fontId="155" fillId="96" borderId="37" xfId="0" applyFont="1" applyFill="1" applyBorder="1" applyAlignment="1">
      <alignment horizontal="center"/>
    </xf>
    <xf numFmtId="0" fontId="167" fillId="96" borderId="37" xfId="0" applyFont="1" applyFill="1" applyBorder="1"/>
    <xf numFmtId="0" fontId="157" fillId="96" borderId="37" xfId="0" applyFont="1" applyFill="1" applyBorder="1" applyAlignment="1">
      <alignment horizontal="left"/>
    </xf>
    <xf numFmtId="0" fontId="167" fillId="96" borderId="56" xfId="0" applyFont="1" applyFill="1" applyBorder="1" applyAlignment="1">
      <alignment horizontal="left"/>
    </xf>
    <xf numFmtId="0" fontId="149" fillId="95" borderId="43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6" fillId="0" borderId="46" xfId="0" applyFont="1" applyBorder="1"/>
    <xf numFmtId="0" fontId="6" fillId="95" borderId="40" xfId="0" applyFont="1" applyFill="1" applyBorder="1"/>
    <xf numFmtId="0" fontId="155" fillId="95" borderId="49" xfId="0" applyFont="1" applyFill="1" applyBorder="1"/>
    <xf numFmtId="0" fontId="149" fillId="0" borderId="11" xfId="0" applyFont="1" applyBorder="1"/>
    <xf numFmtId="0" fontId="172" fillId="35" borderId="11" xfId="0" applyFont="1" applyFill="1" applyBorder="1"/>
    <xf numFmtId="0" fontId="149" fillId="35" borderId="11" xfId="0" applyFont="1" applyFill="1" applyBorder="1"/>
    <xf numFmtId="49" fontId="149" fillId="95" borderId="11" xfId="0" applyNumberFormat="1" applyFont="1" applyFill="1" applyBorder="1" applyAlignment="1">
      <alignment horizontal="left" vertical="center"/>
    </xf>
    <xf numFmtId="0" fontId="149" fillId="95" borderId="41" xfId="0" applyFont="1" applyFill="1" applyBorder="1" applyAlignment="1">
      <alignment horizontal="center" vertical="center" wrapText="1"/>
    </xf>
    <xf numFmtId="0" fontId="149" fillId="90" borderId="11" xfId="0" applyFont="1" applyFill="1" applyBorder="1" applyAlignment="1">
      <alignment horizontal="center" wrapText="1"/>
    </xf>
    <xf numFmtId="49" fontId="148" fillId="95" borderId="11" xfId="0" applyNumberFormat="1" applyFont="1" applyFill="1" applyBorder="1"/>
    <xf numFmtId="0" fontId="9" fillId="0" borderId="0" xfId="0" applyFont="1"/>
    <xf numFmtId="49" fontId="148" fillId="93" borderId="49" xfId="0" applyNumberFormat="1" applyFont="1" applyFill="1" applyBorder="1" applyAlignment="1">
      <alignment horizontal="left"/>
    </xf>
    <xf numFmtId="49" fontId="11" fillId="93" borderId="11" xfId="0" applyNumberFormat="1" applyFont="1" applyFill="1" applyBorder="1" applyAlignment="1">
      <alignment horizontal="left"/>
    </xf>
    <xf numFmtId="0" fontId="157" fillId="95" borderId="11" xfId="0" applyFont="1" applyFill="1" applyBorder="1" applyAlignment="1">
      <alignment horizontal="center" vertical="center" wrapText="1"/>
    </xf>
    <xf numFmtId="0" fontId="157" fillId="95" borderId="41" xfId="0" applyFont="1" applyFill="1" applyBorder="1" applyAlignment="1">
      <alignment horizontal="center" vertical="center" wrapText="1"/>
    </xf>
    <xf numFmtId="49" fontId="159" fillId="95" borderId="11" xfId="0" applyNumberFormat="1" applyFont="1" applyFill="1" applyBorder="1" applyAlignment="1">
      <alignment horizontal="center" vertical="center" wrapText="1"/>
    </xf>
    <xf numFmtId="49" fontId="159" fillId="95" borderId="11" xfId="0" applyNumberFormat="1" applyFont="1" applyFill="1" applyBorder="1" applyAlignment="1">
      <alignment horizontal="left" vertical="center"/>
    </xf>
    <xf numFmtId="0" fontId="149" fillId="90" borderId="11" xfId="0" applyFont="1" applyFill="1" applyBorder="1" applyAlignment="1">
      <alignment horizontal="center" vertical="center" wrapText="1"/>
    </xf>
    <xf numFmtId="0" fontId="148" fillId="95" borderId="41" xfId="0" applyFont="1" applyFill="1" applyBorder="1"/>
    <xf numFmtId="0" fontId="148" fillId="97" borderId="11" xfId="0" applyFont="1" applyFill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73" fillId="35" borderId="11" xfId="0" applyFont="1" applyFill="1" applyBorder="1"/>
    <xf numFmtId="0" fontId="9" fillId="35" borderId="11" xfId="0" applyFont="1" applyFill="1" applyBorder="1"/>
    <xf numFmtId="0" fontId="174" fillId="35" borderId="11" xfId="0" applyFont="1" applyFill="1" applyBorder="1"/>
    <xf numFmtId="0" fontId="9" fillId="35" borderId="11" xfId="0" applyFont="1" applyFill="1" applyBorder="1" applyAlignment="1">
      <alignment horizontal="right"/>
    </xf>
    <xf numFmtId="4" fontId="9" fillId="35" borderId="11" xfId="0" applyNumberFormat="1" applyFont="1" applyFill="1" applyBorder="1"/>
    <xf numFmtId="4" fontId="9" fillId="35" borderId="41" xfId="0" applyNumberFormat="1" applyFont="1" applyFill="1" applyBorder="1"/>
    <xf numFmtId="0" fontId="141" fillId="0" borderId="11" xfId="0" applyFont="1" applyBorder="1"/>
    <xf numFmtId="0" fontId="9" fillId="0" borderId="11" xfId="0" applyFont="1" applyBorder="1"/>
    <xf numFmtId="0" fontId="9" fillId="90" borderId="11" xfId="0" applyFont="1" applyFill="1" applyBorder="1"/>
    <xf numFmtId="4" fontId="9" fillId="90" borderId="41" xfId="0" applyNumberFormat="1" applyFont="1" applyFill="1" applyBorder="1"/>
    <xf numFmtId="0" fontId="11" fillId="35" borderId="11" xfId="0" applyFont="1" applyFill="1" applyBorder="1" applyAlignment="1">
      <alignment horizontal="left"/>
    </xf>
    <xf numFmtId="0" fontId="11" fillId="95" borderId="11" xfId="0" applyFont="1" applyFill="1" applyBorder="1"/>
    <xf numFmtId="4" fontId="9" fillId="90" borderId="11" xfId="0" applyNumberFormat="1" applyFont="1" applyFill="1" applyBorder="1"/>
    <xf numFmtId="0" fontId="0" fillId="96" borderId="37" xfId="0" applyFill="1" applyBorder="1" applyAlignment="1">
      <alignment vertical="center"/>
    </xf>
    <xf numFmtId="49" fontId="10" fillId="96" borderId="37" xfId="0" applyNumberFormat="1" applyFont="1" applyFill="1" applyBorder="1" applyAlignment="1">
      <alignment vertical="center"/>
    </xf>
    <xf numFmtId="49" fontId="146" fillId="96" borderId="37" xfId="0" applyNumberFormat="1" applyFont="1" applyFill="1" applyBorder="1" applyAlignment="1">
      <alignment vertical="center"/>
    </xf>
    <xf numFmtId="0" fontId="0" fillId="96" borderId="56" xfId="0" applyFill="1" applyBorder="1" applyAlignment="1">
      <alignment vertical="center"/>
    </xf>
    <xf numFmtId="0" fontId="9" fillId="95" borderId="41" xfId="0" applyFont="1" applyFill="1" applyBorder="1" applyAlignment="1">
      <alignment horizontal="center" vertical="center" wrapText="1"/>
    </xf>
    <xf numFmtId="49" fontId="6" fillId="0" borderId="49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4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1" fillId="91" borderId="11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93" fillId="35" borderId="49" xfId="0" applyFont="1" applyFill="1" applyBorder="1" applyAlignment="1">
      <alignment horizontal="left" vertical="center"/>
    </xf>
    <xf numFmtId="0" fontId="93" fillId="35" borderId="11" xfId="0" applyFont="1" applyFill="1" applyBorder="1" applyAlignment="1">
      <alignment horizontal="left" vertical="center"/>
    </xf>
    <xf numFmtId="0" fontId="143" fillId="35" borderId="11" xfId="0" applyFont="1" applyFill="1" applyBorder="1" applyAlignment="1">
      <alignment horizontal="left" vertical="center"/>
    </xf>
    <xf numFmtId="0" fontId="93" fillId="35" borderId="11" xfId="0" applyFont="1" applyFill="1" applyBorder="1" applyAlignment="1">
      <alignment horizontal="center" vertical="center"/>
    </xf>
    <xf numFmtId="0" fontId="93" fillId="35" borderId="11" xfId="0" applyFont="1" applyFill="1" applyBorder="1" applyAlignment="1">
      <alignment horizontal="right" vertical="center"/>
    </xf>
    <xf numFmtId="0" fontId="93" fillId="35" borderId="41" xfId="0" applyFont="1" applyFill="1" applyBorder="1" applyAlignment="1">
      <alignment horizontal="right" vertical="center"/>
    </xf>
    <xf numFmtId="49" fontId="148" fillId="0" borderId="55" xfId="0" applyNumberFormat="1" applyFont="1" applyBorder="1" applyAlignment="1">
      <alignment horizontal="left" vertical="center"/>
    </xf>
    <xf numFmtId="49" fontId="148" fillId="0" borderId="54" xfId="0" applyNumberFormat="1" applyFont="1" applyBorder="1" applyAlignment="1">
      <alignment horizontal="left" vertical="center"/>
    </xf>
    <xf numFmtId="0" fontId="149" fillId="0" borderId="55" xfId="0" applyFont="1" applyBorder="1" applyAlignment="1">
      <alignment horizontal="center" vertical="center"/>
    </xf>
    <xf numFmtId="0" fontId="148" fillId="0" borderId="54" xfId="0" applyFont="1" applyBorder="1" applyAlignment="1">
      <alignment horizontal="center" vertical="center"/>
    </xf>
    <xf numFmtId="4" fontId="154" fillId="0" borderId="54" xfId="0" applyNumberFormat="1" applyFont="1" applyBorder="1" applyAlignment="1">
      <alignment horizontal="right" vertical="center"/>
    </xf>
    <xf numFmtId="4" fontId="148" fillId="0" borderId="54" xfId="0" applyNumberFormat="1" applyFont="1" applyBorder="1" applyAlignment="1">
      <alignment horizontal="right" vertical="center"/>
    </xf>
    <xf numFmtId="4" fontId="148" fillId="0" borderId="57" xfId="0" applyNumberFormat="1" applyFont="1" applyBorder="1" applyAlignment="1">
      <alignment horizontal="right" vertical="center"/>
    </xf>
    <xf numFmtId="49" fontId="148" fillId="0" borderId="49" xfId="0" applyNumberFormat="1" applyFont="1" applyBorder="1" applyAlignment="1">
      <alignment horizontal="left" vertical="center"/>
    </xf>
    <xf numFmtId="49" fontId="148" fillId="0" borderId="11" xfId="0" applyNumberFormat="1" applyFont="1" applyBorder="1" applyAlignment="1">
      <alignment horizontal="left" vertical="center"/>
    </xf>
    <xf numFmtId="0" fontId="149" fillId="0" borderId="11" xfId="0" applyFont="1" applyBorder="1" applyAlignment="1">
      <alignment horizontal="center" vertical="center"/>
    </xf>
    <xf numFmtId="0" fontId="148" fillId="0" borderId="11" xfId="0" applyFont="1" applyBorder="1" applyAlignment="1">
      <alignment horizontal="center" vertical="center"/>
    </xf>
    <xf numFmtId="4" fontId="154" fillId="0" borderId="11" xfId="0" applyNumberFormat="1" applyFont="1" applyBorder="1" applyAlignment="1">
      <alignment horizontal="right" vertical="center"/>
    </xf>
    <xf numFmtId="4" fontId="148" fillId="0" borderId="11" xfId="0" applyNumberFormat="1" applyFont="1" applyBorder="1" applyAlignment="1">
      <alignment horizontal="right" vertical="center"/>
    </xf>
    <xf numFmtId="4" fontId="148" fillId="0" borderId="41" xfId="0" applyNumberFormat="1" applyFont="1" applyBorder="1" applyAlignment="1">
      <alignment horizontal="right" vertical="center"/>
    </xf>
    <xf numFmtId="49" fontId="148" fillId="93" borderId="49" xfId="0" applyNumberFormat="1" applyFont="1" applyFill="1" applyBorder="1" applyAlignment="1">
      <alignment horizontal="left" vertical="center"/>
    </xf>
    <xf numFmtId="4" fontId="154" fillId="93" borderId="11" xfId="0" applyNumberFormat="1" applyFont="1" applyFill="1" applyBorder="1" applyAlignment="1">
      <alignment horizontal="right" vertical="center"/>
    </xf>
    <xf numFmtId="4" fontId="148" fillId="93" borderId="11" xfId="0" applyNumberFormat="1" applyFont="1" applyFill="1" applyBorder="1" applyAlignment="1">
      <alignment horizontal="right" vertical="center"/>
    </xf>
    <xf numFmtId="0" fontId="152" fillId="35" borderId="49" xfId="0" applyFont="1" applyFill="1" applyBorder="1" applyAlignment="1">
      <alignment horizontal="left" vertical="center"/>
    </xf>
    <xf numFmtId="0" fontId="152" fillId="35" borderId="11" xfId="0" applyFont="1" applyFill="1" applyBorder="1" applyAlignment="1">
      <alignment horizontal="left" vertical="center"/>
    </xf>
    <xf numFmtId="0" fontId="153" fillId="35" borderId="11" xfId="0" applyFont="1" applyFill="1" applyBorder="1" applyAlignment="1">
      <alignment horizontal="left" vertical="center"/>
    </xf>
    <xf numFmtId="0" fontId="152" fillId="35" borderId="11" xfId="0" applyFont="1" applyFill="1" applyBorder="1" applyAlignment="1">
      <alignment horizontal="center" vertical="center"/>
    </xf>
    <xf numFmtId="0" fontId="152" fillId="35" borderId="11" xfId="0" applyFont="1" applyFill="1" applyBorder="1" applyAlignment="1">
      <alignment horizontal="right" vertical="center"/>
    </xf>
    <xf numFmtId="0" fontId="152" fillId="35" borderId="41" xfId="0" applyFont="1" applyFill="1" applyBorder="1" applyAlignment="1">
      <alignment horizontal="right" vertical="center"/>
    </xf>
    <xf numFmtId="49" fontId="148" fillId="0" borderId="11" xfId="0" applyNumberFormat="1" applyFont="1" applyBorder="1" applyAlignment="1">
      <alignment horizontal="left" vertical="center" wrapText="1"/>
    </xf>
    <xf numFmtId="49" fontId="148" fillId="0" borderId="11" xfId="2726" applyNumberFormat="1" applyFont="1" applyBorder="1" applyAlignment="1">
      <alignment horizontal="left" vertical="center"/>
    </xf>
    <xf numFmtId="49" fontId="148" fillId="0" borderId="11" xfId="5334" applyNumberFormat="1" applyFont="1" applyBorder="1" applyAlignment="1">
      <alignment horizontal="left" vertical="center"/>
    </xf>
    <xf numFmtId="4" fontId="154" fillId="94" borderId="11" xfId="0" applyNumberFormat="1" applyFont="1" applyFill="1" applyBorder="1" applyAlignment="1">
      <alignment horizontal="right" vertical="center"/>
    </xf>
    <xf numFmtId="4" fontId="148" fillId="94" borderId="11" xfId="0" applyNumberFormat="1" applyFont="1" applyFill="1" applyBorder="1" applyAlignment="1">
      <alignment horizontal="right" vertical="center"/>
    </xf>
    <xf numFmtId="0" fontId="148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56" fillId="35" borderId="50" xfId="0" applyFont="1" applyFill="1" applyBorder="1" applyAlignment="1">
      <alignment vertical="center"/>
    </xf>
    <xf numFmtId="0" fontId="157" fillId="35" borderId="21" xfId="0" applyFont="1" applyFill="1" applyBorder="1" applyAlignment="1">
      <alignment vertical="center"/>
    </xf>
    <xf numFmtId="0" fontId="158" fillId="35" borderId="21" xfId="0" applyFont="1" applyFill="1" applyBorder="1" applyAlignment="1">
      <alignment vertical="center"/>
    </xf>
    <xf numFmtId="0" fontId="157" fillId="35" borderId="21" xfId="0" applyFont="1" applyFill="1" applyBorder="1" applyAlignment="1">
      <alignment horizontal="right" vertical="center"/>
    </xf>
    <xf numFmtId="4" fontId="157" fillId="35" borderId="51" xfId="0" applyNumberFormat="1" applyFont="1" applyFill="1" applyBorder="1" applyAlignment="1">
      <alignment vertical="center"/>
    </xf>
    <xf numFmtId="4" fontId="157" fillId="35" borderId="52" xfId="0" applyNumberFormat="1" applyFont="1" applyFill="1" applyBorder="1" applyAlignment="1">
      <alignment vertical="center"/>
    </xf>
    <xf numFmtId="4" fontId="157" fillId="35" borderId="53" xfId="0" applyNumberFormat="1" applyFont="1" applyFill="1" applyBorder="1" applyAlignment="1">
      <alignment vertical="center"/>
    </xf>
    <xf numFmtId="0" fontId="157" fillId="0" borderId="0" xfId="0" applyFont="1" applyAlignment="1">
      <alignment vertical="center"/>
    </xf>
    <xf numFmtId="0" fontId="149" fillId="90" borderId="11" xfId="0" applyFont="1" applyFill="1" applyBorder="1" applyAlignment="1">
      <alignment vertical="center"/>
    </xf>
    <xf numFmtId="0" fontId="157" fillId="90" borderId="0" xfId="0" applyFont="1" applyFill="1" applyAlignment="1">
      <alignment vertical="center"/>
    </xf>
    <xf numFmtId="4" fontId="157" fillId="90" borderId="44" xfId="0" applyNumberFormat="1" applyFont="1" applyFill="1" applyBorder="1" applyAlignment="1">
      <alignment vertical="center"/>
    </xf>
    <xf numFmtId="0" fontId="155" fillId="35" borderId="49" xfId="0" applyFont="1" applyFill="1" applyBorder="1" applyAlignment="1">
      <alignment horizontal="left" vertical="center"/>
    </xf>
    <xf numFmtId="0" fontId="157" fillId="35" borderId="11" xfId="0" applyFont="1" applyFill="1" applyBorder="1" applyAlignment="1">
      <alignment horizontal="left" vertical="center"/>
    </xf>
    <xf numFmtId="0" fontId="155" fillId="35" borderId="11" xfId="0" applyFont="1" applyFill="1" applyBorder="1" applyAlignment="1">
      <alignment horizontal="center" vertical="center"/>
    </xf>
    <xf numFmtId="0" fontId="155" fillId="35" borderId="11" xfId="0" applyFont="1" applyFill="1" applyBorder="1" applyAlignment="1">
      <alignment horizontal="left" vertical="center"/>
    </xf>
    <xf numFmtId="0" fontId="155" fillId="35" borderId="11" xfId="0" applyFont="1" applyFill="1" applyBorder="1" applyAlignment="1">
      <alignment horizontal="right" vertical="center"/>
    </xf>
    <xf numFmtId="0" fontId="155" fillId="35" borderId="41" xfId="0" applyFont="1" applyFill="1" applyBorder="1" applyAlignment="1">
      <alignment horizontal="right" vertical="center"/>
    </xf>
    <xf numFmtId="4" fontId="148" fillId="93" borderId="11" xfId="2726" applyNumberFormat="1" applyFont="1" applyFill="1" applyBorder="1" applyAlignment="1">
      <alignment horizontal="right" vertical="center"/>
    </xf>
    <xf numFmtId="0" fontId="0" fillId="95" borderId="0" xfId="0" applyFill="1" applyAlignment="1">
      <alignment vertical="center"/>
    </xf>
    <xf numFmtId="0" fontId="78" fillId="35" borderId="50" xfId="0" applyFont="1" applyFill="1" applyBorder="1" applyAlignment="1">
      <alignment vertical="center"/>
    </xf>
    <xf numFmtId="0" fontId="7" fillId="35" borderId="21" xfId="0" applyFont="1" applyFill="1" applyBorder="1" applyAlignment="1">
      <alignment vertical="center"/>
    </xf>
    <xf numFmtId="0" fontId="147" fillId="35" borderId="21" xfId="0" applyFont="1" applyFill="1" applyBorder="1" applyAlignment="1">
      <alignment vertical="center"/>
    </xf>
    <xf numFmtId="0" fontId="7" fillId="35" borderId="21" xfId="0" applyFont="1" applyFill="1" applyBorder="1" applyAlignment="1">
      <alignment horizontal="right" vertical="center"/>
    </xf>
    <xf numFmtId="4" fontId="7" fillId="35" borderId="51" xfId="0" applyNumberFormat="1" applyFont="1" applyFill="1" applyBorder="1" applyAlignment="1">
      <alignment vertical="center"/>
    </xf>
    <xf numFmtId="4" fontId="7" fillId="35" borderId="53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57" fillId="90" borderId="0" xfId="0" applyNumberFormat="1" applyFont="1" applyFill="1" applyAlignment="1">
      <alignment vertical="center"/>
    </xf>
    <xf numFmtId="49" fontId="6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41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165" fontId="159" fillId="96" borderId="53" xfId="0" applyNumberFormat="1" applyFont="1" applyFill="1" applyBorder="1" applyAlignment="1">
      <alignment horizontal="right" vertical="center"/>
    </xf>
    <xf numFmtId="165" fontId="157" fillId="96" borderId="48" xfId="0" applyNumberFormat="1" applyFont="1" applyFill="1" applyBorder="1" applyAlignment="1">
      <alignment horizontal="right"/>
    </xf>
    <xf numFmtId="0" fontId="140" fillId="96" borderId="0" xfId="0" applyFont="1" applyFill="1" applyAlignment="1">
      <alignment vertical="center"/>
    </xf>
    <xf numFmtId="0" fontId="6" fillId="96" borderId="0" xfId="0" applyFont="1" applyFill="1" applyAlignment="1">
      <alignment horizontal="center" vertical="center"/>
    </xf>
    <xf numFmtId="0" fontId="145" fillId="96" borderId="0" xfId="0" applyFont="1" applyFill="1" applyAlignment="1">
      <alignment vertical="center"/>
    </xf>
    <xf numFmtId="0" fontId="9" fillId="96" borderId="0" xfId="0" applyFont="1" applyFill="1" applyAlignment="1">
      <alignment horizontal="left" vertical="center"/>
    </xf>
    <xf numFmtId="0" fontId="8" fillId="96" borderId="0" xfId="0" applyFont="1" applyFill="1" applyAlignment="1">
      <alignment horizontal="left" vertical="center"/>
    </xf>
    <xf numFmtId="0" fontId="9" fillId="95" borderId="38" xfId="0" applyFont="1" applyFill="1" applyBorder="1" applyAlignment="1">
      <alignment horizontal="center" vertical="center"/>
    </xf>
    <xf numFmtId="49" fontId="6" fillId="0" borderId="45" xfId="0" applyNumberFormat="1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41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49" fillId="90" borderId="4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9" fillId="95" borderId="40" xfId="0" applyFont="1" applyFill="1" applyBorder="1" applyAlignment="1">
      <alignment horizontal="center" vertical="center"/>
    </xf>
    <xf numFmtId="0" fontId="175" fillId="35" borderId="11" xfId="0" applyFont="1" applyFill="1" applyBorder="1" applyAlignment="1">
      <alignment horizontal="left" vertical="center"/>
    </xf>
    <xf numFmtId="0" fontId="176" fillId="35" borderId="11" xfId="0" applyFont="1" applyFill="1" applyBorder="1" applyAlignment="1">
      <alignment horizontal="left" vertical="center"/>
    </xf>
    <xf numFmtId="0" fontId="175" fillId="35" borderId="11" xfId="0" applyFont="1" applyFill="1" applyBorder="1" applyAlignment="1">
      <alignment horizontal="center" vertical="center"/>
    </xf>
    <xf numFmtId="0" fontId="175" fillId="35" borderId="11" xfId="0" applyFont="1" applyFill="1" applyBorder="1" applyAlignment="1">
      <alignment horizontal="right" vertical="center"/>
    </xf>
    <xf numFmtId="0" fontId="175" fillId="35" borderId="41" xfId="0" applyFont="1" applyFill="1" applyBorder="1" applyAlignment="1">
      <alignment horizontal="right" vertical="center"/>
    </xf>
    <xf numFmtId="49" fontId="148" fillId="93" borderId="11" xfId="0" applyNumberFormat="1" applyFont="1" applyFill="1" applyBorder="1" applyAlignment="1">
      <alignment horizontal="left" vertical="center"/>
    </xf>
    <xf numFmtId="0" fontId="160" fillId="35" borderId="11" xfId="0" applyFont="1" applyFill="1" applyBorder="1" applyAlignment="1">
      <alignment horizontal="left" vertical="center"/>
    </xf>
    <xf numFmtId="0" fontId="161" fillId="35" borderId="11" xfId="0" applyFont="1" applyFill="1" applyBorder="1" applyAlignment="1">
      <alignment horizontal="left" vertical="center"/>
    </xf>
    <xf numFmtId="0" fontId="160" fillId="35" borderId="11" xfId="0" applyFont="1" applyFill="1" applyBorder="1" applyAlignment="1">
      <alignment horizontal="center" vertical="center"/>
    </xf>
    <xf numFmtId="0" fontId="160" fillId="35" borderId="11" xfId="0" applyFont="1" applyFill="1" applyBorder="1" applyAlignment="1">
      <alignment horizontal="right" vertical="center"/>
    </xf>
    <xf numFmtId="0" fontId="160" fillId="35" borderId="41" xfId="0" applyFont="1" applyFill="1" applyBorder="1" applyAlignment="1">
      <alignment horizontal="right" vertical="center"/>
    </xf>
    <xf numFmtId="0" fontId="172" fillId="35" borderId="11" xfId="0" applyFont="1" applyFill="1" applyBorder="1" applyAlignment="1">
      <alignment vertical="center"/>
    </xf>
    <xf numFmtId="0" fontId="149" fillId="35" borderId="11" xfId="0" applyFont="1" applyFill="1" applyBorder="1" applyAlignment="1">
      <alignment vertical="center"/>
    </xf>
    <xf numFmtId="0" fontId="154" fillId="35" borderId="11" xfId="0" applyFont="1" applyFill="1" applyBorder="1" applyAlignment="1">
      <alignment vertical="center"/>
    </xf>
    <xf numFmtId="0" fontId="149" fillId="35" borderId="11" xfId="0" applyFont="1" applyFill="1" applyBorder="1" applyAlignment="1">
      <alignment horizontal="right" vertical="center"/>
    </xf>
    <xf numFmtId="4" fontId="149" fillId="35" borderId="11" xfId="0" applyNumberFormat="1" applyFont="1" applyFill="1" applyBorder="1" applyAlignment="1">
      <alignment vertical="center"/>
    </xf>
    <xf numFmtId="4" fontId="149" fillId="35" borderId="41" xfId="0" applyNumberFormat="1" applyFont="1" applyFill="1" applyBorder="1" applyAlignment="1">
      <alignment vertical="center"/>
    </xf>
    <xf numFmtId="0" fontId="149" fillId="0" borderId="11" xfId="0" applyFont="1" applyBorder="1" applyAlignment="1">
      <alignment vertical="center"/>
    </xf>
    <xf numFmtId="4" fontId="149" fillId="90" borderId="41" xfId="0" applyNumberFormat="1" applyFont="1" applyFill="1" applyBorder="1" applyAlignment="1">
      <alignment vertical="center"/>
    </xf>
    <xf numFmtId="0" fontId="148" fillId="35" borderId="11" xfId="0" applyFont="1" applyFill="1" applyBorder="1" applyAlignment="1">
      <alignment horizontal="left" vertical="center"/>
    </xf>
    <xf numFmtId="0" fontId="149" fillId="35" borderId="11" xfId="0" applyFont="1" applyFill="1" applyBorder="1" applyAlignment="1">
      <alignment horizontal="left" vertical="center"/>
    </xf>
    <xf numFmtId="0" fontId="148" fillId="35" borderId="11" xfId="0" applyFont="1" applyFill="1" applyBorder="1" applyAlignment="1">
      <alignment horizontal="center" vertical="center"/>
    </xf>
    <xf numFmtId="0" fontId="148" fillId="35" borderId="11" xfId="0" applyFont="1" applyFill="1" applyBorder="1" applyAlignment="1">
      <alignment horizontal="right" vertical="center"/>
    </xf>
    <xf numFmtId="0" fontId="148" fillId="35" borderId="41" xfId="0" applyFont="1" applyFill="1" applyBorder="1" applyAlignment="1">
      <alignment horizontal="right" vertical="center"/>
    </xf>
    <xf numFmtId="0" fontId="148" fillId="95" borderId="11" xfId="0" applyFont="1" applyFill="1" applyBorder="1" applyAlignment="1">
      <alignment vertical="center"/>
    </xf>
    <xf numFmtId="49" fontId="148" fillId="0" borderId="11" xfId="0" applyNumberFormat="1" applyFont="1" applyBorder="1" applyAlignment="1">
      <alignment vertical="center"/>
    </xf>
    <xf numFmtId="4" fontId="149" fillId="90" borderId="11" xfId="0" applyNumberFormat="1" applyFont="1" applyFill="1" applyBorder="1" applyAlignment="1">
      <alignment vertical="center"/>
    </xf>
    <xf numFmtId="49" fontId="148" fillId="0" borderId="47" xfId="0" applyNumberFormat="1" applyFont="1" applyBorder="1" applyAlignment="1">
      <alignment vertical="center"/>
    </xf>
    <xf numFmtId="0" fontId="148" fillId="0" borderId="47" xfId="0" applyFont="1" applyBorder="1" applyAlignment="1">
      <alignment vertical="center"/>
    </xf>
    <xf numFmtId="0" fontId="149" fillId="0" borderId="47" xfId="0" applyFont="1" applyBorder="1" applyAlignment="1">
      <alignment vertical="center"/>
    </xf>
    <xf numFmtId="0" fontId="148" fillId="0" borderId="47" xfId="0" applyFont="1" applyBorder="1" applyAlignment="1">
      <alignment horizontal="center" vertical="center"/>
    </xf>
    <xf numFmtId="165" fontId="157" fillId="96" borderId="48" xfId="0" applyNumberFormat="1" applyFont="1" applyFill="1" applyBorder="1" applyAlignment="1">
      <alignment horizontal="right" vertical="center"/>
    </xf>
    <xf numFmtId="0" fontId="140" fillId="96" borderId="45" xfId="0" applyFont="1" applyFill="1" applyBorder="1" applyAlignment="1">
      <alignment vertical="center"/>
    </xf>
    <xf numFmtId="0" fontId="6" fillId="96" borderId="45" xfId="0" applyFont="1" applyFill="1" applyBorder="1" applyAlignment="1">
      <alignment horizontal="center" vertical="center"/>
    </xf>
    <xf numFmtId="0" fontId="145" fillId="96" borderId="45" xfId="0" applyFont="1" applyFill="1" applyBorder="1" applyAlignment="1">
      <alignment vertical="center"/>
    </xf>
    <xf numFmtId="0" fontId="9" fillId="96" borderId="45" xfId="0" applyFont="1" applyFill="1" applyBorder="1" applyAlignment="1">
      <alignment horizontal="left" vertical="center"/>
    </xf>
    <xf numFmtId="0" fontId="8" fillId="96" borderId="39" xfId="0" applyFont="1" applyFill="1" applyBorder="1" applyAlignment="1">
      <alignment horizontal="left" vertical="center"/>
    </xf>
    <xf numFmtId="0" fontId="148" fillId="0" borderId="41" xfId="0" applyFont="1" applyBorder="1" applyAlignment="1">
      <alignment horizontal="center" vertical="center"/>
    </xf>
    <xf numFmtId="49" fontId="148" fillId="0" borderId="11" xfId="2726" applyNumberFormat="1" applyFont="1" applyBorder="1" applyAlignment="1">
      <alignment horizontal="left" vertical="center" wrapText="1"/>
    </xf>
    <xf numFmtId="0" fontId="155" fillId="0" borderId="11" xfId="0" applyFont="1" applyBorder="1" applyAlignment="1">
      <alignment vertical="center"/>
    </xf>
    <xf numFmtId="0" fontId="158" fillId="35" borderId="11" xfId="0" applyFont="1" applyFill="1" applyBorder="1" applyAlignment="1">
      <alignment vertical="center"/>
    </xf>
    <xf numFmtId="0" fontId="155" fillId="35" borderId="11" xfId="0" applyFont="1" applyFill="1" applyBorder="1" applyAlignment="1">
      <alignment vertical="center"/>
    </xf>
    <xf numFmtId="0" fontId="156" fillId="35" borderId="11" xfId="0" applyFont="1" applyFill="1" applyBorder="1" applyAlignment="1">
      <alignment vertical="center"/>
    </xf>
    <xf numFmtId="0" fontId="157" fillId="35" borderId="11" xfId="0" applyFont="1" applyFill="1" applyBorder="1" applyAlignment="1">
      <alignment horizontal="right" vertical="center"/>
    </xf>
    <xf numFmtId="4" fontId="157" fillId="35" borderId="11" xfId="0" applyNumberFormat="1" applyFont="1" applyFill="1" applyBorder="1" applyAlignment="1">
      <alignment vertical="center"/>
    </xf>
    <xf numFmtId="4" fontId="157" fillId="35" borderId="41" xfId="0" applyNumberFormat="1" applyFont="1" applyFill="1" applyBorder="1" applyAlignment="1">
      <alignment vertical="center"/>
    </xf>
    <xf numFmtId="0" fontId="157" fillId="90" borderId="11" xfId="0" applyFont="1" applyFill="1" applyBorder="1" applyAlignment="1">
      <alignment vertical="center"/>
    </xf>
    <xf numFmtId="4" fontId="157" fillId="90" borderId="41" xfId="0" applyNumberFormat="1" applyFont="1" applyFill="1" applyBorder="1" applyAlignment="1">
      <alignment vertical="center"/>
    </xf>
    <xf numFmtId="49" fontId="164" fillId="95" borderId="11" xfId="0" applyNumberFormat="1" applyFont="1" applyFill="1" applyBorder="1" applyAlignment="1">
      <alignment vertical="center"/>
    </xf>
    <xf numFmtId="0" fontId="155" fillId="95" borderId="11" xfId="0" applyFont="1" applyFill="1" applyBorder="1" applyAlignment="1">
      <alignment vertical="center"/>
    </xf>
    <xf numFmtId="4" fontId="157" fillId="90" borderId="11" xfId="0" applyNumberFormat="1" applyFont="1" applyFill="1" applyBorder="1" applyAlignment="1">
      <alignment vertical="center"/>
    </xf>
    <xf numFmtId="165" fontId="159" fillId="96" borderId="48" xfId="0" applyNumberFormat="1" applyFont="1" applyFill="1" applyBorder="1" applyAlignment="1">
      <alignment horizontal="right" vertical="center"/>
    </xf>
    <xf numFmtId="0" fontId="163" fillId="96" borderId="0" xfId="0" applyFont="1" applyFill="1" applyAlignment="1">
      <alignment vertical="center"/>
    </xf>
    <xf numFmtId="0" fontId="148" fillId="96" borderId="0" xfId="0" applyFont="1" applyFill="1" applyAlignment="1">
      <alignment horizontal="center" vertical="center"/>
    </xf>
    <xf numFmtId="0" fontId="165" fillId="96" borderId="0" xfId="0" applyFont="1" applyFill="1" applyAlignment="1">
      <alignment vertical="center"/>
    </xf>
    <xf numFmtId="0" fontId="149" fillId="96" borderId="0" xfId="0" applyFont="1" applyFill="1" applyAlignment="1">
      <alignment horizontal="left" vertical="center"/>
    </xf>
    <xf numFmtId="0" fontId="165" fillId="96" borderId="0" xfId="0" applyFont="1" applyFill="1" applyAlignment="1">
      <alignment horizontal="left" vertical="center"/>
    </xf>
    <xf numFmtId="0" fontId="157" fillId="35" borderId="11" xfId="0" applyFont="1" applyFill="1" applyBorder="1" applyAlignment="1">
      <alignment vertical="center"/>
    </xf>
    <xf numFmtId="0" fontId="157" fillId="0" borderId="11" xfId="0" applyFont="1" applyBorder="1" applyAlignment="1">
      <alignment vertical="center"/>
    </xf>
    <xf numFmtId="0" fontId="155" fillId="95" borderId="11" xfId="0" applyFont="1" applyFill="1" applyBorder="1" applyAlignment="1">
      <alignment horizontal="left" vertical="center"/>
    </xf>
    <xf numFmtId="0" fontId="159" fillId="96" borderId="47" xfId="0" applyFont="1" applyFill="1" applyBorder="1" applyAlignment="1">
      <alignment horizontal="center" vertical="center"/>
    </xf>
    <xf numFmtId="0" fontId="152" fillId="35" borderId="11" xfId="0" applyFont="1" applyFill="1" applyBorder="1" applyAlignment="1">
      <alignment horizontal="left" wrapText="1"/>
    </xf>
    <xf numFmtId="0" fontId="148" fillId="0" borderId="11" xfId="0" applyFont="1" applyBorder="1" applyAlignment="1">
      <alignment wrapText="1"/>
    </xf>
    <xf numFmtId="0" fontId="155" fillId="0" borderId="11" xfId="0" applyFont="1" applyBorder="1" applyAlignment="1">
      <alignment wrapText="1"/>
    </xf>
    <xf numFmtId="0" fontId="149" fillId="95" borderId="11" xfId="0" applyFont="1" applyFill="1" applyBorder="1" applyAlignment="1">
      <alignment wrapText="1"/>
    </xf>
    <xf numFmtId="0" fontId="148" fillId="96" borderId="45" xfId="0" applyFont="1" applyFill="1" applyBorder="1" applyAlignment="1">
      <alignment vertical="center"/>
    </xf>
    <xf numFmtId="0" fontId="149" fillId="96" borderId="45" xfId="0" applyFont="1" applyFill="1" applyBorder="1" applyAlignment="1">
      <alignment vertical="center"/>
    </xf>
    <xf numFmtId="0" fontId="148" fillId="96" borderId="45" xfId="0" applyFont="1" applyFill="1" applyBorder="1" applyAlignment="1">
      <alignment horizontal="center" vertical="center"/>
    </xf>
    <xf numFmtId="0" fontId="149" fillId="96" borderId="45" xfId="0" applyFont="1" applyFill="1" applyBorder="1" applyAlignment="1">
      <alignment horizontal="left" vertical="center"/>
    </xf>
    <xf numFmtId="0" fontId="148" fillId="96" borderId="39" xfId="0" applyFont="1" applyFill="1" applyBorder="1" applyAlignment="1">
      <alignment horizontal="left" vertical="center"/>
    </xf>
    <xf numFmtId="49" fontId="148" fillId="95" borderId="11" xfId="0" applyNumberFormat="1" applyFont="1" applyFill="1" applyBorder="1" applyAlignment="1">
      <alignment vertical="center"/>
    </xf>
    <xf numFmtId="0" fontId="148" fillId="95" borderId="11" xfId="0" applyFont="1" applyFill="1" applyBorder="1" applyAlignment="1">
      <alignment horizontal="center" vertical="center"/>
    </xf>
    <xf numFmtId="0" fontId="148" fillId="95" borderId="11" xfId="0" applyFont="1" applyFill="1" applyBorder="1" applyAlignment="1">
      <alignment horizontal="center" vertical="center" wrapText="1"/>
    </xf>
    <xf numFmtId="0" fontId="148" fillId="95" borderId="41" xfId="0" applyFont="1" applyFill="1" applyBorder="1" applyAlignment="1">
      <alignment horizontal="center" vertical="center"/>
    </xf>
    <xf numFmtId="0" fontId="160" fillId="35" borderId="11" xfId="0" applyFont="1" applyFill="1" applyBorder="1" applyAlignment="1">
      <alignment horizontal="left" vertical="center" wrapText="1"/>
    </xf>
    <xf numFmtId="4" fontId="170" fillId="93" borderId="11" xfId="0" applyNumberFormat="1" applyFont="1" applyFill="1" applyBorder="1" applyAlignment="1">
      <alignment horizontal="right" vertical="center"/>
    </xf>
    <xf numFmtId="0" fontId="148" fillId="0" borderId="11" xfId="0" applyFont="1" applyBorder="1" applyAlignment="1">
      <alignment vertical="center" wrapText="1"/>
    </xf>
    <xf numFmtId="0" fontId="149" fillId="35" borderId="11" xfId="0" applyFont="1" applyFill="1" applyBorder="1" applyAlignment="1">
      <alignment horizontal="left" vertical="center" wrapText="1"/>
    </xf>
    <xf numFmtId="0" fontId="149" fillId="0" borderId="40" xfId="0" applyFont="1" applyBorder="1" applyAlignment="1">
      <alignment vertical="center"/>
    </xf>
    <xf numFmtId="0" fontId="149" fillId="0" borderId="46" xfId="0" applyFont="1" applyBorder="1" applyAlignment="1">
      <alignment vertical="center"/>
    </xf>
    <xf numFmtId="49" fontId="148" fillId="94" borderId="11" xfId="0" applyNumberFormat="1" applyFont="1" applyFill="1" applyBorder="1" applyAlignment="1">
      <alignment horizontal="left" vertical="center" wrapText="1"/>
    </xf>
    <xf numFmtId="0" fontId="152" fillId="35" borderId="11" xfId="0" applyFont="1" applyFill="1" applyBorder="1" applyAlignment="1">
      <alignment horizontal="left" vertical="center" wrapText="1"/>
    </xf>
    <xf numFmtId="0" fontId="155" fillId="0" borderId="11" xfId="0" applyFont="1" applyBorder="1" applyAlignment="1">
      <alignment vertical="center" wrapText="1"/>
    </xf>
    <xf numFmtId="0" fontId="157" fillId="35" borderId="11" xfId="0" applyFont="1" applyFill="1" applyBorder="1" applyAlignment="1">
      <alignment horizontal="left" vertical="center" wrapText="1"/>
    </xf>
    <xf numFmtId="0" fontId="163" fillId="96" borderId="45" xfId="0" applyFont="1" applyFill="1" applyBorder="1" applyAlignment="1">
      <alignment vertical="center"/>
    </xf>
    <xf numFmtId="0" fontId="165" fillId="96" borderId="45" xfId="0" applyFont="1" applyFill="1" applyBorder="1" applyAlignment="1">
      <alignment vertical="center"/>
    </xf>
    <xf numFmtId="0" fontId="165" fillId="96" borderId="39" xfId="0" applyFont="1" applyFill="1" applyBorder="1" applyAlignment="1">
      <alignment horizontal="left" vertical="center"/>
    </xf>
    <xf numFmtId="0" fontId="148" fillId="95" borderId="40" xfId="0" applyFont="1" applyFill="1" applyBorder="1" applyAlignment="1">
      <alignment vertical="center"/>
    </xf>
    <xf numFmtId="0" fontId="6" fillId="95" borderId="40" xfId="0" applyFont="1" applyFill="1" applyBorder="1" applyAlignment="1">
      <alignment vertical="center"/>
    </xf>
    <xf numFmtId="0" fontId="6" fillId="94" borderId="40" xfId="0" applyFont="1" applyFill="1" applyBorder="1" applyAlignment="1">
      <alignment vertical="center"/>
    </xf>
    <xf numFmtId="0" fontId="6" fillId="94" borderId="46" xfId="0" applyFont="1" applyFill="1" applyBorder="1" applyAlignment="1">
      <alignment vertical="center"/>
    </xf>
    <xf numFmtId="0" fontId="141" fillId="0" borderId="0" xfId="0" applyFont="1" applyAlignment="1">
      <alignment vertical="center"/>
    </xf>
    <xf numFmtId="49" fontId="157" fillId="0" borderId="38" xfId="0" applyNumberFormat="1" applyFont="1" applyBorder="1" applyAlignment="1">
      <alignment horizontal="left" vertical="center"/>
    </xf>
    <xf numFmtId="0" fontId="166" fillId="0" borderId="39" xfId="0" applyFont="1" applyBorder="1" applyAlignment="1">
      <alignment vertical="center"/>
    </xf>
    <xf numFmtId="49" fontId="155" fillId="0" borderId="40" xfId="0" applyNumberFormat="1" applyFont="1" applyBorder="1" applyAlignment="1">
      <alignment vertical="center"/>
    </xf>
    <xf numFmtId="165" fontId="155" fillId="0" borderId="41" xfId="0" applyNumberFormat="1" applyFont="1" applyBorder="1" applyAlignment="1">
      <alignment horizontal="right" vertical="center"/>
    </xf>
    <xf numFmtId="49" fontId="155" fillId="0" borderId="42" xfId="0" applyNumberFormat="1" applyFont="1" applyBorder="1" applyAlignment="1">
      <alignment vertical="center"/>
    </xf>
    <xf numFmtId="165" fontId="155" fillId="0" borderId="43" xfId="0" applyNumberFormat="1" applyFont="1" applyBorder="1" applyAlignment="1">
      <alignment horizontal="right" vertical="center"/>
    </xf>
    <xf numFmtId="49" fontId="157" fillId="0" borderId="31" xfId="0" applyNumberFormat="1" applyFont="1" applyBorder="1" applyAlignment="1">
      <alignment vertical="center"/>
    </xf>
    <xf numFmtId="165" fontId="157" fillId="0" borderId="32" xfId="0" applyNumberFormat="1" applyFont="1" applyBorder="1" applyAlignment="1">
      <alignment horizontal="right" vertical="center"/>
    </xf>
    <xf numFmtId="49" fontId="155" fillId="0" borderId="38" xfId="0" applyNumberFormat="1" applyFont="1" applyBorder="1" applyAlignment="1">
      <alignment vertical="center"/>
    </xf>
    <xf numFmtId="165" fontId="155" fillId="0" borderId="39" xfId="0" applyNumberFormat="1" applyFont="1" applyBorder="1" applyAlignment="1">
      <alignment horizontal="right" vertical="center"/>
    </xf>
    <xf numFmtId="4" fontId="157" fillId="0" borderId="32" xfId="0" applyNumberFormat="1" applyFont="1" applyBorder="1" applyAlignment="1">
      <alignment horizontal="right" vertical="center"/>
    </xf>
    <xf numFmtId="4" fontId="157" fillId="92" borderId="32" xfId="0" applyNumberFormat="1" applyFont="1" applyFill="1" applyBorder="1" applyAlignment="1">
      <alignment horizontal="right" vertical="center"/>
    </xf>
    <xf numFmtId="49" fontId="171" fillId="95" borderId="11" xfId="0" applyNumberFormat="1" applyFont="1" applyFill="1" applyBorder="1" applyAlignment="1">
      <alignment vertical="center"/>
    </xf>
    <xf numFmtId="0" fontId="169" fillId="95" borderId="11" xfId="0" applyFont="1" applyFill="1" applyBorder="1" applyAlignment="1">
      <alignment horizontal="center" vertical="center" wrapText="1"/>
    </xf>
    <xf numFmtId="0" fontId="9" fillId="95" borderId="40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155" fillId="95" borderId="11" xfId="0" applyFont="1" applyFill="1" applyBorder="1" applyAlignment="1">
      <alignment vertical="center" wrapText="1"/>
    </xf>
    <xf numFmtId="0" fontId="149" fillId="96" borderId="45" xfId="0" applyFont="1" applyFill="1" applyBorder="1" applyAlignment="1">
      <alignment horizontal="center" vertical="center"/>
    </xf>
    <xf numFmtId="0" fontId="163" fillId="96" borderId="39" xfId="0" applyFont="1" applyFill="1" applyBorder="1" applyAlignment="1">
      <alignment horizontal="left" vertical="center"/>
    </xf>
    <xf numFmtId="0" fontId="151" fillId="98" borderId="11" xfId="0" applyFont="1" applyFill="1" applyBorder="1" applyAlignment="1">
      <alignment horizontal="center" vertical="center" wrapText="1"/>
    </xf>
    <xf numFmtId="4" fontId="170" fillId="0" borderId="11" xfId="0" applyNumberFormat="1" applyFont="1" applyBorder="1" applyAlignment="1">
      <alignment horizontal="right" vertical="center"/>
    </xf>
    <xf numFmtId="0" fontId="148" fillId="0" borderId="40" xfId="0" applyFont="1" applyBorder="1" applyAlignment="1">
      <alignment vertical="center"/>
    </xf>
    <xf numFmtId="0" fontId="148" fillId="0" borderId="46" xfId="0" applyFont="1" applyBorder="1" applyAlignment="1">
      <alignment vertical="center"/>
    </xf>
    <xf numFmtId="0" fontId="149" fillId="96" borderId="38" xfId="0" applyFont="1" applyFill="1" applyBorder="1"/>
    <xf numFmtId="0" fontId="148" fillId="96" borderId="45" xfId="0" applyFont="1" applyFill="1" applyBorder="1"/>
    <xf numFmtId="0" fontId="149" fillId="90" borderId="11" xfId="0" applyFont="1" applyFill="1" applyBorder="1" applyAlignment="1">
      <alignment horizontal="center" vertical="center" wrapText="1"/>
    </xf>
    <xf numFmtId="0" fontId="149" fillId="90" borderId="11" xfId="0" applyFont="1" applyFill="1" applyBorder="1"/>
    <xf numFmtId="0" fontId="141" fillId="90" borderId="11" xfId="0" applyFont="1" applyFill="1" applyBorder="1"/>
    <xf numFmtId="0" fontId="157" fillId="96" borderId="47" xfId="0" applyFont="1" applyFill="1" applyBorder="1"/>
    <xf numFmtId="0" fontId="148" fillId="96" borderId="34" xfId="0" applyFont="1" applyFill="1" applyBorder="1"/>
    <xf numFmtId="0" fontId="150" fillId="91" borderId="11" xfId="0" applyFont="1" applyFill="1" applyBorder="1" applyAlignment="1">
      <alignment horizontal="center" vertical="center" wrapText="1"/>
    </xf>
    <xf numFmtId="49" fontId="9" fillId="96" borderId="37" xfId="0" applyNumberFormat="1" applyFont="1" applyFill="1" applyBorder="1" applyAlignment="1">
      <alignment horizontal="left" vertical="center"/>
    </xf>
    <xf numFmtId="0" fontId="0" fillId="96" borderId="37" xfId="0" applyFill="1" applyBorder="1" applyAlignment="1">
      <alignment vertical="center"/>
    </xf>
    <xf numFmtId="0" fontId="149" fillId="90" borderId="11" xfId="0" applyFont="1" applyFill="1" applyBorder="1" applyAlignment="1">
      <alignment vertical="center"/>
    </xf>
    <xf numFmtId="0" fontId="141" fillId="90" borderId="11" xfId="0" applyFont="1" applyFill="1" applyBorder="1" applyAlignment="1">
      <alignment vertical="center"/>
    </xf>
    <xf numFmtId="0" fontId="149" fillId="96" borderId="47" xfId="0" applyFont="1" applyFill="1" applyBorder="1" applyAlignment="1">
      <alignment vertical="center"/>
    </xf>
    <xf numFmtId="0" fontId="149" fillId="90" borderId="35" xfId="0" applyFont="1" applyFill="1" applyBorder="1" applyAlignment="1">
      <alignment horizontal="center" vertical="center" wrapText="1"/>
    </xf>
    <xf numFmtId="0" fontId="149" fillId="90" borderId="37" xfId="0" applyFont="1" applyFill="1" applyBorder="1" applyAlignment="1">
      <alignment horizontal="center" vertical="center" wrapText="1"/>
    </xf>
    <xf numFmtId="49" fontId="149" fillId="96" borderId="0" xfId="0" applyNumberFormat="1" applyFont="1" applyFill="1" applyAlignment="1">
      <alignment vertical="center"/>
    </xf>
    <xf numFmtId="0" fontId="148" fillId="96" borderId="0" xfId="0" applyFont="1" applyFill="1" applyAlignment="1">
      <alignment vertical="center"/>
    </xf>
    <xf numFmtId="0" fontId="157" fillId="96" borderId="47" xfId="0" applyFont="1" applyFill="1" applyBorder="1" applyAlignment="1">
      <alignment vertical="center"/>
    </xf>
    <xf numFmtId="0" fontId="149" fillId="96" borderId="38" xfId="0" applyFont="1" applyFill="1" applyBorder="1" applyAlignment="1">
      <alignment vertical="center"/>
    </xf>
    <xf numFmtId="0" fontId="157" fillId="0" borderId="45" xfId="0" applyFont="1" applyBorder="1" applyAlignment="1">
      <alignment vertical="center"/>
    </xf>
    <xf numFmtId="49" fontId="150" fillId="90" borderId="58" xfId="0" applyNumberFormat="1" applyFont="1" applyFill="1" applyBorder="1" applyAlignment="1">
      <alignment horizontal="center" vertical="center"/>
    </xf>
    <xf numFmtId="0" fontId="150" fillId="90" borderId="6" xfId="0" applyFont="1" applyFill="1" applyBorder="1" applyAlignment="1">
      <alignment horizontal="center" vertical="center"/>
    </xf>
    <xf numFmtId="0" fontId="150" fillId="90" borderId="49" xfId="0" applyFont="1" applyFill="1" applyBorder="1" applyAlignment="1">
      <alignment horizontal="center" vertical="center"/>
    </xf>
    <xf numFmtId="0" fontId="149" fillId="96" borderId="59" xfId="0" applyFont="1" applyFill="1" applyBorder="1" applyAlignment="1">
      <alignment vertical="center"/>
    </xf>
    <xf numFmtId="0" fontId="157" fillId="96" borderId="60" xfId="0" applyFont="1" applyFill="1" applyBorder="1" applyAlignment="1">
      <alignment vertical="center"/>
    </xf>
    <xf numFmtId="0" fontId="157" fillId="96" borderId="61" xfId="0" applyFont="1" applyFill="1" applyBorder="1" applyAlignment="1">
      <alignment vertical="center"/>
    </xf>
    <xf numFmtId="0" fontId="149" fillId="90" borderId="58" xfId="0" applyFont="1" applyFill="1" applyBorder="1" applyAlignment="1">
      <alignment vertical="center"/>
    </xf>
    <xf numFmtId="0" fontId="149" fillId="90" borderId="6" xfId="0" applyFont="1" applyFill="1" applyBorder="1" applyAlignment="1">
      <alignment vertical="center"/>
    </xf>
    <xf numFmtId="0" fontId="149" fillId="90" borderId="49" xfId="0" applyFont="1" applyFill="1" applyBorder="1" applyAlignment="1">
      <alignment vertical="center"/>
    </xf>
    <xf numFmtId="0" fontId="157" fillId="96" borderId="0" xfId="0" applyFont="1" applyFill="1" applyAlignment="1">
      <alignment vertical="center"/>
    </xf>
    <xf numFmtId="0" fontId="142" fillId="96" borderId="0" xfId="0" applyFont="1" applyFill="1" applyAlignment="1">
      <alignment vertical="center"/>
    </xf>
    <xf numFmtId="49" fontId="150" fillId="90" borderId="45" xfId="0" applyNumberFormat="1" applyFont="1" applyFill="1" applyBorder="1" applyAlignment="1">
      <alignment horizontal="center" vertical="center"/>
    </xf>
    <xf numFmtId="0" fontId="162" fillId="90" borderId="45" xfId="0" applyFont="1" applyFill="1" applyBorder="1" applyAlignment="1">
      <alignment horizontal="center" vertical="center"/>
    </xf>
    <xf numFmtId="0" fontId="142" fillId="96" borderId="60" xfId="0" applyFont="1" applyFill="1" applyBorder="1" applyAlignment="1">
      <alignment vertical="center"/>
    </xf>
    <xf numFmtId="0" fontId="142" fillId="96" borderId="61" xfId="0" applyFont="1" applyFill="1" applyBorder="1" applyAlignment="1">
      <alignment vertical="center"/>
    </xf>
    <xf numFmtId="49" fontId="157" fillId="96" borderId="37" xfId="0" applyNumberFormat="1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49" fontId="150" fillId="90" borderId="62" xfId="0" applyNumberFormat="1" applyFont="1" applyFill="1" applyBorder="1" applyAlignment="1">
      <alignment horizontal="center" vertical="center"/>
    </xf>
    <xf numFmtId="0" fontId="168" fillId="90" borderId="62" xfId="0" applyFont="1" applyFill="1" applyBorder="1" applyAlignment="1">
      <alignment horizontal="center" vertical="center"/>
    </xf>
    <xf numFmtId="0" fontId="149" fillId="96" borderId="47" xfId="0" applyFont="1" applyFill="1" applyBorder="1"/>
    <xf numFmtId="49" fontId="149" fillId="96" borderId="38" xfId="0" applyNumberFormat="1" applyFont="1" applyFill="1" applyBorder="1" applyAlignment="1">
      <alignment vertical="center"/>
    </xf>
    <xf numFmtId="0" fontId="148" fillId="96" borderId="45" xfId="0" applyFont="1" applyFill="1" applyBorder="1" applyAlignment="1">
      <alignment vertical="center"/>
    </xf>
    <xf numFmtId="49" fontId="150" fillId="90" borderId="11" xfId="0" applyNumberFormat="1" applyFont="1" applyFill="1" applyBorder="1" applyAlignment="1">
      <alignment horizontal="center" vertical="center"/>
    </xf>
    <xf numFmtId="0" fontId="150" fillId="90" borderId="11" xfId="0" applyFont="1" applyFill="1" applyBorder="1" applyAlignment="1">
      <alignment horizontal="center" vertical="center"/>
    </xf>
    <xf numFmtId="0" fontId="162" fillId="90" borderId="11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49" fontId="159" fillId="90" borderId="11" xfId="0" applyNumberFormat="1" applyFont="1" applyFill="1" applyBorder="1" applyAlignment="1">
      <alignment horizontal="center" vertical="center"/>
    </xf>
    <xf numFmtId="0" fontId="0" fillId="90" borderId="11" xfId="0" applyFill="1" applyBorder="1" applyAlignment="1">
      <alignment horizontal="center" vertical="center"/>
    </xf>
    <xf numFmtId="0" fontId="149" fillId="96" borderId="65" xfId="0" applyFont="1" applyFill="1" applyBorder="1" applyAlignment="1">
      <alignment vertical="center"/>
    </xf>
    <xf numFmtId="0" fontId="142" fillId="96" borderId="66" xfId="0" applyFont="1" applyFill="1" applyBorder="1" applyAlignment="1">
      <alignment vertical="center"/>
    </xf>
    <xf numFmtId="0" fontId="142" fillId="96" borderId="64" xfId="0" applyFont="1" applyFill="1" applyBorder="1" applyAlignment="1">
      <alignment vertical="center"/>
    </xf>
    <xf numFmtId="49" fontId="159" fillId="90" borderId="58" xfId="0" applyNumberFormat="1" applyFont="1" applyFill="1" applyBorder="1" applyAlignment="1">
      <alignment horizontal="center" vertical="center"/>
    </xf>
    <xf numFmtId="0" fontId="142" fillId="90" borderId="6" xfId="0" applyFont="1" applyFill="1" applyBorder="1" applyAlignment="1">
      <alignment horizontal="center" vertical="center"/>
    </xf>
    <xf numFmtId="0" fontId="142" fillId="90" borderId="49" xfId="0" applyFont="1" applyFill="1" applyBorder="1" applyAlignment="1">
      <alignment horizontal="center" vertical="center"/>
    </xf>
    <xf numFmtId="0" fontId="157" fillId="96" borderId="66" xfId="0" applyFont="1" applyFill="1" applyBorder="1" applyAlignment="1">
      <alignment vertical="center"/>
    </xf>
    <xf numFmtId="0" fontId="157" fillId="96" borderId="64" xfId="0" applyFont="1" applyFill="1" applyBorder="1" applyAlignment="1">
      <alignment vertical="center"/>
    </xf>
    <xf numFmtId="49" fontId="150" fillId="98" borderId="58" xfId="0" applyNumberFormat="1" applyFont="1" applyFill="1" applyBorder="1" applyAlignment="1">
      <alignment horizontal="center" vertical="center"/>
    </xf>
    <xf numFmtId="0" fontId="162" fillId="98" borderId="6" xfId="0" applyFont="1" applyFill="1" applyBorder="1" applyAlignment="1">
      <alignment horizontal="center" vertical="center"/>
    </xf>
    <xf numFmtId="0" fontId="162" fillId="98" borderId="49" xfId="0" applyFont="1" applyFill="1" applyBorder="1" applyAlignment="1">
      <alignment horizontal="center" vertical="center"/>
    </xf>
  </cellXfs>
  <cellStyles count="14679">
    <cellStyle name="_08-Ceny_General-1C-08" xfId="1" xr:uid="{00000000-0005-0000-0000-000000000000}"/>
    <cellStyle name="_ASEC_Koleje_PPVVUTSLP_zmena_22_3_2004" xfId="2" xr:uid="{00000000-0005-0000-0000-000001000000}"/>
    <cellStyle name="_ASEC_Nabidka_SK_zmena_22_3_2004" xfId="3" xr:uid="{00000000-0005-0000-0000-000002000000}"/>
    <cellStyle name="_BOQ_KE 001" xfId="4" xr:uid="{00000000-0005-0000-0000-000003000000}"/>
    <cellStyle name="_BOQ_KE 001 2" xfId="5" xr:uid="{00000000-0005-0000-0000-000004000000}"/>
    <cellStyle name="_BOQ_KE 001-2004.12.14" xfId="6" xr:uid="{00000000-0005-0000-0000-000005000000}"/>
    <cellStyle name="_BOQ_KE 001-2004.12.14 2" xfId="7" xr:uid="{00000000-0005-0000-0000-000006000000}"/>
    <cellStyle name="_C_SO231" xfId="8" xr:uid="{00000000-0005-0000-0000-000007000000}"/>
    <cellStyle name="_C_SO720" xfId="9" xr:uid="{00000000-0005-0000-0000-000008000000}"/>
    <cellStyle name="_C_SO720B" xfId="10" xr:uid="{00000000-0005-0000-0000-000009000000}"/>
    <cellStyle name="_C_SO720C" xfId="11" xr:uid="{00000000-0005-0000-0000-00000A000000}"/>
    <cellStyle name="_Direct Cost BOQ_KE 04.12.151" xfId="12" xr:uid="{00000000-0005-0000-0000-00000B000000}"/>
    <cellStyle name="_Direct Cost BOQ_KE 04.12.151 2" xfId="13" xr:uid="{00000000-0005-0000-0000-00000C000000}"/>
    <cellStyle name="_Direct Cost BOQ_KE 04.12.151 2 2" xfId="14" xr:uid="{00000000-0005-0000-0000-00000D000000}"/>
    <cellStyle name="_Direct Cost BOQ_KE 04.12.151 2 2 2" xfId="9456" xr:uid="{281F8B2F-7C66-4DAB-B999-5775485AEAB3}"/>
    <cellStyle name="_Direct Cost BOQ_KE 04.12.151 2 3" xfId="8321" xr:uid="{BD0BBC14-4D20-4843-9200-84EEA11B71F8}"/>
    <cellStyle name="_Direct Cost BOQ_KE 04.12.151 3" xfId="15" xr:uid="{00000000-0005-0000-0000-00000E000000}"/>
    <cellStyle name="_Direct Cost BOQ_KE 04.12.151 3 2" xfId="9455" xr:uid="{120C96A9-200B-4C6C-BDEC-A6FAA845F9F3}"/>
    <cellStyle name="_Direct Cost BOQ_KE 04.12.151 4" xfId="8320" xr:uid="{169C3774-322A-43EA-9EB4-B737049CFE83}"/>
    <cellStyle name="_Direct Cost BOQ_KE 04.12.151_EPS" xfId="16" xr:uid="{00000000-0005-0000-0000-00000F000000}"/>
    <cellStyle name="_Direct Cost BOQ_KE 04.12.151_EPS 2" xfId="17" xr:uid="{00000000-0005-0000-0000-000010000000}"/>
    <cellStyle name="_Direct Cost BOQ_KE 04.12.151_EPS 2 2" xfId="18" xr:uid="{00000000-0005-0000-0000-000011000000}"/>
    <cellStyle name="_Direct Cost BOQ_KE 04.12.151_EPS 2 2 2" xfId="9454" xr:uid="{1D624C6E-DB64-4090-9B58-0EF76D401118}"/>
    <cellStyle name="_Direct Cost BOQ_KE 04.12.151_EPS 2 3" xfId="8323" xr:uid="{12F32F09-0680-4BC9-934A-1646E326711F}"/>
    <cellStyle name="_Direct Cost BOQ_KE 04.12.151_EPS 3" xfId="19" xr:uid="{00000000-0005-0000-0000-000012000000}"/>
    <cellStyle name="_Direct Cost BOQ_KE 04.12.151_EPS 3 2" xfId="9453" xr:uid="{3D8E5223-6E97-40EB-B66E-84CF62882325}"/>
    <cellStyle name="_Direct Cost BOQ_KE 04.12.151_EPS 4" xfId="8322" xr:uid="{10B3A537-C18E-4A71-8DE3-EBF35D30123A}"/>
    <cellStyle name="_Direct Cost BOQ_KE 04.12.151_Rozvod televizního signálu" xfId="20" xr:uid="{00000000-0005-0000-0000-000013000000}"/>
    <cellStyle name="_Direct Cost BOQ_KE 04.12.151_Rozvod televizního signálu 2" xfId="21" xr:uid="{00000000-0005-0000-0000-000014000000}"/>
    <cellStyle name="_Direct Cost BOQ_KE 04.12.151_Rozvod televizního signálu 2 2" xfId="22" xr:uid="{00000000-0005-0000-0000-000015000000}"/>
    <cellStyle name="_Direct Cost BOQ_KE 04.12.151_Rozvod televizního signálu 2 2 2" xfId="9452" xr:uid="{37C3DAAA-7812-45C9-9F20-974675E44363}"/>
    <cellStyle name="_Direct Cost BOQ_KE 04.12.151_Rozvod televizního signálu 2 3" xfId="8325" xr:uid="{2CA41192-D954-4D51-A493-6AE475D51371}"/>
    <cellStyle name="_Direct Cost BOQ_KE 04.12.151_Rozvod televizního signálu 3" xfId="23" xr:uid="{00000000-0005-0000-0000-000016000000}"/>
    <cellStyle name="_Direct Cost BOQ_KE 04.12.151_Rozvod televizního signálu 3 2" xfId="9451" xr:uid="{96944476-29FA-4477-A739-36463DA1A6CC}"/>
    <cellStyle name="_Direct Cost BOQ_KE 04.12.151_Rozvod televizního signálu 4" xfId="8324" xr:uid="{D46CCCB9-E881-485D-90FF-E216B3E4DDE2}"/>
    <cellStyle name="_Nase_nabidka_O6R" xfId="24" xr:uid="{00000000-0005-0000-0000-000017000000}"/>
    <cellStyle name="_Nezadáno" xfId="25" xr:uid="{00000000-0005-0000-0000-000018000000}"/>
    <cellStyle name="_SLP_B_elektro_vykaz" xfId="26" xr:uid="{00000000-0005-0000-0000-000019000000}"/>
    <cellStyle name="_SLP_C_elektro_vykaz" xfId="27" xr:uid="{00000000-0005-0000-0000-00001A000000}"/>
    <cellStyle name="_SLP_Venkovni_rozvody_uprava " xfId="28" xr:uid="{00000000-0005-0000-0000-00001B000000}"/>
    <cellStyle name="_SO710_R" xfId="29" xr:uid="{00000000-0005-0000-0000-00001C000000}"/>
    <cellStyle name="_SO720_VV_A" xfId="30" xr:uid="{00000000-0005-0000-0000-00001D000000}"/>
    <cellStyle name="_Vatech_Palladium_SLP" xfId="31" xr:uid="{00000000-0005-0000-0000-00001E000000}"/>
    <cellStyle name="_VATECH_SLP_Nák_centr_Prostejov" xfId="32" xr:uid="{00000000-0005-0000-0000-00001F000000}"/>
    <cellStyle name="20 % – Zvýraznění 1" xfId="33" builtinId="30" customBuiltin="1"/>
    <cellStyle name="20 % – Zvýraznění 1 2" xfId="11064" xr:uid="{719AF697-A7F1-4551-AF9C-29E7BF35889D}"/>
    <cellStyle name="20 % – Zvýraznění 1 2 2" xfId="13556" xr:uid="{1EE039CE-240B-402A-9BCA-3ABF9B28D482}"/>
    <cellStyle name="20 % – Zvýraznění 1 3" xfId="7894" xr:uid="{F57C8409-03BC-45C7-874B-2F8C9A5C8555}"/>
    <cellStyle name="20 % – Zvýraznění 1 4" xfId="12193" xr:uid="{791A85D3-E87C-4DA6-A18F-893B1A8FF32D}"/>
    <cellStyle name="20 % – Zvýraznění 1 5" xfId="7604" xr:uid="{3BB44CCB-341F-45AF-BF54-E4926B60DDD4}"/>
    <cellStyle name="20 % – Zvýraznění 2" xfId="51" builtinId="34" customBuiltin="1"/>
    <cellStyle name="20 % – Zvýraznění 2 2" xfId="11074" xr:uid="{BF296BF0-93A9-48E8-8B8A-AF69C172AD56}"/>
    <cellStyle name="20 % – Zvýraznění 2 2 2" xfId="13566" xr:uid="{D67AA243-FF16-4E5B-A88A-0E4A4F66283C}"/>
    <cellStyle name="20 % – Zvýraznění 2 3" xfId="7895" xr:uid="{DA869F0B-D859-448B-AAA0-9DEA7C29870D}"/>
    <cellStyle name="20 % – Zvýraznění 2 4" xfId="12203" xr:uid="{6B934B08-A251-4E30-A24E-C7E608937730}"/>
    <cellStyle name="20 % – Zvýraznění 2 5" xfId="7614" xr:uid="{60CF15F0-589D-4A63-BC22-F5A72789E5CB}"/>
    <cellStyle name="20 % – Zvýraznění 3" xfId="69" builtinId="38" customBuiltin="1"/>
    <cellStyle name="20 % – Zvýraznění 3 2" xfId="11084" xr:uid="{13D06A63-9F4B-4B3B-A2C6-E4E772597F80}"/>
    <cellStyle name="20 % – Zvýraznění 3 2 2" xfId="13576" xr:uid="{1CC10FB9-D030-4864-B301-4180201F4464}"/>
    <cellStyle name="20 % – Zvýraznění 3 3" xfId="7896" xr:uid="{3EA67A72-D7A5-4358-B73E-ADE9A6A7EA6E}"/>
    <cellStyle name="20 % – Zvýraznění 3 4" xfId="12213" xr:uid="{3F3A1E11-B6E8-4E54-A357-157DFAE07346}"/>
    <cellStyle name="20 % – Zvýraznění 3 5" xfId="7624" xr:uid="{9B08E9F3-12F7-4913-AA72-BC3A13CAE0B9}"/>
    <cellStyle name="20 % – Zvýraznění 4" xfId="87" builtinId="42" customBuiltin="1"/>
    <cellStyle name="20 % – Zvýraznění 4 2" xfId="11094" xr:uid="{07C111F1-A365-407D-AA24-A5DC7354C160}"/>
    <cellStyle name="20 % – Zvýraznění 4 2 2" xfId="13586" xr:uid="{67532D81-0204-4FAC-B3C8-AE0A55974F70}"/>
    <cellStyle name="20 % – Zvýraznění 4 3" xfId="7897" xr:uid="{DA5C458F-7B78-4658-9445-00CB930AE136}"/>
    <cellStyle name="20 % – Zvýraznění 4 4" xfId="12223" xr:uid="{2861B765-2149-4D88-9369-E8A04C54EDFF}"/>
    <cellStyle name="20 % – Zvýraznění 4 5" xfId="7634" xr:uid="{A5395710-2616-4FE7-BC88-9FFF4BD2D842}"/>
    <cellStyle name="20 % – Zvýraznění 5" xfId="105" builtinId="46" customBuiltin="1"/>
    <cellStyle name="20 % – Zvýraznění 5 2" xfId="11104" xr:uid="{70F1B668-6335-4558-B122-C5836DAC807A}"/>
    <cellStyle name="20 % – Zvýraznění 5 2 2" xfId="13596" xr:uid="{0D946207-CA85-4F0C-AA52-50A3B09F9C2D}"/>
    <cellStyle name="20 % – Zvýraznění 5 3" xfId="7898" xr:uid="{6BAB9829-2A42-4D39-A215-1A9ACBEB4738}"/>
    <cellStyle name="20 % – Zvýraznění 5 4" xfId="12233" xr:uid="{30A6C1F6-C1BD-44B6-879D-9DC5A44FB59E}"/>
    <cellStyle name="20 % – Zvýraznění 5 5" xfId="7644" xr:uid="{A5BCCAFC-3D54-454E-A515-6DD058151AAD}"/>
    <cellStyle name="20 % – Zvýraznění 6" xfId="111" builtinId="50" customBuiltin="1"/>
    <cellStyle name="20 % – Zvýraznění 6 2" xfId="11105" xr:uid="{5E7BDA9A-A001-471B-815F-836039719437}"/>
    <cellStyle name="20 % – Zvýraznění 6 2 2" xfId="13597" xr:uid="{23E08AD0-A67C-42C9-9D2D-272EB59C072F}"/>
    <cellStyle name="20 % – Zvýraznění 6 3" xfId="7899" xr:uid="{B0C0DC8F-CEC2-4A03-A60C-2AA3FED36CBD}"/>
    <cellStyle name="20 % – Zvýraznění 6 4" xfId="12234" xr:uid="{52578E3B-5C3E-4855-B796-C55BBEBC1E70}"/>
    <cellStyle name="20 % – Zvýraznění 6 5" xfId="7645" xr:uid="{446CCEE7-8FD2-4C1C-90E9-DA9725875768}"/>
    <cellStyle name="20 % – Zvýraznění1 10" xfId="5069" xr:uid="{00000000-0005-0000-0000-000021000000}"/>
    <cellStyle name="20 % – Zvýraznění1 10 2" xfId="5967" xr:uid="{00000000-0005-0000-0000-000022000000}"/>
    <cellStyle name="20 % – Zvýraznění1 10 2 2" xfId="13892" xr:uid="{25A11A7F-550D-42FF-AD03-66A69B48DCC9}"/>
    <cellStyle name="20 % – Zvýraznění1 10 2 3" xfId="11400" xr:uid="{CC96DD27-28DF-4CF6-BE88-06B4DB52A134}"/>
    <cellStyle name="20 % – Zvýraznění1 10 3" xfId="6619" xr:uid="{00000000-0005-0000-0000-000023000000}"/>
    <cellStyle name="20 % – Zvýraznění1 10 3 2" xfId="12769" xr:uid="{C500BB16-A976-4A87-9220-D4B6F544D326}"/>
    <cellStyle name="20 % – Zvýraznění1 10 4" xfId="7271" xr:uid="{00000000-0005-0000-0000-000024000000}"/>
    <cellStyle name="20 % – Zvýraznění1 10 5" xfId="8234" xr:uid="{83582449-A8EF-4807-AB77-C958B168CCCA}"/>
    <cellStyle name="20 % – Zvýraznění1 11" xfId="5152" xr:uid="{00000000-0005-0000-0000-000025000000}"/>
    <cellStyle name="20 % – Zvýraznění1 11 2" xfId="6026" xr:uid="{00000000-0005-0000-0000-000026000000}"/>
    <cellStyle name="20 % – Zvýraznění1 11 2 2" xfId="13975" xr:uid="{171140E8-7D54-47B2-A364-2B9975381E2D}"/>
    <cellStyle name="20 % – Zvýraznění1 11 2 3" xfId="11483" xr:uid="{83ABF067-E791-465D-9A2A-D6E8B17CA636}"/>
    <cellStyle name="20 % – Zvýraznění1 11 3" xfId="6678" xr:uid="{00000000-0005-0000-0000-000027000000}"/>
    <cellStyle name="20 % – Zvýraznění1 11 3 2" xfId="12852" xr:uid="{C1F0BEA0-10AC-4DE4-B11B-65F5CD8B3F5C}"/>
    <cellStyle name="20 % – Zvýraznění1 11 4" xfId="7330" xr:uid="{00000000-0005-0000-0000-000028000000}"/>
    <cellStyle name="20 % – Zvýraznění1 11 5" xfId="8330" xr:uid="{8A7FC834-5D0B-4A9A-AF0C-D99636FBF229}"/>
    <cellStyle name="20 % – Zvýraznění1 12" xfId="5224" xr:uid="{00000000-0005-0000-0000-000029000000}"/>
    <cellStyle name="20 % – Zvýraznění1 12 2" xfId="6086" xr:uid="{00000000-0005-0000-0000-00002A000000}"/>
    <cellStyle name="20 % – Zvýraznění1 12 2 2" xfId="14224" xr:uid="{25545912-1D7A-482C-A620-65FD6F082921}"/>
    <cellStyle name="20 % – Zvýraznění1 12 2 3" xfId="11732" xr:uid="{B931C4BE-1E5F-4A4B-8878-0ACE5933FC4E}"/>
    <cellStyle name="20 % – Zvýraznění1 12 3" xfId="6738" xr:uid="{00000000-0005-0000-0000-00002B000000}"/>
    <cellStyle name="20 % – Zvýraznění1 12 3 2" xfId="13101" xr:uid="{F5DF3C56-5D41-4808-AC99-E793B04B92C3}"/>
    <cellStyle name="20 % – Zvýraznění1 12 4" xfId="7390" xr:uid="{00000000-0005-0000-0000-00002C000000}"/>
    <cellStyle name="20 % – Zvýraznění1 12 5" xfId="10201" xr:uid="{E026395A-8C82-4725-A7DE-7659F57272AE}"/>
    <cellStyle name="20 % – Zvýraznění1 13" xfId="5336" xr:uid="{00000000-0005-0000-0000-00002D000000}"/>
    <cellStyle name="20 % – Zvýraznění1 13 2" xfId="6152" xr:uid="{00000000-0005-0000-0000-00002E000000}"/>
    <cellStyle name="20 % – Zvýraznění1 13 2 2" xfId="14471" xr:uid="{5EBDBCE1-4759-455F-8E11-4C839D3E7554}"/>
    <cellStyle name="20 % – Zvýraznění1 13 2 3" xfId="11979" xr:uid="{E3659DC8-901F-40BE-8FE0-630AC57CE971}"/>
    <cellStyle name="20 % – Zvýraznění1 13 3" xfId="6804" xr:uid="{00000000-0005-0000-0000-00002F000000}"/>
    <cellStyle name="20 % – Zvýraznění1 13 3 2" xfId="13348" xr:uid="{79CB53C7-6BC8-425D-806E-F4F2ABD9ADA2}"/>
    <cellStyle name="20 % – Zvýraznění1 13 4" xfId="7456" xr:uid="{00000000-0005-0000-0000-000030000000}"/>
    <cellStyle name="20 % – Zvýraznění1 13 5" xfId="10854" xr:uid="{B5E5F235-EE83-4DB4-B418-CDBBA52311C3}"/>
    <cellStyle name="20 % – Zvýraznění1 14" xfId="5560" xr:uid="{00000000-0005-0000-0000-000031000000}"/>
    <cellStyle name="20 % – Zvýraznění1 14 2" xfId="6217" xr:uid="{00000000-0005-0000-0000-000032000000}"/>
    <cellStyle name="20 % – Zvýraznění1 14 3" xfId="6869" xr:uid="{00000000-0005-0000-0000-000033000000}"/>
    <cellStyle name="20 % – Zvýraznění1 14 4" xfId="7521" xr:uid="{00000000-0005-0000-0000-000034000000}"/>
    <cellStyle name="20 % – Zvýraznění1 15" xfId="5643" xr:uid="{00000000-0005-0000-0000-000035000000}"/>
    <cellStyle name="20 % – Zvýraznění1 16" xfId="6300" xr:uid="{00000000-0005-0000-0000-000036000000}"/>
    <cellStyle name="20 % – Zvýraznění1 17" xfId="6952" xr:uid="{00000000-0005-0000-0000-000037000000}"/>
    <cellStyle name="20 % – Zvýraznění1 2" xfId="34" xr:uid="{00000000-0005-0000-0000-000038000000}"/>
    <cellStyle name="20 % – Zvýraznění1 2 10" xfId="5164" xr:uid="{00000000-0005-0000-0000-000039000000}"/>
    <cellStyle name="20 % – Zvýraznění1 2 10 2" xfId="6038" xr:uid="{00000000-0005-0000-0000-00003A000000}"/>
    <cellStyle name="20 % – Zvýraznění1 2 10 2 2" xfId="14225" xr:uid="{AE17050C-A15C-407B-91FF-DBB4EF337E78}"/>
    <cellStyle name="20 % – Zvýraznění1 2 10 2 3" xfId="11733" xr:uid="{C01E07F5-BB15-4440-AA93-36471229457D}"/>
    <cellStyle name="20 % – Zvýraznění1 2 10 3" xfId="6690" xr:uid="{00000000-0005-0000-0000-00003B000000}"/>
    <cellStyle name="20 % – Zvýraznění1 2 10 3 2" xfId="13102" xr:uid="{1C471A8E-F7A0-4303-A762-AD21158565D3}"/>
    <cellStyle name="20 % – Zvýraznění1 2 10 4" xfId="7342" xr:uid="{00000000-0005-0000-0000-00003C000000}"/>
    <cellStyle name="20 % – Zvýraznění1 2 10 5" xfId="10202" xr:uid="{981552DA-F46C-42DD-A2F1-B76CF9906AA3}"/>
    <cellStyle name="20 % – Zvýraznění1 2 11" xfId="5237" xr:uid="{00000000-0005-0000-0000-00003D000000}"/>
    <cellStyle name="20 % – Zvýraznění1 2 11 2" xfId="6098" xr:uid="{00000000-0005-0000-0000-00003E000000}"/>
    <cellStyle name="20 % – Zvýraznění1 2 11 2 2" xfId="14472" xr:uid="{A3022835-8CCB-4291-ABCF-1D6DBDFA8970}"/>
    <cellStyle name="20 % – Zvýraznění1 2 11 2 3" xfId="11980" xr:uid="{A4D0F5C6-2048-4F3E-B453-CE55887CC837}"/>
    <cellStyle name="20 % – Zvýraznění1 2 11 3" xfId="6750" xr:uid="{00000000-0005-0000-0000-00003F000000}"/>
    <cellStyle name="20 % – Zvýraznění1 2 11 3 2" xfId="13349" xr:uid="{47CC07B1-9CBD-4DC1-8C82-D79ACB5D859D}"/>
    <cellStyle name="20 % – Zvýraznění1 2 11 4" xfId="7402" xr:uid="{00000000-0005-0000-0000-000040000000}"/>
    <cellStyle name="20 % – Zvýraznění1 2 11 5" xfId="10855" xr:uid="{992084A0-A0A7-4810-B273-BBBB421251B5}"/>
    <cellStyle name="20 % – Zvýraznění1 2 12" xfId="5349" xr:uid="{00000000-0005-0000-0000-000041000000}"/>
    <cellStyle name="20 % – Zvýraznění1 2 12 2" xfId="6164" xr:uid="{00000000-0005-0000-0000-000042000000}"/>
    <cellStyle name="20 % – Zvýraznění1 2 12 2 2" xfId="13557" xr:uid="{BBA35C30-7FA8-41EF-B8EE-13F4AB7BEF5B}"/>
    <cellStyle name="20 % – Zvýraznění1 2 12 3" xfId="6816" xr:uid="{00000000-0005-0000-0000-000043000000}"/>
    <cellStyle name="20 % – Zvýraznění1 2 12 4" xfId="7468" xr:uid="{00000000-0005-0000-0000-000044000000}"/>
    <cellStyle name="20 % – Zvýraznění1 2 12 5" xfId="11065" xr:uid="{FA0D82CB-A136-4839-A45F-F665F6591A84}"/>
    <cellStyle name="20 % – Zvýraznění1 2 13" xfId="5561" xr:uid="{00000000-0005-0000-0000-000045000000}"/>
    <cellStyle name="20 % – Zvýraznění1 2 13 2" xfId="6218" xr:uid="{00000000-0005-0000-0000-000046000000}"/>
    <cellStyle name="20 % – Zvýraznění1 2 13 2 2" xfId="12445" xr:uid="{27D9E75A-7B74-4A8A-941A-6DE628E4199B}"/>
    <cellStyle name="20 % – Zvýraznění1 2 13 3" xfId="6870" xr:uid="{00000000-0005-0000-0000-000047000000}"/>
    <cellStyle name="20 % – Zvýraznění1 2 13 4" xfId="7522" xr:uid="{00000000-0005-0000-0000-000048000000}"/>
    <cellStyle name="20 % – Zvýraznění1 2 13 5" xfId="7858" xr:uid="{786493B9-7213-4470-B6DB-C12B800A8545}"/>
    <cellStyle name="20 % – Zvýraznění1 2 14" xfId="5644" xr:uid="{00000000-0005-0000-0000-000049000000}"/>
    <cellStyle name="20 % – Zvýraznění1 2 14 2" xfId="12194" xr:uid="{5FBA3D86-D859-4702-96A6-A369AEEAA4AD}"/>
    <cellStyle name="20 % – Zvýraznění1 2 15" xfId="6301" xr:uid="{00000000-0005-0000-0000-00004A000000}"/>
    <cellStyle name="20 % – Zvýraznění1 2 16" xfId="6953" xr:uid="{00000000-0005-0000-0000-00004B000000}"/>
    <cellStyle name="20 % – Zvýraznění1 2 17" xfId="7605" xr:uid="{E4304570-0563-40D5-A140-04B32B9EB3E7}"/>
    <cellStyle name="20 % – Zvýraznění1 2 2" xfId="35" xr:uid="{00000000-0005-0000-0000-00004C000000}"/>
    <cellStyle name="20 % – Zvýraznění1 2 3" xfId="36" xr:uid="{00000000-0005-0000-0000-00004D000000}"/>
    <cellStyle name="20 % – Zvýraznění1 2 3 10" xfId="5645" xr:uid="{00000000-0005-0000-0000-00004E000000}"/>
    <cellStyle name="20 % – Zvýraznění1 2 3 10 2" xfId="12446" xr:uid="{B17AB1E1-B5CD-4607-A024-ABBF77F6A025}"/>
    <cellStyle name="20 % – Zvýraznění1 2 3 10 3" xfId="7859" xr:uid="{BE780E6D-56ED-4AAC-813A-BB923FD67DF7}"/>
    <cellStyle name="20 % – Zvýraznění1 2 3 11" xfId="6302" xr:uid="{00000000-0005-0000-0000-00004F000000}"/>
    <cellStyle name="20 % – Zvýraznění1 2 3 11 2" xfId="12195" xr:uid="{CC4D315E-229C-4CF3-BDEF-63E66FAA69D5}"/>
    <cellStyle name="20 % – Zvýraznění1 2 3 12" xfId="6954" xr:uid="{00000000-0005-0000-0000-000050000000}"/>
    <cellStyle name="20 % – Zvýraznění1 2 3 13" xfId="7606" xr:uid="{4AF0AC60-1F70-48E5-B32D-B324A13841AE}"/>
    <cellStyle name="20 % – Zvýraznění1 2 3 2" xfId="37" xr:uid="{00000000-0005-0000-0000-000051000000}"/>
    <cellStyle name="20 % – Zvýraznění1 2 3 2 2" xfId="4638" xr:uid="{00000000-0005-0000-0000-000052000000}"/>
    <cellStyle name="20 % – Zvýraznění1 2 3 2 2 2" xfId="5746" xr:uid="{00000000-0005-0000-0000-000053000000}"/>
    <cellStyle name="20 % – Zvýraznění1 2 3 2 2 2 2" xfId="14059" xr:uid="{B0065235-B48B-4FA4-97EE-D87D16357A29}"/>
    <cellStyle name="20 % – Zvýraznění1 2 3 2 2 2 3" xfId="11567" xr:uid="{7FBDBDC8-B5F0-4032-BE59-4A7084DD26A5}"/>
    <cellStyle name="20 % – Zvýraznění1 2 3 2 2 3" xfId="6398" xr:uid="{00000000-0005-0000-0000-000054000000}"/>
    <cellStyle name="20 % – Zvýraznění1 2 3 2 2 3 2" xfId="12936" xr:uid="{066F80CC-187B-4858-9846-589A0AF3ED5B}"/>
    <cellStyle name="20 % – Zvýraznění1 2 3 2 2 4" xfId="7050" xr:uid="{00000000-0005-0000-0000-000055000000}"/>
    <cellStyle name="20 % – Zvýraznění1 2 3 2 2 5" xfId="10005" xr:uid="{470BDBF2-F4DE-4A01-9E2F-9AF7823AD79D}"/>
    <cellStyle name="20 % – Zvýraznění1 2 3 2 3" xfId="5646" xr:uid="{00000000-0005-0000-0000-000056000000}"/>
    <cellStyle name="20 % – Zvýraznění1 2 3 2 3 2" xfId="11814" xr:uid="{52F4AFD9-774D-445F-A00C-6B132B9672B0}"/>
    <cellStyle name="20 % – Zvýraznění1 2 3 2 3 2 2" xfId="14306" xr:uid="{08F94964-CAA2-44F4-8B4A-38B6E76AC89A}"/>
    <cellStyle name="20 % – Zvýraznění1 2 3 2 3 3" xfId="13183" xr:uid="{3C2928AF-EEB3-45DD-AB07-35EAC547067C}"/>
    <cellStyle name="20 % – Zvýraznění1 2 3 2 3 4" xfId="10649" xr:uid="{B9E6889C-CE47-4EE2-9E53-17320F3810DB}"/>
    <cellStyle name="20 % – Zvýraznění1 2 3 2 4" xfId="6303" xr:uid="{00000000-0005-0000-0000-000057000000}"/>
    <cellStyle name="20 % – Zvýraznění1 2 3 2 4 2" xfId="12056" xr:uid="{4BE507A6-0798-4478-82FD-FA41292EF7CE}"/>
    <cellStyle name="20 % – Zvýraznění1 2 3 2 4 2 2" xfId="14548" xr:uid="{854133B9-D321-41EE-B43F-D0C40E77FB18}"/>
    <cellStyle name="20 % – Zvýraznění1 2 3 2 4 3" xfId="13425" xr:uid="{774E8368-015C-46CB-88D4-2016AFBFA0CE}"/>
    <cellStyle name="20 % – Zvýraznění1 2 3 2 4 4" xfId="10933" xr:uid="{7D766F2B-753D-4D05-B77B-5DD001093885}"/>
    <cellStyle name="20 % – Zvýraznění1 2 3 2 5" xfId="6955" xr:uid="{00000000-0005-0000-0000-000058000000}"/>
    <cellStyle name="20 % – Zvýraznění1 2 3 2 5 2" xfId="13677" xr:uid="{42B95CE0-8571-4D6F-8CEC-F3D32A205B78}"/>
    <cellStyle name="20 % – Zvýraznění1 2 3 2 5 3" xfId="11185" xr:uid="{4226CA3A-7DBE-4E96-99A0-2700969660D7}"/>
    <cellStyle name="20 % – Zvýraznění1 2 3 2 6" xfId="8019" xr:uid="{C3AF9D60-6D7B-467B-B77F-7C98E73EE065}"/>
    <cellStyle name="20 % – Zvýraznění1 2 3 2 6 2" xfId="12554" xr:uid="{A3B8FE6D-5E04-48B1-9AE9-05B3A1C170E9}"/>
    <cellStyle name="20 % – Zvýraznění1 2 3 2 7" xfId="12314" xr:uid="{86C91A30-BA95-420A-8B0B-C4048A90A096}"/>
    <cellStyle name="20 % – Zvýraznění1 2 3 2 8" xfId="7727" xr:uid="{7B2719D1-EE5A-47D4-B7BB-D99AF24FEB7C}"/>
    <cellStyle name="20 % – Zvýraznění1 2 3 3" xfId="4756" xr:uid="{00000000-0005-0000-0000-000059000000}"/>
    <cellStyle name="20 % – Zvýraznění1 2 3 3 2" xfId="5830" xr:uid="{00000000-0005-0000-0000-00005A000000}"/>
    <cellStyle name="20 % – Zvýraznění1 2 3 3 2 2" xfId="11651" xr:uid="{7DBF9F37-21E8-4F08-93C3-0BAE5F9A86C9}"/>
    <cellStyle name="20 % – Zvýraznění1 2 3 3 2 2 2" xfId="14143" xr:uid="{63D896CF-A52F-4D94-B6E8-F58BEE8547D8}"/>
    <cellStyle name="20 % – Zvýraznění1 2 3 3 2 3" xfId="13020" xr:uid="{B1B3CB1E-0ED0-4EEF-8431-BADE61FEEEA1}"/>
    <cellStyle name="20 % – Zvýraznění1 2 3 3 2 4" xfId="10120" xr:uid="{293F90D5-CEE2-4DDA-86CA-D4C98A5BAC2C}"/>
    <cellStyle name="20 % – Zvýraznění1 2 3 3 3" xfId="6482" xr:uid="{00000000-0005-0000-0000-00005B000000}"/>
    <cellStyle name="20 % – Zvýraznění1 2 3 3 3 2" xfId="11898" xr:uid="{B6B44DB1-44B1-4FC7-B917-2E940E43EB35}"/>
    <cellStyle name="20 % – Zvýraznění1 2 3 3 3 2 2" xfId="14390" xr:uid="{D33DADDD-C92C-4F56-BFB9-DB28B5EF473A}"/>
    <cellStyle name="20 % – Zvýraznění1 2 3 3 3 3" xfId="13267" xr:uid="{CAE4081D-8214-42CE-AEF4-EA95A5604B4D}"/>
    <cellStyle name="20 % – Zvýraznění1 2 3 3 3 4" xfId="10767" xr:uid="{4D9FFDD6-D755-47B1-ADCF-E1348B9AA0B0}"/>
    <cellStyle name="20 % – Zvýraznění1 2 3 3 4" xfId="7134" xr:uid="{00000000-0005-0000-0000-00005C000000}"/>
    <cellStyle name="20 % – Zvýraznění1 2 3 3 4 2" xfId="12110" xr:uid="{9A685C8B-1ABF-46DC-8E94-BC9369BC8735}"/>
    <cellStyle name="20 % – Zvýraznění1 2 3 3 4 2 2" xfId="14602" xr:uid="{5B06168B-09A6-4D47-B8F8-942C75B9AE32}"/>
    <cellStyle name="20 % – Zvýraznění1 2 3 3 4 3" xfId="13479" xr:uid="{948124C7-95C0-4303-8483-D893C61B6983}"/>
    <cellStyle name="20 % – Zvýraznění1 2 3 3 4 4" xfId="10987" xr:uid="{56A542E6-D704-4886-9512-9208D66718A4}"/>
    <cellStyle name="20 % – Zvýraznění1 2 3 3 5" xfId="11239" xr:uid="{2464746A-892A-4F90-B56E-3E10582B5B72}"/>
    <cellStyle name="20 % – Zvýraznění1 2 3 3 5 2" xfId="13731" xr:uid="{339428C3-B44F-4ACE-9556-4E4235C0C70B}"/>
    <cellStyle name="20 % – Zvýraznění1 2 3 3 6" xfId="8073" xr:uid="{649B48A8-73BE-401C-A8F4-274EEEA43DB6}"/>
    <cellStyle name="20 % – Zvýraznění1 2 3 3 6 2" xfId="12608" xr:uid="{B1902869-DE7B-4564-9111-7E2C174384FE}"/>
    <cellStyle name="20 % – Zvýraznění1 2 3 3 7" xfId="12368" xr:uid="{2F33E885-9AE3-4010-BDC7-66ECF6F86720}"/>
    <cellStyle name="20 % – Zvýraznění1 2 3 3 8" xfId="7781" xr:uid="{E43F6395-2AAB-4BAC-9AD7-92B917DFF005}"/>
    <cellStyle name="20 % – Zvýraznění1 2 3 4" xfId="4992" xr:uid="{00000000-0005-0000-0000-00005D000000}"/>
    <cellStyle name="20 % – Zvýraznění1 2 3 4 2" xfId="5937" xr:uid="{00000000-0005-0000-0000-00005E000000}"/>
    <cellStyle name="20 % – Zvýraznění1 2 3 4 2 2" xfId="13810" xr:uid="{CA114881-F338-4927-AE45-8D7AE769A9C8}"/>
    <cellStyle name="20 % – Zvýraznění1 2 3 4 2 3" xfId="11318" xr:uid="{63008F45-054B-4C4B-8E86-4385D307965B}"/>
    <cellStyle name="20 % – Zvýraznění1 2 3 4 3" xfId="6589" xr:uid="{00000000-0005-0000-0000-00005F000000}"/>
    <cellStyle name="20 % – Zvýraznění1 2 3 4 3 2" xfId="12687" xr:uid="{FABF6278-B0AD-4A21-B6EA-35266F40A6BF}"/>
    <cellStyle name="20 % – Zvýraznění1 2 3 4 4" xfId="7241" xr:uid="{00000000-0005-0000-0000-000060000000}"/>
    <cellStyle name="20 % – Zvýraznění1 2 3 4 5" xfId="8152" xr:uid="{F75CC965-235A-458B-92DF-B6EB74FCF30F}"/>
    <cellStyle name="20 % – Zvýraznění1 2 3 5" xfId="5082" xr:uid="{00000000-0005-0000-0000-000061000000}"/>
    <cellStyle name="20 % – Zvýraznění1 2 3 5 2" xfId="5980" xr:uid="{00000000-0005-0000-0000-000062000000}"/>
    <cellStyle name="20 % – Zvýraznění1 2 3 5 2 2" xfId="13894" xr:uid="{62E41EC9-6610-43E0-87E2-999A0ACDF067}"/>
    <cellStyle name="20 % – Zvýraznění1 2 3 5 2 3" xfId="11402" xr:uid="{BA4CBF23-C3B6-409C-A1B4-0EE221FA52CF}"/>
    <cellStyle name="20 % – Zvýraznění1 2 3 5 3" xfId="6632" xr:uid="{00000000-0005-0000-0000-000063000000}"/>
    <cellStyle name="20 % – Zvýraznění1 2 3 5 3 2" xfId="12771" xr:uid="{66C7729F-AD8C-4813-94AB-CECE1F9C0C3B}"/>
    <cellStyle name="20 % – Zvýraznění1 2 3 5 4" xfId="7284" xr:uid="{00000000-0005-0000-0000-000064000000}"/>
    <cellStyle name="20 % – Zvýraznění1 2 3 5 5" xfId="8236" xr:uid="{533B75E6-E29C-4FE1-BA9F-61EDBB9CE129}"/>
    <cellStyle name="20 % – Zvýraznění1 2 3 6" xfId="5165" xr:uid="{00000000-0005-0000-0000-000065000000}"/>
    <cellStyle name="20 % – Zvýraznění1 2 3 6 2" xfId="6039" xr:uid="{00000000-0005-0000-0000-000066000000}"/>
    <cellStyle name="20 % – Zvýraznění1 2 3 6 2 2" xfId="13977" xr:uid="{1F32B053-FF81-4387-9B4A-68365A52756D}"/>
    <cellStyle name="20 % – Zvýraznění1 2 3 6 2 3" xfId="11485" xr:uid="{B0ECF40A-6D88-43F6-B33B-0B0F0FDAD5DD}"/>
    <cellStyle name="20 % – Zvýraznění1 2 3 6 3" xfId="6691" xr:uid="{00000000-0005-0000-0000-000067000000}"/>
    <cellStyle name="20 % – Zvýraznění1 2 3 6 3 2" xfId="12854" xr:uid="{E1095083-3EE2-4C79-99EA-19A9D14E54A2}"/>
    <cellStyle name="20 % – Zvýraznění1 2 3 6 4" xfId="7343" xr:uid="{00000000-0005-0000-0000-000068000000}"/>
    <cellStyle name="20 % – Zvýraznění1 2 3 6 5" xfId="8332" xr:uid="{CCFD41AE-D5A9-41F9-A8C0-6BEE3DD13188}"/>
    <cellStyle name="20 % – Zvýraznění1 2 3 7" xfId="5238" xr:uid="{00000000-0005-0000-0000-000069000000}"/>
    <cellStyle name="20 % – Zvýraznění1 2 3 7 2" xfId="6099" xr:uid="{00000000-0005-0000-0000-00006A000000}"/>
    <cellStyle name="20 % – Zvýraznění1 2 3 7 2 2" xfId="14226" xr:uid="{96F7EF3E-CFF6-4B98-95E9-D85D77BDB9FC}"/>
    <cellStyle name="20 % – Zvýraznění1 2 3 7 2 3" xfId="11734" xr:uid="{CA73E7A6-CE20-4B0C-8DE6-CCEABB00EC78}"/>
    <cellStyle name="20 % – Zvýraznění1 2 3 7 3" xfId="6751" xr:uid="{00000000-0005-0000-0000-00006B000000}"/>
    <cellStyle name="20 % – Zvýraznění1 2 3 7 3 2" xfId="13103" xr:uid="{3FE21C04-13A1-4DC3-AF1A-4DEDB4C0D759}"/>
    <cellStyle name="20 % – Zvýraznění1 2 3 7 4" xfId="7403" xr:uid="{00000000-0005-0000-0000-00006C000000}"/>
    <cellStyle name="20 % – Zvýraznění1 2 3 7 5" xfId="10203" xr:uid="{3710C1E0-C072-44BF-B01B-ED48DE9F3697}"/>
    <cellStyle name="20 % – Zvýraznění1 2 3 8" xfId="5350" xr:uid="{00000000-0005-0000-0000-00006D000000}"/>
    <cellStyle name="20 % – Zvýraznění1 2 3 8 2" xfId="6165" xr:uid="{00000000-0005-0000-0000-00006E000000}"/>
    <cellStyle name="20 % – Zvýraznění1 2 3 8 2 2" xfId="14473" xr:uid="{2D9D9168-663B-4003-AD14-844F60FE6038}"/>
    <cellStyle name="20 % – Zvýraznění1 2 3 8 2 3" xfId="11981" xr:uid="{C2A5B7D0-79AD-4FC6-BF30-1D1FCF886C48}"/>
    <cellStyle name="20 % – Zvýraznění1 2 3 8 3" xfId="6817" xr:uid="{00000000-0005-0000-0000-00006F000000}"/>
    <cellStyle name="20 % – Zvýraznění1 2 3 8 3 2" xfId="13350" xr:uid="{5AA89C46-15C8-4F8C-9337-E63F3B772E31}"/>
    <cellStyle name="20 % – Zvýraznění1 2 3 8 4" xfId="7469" xr:uid="{00000000-0005-0000-0000-000070000000}"/>
    <cellStyle name="20 % – Zvýraznění1 2 3 8 5" xfId="10856" xr:uid="{7E3C0DD7-5369-46EE-88CA-66794FF93CBD}"/>
    <cellStyle name="20 % – Zvýraznění1 2 3 9" xfId="5562" xr:uid="{00000000-0005-0000-0000-000071000000}"/>
    <cellStyle name="20 % – Zvýraznění1 2 3 9 2" xfId="6219" xr:uid="{00000000-0005-0000-0000-000072000000}"/>
    <cellStyle name="20 % – Zvýraznění1 2 3 9 2 2" xfId="13558" xr:uid="{7395E75C-04C2-41E3-8DB0-0F85E46C2941}"/>
    <cellStyle name="20 % – Zvýraznění1 2 3 9 3" xfId="6871" xr:uid="{00000000-0005-0000-0000-000073000000}"/>
    <cellStyle name="20 % – Zvýraznění1 2 3 9 4" xfId="7523" xr:uid="{00000000-0005-0000-0000-000074000000}"/>
    <cellStyle name="20 % – Zvýraznění1 2 3 9 5" xfId="11066" xr:uid="{7F4F4738-1E16-4DCF-8064-B0B63DC1F95F}"/>
    <cellStyle name="20 % – Zvýraznění1 2 4" xfId="38" xr:uid="{00000000-0005-0000-0000-000075000000}"/>
    <cellStyle name="20 % – Zvýraznění1 2 4 2" xfId="39" xr:uid="{00000000-0005-0000-0000-000076000000}"/>
    <cellStyle name="20 % – Zvýraznění1 2 5" xfId="40" xr:uid="{00000000-0005-0000-0000-000077000000}"/>
    <cellStyle name="20 % – Zvýraznění1 2 5 2" xfId="4637" xr:uid="{00000000-0005-0000-0000-000078000000}"/>
    <cellStyle name="20 % – Zvýraznění1 2 5 2 2" xfId="5745" xr:uid="{00000000-0005-0000-0000-000079000000}"/>
    <cellStyle name="20 % – Zvýraznění1 2 5 2 2 2" xfId="14058" xr:uid="{4AFC255D-3DCE-44C5-8A07-8232ADE81AB1}"/>
    <cellStyle name="20 % – Zvýraznění1 2 5 2 2 3" xfId="11566" xr:uid="{6B6F6534-224F-4856-9D06-CE77C5F78981}"/>
    <cellStyle name="20 % – Zvýraznění1 2 5 2 3" xfId="6397" xr:uid="{00000000-0005-0000-0000-00007A000000}"/>
    <cellStyle name="20 % – Zvýraznění1 2 5 2 3 2" xfId="12935" xr:uid="{E8CA702F-71E8-48D6-BE6F-78DD71DB914B}"/>
    <cellStyle name="20 % – Zvýraznění1 2 5 2 4" xfId="7049" xr:uid="{00000000-0005-0000-0000-00007B000000}"/>
    <cellStyle name="20 % – Zvýraznění1 2 5 2 5" xfId="10004" xr:uid="{CDE0B8FD-8D6B-4A5D-9C49-5426143CC004}"/>
    <cellStyle name="20 % – Zvýraznění1 2 5 3" xfId="5647" xr:uid="{00000000-0005-0000-0000-00007C000000}"/>
    <cellStyle name="20 % – Zvýraznění1 2 5 3 2" xfId="11813" xr:uid="{9D5DB2F8-3A1B-48DB-B131-E1555CA058A9}"/>
    <cellStyle name="20 % – Zvýraznění1 2 5 3 2 2" xfId="14305" xr:uid="{1DEB0FB6-99DD-49F9-8CA5-FD4A697D70BB}"/>
    <cellStyle name="20 % – Zvýraznění1 2 5 3 3" xfId="13182" xr:uid="{C8504F3F-5F22-45D9-B219-E93E2B6D57B8}"/>
    <cellStyle name="20 % – Zvýraznění1 2 5 3 4" xfId="10648" xr:uid="{8A6EFB17-2E72-4BDF-BF19-BEEB906F85FE}"/>
    <cellStyle name="20 % – Zvýraznění1 2 5 4" xfId="6304" xr:uid="{00000000-0005-0000-0000-00007D000000}"/>
    <cellStyle name="20 % – Zvýraznění1 2 5 4 2" xfId="12055" xr:uid="{B4C97BC6-EA90-4A09-B419-90C2DE47DD81}"/>
    <cellStyle name="20 % – Zvýraznění1 2 5 4 2 2" xfId="14547" xr:uid="{D5421F1A-F8CA-4643-9A82-99775DD513D9}"/>
    <cellStyle name="20 % – Zvýraznění1 2 5 4 3" xfId="13424" xr:uid="{3F814B1C-FCF0-4C81-99BB-05EE5D872978}"/>
    <cellStyle name="20 % – Zvýraznění1 2 5 4 4" xfId="10932" xr:uid="{70F835FB-8E46-4731-A899-38687F1A8701}"/>
    <cellStyle name="20 % – Zvýraznění1 2 5 5" xfId="6956" xr:uid="{00000000-0005-0000-0000-00007E000000}"/>
    <cellStyle name="20 % – Zvýraznění1 2 5 5 2" xfId="13676" xr:uid="{49740911-32C4-4220-BA7A-974D6C8DCB92}"/>
    <cellStyle name="20 % – Zvýraznění1 2 5 5 3" xfId="11184" xr:uid="{B2B47BD3-248F-44BF-993C-614126EB3C73}"/>
    <cellStyle name="20 % – Zvýraznění1 2 5 6" xfId="8018" xr:uid="{03C2066C-CB0B-41DF-BAC8-2A9C4887050E}"/>
    <cellStyle name="20 % – Zvýraznění1 2 5 6 2" xfId="12553" xr:uid="{D468EC0F-8170-46D5-8E7B-DA741E9801B0}"/>
    <cellStyle name="20 % – Zvýraznění1 2 5 7" xfId="12313" xr:uid="{DCA7B4E0-17A6-410E-A8CB-2E8CCBA78ED4}"/>
    <cellStyle name="20 % – Zvýraznění1 2 5 8" xfId="7726" xr:uid="{78D47103-94DD-46F3-8385-0DFF9054D2D9}"/>
    <cellStyle name="20 % – Zvýraznění1 2 6" xfId="4755" xr:uid="{00000000-0005-0000-0000-00007F000000}"/>
    <cellStyle name="20 % – Zvýraznění1 2 6 2" xfId="4478" xr:uid="{00000000-0005-0000-0000-000080000000}"/>
    <cellStyle name="20 % – Zvýraznění1 2 6 2 2" xfId="5733" xr:uid="{00000000-0005-0000-0000-000081000000}"/>
    <cellStyle name="20 % – Zvýraznění1 2 6 2 2 2" xfId="14142" xr:uid="{CC2F0FA5-75CB-4594-AB98-F3F5052A7220}"/>
    <cellStyle name="20 % – Zvýraznění1 2 6 2 2 3" xfId="11650" xr:uid="{DD132EE9-6FA4-4C1F-9CCC-8C4FD561A3CA}"/>
    <cellStyle name="20 % – Zvýraznění1 2 6 2 3" xfId="6385" xr:uid="{00000000-0005-0000-0000-000082000000}"/>
    <cellStyle name="20 % – Zvýraznění1 2 6 2 3 2" xfId="13019" xr:uid="{546C8E05-93C2-418A-B22C-0A357D2C4B81}"/>
    <cellStyle name="20 % – Zvýraznění1 2 6 2 4" xfId="7037" xr:uid="{00000000-0005-0000-0000-000083000000}"/>
    <cellStyle name="20 % – Zvýraznění1 2 6 2 5" xfId="10119" xr:uid="{BD5C71C4-2BEE-4054-8376-FB97FFBCDD6D}"/>
    <cellStyle name="20 % – Zvýraznění1 2 6 3" xfId="5829" xr:uid="{00000000-0005-0000-0000-000084000000}"/>
    <cellStyle name="20 % – Zvýraznění1 2 6 3 2" xfId="11897" xr:uid="{1A9D50AA-9C1F-4869-B754-1A46CA924AAC}"/>
    <cellStyle name="20 % – Zvýraznění1 2 6 3 2 2" xfId="14389" xr:uid="{F0AAF2DA-4601-4D8F-A0FA-312512D4ABD2}"/>
    <cellStyle name="20 % – Zvýraznění1 2 6 3 3" xfId="13266" xr:uid="{3011725E-ADCE-4561-82C2-A6C9FFC8CE58}"/>
    <cellStyle name="20 % – Zvýraznění1 2 6 3 4" xfId="10766" xr:uid="{A6BD266D-7F3B-446D-866E-CD5AAD944708}"/>
    <cellStyle name="20 % – Zvýraznění1 2 6 4" xfId="6481" xr:uid="{00000000-0005-0000-0000-000085000000}"/>
    <cellStyle name="20 % – Zvýraznění1 2 6 4 2" xfId="12109" xr:uid="{A10790DB-C3A9-4882-A362-641E9217DAC0}"/>
    <cellStyle name="20 % – Zvýraznění1 2 6 4 2 2" xfId="14601" xr:uid="{AEE5C3AA-B6ED-4D5E-8A9E-3A9A6CB6B47A}"/>
    <cellStyle name="20 % – Zvýraznění1 2 6 4 3" xfId="13478" xr:uid="{D1CD3C8F-FF4B-4656-86DD-AC5BC2449982}"/>
    <cellStyle name="20 % – Zvýraznění1 2 6 4 4" xfId="10986" xr:uid="{87613A35-16DA-4B92-8F42-0CCDFDBF0AA3}"/>
    <cellStyle name="20 % – Zvýraznění1 2 6 5" xfId="7133" xr:uid="{00000000-0005-0000-0000-000086000000}"/>
    <cellStyle name="20 % – Zvýraznění1 2 6 5 2" xfId="13730" xr:uid="{A78C9C2D-8935-4628-ABB8-DD9F78F23954}"/>
    <cellStyle name="20 % – Zvýraznění1 2 6 5 3" xfId="11238" xr:uid="{E054980E-D9D2-4574-A4BB-782D285D1C6E}"/>
    <cellStyle name="20 % – Zvýraznění1 2 6 6" xfId="8072" xr:uid="{22C10C77-C41B-458F-911D-7E6AAF82F2E1}"/>
    <cellStyle name="20 % – Zvýraznění1 2 6 6 2" xfId="12607" xr:uid="{E6F56ED9-D909-4777-856E-A2556F862E89}"/>
    <cellStyle name="20 % – Zvýraznění1 2 6 7" xfId="12367" xr:uid="{5DB19EB2-72F1-40FA-96F7-72FE5A92C669}"/>
    <cellStyle name="20 % – Zvýraznění1 2 6 8" xfId="7780" xr:uid="{39376B0C-1818-4273-BD3C-88BD92CE7DD0}"/>
    <cellStyle name="20 % – Zvýraznění1 2 7" xfId="4963" xr:uid="{00000000-0005-0000-0000-000087000000}"/>
    <cellStyle name="20 % – Zvýraznění1 2 7 2" xfId="5912" xr:uid="{00000000-0005-0000-0000-000088000000}"/>
    <cellStyle name="20 % – Zvýraznění1 2 7 2 2" xfId="13809" xr:uid="{C21582B5-0DEA-40C6-80FC-EEB3AAFE5208}"/>
    <cellStyle name="20 % – Zvýraznění1 2 7 2 3" xfId="11317" xr:uid="{50BD0511-2965-4A6D-91AC-84C4ACE5E914}"/>
    <cellStyle name="20 % – Zvýraznění1 2 7 3" xfId="6564" xr:uid="{00000000-0005-0000-0000-000089000000}"/>
    <cellStyle name="20 % – Zvýraznění1 2 7 3 2" xfId="12686" xr:uid="{EE435B52-712E-4C9D-8F3E-E02711775E88}"/>
    <cellStyle name="20 % – Zvýraznění1 2 7 4" xfId="7216" xr:uid="{00000000-0005-0000-0000-00008A000000}"/>
    <cellStyle name="20 % – Zvýraznění1 2 7 5" xfId="8151" xr:uid="{2140C80B-7587-40DE-920D-7CBFEAF87C2D}"/>
    <cellStyle name="20 % – Zvýraznění1 2 8" xfId="4991" xr:uid="{00000000-0005-0000-0000-00008B000000}"/>
    <cellStyle name="20 % – Zvýraznění1 2 8 2" xfId="5936" xr:uid="{00000000-0005-0000-0000-00008C000000}"/>
    <cellStyle name="20 % – Zvýraznění1 2 8 2 2" xfId="13893" xr:uid="{791C3C27-5E35-47DC-BE58-83475841C711}"/>
    <cellStyle name="20 % – Zvýraznění1 2 8 2 3" xfId="11401" xr:uid="{5A9D4EB5-BEB6-464A-9082-FD792CDF9512}"/>
    <cellStyle name="20 % – Zvýraznění1 2 8 3" xfId="6588" xr:uid="{00000000-0005-0000-0000-00008D000000}"/>
    <cellStyle name="20 % – Zvýraznění1 2 8 3 2" xfId="12770" xr:uid="{609573A9-5C19-46DC-AB51-37A1833E2A55}"/>
    <cellStyle name="20 % – Zvýraznění1 2 8 4" xfId="7240" xr:uid="{00000000-0005-0000-0000-00008E000000}"/>
    <cellStyle name="20 % – Zvýraznění1 2 8 5" xfId="8235" xr:uid="{A55486EC-04AD-4891-B5AA-0879C8276B55}"/>
    <cellStyle name="20 % – Zvýraznění1 2 9" xfId="5081" xr:uid="{00000000-0005-0000-0000-00008F000000}"/>
    <cellStyle name="20 % – Zvýraznění1 2 9 2" xfId="5979" xr:uid="{00000000-0005-0000-0000-000090000000}"/>
    <cellStyle name="20 % – Zvýraznění1 2 9 2 2" xfId="13976" xr:uid="{AB5B6927-E047-49C0-A1A1-AB7CB597BB57}"/>
    <cellStyle name="20 % – Zvýraznění1 2 9 2 3" xfId="11484" xr:uid="{26E1FA82-E053-487F-A8A1-9272045FC742}"/>
    <cellStyle name="20 % – Zvýraznění1 2 9 3" xfId="6631" xr:uid="{00000000-0005-0000-0000-000091000000}"/>
    <cellStyle name="20 % – Zvýraznění1 2 9 3 2" xfId="12853" xr:uid="{CFE1BA86-8874-440F-8299-1679C3691821}"/>
    <cellStyle name="20 % – Zvýraznění1 2 9 4" xfId="7283" xr:uid="{00000000-0005-0000-0000-000092000000}"/>
    <cellStyle name="20 % – Zvýraznění1 2 9 5" xfId="8331" xr:uid="{B48446C3-42F9-413D-9D1F-2927C0C6F818}"/>
    <cellStyle name="20 % – Zvýraznění1 3" xfId="41" xr:uid="{00000000-0005-0000-0000-000093000000}"/>
    <cellStyle name="20 % – Zvýraznění1 3 2" xfId="42" xr:uid="{00000000-0005-0000-0000-000094000000}"/>
    <cellStyle name="20 % – Zvýraznění1 3 2 10" xfId="6305" xr:uid="{00000000-0005-0000-0000-000095000000}"/>
    <cellStyle name="20 % – Zvýraznění1 3 2 10 2" xfId="11486" xr:uid="{26039CBD-BE69-4205-8082-129B8A378DBC}"/>
    <cellStyle name="20 % – Zvýraznění1 3 2 10 2 2" xfId="13978" xr:uid="{F9B144C4-86B8-4F18-834F-A6C19EFAE924}"/>
    <cellStyle name="20 % – Zvýraznění1 3 2 10 3" xfId="12855" xr:uid="{B8588C16-ADDE-4DB5-8067-31A391487D7A}"/>
    <cellStyle name="20 % – Zvýraznění1 3 2 10 4" xfId="8334" xr:uid="{A45E3289-5B51-4112-9F3C-A8991EBDCB58}"/>
    <cellStyle name="20 % – Zvýraznění1 3 2 11" xfId="6957" xr:uid="{00000000-0005-0000-0000-000096000000}"/>
    <cellStyle name="20 % – Zvýraznění1 3 2 11 2" xfId="11735" xr:uid="{AEAFB637-8EBA-4DB2-A031-40055595A401}"/>
    <cellStyle name="20 % – Zvýraznění1 3 2 11 2 2" xfId="14227" xr:uid="{D2D04279-7532-43DF-A4B2-C8B4FC3687B1}"/>
    <cellStyle name="20 % – Zvýraznění1 3 2 11 3" xfId="13104" xr:uid="{11C04681-3F09-4028-AF9A-F4E472DA177C}"/>
    <cellStyle name="20 % – Zvýraznění1 3 2 11 4" xfId="10204" xr:uid="{57666F88-4646-4F00-B512-8152FB166802}"/>
    <cellStyle name="20 % – Zvýraznění1 3 2 12" xfId="10857" xr:uid="{427B500C-D368-4C6E-B8D3-B6456A9D9890}"/>
    <cellStyle name="20 % – Zvýraznění1 3 2 12 2" xfId="11982" xr:uid="{D9F9AEBA-4511-4CE4-9CA2-161CFE2C0521}"/>
    <cellStyle name="20 % – Zvýraznění1 3 2 12 2 2" xfId="14474" xr:uid="{A2BFD2C7-25B2-4FE2-B539-4B240802B134}"/>
    <cellStyle name="20 % – Zvýraznění1 3 2 12 3" xfId="13351" xr:uid="{2483B5E3-4E1E-4183-B5AE-0BF310793DE2}"/>
    <cellStyle name="20 % – Zvýraznění1 3 2 13" xfId="11067" xr:uid="{9BE3CA56-A11E-4DD7-A265-71FA54A0C0A9}"/>
    <cellStyle name="20 % – Zvýraznění1 3 2 13 2" xfId="13559" xr:uid="{28110712-75A5-491A-99CA-C077F4FE1D26}"/>
    <cellStyle name="20 % – Zvýraznění1 3 2 14" xfId="7860" xr:uid="{F76FB42D-27F2-4CCC-B26E-B755B6F04328}"/>
    <cellStyle name="20 % – Zvýraznění1 3 2 14 2" xfId="12447" xr:uid="{EFDB223C-1124-4B66-8F38-A297C278F1AE}"/>
    <cellStyle name="20 % – Zvýraznění1 3 2 15" xfId="12196" xr:uid="{161224A9-C995-4C96-9CE8-7880A7421701}"/>
    <cellStyle name="20 % – Zvýraznění1 3 2 16" xfId="7607" xr:uid="{067EF8C0-AC60-4CAC-A0F1-C62DCFF7B92B}"/>
    <cellStyle name="20 % – Zvýraznění1 3 2 2" xfId="43" xr:uid="{00000000-0005-0000-0000-000097000000}"/>
    <cellStyle name="20 % – Zvýraznění1 3 2 3" xfId="44" xr:uid="{00000000-0005-0000-0000-000098000000}"/>
    <cellStyle name="20 % – Zvýraznění1 3 2 3 10" xfId="6306" xr:uid="{00000000-0005-0000-0000-000099000000}"/>
    <cellStyle name="20 % – Zvýraznění1 3 2 3 10 2" xfId="12448" xr:uid="{56FEC85E-97C3-47BC-AC1A-0E9CDBF40770}"/>
    <cellStyle name="20 % – Zvýraznění1 3 2 3 10 3" xfId="7861" xr:uid="{776FE584-CDA9-4AA7-A48E-BC015EFB803A}"/>
    <cellStyle name="20 % – Zvýraznění1 3 2 3 11" xfId="6958" xr:uid="{00000000-0005-0000-0000-00009A000000}"/>
    <cellStyle name="20 % – Zvýraznění1 3 2 3 11 2" xfId="12197" xr:uid="{B5CF2A05-5CB3-4B12-89CF-DA19676499F5}"/>
    <cellStyle name="20 % – Zvýraznění1 3 2 3 12" xfId="7608" xr:uid="{38FD5556-0079-471A-BFFD-6A17EE4365A8}"/>
    <cellStyle name="20 % – Zvýraznění1 3 2 3 2" xfId="4641" xr:uid="{00000000-0005-0000-0000-00009B000000}"/>
    <cellStyle name="20 % – Zvýraznění1 3 2 3 2 2" xfId="5749" xr:uid="{00000000-0005-0000-0000-00009C000000}"/>
    <cellStyle name="20 % – Zvýraznění1 3 2 3 2 2 2" xfId="11570" xr:uid="{B1930203-B771-4D20-83B3-AB16D5A5B5B5}"/>
    <cellStyle name="20 % – Zvýraznění1 3 2 3 2 2 2 2" xfId="14062" xr:uid="{FF596477-F802-4FD4-A6D4-5BC30B1A8DE1}"/>
    <cellStyle name="20 % – Zvýraznění1 3 2 3 2 2 3" xfId="12939" xr:uid="{EAE92AC4-6F1A-4F07-A811-D0A18FD3DF46}"/>
    <cellStyle name="20 % – Zvýraznění1 3 2 3 2 2 4" xfId="10008" xr:uid="{E6576016-AB80-4A47-8CF5-721338905A88}"/>
    <cellStyle name="20 % – Zvýraznění1 3 2 3 2 3" xfId="6401" xr:uid="{00000000-0005-0000-0000-00009D000000}"/>
    <cellStyle name="20 % – Zvýraznění1 3 2 3 2 3 2" xfId="11817" xr:uid="{01ADD81A-A518-4B3A-AE5D-38C17320D4AC}"/>
    <cellStyle name="20 % – Zvýraznění1 3 2 3 2 3 2 2" xfId="14309" xr:uid="{74BC6B61-6892-47E1-926B-D789D13B5731}"/>
    <cellStyle name="20 % – Zvýraznění1 3 2 3 2 3 3" xfId="13186" xr:uid="{9AD789ED-FAD3-47D7-AD8C-76020446BBBA}"/>
    <cellStyle name="20 % – Zvýraznění1 3 2 3 2 3 4" xfId="10652" xr:uid="{E6809910-B1E3-439A-AB58-758E9030D82A}"/>
    <cellStyle name="20 % – Zvýraznění1 3 2 3 2 4" xfId="7053" xr:uid="{00000000-0005-0000-0000-00009E000000}"/>
    <cellStyle name="20 % – Zvýraznění1 3 2 3 2 4 2" xfId="12058" xr:uid="{DF858CA6-46BB-4AB8-8351-2B393093E09B}"/>
    <cellStyle name="20 % – Zvýraznění1 3 2 3 2 4 2 2" xfId="14550" xr:uid="{742651BD-253C-4B81-8146-6457FF154F89}"/>
    <cellStyle name="20 % – Zvýraznění1 3 2 3 2 4 3" xfId="13427" xr:uid="{93E322E4-46E8-4823-9D3C-B4412CF72E98}"/>
    <cellStyle name="20 % – Zvýraznění1 3 2 3 2 4 4" xfId="10935" xr:uid="{06ACE373-9E8C-44CF-9E68-E5725473E9CC}"/>
    <cellStyle name="20 % – Zvýraznění1 3 2 3 2 5" xfId="11187" xr:uid="{21B6631E-E8E8-42F5-B78F-C89DA89024CD}"/>
    <cellStyle name="20 % – Zvýraznění1 3 2 3 2 5 2" xfId="13679" xr:uid="{666F369A-4361-4666-B433-FB9DF2B63681}"/>
    <cellStyle name="20 % – Zvýraznění1 3 2 3 2 6" xfId="8021" xr:uid="{E8776A50-39ED-475A-8ED8-EE78981D83CD}"/>
    <cellStyle name="20 % – Zvýraznění1 3 2 3 2 6 2" xfId="12556" xr:uid="{A35D5511-E5EB-4FA9-AE04-7EF955E1C1CD}"/>
    <cellStyle name="20 % – Zvýraznění1 3 2 3 2 7" xfId="12316" xr:uid="{D5E0B9D5-3F64-4045-9134-A40D794C5FCD}"/>
    <cellStyle name="20 % – Zvýraznění1 3 2 3 2 8" xfId="7729" xr:uid="{4A18C390-22D2-4C70-A8C3-2E18C452F9C8}"/>
    <cellStyle name="20 % – Zvýraznění1 3 2 3 3" xfId="4758" xr:uid="{00000000-0005-0000-0000-00009F000000}"/>
    <cellStyle name="20 % – Zvýraznění1 3 2 3 3 2" xfId="5832" xr:uid="{00000000-0005-0000-0000-0000A0000000}"/>
    <cellStyle name="20 % – Zvýraznění1 3 2 3 3 2 2" xfId="11653" xr:uid="{FD675EE2-5C95-473B-B386-2F956A7C8840}"/>
    <cellStyle name="20 % – Zvýraznění1 3 2 3 3 2 2 2" xfId="14145" xr:uid="{582B0662-92B1-42DE-B04B-03389CC64BCF}"/>
    <cellStyle name="20 % – Zvýraznění1 3 2 3 3 2 3" xfId="13022" xr:uid="{B8D55FBE-C498-4D0C-98EE-1571F12D9250}"/>
    <cellStyle name="20 % – Zvýraznění1 3 2 3 3 2 4" xfId="10122" xr:uid="{AF7AE949-DF84-4026-9DFE-916CC2C1AC71}"/>
    <cellStyle name="20 % – Zvýraznění1 3 2 3 3 3" xfId="6484" xr:uid="{00000000-0005-0000-0000-0000A1000000}"/>
    <cellStyle name="20 % – Zvýraznění1 3 2 3 3 3 2" xfId="11900" xr:uid="{5BD3B663-8834-405F-9C5A-8918D1C416C3}"/>
    <cellStyle name="20 % – Zvýraznění1 3 2 3 3 3 2 2" xfId="14392" xr:uid="{8F0AC010-3C38-48C0-B02B-4C043FC8570D}"/>
    <cellStyle name="20 % – Zvýraznění1 3 2 3 3 3 3" xfId="13269" xr:uid="{ED8609EE-E1BA-4D76-B3C6-8BAC0D3C23FC}"/>
    <cellStyle name="20 % – Zvýraznění1 3 2 3 3 3 4" xfId="10769" xr:uid="{31356D60-EAD1-4B3B-92CE-1BE320D39364}"/>
    <cellStyle name="20 % – Zvýraznění1 3 2 3 3 4" xfId="7136" xr:uid="{00000000-0005-0000-0000-0000A2000000}"/>
    <cellStyle name="20 % – Zvýraznění1 3 2 3 3 4 2" xfId="12112" xr:uid="{48F43A2C-6EFD-4A0E-AECF-5B04645225B1}"/>
    <cellStyle name="20 % – Zvýraznění1 3 2 3 3 4 2 2" xfId="14604" xr:uid="{E0B18E2B-EE34-4024-AD1A-71E61E285D03}"/>
    <cellStyle name="20 % – Zvýraznění1 3 2 3 3 4 3" xfId="13481" xr:uid="{DF860159-AF63-4EE1-8792-11057908374A}"/>
    <cellStyle name="20 % – Zvýraznění1 3 2 3 3 4 4" xfId="10989" xr:uid="{3E5B7920-F87D-4BEE-BA5D-05815039A13B}"/>
    <cellStyle name="20 % – Zvýraznění1 3 2 3 3 5" xfId="11241" xr:uid="{63800F54-01D0-4E6B-944C-716843087E85}"/>
    <cellStyle name="20 % – Zvýraznění1 3 2 3 3 5 2" xfId="13733" xr:uid="{F35BA697-D1FD-4E15-9CD0-9DF8025C754F}"/>
    <cellStyle name="20 % – Zvýraznění1 3 2 3 3 6" xfId="8075" xr:uid="{F99C7E17-40B8-4451-8EC7-3FFCF7C7AA99}"/>
    <cellStyle name="20 % – Zvýraznění1 3 2 3 3 6 2" xfId="12610" xr:uid="{49B97F72-4AAF-4942-A991-4210A944F41D}"/>
    <cellStyle name="20 % – Zvýraznění1 3 2 3 3 7" xfId="12370" xr:uid="{3E3C5002-F141-4BD2-9821-4D4A4477380E}"/>
    <cellStyle name="20 % – Zvýraznění1 3 2 3 3 8" xfId="7783" xr:uid="{F111FF10-0ED5-4DFA-9896-CB3843DCBD83}"/>
    <cellStyle name="20 % – Zvýraznění1 3 2 3 4" xfId="5084" xr:uid="{00000000-0005-0000-0000-0000A3000000}"/>
    <cellStyle name="20 % – Zvýraznění1 3 2 3 4 2" xfId="5982" xr:uid="{00000000-0005-0000-0000-0000A4000000}"/>
    <cellStyle name="20 % – Zvýraznění1 3 2 3 4 2 2" xfId="13812" xr:uid="{6276EE97-DB0B-4DDA-BF34-3EB4E43091E1}"/>
    <cellStyle name="20 % – Zvýraznění1 3 2 3 4 2 3" xfId="11320" xr:uid="{71154990-3651-490A-AE05-196937401A3B}"/>
    <cellStyle name="20 % – Zvýraznění1 3 2 3 4 3" xfId="6634" xr:uid="{00000000-0005-0000-0000-0000A5000000}"/>
    <cellStyle name="20 % – Zvýraznění1 3 2 3 4 3 2" xfId="12689" xr:uid="{5C910831-2D15-4676-B55C-B003B6FECF21}"/>
    <cellStyle name="20 % – Zvýraznění1 3 2 3 4 4" xfId="7286" xr:uid="{00000000-0005-0000-0000-0000A6000000}"/>
    <cellStyle name="20 % – Zvýraznění1 3 2 3 4 5" xfId="8154" xr:uid="{5986D4E7-B4F0-450F-9538-06C604AA60D9}"/>
    <cellStyle name="20 % – Zvýraznění1 3 2 3 5" xfId="5167" xr:uid="{00000000-0005-0000-0000-0000A7000000}"/>
    <cellStyle name="20 % – Zvýraznění1 3 2 3 5 2" xfId="6041" xr:uid="{00000000-0005-0000-0000-0000A8000000}"/>
    <cellStyle name="20 % – Zvýraznění1 3 2 3 5 2 2" xfId="13896" xr:uid="{002AEA6A-16D7-4591-AA65-468DA67FA152}"/>
    <cellStyle name="20 % – Zvýraznění1 3 2 3 5 2 3" xfId="11404" xr:uid="{90C8F449-8FCF-4929-8F30-D0526FF2D897}"/>
    <cellStyle name="20 % – Zvýraznění1 3 2 3 5 3" xfId="6693" xr:uid="{00000000-0005-0000-0000-0000A9000000}"/>
    <cellStyle name="20 % – Zvýraznění1 3 2 3 5 3 2" xfId="12773" xr:uid="{3457FD30-9326-4D50-A2F4-62BED5ACCABC}"/>
    <cellStyle name="20 % – Zvýraznění1 3 2 3 5 4" xfId="7345" xr:uid="{00000000-0005-0000-0000-0000AA000000}"/>
    <cellStyle name="20 % – Zvýraznění1 3 2 3 5 5" xfId="8238" xr:uid="{7EE1E0D8-59D2-4B82-84B0-5FC1589C5F51}"/>
    <cellStyle name="20 % – Zvýraznění1 3 2 3 6" xfId="5240" xr:uid="{00000000-0005-0000-0000-0000AB000000}"/>
    <cellStyle name="20 % – Zvýraznění1 3 2 3 6 2" xfId="6101" xr:uid="{00000000-0005-0000-0000-0000AC000000}"/>
    <cellStyle name="20 % – Zvýraznění1 3 2 3 6 2 2" xfId="13979" xr:uid="{FB70CD30-9C5D-483B-B007-3BE173358EF0}"/>
    <cellStyle name="20 % – Zvýraznění1 3 2 3 6 2 3" xfId="11487" xr:uid="{565FE1D0-AECB-40B7-A0CE-97181BCC25B6}"/>
    <cellStyle name="20 % – Zvýraznění1 3 2 3 6 3" xfId="6753" xr:uid="{00000000-0005-0000-0000-0000AD000000}"/>
    <cellStyle name="20 % – Zvýraznění1 3 2 3 6 3 2" xfId="12856" xr:uid="{A50DD949-C9FD-41BE-818F-2F974F04DAC1}"/>
    <cellStyle name="20 % – Zvýraznění1 3 2 3 6 4" xfId="7405" xr:uid="{00000000-0005-0000-0000-0000AE000000}"/>
    <cellStyle name="20 % – Zvýraznění1 3 2 3 6 5" xfId="8335" xr:uid="{BA8DD2B2-4EDE-48FB-9A39-2DBEEE121B84}"/>
    <cellStyle name="20 % – Zvýraznění1 3 2 3 7" xfId="5352" xr:uid="{00000000-0005-0000-0000-0000AF000000}"/>
    <cellStyle name="20 % – Zvýraznění1 3 2 3 7 2" xfId="6167" xr:uid="{00000000-0005-0000-0000-0000B0000000}"/>
    <cellStyle name="20 % – Zvýraznění1 3 2 3 7 2 2" xfId="14228" xr:uid="{D3726919-FEF6-43EE-9D46-A1E1DCAB92C5}"/>
    <cellStyle name="20 % – Zvýraznění1 3 2 3 7 2 3" xfId="11736" xr:uid="{CDCBDE7D-BD56-4AA9-A998-3C1E644A9AA4}"/>
    <cellStyle name="20 % – Zvýraznění1 3 2 3 7 3" xfId="6819" xr:uid="{00000000-0005-0000-0000-0000B1000000}"/>
    <cellStyle name="20 % – Zvýraznění1 3 2 3 7 3 2" xfId="13105" xr:uid="{5214697B-9E8A-46DD-BF54-59363A72424C}"/>
    <cellStyle name="20 % – Zvýraznění1 3 2 3 7 4" xfId="7471" xr:uid="{00000000-0005-0000-0000-0000B2000000}"/>
    <cellStyle name="20 % – Zvýraznění1 3 2 3 7 5" xfId="10205" xr:uid="{9C5E1C40-969D-4C9E-A97A-2596B029BC74}"/>
    <cellStyle name="20 % – Zvýraznění1 3 2 3 8" xfId="5564" xr:uid="{00000000-0005-0000-0000-0000B3000000}"/>
    <cellStyle name="20 % – Zvýraznění1 3 2 3 8 2" xfId="6221" xr:uid="{00000000-0005-0000-0000-0000B4000000}"/>
    <cellStyle name="20 % – Zvýraznění1 3 2 3 8 2 2" xfId="14475" xr:uid="{93DC559E-D8BA-4C9D-830C-82F177E0A577}"/>
    <cellStyle name="20 % – Zvýraznění1 3 2 3 8 2 3" xfId="11983" xr:uid="{BBB8056B-845E-4B96-A640-8FF34B5D35C4}"/>
    <cellStyle name="20 % – Zvýraznění1 3 2 3 8 3" xfId="6873" xr:uid="{00000000-0005-0000-0000-0000B5000000}"/>
    <cellStyle name="20 % – Zvýraznění1 3 2 3 8 3 2" xfId="13352" xr:uid="{4120F9D3-49BA-4972-A93D-6314BC02F535}"/>
    <cellStyle name="20 % – Zvýraznění1 3 2 3 8 4" xfId="7525" xr:uid="{00000000-0005-0000-0000-0000B6000000}"/>
    <cellStyle name="20 % – Zvýraznění1 3 2 3 8 5" xfId="10858" xr:uid="{B8D495BD-705C-443F-AC61-0CC26D59045D}"/>
    <cellStyle name="20 % – Zvýraznění1 3 2 3 9" xfId="5649" xr:uid="{00000000-0005-0000-0000-0000B7000000}"/>
    <cellStyle name="20 % – Zvýraznění1 3 2 3 9 2" xfId="13560" xr:uid="{19750A32-34CC-458C-82B3-70000F7AB231}"/>
    <cellStyle name="20 % – Zvýraznění1 3 2 3 9 3" xfId="11068" xr:uid="{A4F23174-EAB7-4EB4-8000-D469391FBB71}"/>
    <cellStyle name="20 % – Zvýraznění1 3 2 4" xfId="45" xr:uid="{00000000-0005-0000-0000-0000B8000000}"/>
    <cellStyle name="20 % – Zvýraznění1 3 2 4 10" xfId="12198" xr:uid="{75402E6D-BDC9-44A2-A54D-6F7B4C5B534C}"/>
    <cellStyle name="20 % – Zvýraznění1 3 2 4 11" xfId="7609" xr:uid="{87021E0A-AB8A-41D1-9CD1-79FD149D0D53}"/>
    <cellStyle name="20 % – Zvýraznění1 3 2 4 2" xfId="4642" xr:uid="{00000000-0005-0000-0000-0000B9000000}"/>
    <cellStyle name="20 % – Zvýraznění1 3 2 4 2 2" xfId="5750" xr:uid="{00000000-0005-0000-0000-0000BA000000}"/>
    <cellStyle name="20 % – Zvýraznění1 3 2 4 2 2 2" xfId="11571" xr:uid="{64B51F21-1498-413C-9D41-A34A0F82227F}"/>
    <cellStyle name="20 % – Zvýraznění1 3 2 4 2 2 2 2" xfId="14063" xr:uid="{760998B5-D9FA-4EE7-9FEB-13579F48B705}"/>
    <cellStyle name="20 % – Zvýraznění1 3 2 4 2 2 3" xfId="12940" xr:uid="{0E363559-83D9-4819-AB48-7FFC284C1102}"/>
    <cellStyle name="20 % – Zvýraznění1 3 2 4 2 2 4" xfId="10009" xr:uid="{DE92902E-BF4D-4C10-958F-C462AABE00C9}"/>
    <cellStyle name="20 % – Zvýraznění1 3 2 4 2 3" xfId="6402" xr:uid="{00000000-0005-0000-0000-0000BB000000}"/>
    <cellStyle name="20 % – Zvýraznění1 3 2 4 2 3 2" xfId="11818" xr:uid="{7E4D70CD-90FD-45B4-8883-6CAEAA958C6C}"/>
    <cellStyle name="20 % – Zvýraznění1 3 2 4 2 3 2 2" xfId="14310" xr:uid="{C5E5B4A5-C6EA-42D6-82C3-050452F7B650}"/>
    <cellStyle name="20 % – Zvýraznění1 3 2 4 2 3 3" xfId="13187" xr:uid="{2C5ED4C9-24F6-4282-B8D3-3222B52D4BBD}"/>
    <cellStyle name="20 % – Zvýraznění1 3 2 4 2 3 4" xfId="10653" xr:uid="{F46FE625-E513-4257-83C9-7CDCAD955DAD}"/>
    <cellStyle name="20 % – Zvýraznění1 3 2 4 2 4" xfId="7054" xr:uid="{00000000-0005-0000-0000-0000BC000000}"/>
    <cellStyle name="20 % – Zvýraznění1 3 2 4 2 4 2" xfId="12113" xr:uid="{4972D7C6-EE50-447F-B655-E9BE4B820D08}"/>
    <cellStyle name="20 % – Zvýraznění1 3 2 4 2 4 2 2" xfId="14605" xr:uid="{2BCF7424-27AE-4DC8-ACAF-DA481CBCA572}"/>
    <cellStyle name="20 % – Zvýraznění1 3 2 4 2 4 3" xfId="13482" xr:uid="{CF40E987-EE51-4078-AE46-C68F0390BD7D}"/>
    <cellStyle name="20 % – Zvýraznění1 3 2 4 2 4 4" xfId="10990" xr:uid="{7A92F6A5-8973-4304-8D14-28AC0090B0E8}"/>
    <cellStyle name="20 % – Zvýraznění1 3 2 4 2 5" xfId="11242" xr:uid="{95003AD5-0894-4E0E-96C7-D69ED5900E3C}"/>
    <cellStyle name="20 % – Zvýraznění1 3 2 4 2 5 2" xfId="13734" xr:uid="{FE565E12-786A-4641-A6FE-4BFD04509151}"/>
    <cellStyle name="20 % – Zvýraznění1 3 2 4 2 6" xfId="8076" xr:uid="{53ABB924-C694-42E0-8D78-B7557C927D3C}"/>
    <cellStyle name="20 % – Zvýraznění1 3 2 4 2 6 2" xfId="12611" xr:uid="{5E7CBD79-AEB7-48CD-8CED-4AA2C19405ED}"/>
    <cellStyle name="20 % – Zvýraznění1 3 2 4 2 7" xfId="12371" xr:uid="{650EA279-6708-4132-8B2E-1B221B7C683B}"/>
    <cellStyle name="20 % – Zvýraznění1 3 2 4 2 8" xfId="7784" xr:uid="{8F761D72-F5B4-414F-9048-D5150E0E9CA5}"/>
    <cellStyle name="20 % – Zvýraznění1 3 2 4 3" xfId="4759" xr:uid="{00000000-0005-0000-0000-0000BD000000}"/>
    <cellStyle name="20 % – Zvýraznění1 3 2 4 3 2" xfId="5833" xr:uid="{00000000-0005-0000-0000-0000BE000000}"/>
    <cellStyle name="20 % – Zvýraznění1 3 2 4 3 2 2" xfId="11654" xr:uid="{F86B82A2-FBD3-4609-8D35-95A65245643B}"/>
    <cellStyle name="20 % – Zvýraznění1 3 2 4 3 2 2 2" xfId="14146" xr:uid="{D348BB5D-824B-4E02-86BA-6FAB9CC9E389}"/>
    <cellStyle name="20 % – Zvýraznění1 3 2 4 3 2 3" xfId="13023" xr:uid="{2DCCB7A3-879B-401C-905E-04222BBEC4F5}"/>
    <cellStyle name="20 % – Zvýraznění1 3 2 4 3 2 4" xfId="10123" xr:uid="{7C46407F-D1CA-4C7D-B43D-61D3CF0A3A1F}"/>
    <cellStyle name="20 % – Zvýraznění1 3 2 4 3 3" xfId="6485" xr:uid="{00000000-0005-0000-0000-0000BF000000}"/>
    <cellStyle name="20 % – Zvýraznění1 3 2 4 3 3 2" xfId="11901" xr:uid="{89EF5DB3-E4E6-43B5-BD84-A201AEFB8A8A}"/>
    <cellStyle name="20 % – Zvýraznění1 3 2 4 3 3 2 2" xfId="14393" xr:uid="{8F3838D9-5E98-497E-AEF8-B860E3157564}"/>
    <cellStyle name="20 % – Zvýraznění1 3 2 4 3 3 3" xfId="13270" xr:uid="{090840FE-3C70-498A-801C-1761BFE91486}"/>
    <cellStyle name="20 % – Zvýraznění1 3 2 4 3 3 4" xfId="10770" xr:uid="{98E8AF98-33D2-4520-81DB-1C50BBEACD96}"/>
    <cellStyle name="20 % – Zvýraznění1 3 2 4 3 4" xfId="7137" xr:uid="{00000000-0005-0000-0000-0000C0000000}"/>
    <cellStyle name="20 % – Zvýraznění1 3 2 4 3 4 2" xfId="13813" xr:uid="{B918FB88-A3B7-4CC5-9160-9EDD8F053233}"/>
    <cellStyle name="20 % – Zvýraznění1 3 2 4 3 4 3" xfId="11321" xr:uid="{37FAFD74-229A-40E7-8CF3-8C972C699399}"/>
    <cellStyle name="20 % – Zvýraznění1 3 2 4 3 5" xfId="12690" xr:uid="{43D37B17-B3C6-4A94-A18C-7514E9239860}"/>
    <cellStyle name="20 % – Zvýraznění1 3 2 4 3 6" xfId="8155" xr:uid="{50B93D44-25A8-49A6-BF80-AD21E5E345AB}"/>
    <cellStyle name="20 % – Zvýraznění1 3 2 4 4" xfId="5565" xr:uid="{00000000-0005-0000-0000-0000C1000000}"/>
    <cellStyle name="20 % – Zvýraznění1 3 2 4 4 2" xfId="6222" xr:uid="{00000000-0005-0000-0000-0000C2000000}"/>
    <cellStyle name="20 % – Zvýraznění1 3 2 4 4 2 2" xfId="13897" xr:uid="{E9088624-2FDE-4FC7-91B4-7D798DA090C0}"/>
    <cellStyle name="20 % – Zvýraznění1 3 2 4 4 2 3" xfId="11405" xr:uid="{5DF527DD-DC52-4023-84EF-6F1E19884431}"/>
    <cellStyle name="20 % – Zvýraznění1 3 2 4 4 3" xfId="6874" xr:uid="{00000000-0005-0000-0000-0000C3000000}"/>
    <cellStyle name="20 % – Zvýraznění1 3 2 4 4 3 2" xfId="12774" xr:uid="{DB4A58A9-A7CF-4A1F-AF42-76522F3A8FE5}"/>
    <cellStyle name="20 % – Zvýraznění1 3 2 4 4 4" xfId="7526" xr:uid="{00000000-0005-0000-0000-0000C4000000}"/>
    <cellStyle name="20 % – Zvýraznění1 3 2 4 4 5" xfId="8239" xr:uid="{887B926A-27FD-442C-8412-6DCA55197B48}"/>
    <cellStyle name="20 % – Zvýraznění1 3 2 4 5" xfId="5650" xr:uid="{00000000-0005-0000-0000-0000C5000000}"/>
    <cellStyle name="20 % – Zvýraznění1 3 2 4 5 2" xfId="11488" xr:uid="{7833E38D-5101-4CBC-9DC5-A31BA1659D30}"/>
    <cellStyle name="20 % – Zvýraznění1 3 2 4 5 2 2" xfId="13980" xr:uid="{546A177A-D824-457D-AD67-1C9E9AB8E995}"/>
    <cellStyle name="20 % – Zvýraznění1 3 2 4 5 3" xfId="12857" xr:uid="{AA3A4034-D6A9-4C5F-A5D4-6240C8463695}"/>
    <cellStyle name="20 % – Zvýraznění1 3 2 4 5 4" xfId="8336" xr:uid="{C719F305-9B43-431B-BA8F-8E5684C0B19B}"/>
    <cellStyle name="20 % – Zvýraznění1 3 2 4 6" xfId="6307" xr:uid="{00000000-0005-0000-0000-0000C6000000}"/>
    <cellStyle name="20 % – Zvýraznění1 3 2 4 6 2" xfId="11737" xr:uid="{28577193-9DA1-4EE7-9AE0-378C8352F303}"/>
    <cellStyle name="20 % – Zvýraznění1 3 2 4 6 2 2" xfId="14229" xr:uid="{6E0C8B48-3DF7-4AAE-B5F3-E915FBBDCE39}"/>
    <cellStyle name="20 % – Zvýraznění1 3 2 4 6 3" xfId="13106" xr:uid="{BF56A655-6EA9-4ED0-A18B-258D96FFB083}"/>
    <cellStyle name="20 % – Zvýraznění1 3 2 4 6 4" xfId="10206" xr:uid="{5E039B14-DF86-47F4-85F3-9D418B5969E9}"/>
    <cellStyle name="20 % – Zvýraznění1 3 2 4 7" xfId="6959" xr:uid="{00000000-0005-0000-0000-0000C7000000}"/>
    <cellStyle name="20 % – Zvýraznění1 3 2 4 7 2" xfId="11984" xr:uid="{93AF9DB6-64E2-4875-BBF1-CCD2BAC74A0E}"/>
    <cellStyle name="20 % – Zvýraznění1 3 2 4 7 2 2" xfId="14476" xr:uid="{511D23CA-F43A-4B82-9C91-2271F3280636}"/>
    <cellStyle name="20 % – Zvýraznění1 3 2 4 7 3" xfId="13353" xr:uid="{6A13549F-144F-4451-87E2-26DF2B15742E}"/>
    <cellStyle name="20 % – Zvýraznění1 3 2 4 7 4" xfId="10859" xr:uid="{C90954D7-4520-4199-A643-67EBB2A64AC1}"/>
    <cellStyle name="20 % – Zvýraznění1 3 2 4 8" xfId="11069" xr:uid="{571B6F3F-385F-4703-8AFB-B7964AB434D6}"/>
    <cellStyle name="20 % – Zvýraznění1 3 2 4 8 2" xfId="13561" xr:uid="{8E3D7BD3-7A23-423C-9A46-B64CD5B21B43}"/>
    <cellStyle name="20 % – Zvýraznění1 3 2 4 9" xfId="7862" xr:uid="{6DD5E669-1EFE-4511-94D7-C8267C9AFEBA}"/>
    <cellStyle name="20 % – Zvýraznění1 3 2 4 9 2" xfId="12449" xr:uid="{F9D5A5B1-2CF9-48E1-B00C-638325DA46C2}"/>
    <cellStyle name="20 % – Zvýraznění1 3 2 5" xfId="46" xr:uid="{00000000-0005-0000-0000-0000C8000000}"/>
    <cellStyle name="20 % – Zvýraznění1 3 2 5 10" xfId="12199" xr:uid="{4C1749E5-21EC-404F-B69F-CF218FEDCB35}"/>
    <cellStyle name="20 % – Zvýraznění1 3 2 5 11" xfId="7610" xr:uid="{D36FEAFC-E598-4DB5-A602-6D6CCA7F6F15}"/>
    <cellStyle name="20 % – Zvýraznění1 3 2 5 2" xfId="4643" xr:uid="{00000000-0005-0000-0000-0000C9000000}"/>
    <cellStyle name="20 % – Zvýraznění1 3 2 5 2 2" xfId="5751" xr:uid="{00000000-0005-0000-0000-0000CA000000}"/>
    <cellStyle name="20 % – Zvýraznění1 3 2 5 2 2 2" xfId="11572" xr:uid="{F8901EB9-9AC3-4B65-B953-D34E645DD0A1}"/>
    <cellStyle name="20 % – Zvýraznění1 3 2 5 2 2 2 2" xfId="14064" xr:uid="{C7E2A876-8937-4A76-83E0-2712C1C28F11}"/>
    <cellStyle name="20 % – Zvýraznění1 3 2 5 2 2 3" xfId="12941" xr:uid="{33DA57A1-17C4-485A-B847-8645CDC872BC}"/>
    <cellStyle name="20 % – Zvýraznění1 3 2 5 2 2 4" xfId="10010" xr:uid="{227B345C-231E-4C2D-A3D7-7DC064FC5BFB}"/>
    <cellStyle name="20 % – Zvýraznění1 3 2 5 2 3" xfId="6403" xr:uid="{00000000-0005-0000-0000-0000CB000000}"/>
    <cellStyle name="20 % – Zvýraznění1 3 2 5 2 3 2" xfId="11819" xr:uid="{5446458A-BDF5-484B-BD90-014928D6A285}"/>
    <cellStyle name="20 % – Zvýraznění1 3 2 5 2 3 2 2" xfId="14311" xr:uid="{3391289B-0F5C-4245-8768-BE5159DE2130}"/>
    <cellStyle name="20 % – Zvýraznění1 3 2 5 2 3 3" xfId="13188" xr:uid="{2EF7975C-F7BC-4136-9423-514E1F91FE17}"/>
    <cellStyle name="20 % – Zvýraznění1 3 2 5 2 3 4" xfId="10654" xr:uid="{D6B5B0AB-513B-44B1-A62A-5C6C9620B261}"/>
    <cellStyle name="20 % – Zvýraznění1 3 2 5 2 4" xfId="7055" xr:uid="{00000000-0005-0000-0000-0000CC000000}"/>
    <cellStyle name="20 % – Zvýraznění1 3 2 5 2 4 2" xfId="12114" xr:uid="{0BB246F8-7C8A-4130-B381-B7C7E5546791}"/>
    <cellStyle name="20 % – Zvýraznění1 3 2 5 2 4 2 2" xfId="14606" xr:uid="{041B904F-8D4B-4F0E-A0AE-3D2AA23193C0}"/>
    <cellStyle name="20 % – Zvýraznění1 3 2 5 2 4 3" xfId="13483" xr:uid="{B608C9CF-6B2A-4BD2-BCC1-DD8307D6040C}"/>
    <cellStyle name="20 % – Zvýraznění1 3 2 5 2 4 4" xfId="10991" xr:uid="{529F861A-505E-4FF6-9E94-3B60E5E2434F}"/>
    <cellStyle name="20 % – Zvýraznění1 3 2 5 2 5" xfId="11243" xr:uid="{DD98DE19-B02B-402D-868A-4845BC3E84D3}"/>
    <cellStyle name="20 % – Zvýraznění1 3 2 5 2 5 2" xfId="13735" xr:uid="{08E870A7-40BA-4636-A601-6433287D6742}"/>
    <cellStyle name="20 % – Zvýraznění1 3 2 5 2 6" xfId="8077" xr:uid="{2BDC298E-0974-43F3-8299-AF979228DCB9}"/>
    <cellStyle name="20 % – Zvýraznění1 3 2 5 2 6 2" xfId="12612" xr:uid="{49A85F02-8051-4B6C-A3E4-E89FBF7D7188}"/>
    <cellStyle name="20 % – Zvýraznění1 3 2 5 2 7" xfId="12372" xr:uid="{3CB568D9-DEB9-4B05-BC9E-2938ECDEC559}"/>
    <cellStyle name="20 % – Zvýraznění1 3 2 5 2 8" xfId="7785" xr:uid="{5ABD2B45-09B8-4752-A122-61ACBCA205A9}"/>
    <cellStyle name="20 % – Zvýraznění1 3 2 5 3" xfId="4760" xr:uid="{00000000-0005-0000-0000-0000CD000000}"/>
    <cellStyle name="20 % – Zvýraznění1 3 2 5 3 2" xfId="5834" xr:uid="{00000000-0005-0000-0000-0000CE000000}"/>
    <cellStyle name="20 % – Zvýraznění1 3 2 5 3 2 2" xfId="11655" xr:uid="{6EA9F74F-542E-4611-8345-1469CF74E4F3}"/>
    <cellStyle name="20 % – Zvýraznění1 3 2 5 3 2 2 2" xfId="14147" xr:uid="{D55B621D-7817-494C-94FD-C928E40DA98B}"/>
    <cellStyle name="20 % – Zvýraznění1 3 2 5 3 2 3" xfId="13024" xr:uid="{72A0B880-A0F9-4F0D-BCF9-A866E52CAB35}"/>
    <cellStyle name="20 % – Zvýraznění1 3 2 5 3 2 4" xfId="10124" xr:uid="{A2DF3764-5139-47B5-AA03-2104F6D63D3A}"/>
    <cellStyle name="20 % – Zvýraznění1 3 2 5 3 3" xfId="6486" xr:uid="{00000000-0005-0000-0000-0000CF000000}"/>
    <cellStyle name="20 % – Zvýraznění1 3 2 5 3 3 2" xfId="11902" xr:uid="{EA4FB362-D773-4134-B5C4-8C2866125EA8}"/>
    <cellStyle name="20 % – Zvýraznění1 3 2 5 3 3 2 2" xfId="14394" xr:uid="{D5561297-1239-418E-A61F-8D4260F5A706}"/>
    <cellStyle name="20 % – Zvýraznění1 3 2 5 3 3 3" xfId="13271" xr:uid="{30E17E64-5286-46B2-BACB-AEC1C15B4F7A}"/>
    <cellStyle name="20 % – Zvýraznění1 3 2 5 3 3 4" xfId="10771" xr:uid="{E6610F70-BBAA-4732-90D4-A701820673C6}"/>
    <cellStyle name="20 % – Zvýraznění1 3 2 5 3 4" xfId="7138" xr:uid="{00000000-0005-0000-0000-0000D0000000}"/>
    <cellStyle name="20 % – Zvýraznění1 3 2 5 3 4 2" xfId="13814" xr:uid="{9389409E-406D-42DF-B04F-9B098D885A70}"/>
    <cellStyle name="20 % – Zvýraznění1 3 2 5 3 4 3" xfId="11322" xr:uid="{06BDE11F-79A8-4C14-9F03-2DA1FF74A47E}"/>
    <cellStyle name="20 % – Zvýraznění1 3 2 5 3 5" xfId="12691" xr:uid="{12E898E8-00CC-462C-8EFB-83A11D0774BD}"/>
    <cellStyle name="20 % – Zvýraznění1 3 2 5 3 6" xfId="8156" xr:uid="{CF2179E0-47C0-497A-9651-49EAF4F567F6}"/>
    <cellStyle name="20 % – Zvýraznění1 3 2 5 4" xfId="5566" xr:uid="{00000000-0005-0000-0000-0000D1000000}"/>
    <cellStyle name="20 % – Zvýraznění1 3 2 5 4 2" xfId="6223" xr:uid="{00000000-0005-0000-0000-0000D2000000}"/>
    <cellStyle name="20 % – Zvýraznění1 3 2 5 4 2 2" xfId="13898" xr:uid="{EE203DF3-7863-4773-9F7B-398C893DB664}"/>
    <cellStyle name="20 % – Zvýraznění1 3 2 5 4 2 3" xfId="11406" xr:uid="{ED4DAB3B-AD22-4232-B77E-2E60CFBD35B8}"/>
    <cellStyle name="20 % – Zvýraznění1 3 2 5 4 3" xfId="6875" xr:uid="{00000000-0005-0000-0000-0000D3000000}"/>
    <cellStyle name="20 % – Zvýraznění1 3 2 5 4 3 2" xfId="12775" xr:uid="{18436E6E-D7BC-4DA5-B00F-95F19AF304A2}"/>
    <cellStyle name="20 % – Zvýraznění1 3 2 5 4 4" xfId="7527" xr:uid="{00000000-0005-0000-0000-0000D4000000}"/>
    <cellStyle name="20 % – Zvýraznění1 3 2 5 4 5" xfId="8240" xr:uid="{8B6526E0-811C-433E-89A1-5F1088FDFF03}"/>
    <cellStyle name="20 % – Zvýraznění1 3 2 5 5" xfId="5651" xr:uid="{00000000-0005-0000-0000-0000D5000000}"/>
    <cellStyle name="20 % – Zvýraznění1 3 2 5 5 2" xfId="11489" xr:uid="{845F3833-DB39-4B1F-B0CB-CFFD74E67E59}"/>
    <cellStyle name="20 % – Zvýraznění1 3 2 5 5 2 2" xfId="13981" xr:uid="{344187C8-858A-4E73-A85B-9245B8CABDA5}"/>
    <cellStyle name="20 % – Zvýraznění1 3 2 5 5 3" xfId="12858" xr:uid="{127201DA-F75C-4BDB-AF7C-970F8CDDF7D1}"/>
    <cellStyle name="20 % – Zvýraznění1 3 2 5 5 4" xfId="8337" xr:uid="{109D122D-C277-4C08-9060-A4D0D9506569}"/>
    <cellStyle name="20 % – Zvýraznění1 3 2 5 6" xfId="6308" xr:uid="{00000000-0005-0000-0000-0000D6000000}"/>
    <cellStyle name="20 % – Zvýraznění1 3 2 5 6 2" xfId="11738" xr:uid="{36A6DCF0-0DFD-4000-9183-21DFDE4DB4A8}"/>
    <cellStyle name="20 % – Zvýraznění1 3 2 5 6 2 2" xfId="14230" xr:uid="{9F01689B-AE07-4B2A-978D-4E88B9146E68}"/>
    <cellStyle name="20 % – Zvýraznění1 3 2 5 6 3" xfId="13107" xr:uid="{8336CE35-2889-46B3-98FA-FF5675F36280}"/>
    <cellStyle name="20 % – Zvýraznění1 3 2 5 6 4" xfId="10207" xr:uid="{C78E2137-3A9C-47A7-AA21-5ED9FC9FBEE3}"/>
    <cellStyle name="20 % – Zvýraznění1 3 2 5 7" xfId="6960" xr:uid="{00000000-0005-0000-0000-0000D7000000}"/>
    <cellStyle name="20 % – Zvýraznění1 3 2 5 7 2" xfId="11985" xr:uid="{42713229-64CA-40AB-8B19-33FC482F9F0A}"/>
    <cellStyle name="20 % – Zvýraznění1 3 2 5 7 2 2" xfId="14477" xr:uid="{91E9AE98-4B3C-4E89-A77F-0F1457D25D81}"/>
    <cellStyle name="20 % – Zvýraznění1 3 2 5 7 3" xfId="13354" xr:uid="{016AD658-36AC-436A-B885-9BEAAC3A95A8}"/>
    <cellStyle name="20 % – Zvýraznění1 3 2 5 7 4" xfId="10860" xr:uid="{428D1C41-09D7-42B3-99ED-6F51D156CE6C}"/>
    <cellStyle name="20 % – Zvýraznění1 3 2 5 8" xfId="11070" xr:uid="{23FB1D9C-B450-4CF0-BEB2-B1E8EE5A33DA}"/>
    <cellStyle name="20 % – Zvýraznění1 3 2 5 8 2" xfId="13562" xr:uid="{C0F19037-ECD8-4FE4-9AF3-89031AF08FEE}"/>
    <cellStyle name="20 % – Zvýraznění1 3 2 5 9" xfId="7863" xr:uid="{1CE0793A-95F8-4C75-93E0-B05B75A18371}"/>
    <cellStyle name="20 % – Zvýraznění1 3 2 5 9 2" xfId="12450" xr:uid="{36BE287E-F965-4A59-A168-07C2FD5B6641}"/>
    <cellStyle name="20 % – Zvýraznění1 3 2 6" xfId="4640" xr:uid="{00000000-0005-0000-0000-0000D8000000}"/>
    <cellStyle name="20 % – Zvýraznění1 3 2 6 2" xfId="5748" xr:uid="{00000000-0005-0000-0000-0000D9000000}"/>
    <cellStyle name="20 % – Zvýraznění1 3 2 6 2 2" xfId="11569" xr:uid="{D3B0F55C-D49A-4A59-86DC-B709040A44C3}"/>
    <cellStyle name="20 % – Zvýraznění1 3 2 6 2 2 2" xfId="14061" xr:uid="{CEA18666-217B-4124-867F-88FE07587301}"/>
    <cellStyle name="20 % – Zvýraznění1 3 2 6 2 3" xfId="12938" xr:uid="{132D581F-8F34-4426-80AF-8530644DE7D4}"/>
    <cellStyle name="20 % – Zvýraznění1 3 2 6 2 4" xfId="10007" xr:uid="{3025B050-70EA-4957-B3DC-4B90C5AAD882}"/>
    <cellStyle name="20 % – Zvýraznění1 3 2 6 3" xfId="6400" xr:uid="{00000000-0005-0000-0000-0000DA000000}"/>
    <cellStyle name="20 % – Zvýraznění1 3 2 6 3 2" xfId="11816" xr:uid="{3384BCA8-9C69-4EFA-B05B-ABAF13A50BB4}"/>
    <cellStyle name="20 % – Zvýraznění1 3 2 6 3 2 2" xfId="14308" xr:uid="{C45E495F-767F-4279-9CF0-17922BBEA2EA}"/>
    <cellStyle name="20 % – Zvýraznění1 3 2 6 3 3" xfId="13185" xr:uid="{D1E20DC8-1F66-40A1-B0F2-3C37CFFAD16A}"/>
    <cellStyle name="20 % – Zvýraznění1 3 2 6 3 4" xfId="10651" xr:uid="{915422AF-D06E-4FD7-A22B-0DDCEEF48ACB}"/>
    <cellStyle name="20 % – Zvýraznění1 3 2 6 4" xfId="7052" xr:uid="{00000000-0005-0000-0000-0000DB000000}"/>
    <cellStyle name="20 % – Zvýraznění1 3 2 6 4 2" xfId="12057" xr:uid="{25F178C3-E570-4DC7-84BF-6F8F45B28BF4}"/>
    <cellStyle name="20 % – Zvýraznění1 3 2 6 4 2 2" xfId="14549" xr:uid="{5BCA8F28-D3F3-4723-8C13-E9732DEAE0DF}"/>
    <cellStyle name="20 % – Zvýraznění1 3 2 6 4 3" xfId="13426" xr:uid="{EB7315A6-7681-4878-B13F-7585007A933F}"/>
    <cellStyle name="20 % – Zvýraznění1 3 2 6 4 4" xfId="10934" xr:uid="{049E7CC5-4634-4474-B7F2-645C80C1134F}"/>
    <cellStyle name="20 % – Zvýraznění1 3 2 6 5" xfId="11186" xr:uid="{AA246258-40AA-49F4-83B8-E7153B43B722}"/>
    <cellStyle name="20 % – Zvýraznění1 3 2 6 5 2" xfId="13678" xr:uid="{56B41569-9813-4DA0-AA8A-B35FC44E9E36}"/>
    <cellStyle name="20 % – Zvýraznění1 3 2 6 6" xfId="8020" xr:uid="{C7CE2021-6997-412F-A981-EE3BCF6757F7}"/>
    <cellStyle name="20 % – Zvýraznění1 3 2 6 6 2" xfId="12555" xr:uid="{A06CB378-B523-4218-836A-22957AE0B3FE}"/>
    <cellStyle name="20 % – Zvýraznění1 3 2 6 7" xfId="12315" xr:uid="{BA302DF2-CE7F-4DEC-9C07-1B764CEBE531}"/>
    <cellStyle name="20 % – Zvýraznění1 3 2 6 8" xfId="7728" xr:uid="{8DE9F6C0-DA5C-4A25-8669-A8D6332659DA}"/>
    <cellStyle name="20 % – Zvýraznění1 3 2 7" xfId="4757" xr:uid="{00000000-0005-0000-0000-0000DC000000}"/>
    <cellStyle name="20 % – Zvýraznění1 3 2 7 2" xfId="5831" xr:uid="{00000000-0005-0000-0000-0000DD000000}"/>
    <cellStyle name="20 % – Zvýraznění1 3 2 7 2 2" xfId="11652" xr:uid="{382D3A7A-65F5-4366-AF04-AC5D7A91ABD3}"/>
    <cellStyle name="20 % – Zvýraznění1 3 2 7 2 2 2" xfId="14144" xr:uid="{F3FE866D-E1F0-4793-BBC0-5E7CFCA7C7E7}"/>
    <cellStyle name="20 % – Zvýraznění1 3 2 7 2 3" xfId="13021" xr:uid="{1B5CA626-DA8B-4ADE-87BE-80D38BE278A4}"/>
    <cellStyle name="20 % – Zvýraznění1 3 2 7 2 4" xfId="10121" xr:uid="{E8A7A81C-CA26-412F-8CF4-0A708F0E0447}"/>
    <cellStyle name="20 % – Zvýraznění1 3 2 7 3" xfId="6483" xr:uid="{00000000-0005-0000-0000-0000DE000000}"/>
    <cellStyle name="20 % – Zvýraznění1 3 2 7 3 2" xfId="11899" xr:uid="{63F51B1E-E5F7-4D1A-A90E-BC72B402CE8A}"/>
    <cellStyle name="20 % – Zvýraznění1 3 2 7 3 2 2" xfId="14391" xr:uid="{30BA2EBA-25DE-455D-8737-52FC48F838A3}"/>
    <cellStyle name="20 % – Zvýraznění1 3 2 7 3 3" xfId="13268" xr:uid="{0C3F27D4-88D5-462D-81C3-5DE9F8F90EA9}"/>
    <cellStyle name="20 % – Zvýraznění1 3 2 7 3 4" xfId="10768" xr:uid="{CFE4B01F-A71F-47FA-AD37-3F23B72A9980}"/>
    <cellStyle name="20 % – Zvýraznění1 3 2 7 4" xfId="7135" xr:uid="{00000000-0005-0000-0000-0000DF000000}"/>
    <cellStyle name="20 % – Zvýraznění1 3 2 7 4 2" xfId="12111" xr:uid="{3F862E0A-5F09-459D-AB18-71DFFFE3E8D6}"/>
    <cellStyle name="20 % – Zvýraznění1 3 2 7 4 2 2" xfId="14603" xr:uid="{42F3F2C6-AC00-4DEB-9C75-F36EF0AA60A3}"/>
    <cellStyle name="20 % – Zvýraznění1 3 2 7 4 3" xfId="13480" xr:uid="{587254F5-8F30-4779-B8A9-C28E1A13F764}"/>
    <cellStyle name="20 % – Zvýraznění1 3 2 7 4 4" xfId="10988" xr:uid="{EC6F4861-FF96-4462-BD8F-C9A61E7B7B4A}"/>
    <cellStyle name="20 % – Zvýraznění1 3 2 7 5" xfId="11240" xr:uid="{9EA78CA0-BDC9-4A52-8B4D-E78EE1FAA24E}"/>
    <cellStyle name="20 % – Zvýraznění1 3 2 7 5 2" xfId="13732" xr:uid="{26CD7068-98F5-4FAB-969F-F4B6C3E0F5D8}"/>
    <cellStyle name="20 % – Zvýraznění1 3 2 7 6" xfId="8074" xr:uid="{1BC1D371-836B-42D9-A304-33091C3BA2C4}"/>
    <cellStyle name="20 % – Zvýraznění1 3 2 7 6 2" xfId="12609" xr:uid="{E0EC97AC-178C-4C19-9F07-7583014D41BC}"/>
    <cellStyle name="20 % – Zvýraznění1 3 2 7 7" xfId="12369" xr:uid="{33D0E1DC-1B62-4CF2-B606-705C201FADCF}"/>
    <cellStyle name="20 % – Zvýraznění1 3 2 7 8" xfId="7782" xr:uid="{369FF662-DC96-4710-B981-61B52B11DA49}"/>
    <cellStyle name="20 % – Zvýraznění1 3 2 8" xfId="5563" xr:uid="{00000000-0005-0000-0000-0000E0000000}"/>
    <cellStyle name="20 % – Zvýraznění1 3 2 8 2" xfId="6220" xr:uid="{00000000-0005-0000-0000-0000E1000000}"/>
    <cellStyle name="20 % – Zvýraznění1 3 2 8 2 2" xfId="13811" xr:uid="{8D9B3EE8-5910-459F-81C6-0B08DF932364}"/>
    <cellStyle name="20 % – Zvýraznění1 3 2 8 2 3" xfId="11319" xr:uid="{5B3B7B78-E377-4FA6-AAD8-173BD86378E0}"/>
    <cellStyle name="20 % – Zvýraznění1 3 2 8 3" xfId="6872" xr:uid="{00000000-0005-0000-0000-0000E2000000}"/>
    <cellStyle name="20 % – Zvýraznění1 3 2 8 3 2" xfId="12688" xr:uid="{98E04D5C-85B5-4248-92D4-5EE270B99BBE}"/>
    <cellStyle name="20 % – Zvýraznění1 3 2 8 4" xfId="7524" xr:uid="{00000000-0005-0000-0000-0000E3000000}"/>
    <cellStyle name="20 % – Zvýraznění1 3 2 8 5" xfId="8153" xr:uid="{8BB0AFEE-4CD2-4F2E-9915-BB5798AC9699}"/>
    <cellStyle name="20 % – Zvýraznění1 3 2 9" xfId="5648" xr:uid="{00000000-0005-0000-0000-0000E4000000}"/>
    <cellStyle name="20 % – Zvýraznění1 3 2 9 2" xfId="11403" xr:uid="{D9E9FD90-D82E-43C7-9D21-E313CE1BE3A6}"/>
    <cellStyle name="20 % – Zvýraznění1 3 2 9 2 2" xfId="13895" xr:uid="{0DD963B0-1A36-4F3D-9D99-A7402CF380A5}"/>
    <cellStyle name="20 % – Zvýraznění1 3 2 9 3" xfId="12772" xr:uid="{8E2FAB9E-01E5-48A2-994B-AF2AC15002F1}"/>
    <cellStyle name="20 % – Zvýraznění1 3 2 9 4" xfId="8237" xr:uid="{C74A1F48-A297-4DCD-A403-0595E89710DD}"/>
    <cellStyle name="20 % – Zvýraznění1 3 3" xfId="47" xr:uid="{00000000-0005-0000-0000-0000E5000000}"/>
    <cellStyle name="20 % – Zvýraznění1 3 3 10" xfId="12200" xr:uid="{6DA89354-16DA-4C7C-9809-291878C44385}"/>
    <cellStyle name="20 % – Zvýraznění1 3 3 11" xfId="7611" xr:uid="{01E2654C-2709-4AC4-AAF9-974B7CB43A55}"/>
    <cellStyle name="20 % – Zvýraznění1 3 3 2" xfId="4644" xr:uid="{00000000-0005-0000-0000-0000E6000000}"/>
    <cellStyle name="20 % – Zvýraznění1 3 3 2 2" xfId="5752" xr:uid="{00000000-0005-0000-0000-0000E7000000}"/>
    <cellStyle name="20 % – Zvýraznění1 3 3 2 2 2" xfId="11573" xr:uid="{0BB46C10-AFCF-4E49-8D36-33D7B966F3EE}"/>
    <cellStyle name="20 % – Zvýraznění1 3 3 2 2 2 2" xfId="14065" xr:uid="{2509B121-DD62-455D-9DAC-FB88CF8E8A1A}"/>
    <cellStyle name="20 % – Zvýraznění1 3 3 2 2 3" xfId="12942" xr:uid="{AA105E7B-C8ED-40E8-9FFA-EAD6611A6754}"/>
    <cellStyle name="20 % – Zvýraznění1 3 3 2 2 4" xfId="10011" xr:uid="{1822869D-1E4F-4EDD-843E-1D55623417A6}"/>
    <cellStyle name="20 % – Zvýraznění1 3 3 2 3" xfId="6404" xr:uid="{00000000-0005-0000-0000-0000E8000000}"/>
    <cellStyle name="20 % – Zvýraznění1 3 3 2 3 2" xfId="11820" xr:uid="{FDE7F349-DA4F-49E0-A5AB-58645B54875C}"/>
    <cellStyle name="20 % – Zvýraznění1 3 3 2 3 2 2" xfId="14312" xr:uid="{B6EF2739-E90E-423F-B7D0-52DA02D9781A}"/>
    <cellStyle name="20 % – Zvýraznění1 3 3 2 3 3" xfId="13189" xr:uid="{A9AE5180-7F1D-4783-A8A3-6573B40154EF}"/>
    <cellStyle name="20 % – Zvýraznění1 3 3 2 3 4" xfId="10655" xr:uid="{E9519C4B-D2C5-4883-A334-3E5AA8534434}"/>
    <cellStyle name="20 % – Zvýraznění1 3 3 2 4" xfId="7056" xr:uid="{00000000-0005-0000-0000-0000E9000000}"/>
    <cellStyle name="20 % – Zvýraznění1 3 3 2 4 2" xfId="12115" xr:uid="{8C0776C5-D39C-4DD3-95DB-27A379A0BCEB}"/>
    <cellStyle name="20 % – Zvýraznění1 3 3 2 4 2 2" xfId="14607" xr:uid="{C484E528-4C43-4457-A8C6-C1274F86B365}"/>
    <cellStyle name="20 % – Zvýraznění1 3 3 2 4 3" xfId="13484" xr:uid="{351C6E82-759B-4E4D-A3BB-9E41F845A569}"/>
    <cellStyle name="20 % – Zvýraznění1 3 3 2 4 4" xfId="10992" xr:uid="{311FAE60-B230-46B5-A067-C30156467CA9}"/>
    <cellStyle name="20 % – Zvýraznění1 3 3 2 5" xfId="11244" xr:uid="{34EC6077-3537-4A97-A2D4-33ACEA70A0CE}"/>
    <cellStyle name="20 % – Zvýraznění1 3 3 2 5 2" xfId="13736" xr:uid="{A7D1484C-47DC-437D-BB6B-AB5CD6BE55B9}"/>
    <cellStyle name="20 % – Zvýraznění1 3 3 2 6" xfId="8078" xr:uid="{12E67FB9-387B-4616-BCCF-8DBDBBC6A7ED}"/>
    <cellStyle name="20 % – Zvýraznění1 3 3 2 6 2" xfId="12613" xr:uid="{A6D4FEFC-C657-46E5-9725-ABDB4867A701}"/>
    <cellStyle name="20 % – Zvýraznění1 3 3 2 7" xfId="12373" xr:uid="{38D024F4-B87C-4337-A3B6-413B32DA3E8B}"/>
    <cellStyle name="20 % – Zvýraznění1 3 3 2 8" xfId="7786" xr:uid="{A2F713EE-24BC-4E24-981B-72FED5F0C900}"/>
    <cellStyle name="20 % – Zvýraznění1 3 3 3" xfId="4761" xr:uid="{00000000-0005-0000-0000-0000EA000000}"/>
    <cellStyle name="20 % – Zvýraznění1 3 3 3 2" xfId="5835" xr:uid="{00000000-0005-0000-0000-0000EB000000}"/>
    <cellStyle name="20 % – Zvýraznění1 3 3 3 2 2" xfId="11656" xr:uid="{D8C5D94E-3F5E-49C3-815D-9C2ADB27B062}"/>
    <cellStyle name="20 % – Zvýraznění1 3 3 3 2 2 2" xfId="14148" xr:uid="{28478613-DE75-4601-9296-C6CA1D95D517}"/>
    <cellStyle name="20 % – Zvýraznění1 3 3 3 2 3" xfId="13025" xr:uid="{6BE633EA-C643-4899-9D77-79E1246182B4}"/>
    <cellStyle name="20 % – Zvýraznění1 3 3 3 2 4" xfId="10125" xr:uid="{6DE3F36C-42BC-4AAC-8F01-856BCB47FE6B}"/>
    <cellStyle name="20 % – Zvýraznění1 3 3 3 3" xfId="6487" xr:uid="{00000000-0005-0000-0000-0000EC000000}"/>
    <cellStyle name="20 % – Zvýraznění1 3 3 3 3 2" xfId="11903" xr:uid="{3C7E9CCD-B342-4810-A09F-584C34923BF9}"/>
    <cellStyle name="20 % – Zvýraznění1 3 3 3 3 2 2" xfId="14395" xr:uid="{B6175125-983E-4603-AA9E-B628F6D8AA9D}"/>
    <cellStyle name="20 % – Zvýraznění1 3 3 3 3 3" xfId="13272" xr:uid="{26B950C3-FA68-481B-80AE-CF28C3D7DC28}"/>
    <cellStyle name="20 % – Zvýraznění1 3 3 3 3 4" xfId="10772" xr:uid="{BEC19989-8D3B-41A2-816B-FA19BD4B5CAF}"/>
    <cellStyle name="20 % – Zvýraznění1 3 3 3 4" xfId="7139" xr:uid="{00000000-0005-0000-0000-0000ED000000}"/>
    <cellStyle name="20 % – Zvýraznění1 3 3 3 4 2" xfId="13815" xr:uid="{FCAC8681-5E78-4E25-8AF1-15B549A0F0F5}"/>
    <cellStyle name="20 % – Zvýraznění1 3 3 3 4 3" xfId="11323" xr:uid="{74DE8818-6F5B-4893-A9DB-F9EE04CB59CA}"/>
    <cellStyle name="20 % – Zvýraznění1 3 3 3 5" xfId="12692" xr:uid="{7553C09A-D810-431D-8F4D-CE36EAE08F13}"/>
    <cellStyle name="20 % – Zvýraznění1 3 3 3 6" xfId="8157" xr:uid="{253AAA1E-B7F1-43AA-A59A-21495F646215}"/>
    <cellStyle name="20 % – Zvýraznění1 3 3 4" xfId="5567" xr:uid="{00000000-0005-0000-0000-0000EE000000}"/>
    <cellStyle name="20 % – Zvýraznění1 3 3 4 2" xfId="6224" xr:uid="{00000000-0005-0000-0000-0000EF000000}"/>
    <cellStyle name="20 % – Zvýraznění1 3 3 4 2 2" xfId="13899" xr:uid="{3A34253C-2825-492F-A580-12740A33A992}"/>
    <cellStyle name="20 % – Zvýraznění1 3 3 4 2 3" xfId="11407" xr:uid="{AB828038-0E51-47B0-9076-C5DFA6999689}"/>
    <cellStyle name="20 % – Zvýraznění1 3 3 4 3" xfId="6876" xr:uid="{00000000-0005-0000-0000-0000F0000000}"/>
    <cellStyle name="20 % – Zvýraznění1 3 3 4 3 2" xfId="12776" xr:uid="{25A11F36-C778-4191-BD38-410F07576C7F}"/>
    <cellStyle name="20 % – Zvýraznění1 3 3 4 4" xfId="7528" xr:uid="{00000000-0005-0000-0000-0000F1000000}"/>
    <cellStyle name="20 % – Zvýraznění1 3 3 4 5" xfId="8241" xr:uid="{C8594035-7619-467F-9F31-86F5907B20DE}"/>
    <cellStyle name="20 % – Zvýraznění1 3 3 5" xfId="5652" xr:uid="{00000000-0005-0000-0000-0000F2000000}"/>
    <cellStyle name="20 % – Zvýraznění1 3 3 5 2" xfId="11490" xr:uid="{FDBE0496-1018-42A2-8E64-61A4B5B5610D}"/>
    <cellStyle name="20 % – Zvýraznění1 3 3 5 2 2" xfId="13982" xr:uid="{2F7D3B71-1694-43B3-90CC-A5D25B01BA28}"/>
    <cellStyle name="20 % – Zvýraznění1 3 3 5 3" xfId="12859" xr:uid="{BD5EF5AA-9B36-4A0B-B5D9-EC20ABA6AD21}"/>
    <cellStyle name="20 % – Zvýraznění1 3 3 5 4" xfId="8338" xr:uid="{C61B6404-3045-42FB-BEE9-7ADB5F6FC9EB}"/>
    <cellStyle name="20 % – Zvýraznění1 3 3 6" xfId="6309" xr:uid="{00000000-0005-0000-0000-0000F3000000}"/>
    <cellStyle name="20 % – Zvýraznění1 3 3 6 2" xfId="11739" xr:uid="{57880798-DFFF-4FAA-BAF7-C68A0B5DDABF}"/>
    <cellStyle name="20 % – Zvýraznění1 3 3 6 2 2" xfId="14231" xr:uid="{5E4F2CD3-FD5D-4E74-A7E7-420ADED4AC32}"/>
    <cellStyle name="20 % – Zvýraznění1 3 3 6 3" xfId="13108" xr:uid="{AF7A8534-FD59-4CD4-9431-0FDFD8280214}"/>
    <cellStyle name="20 % – Zvýraznění1 3 3 6 4" xfId="10208" xr:uid="{FDC0FCF0-7C8A-4031-B4D7-AF415BC50730}"/>
    <cellStyle name="20 % – Zvýraznění1 3 3 7" xfId="6961" xr:uid="{00000000-0005-0000-0000-0000F4000000}"/>
    <cellStyle name="20 % – Zvýraznění1 3 3 7 2" xfId="11986" xr:uid="{4CA50F3A-0B94-4A6D-AAE7-3079637B8731}"/>
    <cellStyle name="20 % – Zvýraznění1 3 3 7 2 2" xfId="14478" xr:uid="{CAFF5720-335E-496F-82EE-79FCE89A32F9}"/>
    <cellStyle name="20 % – Zvýraznění1 3 3 7 3" xfId="13355" xr:uid="{9D0943A3-119D-4953-80CD-12FA0A46501D}"/>
    <cellStyle name="20 % – Zvýraznění1 3 3 7 4" xfId="10861" xr:uid="{36BE05AD-1B3C-42B7-8D5F-3E02143C39D7}"/>
    <cellStyle name="20 % – Zvýraznění1 3 3 8" xfId="11071" xr:uid="{490F3BFB-E9E8-43AD-8F2F-A8D618A14F5F}"/>
    <cellStyle name="20 % – Zvýraznění1 3 3 8 2" xfId="13563" xr:uid="{21E231D5-036F-4A00-912F-6BEF6DBD78BD}"/>
    <cellStyle name="20 % – Zvýraznění1 3 3 9" xfId="7864" xr:uid="{02EA903E-0843-4941-93B2-13CB2C1910AE}"/>
    <cellStyle name="20 % – Zvýraznění1 3 3 9 2" xfId="12451" xr:uid="{FE10CA09-929F-45B0-BF4B-CDA562E3236A}"/>
    <cellStyle name="20 % – Zvýraznění1 3 4" xfId="4993" xr:uid="{00000000-0005-0000-0000-0000F5000000}"/>
    <cellStyle name="20 % – Zvýraznění1 3 4 2" xfId="5938" xr:uid="{00000000-0005-0000-0000-0000F6000000}"/>
    <cellStyle name="20 % – Zvýraznění1 3 4 3" xfId="6590" xr:uid="{00000000-0005-0000-0000-0000F7000000}"/>
    <cellStyle name="20 % – Zvýraznění1 3 4 4" xfId="7242" xr:uid="{00000000-0005-0000-0000-0000F8000000}"/>
    <cellStyle name="20 % – Zvýraznění1 3 5" xfId="5083" xr:uid="{00000000-0005-0000-0000-0000F9000000}"/>
    <cellStyle name="20 % – Zvýraznění1 3 5 2" xfId="5981" xr:uid="{00000000-0005-0000-0000-0000FA000000}"/>
    <cellStyle name="20 % – Zvýraznění1 3 5 3" xfId="6633" xr:uid="{00000000-0005-0000-0000-0000FB000000}"/>
    <cellStyle name="20 % – Zvýraznění1 3 5 4" xfId="7285" xr:uid="{00000000-0005-0000-0000-0000FC000000}"/>
    <cellStyle name="20 % – Zvýraznění1 3 6" xfId="5166" xr:uid="{00000000-0005-0000-0000-0000FD000000}"/>
    <cellStyle name="20 % – Zvýraznění1 3 6 2" xfId="6040" xr:uid="{00000000-0005-0000-0000-0000FE000000}"/>
    <cellStyle name="20 % – Zvýraznění1 3 6 3" xfId="6692" xr:uid="{00000000-0005-0000-0000-0000FF000000}"/>
    <cellStyle name="20 % – Zvýraznění1 3 6 4" xfId="7344" xr:uid="{00000000-0005-0000-0000-000000010000}"/>
    <cellStyle name="20 % – Zvýraznění1 3 7" xfId="5239" xr:uid="{00000000-0005-0000-0000-000001010000}"/>
    <cellStyle name="20 % – Zvýraznění1 3 7 2" xfId="6100" xr:uid="{00000000-0005-0000-0000-000002010000}"/>
    <cellStyle name="20 % – Zvýraznění1 3 7 3" xfId="6752" xr:uid="{00000000-0005-0000-0000-000003010000}"/>
    <cellStyle name="20 % – Zvýraznění1 3 7 4" xfId="7404" xr:uid="{00000000-0005-0000-0000-000004010000}"/>
    <cellStyle name="20 % – Zvýraznění1 3 8" xfId="5351" xr:uid="{00000000-0005-0000-0000-000005010000}"/>
    <cellStyle name="20 % – Zvýraznění1 3 8 2" xfId="6166" xr:uid="{00000000-0005-0000-0000-000006010000}"/>
    <cellStyle name="20 % – Zvýraznění1 3 8 3" xfId="6818" xr:uid="{00000000-0005-0000-0000-000007010000}"/>
    <cellStyle name="20 % – Zvýraznění1 3 8 4" xfId="7470" xr:uid="{00000000-0005-0000-0000-000008010000}"/>
    <cellStyle name="20 % – Zvýraznění1 4" xfId="48" xr:uid="{00000000-0005-0000-0000-000009010000}"/>
    <cellStyle name="20 % – Zvýraznění1 4 10" xfId="6310" xr:uid="{00000000-0005-0000-0000-00000A010000}"/>
    <cellStyle name="20 % – Zvýraznění1 4 10 2" xfId="12452" xr:uid="{C0151503-E8EF-412B-897F-6933FB979DA1}"/>
    <cellStyle name="20 % – Zvýraznění1 4 10 3" xfId="7865" xr:uid="{0D9EAD79-876D-4D58-8EED-1718EE3BCCE7}"/>
    <cellStyle name="20 % – Zvýraznění1 4 11" xfId="6962" xr:uid="{00000000-0005-0000-0000-00000B010000}"/>
    <cellStyle name="20 % – Zvýraznění1 4 11 2" xfId="12201" xr:uid="{E8E4CED0-51CB-4FA5-9274-B276DE1C10C2}"/>
    <cellStyle name="20 % – Zvýraznění1 4 12" xfId="7612" xr:uid="{65AB9077-3113-4B32-9833-5CC2C5D7552D}"/>
    <cellStyle name="20 % – Zvýraznění1 4 2" xfId="4645" xr:uid="{00000000-0005-0000-0000-00000C010000}"/>
    <cellStyle name="20 % – Zvýraznění1 4 2 2" xfId="5753" xr:uid="{00000000-0005-0000-0000-00000D010000}"/>
    <cellStyle name="20 % – Zvýraznění1 4 2 2 2" xfId="11574" xr:uid="{AC081544-5DFC-44DE-A7A2-84D9FCD128D2}"/>
    <cellStyle name="20 % – Zvýraznění1 4 2 2 2 2" xfId="14066" xr:uid="{63616038-E286-4C8D-9E9C-CC390E0DF04A}"/>
    <cellStyle name="20 % – Zvýraznění1 4 2 2 3" xfId="12943" xr:uid="{8D5450FB-13F5-4575-B37C-E8AAD09C70B1}"/>
    <cellStyle name="20 % – Zvýraznění1 4 2 2 4" xfId="10012" xr:uid="{2BE440E2-5B04-43FD-A8ED-719FAE8FAC01}"/>
    <cellStyle name="20 % – Zvýraznění1 4 2 3" xfId="6405" xr:uid="{00000000-0005-0000-0000-00000E010000}"/>
    <cellStyle name="20 % – Zvýraznění1 4 2 3 2" xfId="11821" xr:uid="{31821A79-201F-4934-97C9-56D7F0535B3A}"/>
    <cellStyle name="20 % – Zvýraznění1 4 2 3 2 2" xfId="14313" xr:uid="{C60F933E-32F7-45FF-B682-FE83BC23C569}"/>
    <cellStyle name="20 % – Zvýraznění1 4 2 3 3" xfId="13190" xr:uid="{F5F9F69D-6379-4BE9-80D2-1B6B52AFF703}"/>
    <cellStyle name="20 % – Zvýraznění1 4 2 3 4" xfId="10656" xr:uid="{F398F9A8-DD18-4AB7-8672-01E5897D1C01}"/>
    <cellStyle name="20 % – Zvýraznění1 4 2 4" xfId="7057" xr:uid="{00000000-0005-0000-0000-00000F010000}"/>
    <cellStyle name="20 % – Zvýraznění1 4 2 4 2" xfId="12059" xr:uid="{B883A014-0B3E-4F56-A1DF-EA63D642E2A8}"/>
    <cellStyle name="20 % – Zvýraznění1 4 2 4 2 2" xfId="14551" xr:uid="{6603DB8C-51A7-4A79-BE87-A51081A027DA}"/>
    <cellStyle name="20 % – Zvýraznění1 4 2 4 3" xfId="13428" xr:uid="{46A7ACD7-9710-46D6-BC88-1722150C25C0}"/>
    <cellStyle name="20 % – Zvýraznění1 4 2 4 4" xfId="10936" xr:uid="{0DF07ADC-A631-453C-A597-A33719081363}"/>
    <cellStyle name="20 % – Zvýraznění1 4 2 5" xfId="11188" xr:uid="{8C152D74-1618-434B-B26F-599B82A0AAB0}"/>
    <cellStyle name="20 % – Zvýraznění1 4 2 5 2" xfId="13680" xr:uid="{9DB4CE47-B923-4C6A-91A9-2D623E19335E}"/>
    <cellStyle name="20 % – Zvýraznění1 4 2 6" xfId="8022" xr:uid="{25A4D32C-F420-4A78-A26F-178C6024A228}"/>
    <cellStyle name="20 % – Zvýraznění1 4 2 6 2" xfId="12557" xr:uid="{A5F71BAE-4994-4801-A27E-DF7E9E70E649}"/>
    <cellStyle name="20 % – Zvýraznění1 4 2 7" xfId="12317" xr:uid="{96E10660-F38E-4CCF-9BDF-0FCEFD75CFDD}"/>
    <cellStyle name="20 % – Zvýraznění1 4 2 8" xfId="7730" xr:uid="{767895EE-1A16-44AD-AF5E-446713AED6DF}"/>
    <cellStyle name="20 % – Zvýraznění1 4 3" xfId="4762" xr:uid="{00000000-0005-0000-0000-000010010000}"/>
    <cellStyle name="20 % – Zvýraznění1 4 3 2" xfId="5836" xr:uid="{00000000-0005-0000-0000-000011010000}"/>
    <cellStyle name="20 % – Zvýraznění1 4 3 2 2" xfId="11657" xr:uid="{2B4E6665-5C10-4A06-82F6-89291B5B0BB1}"/>
    <cellStyle name="20 % – Zvýraznění1 4 3 2 2 2" xfId="14149" xr:uid="{25A2B0BE-18CA-467C-9C9F-7C964310C8B9}"/>
    <cellStyle name="20 % – Zvýraznění1 4 3 2 3" xfId="13026" xr:uid="{278D24C1-4910-46DB-9663-6E107402C582}"/>
    <cellStyle name="20 % – Zvýraznění1 4 3 2 4" xfId="10126" xr:uid="{63F84D6E-68AD-4316-B315-81159ED66DAE}"/>
    <cellStyle name="20 % – Zvýraznění1 4 3 3" xfId="6488" xr:uid="{00000000-0005-0000-0000-000012010000}"/>
    <cellStyle name="20 % – Zvýraznění1 4 3 3 2" xfId="11904" xr:uid="{E7D4E4C2-D809-42B0-BBA8-AB3DC4ECB446}"/>
    <cellStyle name="20 % – Zvýraznění1 4 3 3 2 2" xfId="14396" xr:uid="{5AB605D0-CA16-48B0-86C7-99289FD89770}"/>
    <cellStyle name="20 % – Zvýraznění1 4 3 3 3" xfId="13273" xr:uid="{7A2B3BD8-430E-4848-B66E-E55785E3E194}"/>
    <cellStyle name="20 % – Zvýraznění1 4 3 3 4" xfId="10773" xr:uid="{9F2EBE05-0A28-40F6-B4FE-D0EB9C6A3E3E}"/>
    <cellStyle name="20 % – Zvýraznění1 4 3 4" xfId="7140" xr:uid="{00000000-0005-0000-0000-000013010000}"/>
    <cellStyle name="20 % – Zvýraznění1 4 3 4 2" xfId="12116" xr:uid="{285133B8-9BE3-4F16-841A-42F5C8324363}"/>
    <cellStyle name="20 % – Zvýraznění1 4 3 4 2 2" xfId="14608" xr:uid="{F59D84FB-294B-4576-BD88-3AD0BA445839}"/>
    <cellStyle name="20 % – Zvýraznění1 4 3 4 3" xfId="13485" xr:uid="{5823EB3A-09E6-4A76-88F6-6854307AEECC}"/>
    <cellStyle name="20 % – Zvýraznění1 4 3 4 4" xfId="10993" xr:uid="{36291039-CF1D-4455-B1C5-A2D98893A40D}"/>
    <cellStyle name="20 % – Zvýraznění1 4 3 5" xfId="11245" xr:uid="{D22E0BE9-484D-44B4-959C-29310A2BA410}"/>
    <cellStyle name="20 % – Zvýraznění1 4 3 5 2" xfId="13737" xr:uid="{8FFF2C6F-B500-4FD5-AAA2-C4FBED698669}"/>
    <cellStyle name="20 % – Zvýraznění1 4 3 6" xfId="8079" xr:uid="{F1D64D96-A5A7-4641-97A8-D4DD1529546B}"/>
    <cellStyle name="20 % – Zvýraznění1 4 3 6 2" xfId="12614" xr:uid="{0C2D189C-2A2F-412E-ABE1-3E9687DAAA91}"/>
    <cellStyle name="20 % – Zvýraznění1 4 3 7" xfId="12374" xr:uid="{2E16B243-0378-4FD3-B8CF-E94C15EA0909}"/>
    <cellStyle name="20 % – Zvýraznění1 4 3 8" xfId="7787" xr:uid="{8305A4DC-E445-4455-986C-0A6E317AD292}"/>
    <cellStyle name="20 % – Zvýraznění1 4 4" xfId="5085" xr:uid="{00000000-0005-0000-0000-000014010000}"/>
    <cellStyle name="20 % – Zvýraznění1 4 4 2" xfId="5983" xr:uid="{00000000-0005-0000-0000-000015010000}"/>
    <cellStyle name="20 % – Zvýraznění1 4 4 2 2" xfId="13816" xr:uid="{2A667F74-58AA-412D-81AD-7CBBDFE9F49F}"/>
    <cellStyle name="20 % – Zvýraznění1 4 4 2 3" xfId="11324" xr:uid="{07767BE4-B2D9-41DC-9B74-E827E23704F1}"/>
    <cellStyle name="20 % – Zvýraznění1 4 4 3" xfId="6635" xr:uid="{00000000-0005-0000-0000-000016010000}"/>
    <cellStyle name="20 % – Zvýraznění1 4 4 3 2" xfId="12693" xr:uid="{A5590BDD-CA74-4407-9E21-59E71D4F74C9}"/>
    <cellStyle name="20 % – Zvýraznění1 4 4 4" xfId="7287" xr:uid="{00000000-0005-0000-0000-000017010000}"/>
    <cellStyle name="20 % – Zvýraznění1 4 4 5" xfId="8158" xr:uid="{6C3F0046-139B-415A-967B-6C2C05D7CF1A}"/>
    <cellStyle name="20 % – Zvýraznění1 4 5" xfId="5168" xr:uid="{00000000-0005-0000-0000-000018010000}"/>
    <cellStyle name="20 % – Zvýraznění1 4 5 2" xfId="6042" xr:uid="{00000000-0005-0000-0000-000019010000}"/>
    <cellStyle name="20 % – Zvýraznění1 4 5 2 2" xfId="13900" xr:uid="{DF337199-5F1D-494F-989C-720299FE068F}"/>
    <cellStyle name="20 % – Zvýraznění1 4 5 2 3" xfId="11408" xr:uid="{14D0288C-5104-47CE-AF6E-8C4664793D74}"/>
    <cellStyle name="20 % – Zvýraznění1 4 5 3" xfId="6694" xr:uid="{00000000-0005-0000-0000-00001A010000}"/>
    <cellStyle name="20 % – Zvýraznění1 4 5 3 2" xfId="12777" xr:uid="{940A378A-872E-48C3-8D34-47214C26CE83}"/>
    <cellStyle name="20 % – Zvýraznění1 4 5 4" xfId="7346" xr:uid="{00000000-0005-0000-0000-00001B010000}"/>
    <cellStyle name="20 % – Zvýraznění1 4 5 5" xfId="8242" xr:uid="{C6F7192C-EEEC-449C-A499-38D766EC8EA0}"/>
    <cellStyle name="20 % – Zvýraznění1 4 6" xfId="5241" xr:uid="{00000000-0005-0000-0000-00001C010000}"/>
    <cellStyle name="20 % – Zvýraznění1 4 6 2" xfId="6102" xr:uid="{00000000-0005-0000-0000-00001D010000}"/>
    <cellStyle name="20 % – Zvýraznění1 4 6 2 2" xfId="13983" xr:uid="{BB605E33-2BE7-49E9-A7A0-9413333BDA49}"/>
    <cellStyle name="20 % – Zvýraznění1 4 6 2 3" xfId="11491" xr:uid="{C82CCE80-4A7B-4817-9C7F-8FE6DE0ACDA9}"/>
    <cellStyle name="20 % – Zvýraznění1 4 6 3" xfId="6754" xr:uid="{00000000-0005-0000-0000-00001E010000}"/>
    <cellStyle name="20 % – Zvýraznění1 4 6 3 2" xfId="12860" xr:uid="{2C210D39-F009-40C8-AEE7-A81ACAADA2E5}"/>
    <cellStyle name="20 % – Zvýraznění1 4 6 4" xfId="7406" xr:uid="{00000000-0005-0000-0000-00001F010000}"/>
    <cellStyle name="20 % – Zvýraznění1 4 6 5" xfId="8339" xr:uid="{2D872118-C8FF-4EDD-AC1F-E27D8FDE49A8}"/>
    <cellStyle name="20 % – Zvýraznění1 4 7" xfId="5353" xr:uid="{00000000-0005-0000-0000-000020010000}"/>
    <cellStyle name="20 % – Zvýraznění1 4 7 2" xfId="6168" xr:uid="{00000000-0005-0000-0000-000021010000}"/>
    <cellStyle name="20 % – Zvýraznění1 4 7 2 2" xfId="14232" xr:uid="{8BB2157F-AF70-446E-BA67-61E5B5761A41}"/>
    <cellStyle name="20 % – Zvýraznění1 4 7 2 3" xfId="11740" xr:uid="{C11D68EF-A0A2-4988-A3A8-E6C77A3ED80F}"/>
    <cellStyle name="20 % – Zvýraznění1 4 7 3" xfId="6820" xr:uid="{00000000-0005-0000-0000-000022010000}"/>
    <cellStyle name="20 % – Zvýraznění1 4 7 3 2" xfId="13109" xr:uid="{24DA2AEC-6B36-4542-8616-32F1583AF616}"/>
    <cellStyle name="20 % – Zvýraznění1 4 7 4" xfId="7472" xr:uid="{00000000-0005-0000-0000-000023010000}"/>
    <cellStyle name="20 % – Zvýraznění1 4 7 5" xfId="10209" xr:uid="{80EC655F-0128-45D8-B436-B309BB0BFD64}"/>
    <cellStyle name="20 % – Zvýraznění1 4 8" xfId="5568" xr:uid="{00000000-0005-0000-0000-000024010000}"/>
    <cellStyle name="20 % – Zvýraznění1 4 8 2" xfId="6225" xr:uid="{00000000-0005-0000-0000-000025010000}"/>
    <cellStyle name="20 % – Zvýraznění1 4 8 2 2" xfId="14479" xr:uid="{C85DF37C-9AEE-4433-938D-C82DEDBCE86B}"/>
    <cellStyle name="20 % – Zvýraznění1 4 8 2 3" xfId="11987" xr:uid="{26A68A24-3E14-450C-AAE2-2B689142501D}"/>
    <cellStyle name="20 % – Zvýraznění1 4 8 3" xfId="6877" xr:uid="{00000000-0005-0000-0000-000026010000}"/>
    <cellStyle name="20 % – Zvýraznění1 4 8 3 2" xfId="13356" xr:uid="{BB70B621-8F9B-4611-AFBA-2A5301CE2C26}"/>
    <cellStyle name="20 % – Zvýraznění1 4 8 4" xfId="7529" xr:uid="{00000000-0005-0000-0000-000027010000}"/>
    <cellStyle name="20 % – Zvýraznění1 4 8 5" xfId="10862" xr:uid="{3E76138A-4A9F-4E11-B62F-196195620E79}"/>
    <cellStyle name="20 % – Zvýraznění1 4 9" xfId="5653" xr:uid="{00000000-0005-0000-0000-000028010000}"/>
    <cellStyle name="20 % – Zvýraznění1 4 9 2" xfId="13564" xr:uid="{9047AC49-687D-4795-9351-46627A13833F}"/>
    <cellStyle name="20 % – Zvýraznění1 4 9 3" xfId="11072" xr:uid="{3DD7A6D6-E583-4FD2-9E64-94DAD3DAF46B}"/>
    <cellStyle name="20 % – Zvýraznění1 5" xfId="49" xr:uid="{00000000-0005-0000-0000-000029010000}"/>
    <cellStyle name="20 % – Zvýraznění1 5 10" xfId="6311" xr:uid="{00000000-0005-0000-0000-00002A010000}"/>
    <cellStyle name="20 % – Zvýraznění1 5 10 2" xfId="12453" xr:uid="{2DD1A2C9-41FA-493B-9EC5-74EA368C5E16}"/>
    <cellStyle name="20 % – Zvýraznění1 5 10 3" xfId="7866" xr:uid="{F1501252-9DAE-44D7-B33B-986D8410BF1A}"/>
    <cellStyle name="20 % – Zvýraznění1 5 11" xfId="6963" xr:uid="{00000000-0005-0000-0000-00002B010000}"/>
    <cellStyle name="20 % – Zvýraznění1 5 11 2" xfId="12202" xr:uid="{13733484-8775-4D93-9136-776891D599B3}"/>
    <cellStyle name="20 % – Zvýraznění1 5 12" xfId="7613" xr:uid="{D1C97789-DBB9-44EC-A339-8628CAB254EB}"/>
    <cellStyle name="20 % – Zvýraznění1 5 2" xfId="4646" xr:uid="{00000000-0005-0000-0000-00002C010000}"/>
    <cellStyle name="20 % – Zvýraznění1 5 2 2" xfId="5754" xr:uid="{00000000-0005-0000-0000-00002D010000}"/>
    <cellStyle name="20 % – Zvýraznění1 5 2 2 2" xfId="11575" xr:uid="{EBDCE6D6-806F-4A6E-A76F-BDCA35E5746C}"/>
    <cellStyle name="20 % – Zvýraznění1 5 2 2 2 2" xfId="14067" xr:uid="{30A63027-E9A4-41C1-99A8-464C4C847F95}"/>
    <cellStyle name="20 % – Zvýraznění1 5 2 2 3" xfId="12944" xr:uid="{EC0B78D7-BCA8-4A9A-9DE0-86492011D343}"/>
    <cellStyle name="20 % – Zvýraznění1 5 2 2 4" xfId="10013" xr:uid="{F9B4F8B8-27C0-4799-A3B4-8A3D4A4F36BA}"/>
    <cellStyle name="20 % – Zvýraznění1 5 2 3" xfId="6406" xr:uid="{00000000-0005-0000-0000-00002E010000}"/>
    <cellStyle name="20 % – Zvýraznění1 5 2 3 2" xfId="11822" xr:uid="{09615015-4DDD-48B2-8C10-0DD7A3E0C95E}"/>
    <cellStyle name="20 % – Zvýraznění1 5 2 3 2 2" xfId="14314" xr:uid="{AD85B6D5-AC40-43B5-AEF1-C5D4D9115528}"/>
    <cellStyle name="20 % – Zvýraznění1 5 2 3 3" xfId="13191" xr:uid="{95CA452D-3ED9-4852-A745-BBC7C831E2E9}"/>
    <cellStyle name="20 % – Zvýraznění1 5 2 3 4" xfId="10657" xr:uid="{24B79A85-87E9-40DA-B3FB-E76EDA1B0B27}"/>
    <cellStyle name="20 % – Zvýraznění1 5 2 4" xfId="7058" xr:uid="{00000000-0005-0000-0000-00002F010000}"/>
    <cellStyle name="20 % – Zvýraznění1 5 2 4 2" xfId="12060" xr:uid="{6BDD68B1-6EC7-402C-9948-262EDD960F15}"/>
    <cellStyle name="20 % – Zvýraznění1 5 2 4 2 2" xfId="14552" xr:uid="{28C706A2-7ED5-4341-9743-21B1306B938E}"/>
    <cellStyle name="20 % – Zvýraznění1 5 2 4 3" xfId="13429" xr:uid="{D71EF0A2-8F54-44BA-918E-4C1CE273148E}"/>
    <cellStyle name="20 % – Zvýraznění1 5 2 4 4" xfId="10937" xr:uid="{F08F99FD-5776-44BD-A927-13EE701F43D5}"/>
    <cellStyle name="20 % – Zvýraznění1 5 2 5" xfId="11189" xr:uid="{E999AAD4-8A51-4769-BBDC-BDA08C1DDDC6}"/>
    <cellStyle name="20 % – Zvýraznění1 5 2 5 2" xfId="13681" xr:uid="{C6E19184-BD57-4BB9-82D7-2732A3129A71}"/>
    <cellStyle name="20 % – Zvýraznění1 5 2 6" xfId="8023" xr:uid="{E2B75A49-2824-4208-95DA-8A9ED2F524BB}"/>
    <cellStyle name="20 % – Zvýraznění1 5 2 6 2" xfId="12558" xr:uid="{6A8620C1-A034-44DA-A54B-892C571C535F}"/>
    <cellStyle name="20 % – Zvýraznění1 5 2 7" xfId="12318" xr:uid="{99559ED9-7523-48AB-B1DF-1B4C230F87B5}"/>
    <cellStyle name="20 % – Zvýraznění1 5 2 8" xfId="7731" xr:uid="{44DB4F34-FF9B-403D-B5AE-30F0CEB87879}"/>
    <cellStyle name="20 % – Zvýraznění1 5 3" xfId="4763" xr:uid="{00000000-0005-0000-0000-000030010000}"/>
    <cellStyle name="20 % – Zvýraznění1 5 3 2" xfId="5837" xr:uid="{00000000-0005-0000-0000-000031010000}"/>
    <cellStyle name="20 % – Zvýraznění1 5 3 2 2" xfId="11658" xr:uid="{670DABE7-AE23-4B90-A2FE-1C61DCF88BF1}"/>
    <cellStyle name="20 % – Zvýraznění1 5 3 2 2 2" xfId="14150" xr:uid="{76450613-26CC-4EF4-A78C-D84E6D8B1322}"/>
    <cellStyle name="20 % – Zvýraznění1 5 3 2 3" xfId="13027" xr:uid="{F185DE7C-206C-4AD2-BED0-6949211432AC}"/>
    <cellStyle name="20 % – Zvýraznění1 5 3 2 4" xfId="10127" xr:uid="{C4BBF13E-46BC-4EF1-AA10-B8D8636D08E3}"/>
    <cellStyle name="20 % – Zvýraznění1 5 3 3" xfId="6489" xr:uid="{00000000-0005-0000-0000-000032010000}"/>
    <cellStyle name="20 % – Zvýraznění1 5 3 3 2" xfId="11905" xr:uid="{72DF3679-4EFE-4C6B-91CB-1A0A50256A0C}"/>
    <cellStyle name="20 % – Zvýraznění1 5 3 3 2 2" xfId="14397" xr:uid="{124A73BA-3FB6-46DE-BE32-5A2C4AFD7E7D}"/>
    <cellStyle name="20 % – Zvýraznění1 5 3 3 3" xfId="13274" xr:uid="{FC3B79F9-8F85-431B-9432-1772AC6C21F2}"/>
    <cellStyle name="20 % – Zvýraznění1 5 3 3 4" xfId="10774" xr:uid="{DBEECB4A-EFDB-44E7-97C5-0CE40262E0A1}"/>
    <cellStyle name="20 % – Zvýraznění1 5 3 4" xfId="7141" xr:uid="{00000000-0005-0000-0000-000033010000}"/>
    <cellStyle name="20 % – Zvýraznění1 5 3 4 2" xfId="12117" xr:uid="{6DCC1569-DD00-4512-9680-8A0F20BBFB50}"/>
    <cellStyle name="20 % – Zvýraznění1 5 3 4 2 2" xfId="14609" xr:uid="{032D9D50-C21A-4E92-99E9-78F003B6E08B}"/>
    <cellStyle name="20 % – Zvýraznění1 5 3 4 3" xfId="13486" xr:uid="{5AB2B467-DE4C-4B59-B9E0-C8FE23D9C6BD}"/>
    <cellStyle name="20 % – Zvýraznění1 5 3 4 4" xfId="10994" xr:uid="{643FD7BC-194E-4A20-B28C-67E6536E7442}"/>
    <cellStyle name="20 % – Zvýraznění1 5 3 5" xfId="11246" xr:uid="{A1D116D8-786A-46C5-B5AA-B65684F6F3A6}"/>
    <cellStyle name="20 % – Zvýraznění1 5 3 5 2" xfId="13738" xr:uid="{3C6D28AE-A334-4D72-AE42-623454DE1BDA}"/>
    <cellStyle name="20 % – Zvýraznění1 5 3 6" xfId="8080" xr:uid="{6679A273-4990-4752-A6B7-D8B668DF05F2}"/>
    <cellStyle name="20 % – Zvýraznění1 5 3 6 2" xfId="12615" xr:uid="{1EE409CC-E3CD-4039-BD53-1B4B51D80F1F}"/>
    <cellStyle name="20 % – Zvýraznění1 5 3 7" xfId="12375" xr:uid="{224E62E2-36DB-441E-B60A-B0D54D4BED57}"/>
    <cellStyle name="20 % – Zvýraznění1 5 3 8" xfId="7788" xr:uid="{0B5A35A3-7EA6-4104-AA9F-606D7A590702}"/>
    <cellStyle name="20 % – Zvýraznění1 5 4" xfId="5086" xr:uid="{00000000-0005-0000-0000-000034010000}"/>
    <cellStyle name="20 % – Zvýraznění1 5 4 2" xfId="5984" xr:uid="{00000000-0005-0000-0000-000035010000}"/>
    <cellStyle name="20 % – Zvýraznění1 5 4 2 2" xfId="13817" xr:uid="{CEDA6A38-1920-4F8F-8E6C-A7BD1B419F0A}"/>
    <cellStyle name="20 % – Zvýraznění1 5 4 2 3" xfId="11325" xr:uid="{BEACC81B-B071-472F-A529-EBBB018A3196}"/>
    <cellStyle name="20 % – Zvýraznění1 5 4 3" xfId="6636" xr:uid="{00000000-0005-0000-0000-000036010000}"/>
    <cellStyle name="20 % – Zvýraznění1 5 4 3 2" xfId="12694" xr:uid="{33C18528-D432-414A-A388-84FD14D7EAEA}"/>
    <cellStyle name="20 % – Zvýraznění1 5 4 4" xfId="7288" xr:uid="{00000000-0005-0000-0000-000037010000}"/>
    <cellStyle name="20 % – Zvýraznění1 5 4 5" xfId="8159" xr:uid="{2D9C57D4-8242-46B9-B0CC-37F90131422F}"/>
    <cellStyle name="20 % – Zvýraznění1 5 5" xfId="5169" xr:uid="{00000000-0005-0000-0000-000038010000}"/>
    <cellStyle name="20 % – Zvýraznění1 5 5 2" xfId="6043" xr:uid="{00000000-0005-0000-0000-000039010000}"/>
    <cellStyle name="20 % – Zvýraznění1 5 5 2 2" xfId="13901" xr:uid="{CC66A5E0-803A-4CD2-9557-7D6D04D12FC1}"/>
    <cellStyle name="20 % – Zvýraznění1 5 5 2 3" xfId="11409" xr:uid="{DA8636E5-3B9A-4BBF-A4F9-85FE3E246A13}"/>
    <cellStyle name="20 % – Zvýraznění1 5 5 3" xfId="6695" xr:uid="{00000000-0005-0000-0000-00003A010000}"/>
    <cellStyle name="20 % – Zvýraznění1 5 5 3 2" xfId="12778" xr:uid="{5F8B60C7-7890-418A-9B02-9EAC37A86FE1}"/>
    <cellStyle name="20 % – Zvýraznění1 5 5 4" xfId="7347" xr:uid="{00000000-0005-0000-0000-00003B010000}"/>
    <cellStyle name="20 % – Zvýraznění1 5 5 5" xfId="8243" xr:uid="{52FCEE6B-F472-4600-AA4B-37B26CF20B1A}"/>
    <cellStyle name="20 % – Zvýraznění1 5 6" xfId="5242" xr:uid="{00000000-0005-0000-0000-00003C010000}"/>
    <cellStyle name="20 % – Zvýraznění1 5 6 2" xfId="6103" xr:uid="{00000000-0005-0000-0000-00003D010000}"/>
    <cellStyle name="20 % – Zvýraznění1 5 6 2 2" xfId="13984" xr:uid="{C76625CE-DEAC-4405-9DC2-DEDB2465EEF6}"/>
    <cellStyle name="20 % – Zvýraznění1 5 6 2 3" xfId="11492" xr:uid="{2A2CF81C-6F00-4413-9B7A-8FD87BAC32B4}"/>
    <cellStyle name="20 % – Zvýraznění1 5 6 3" xfId="6755" xr:uid="{00000000-0005-0000-0000-00003E010000}"/>
    <cellStyle name="20 % – Zvýraznění1 5 6 3 2" xfId="12861" xr:uid="{9DD3C6EC-D6B0-434C-A589-17EA32630B13}"/>
    <cellStyle name="20 % – Zvýraznění1 5 6 4" xfId="7407" xr:uid="{00000000-0005-0000-0000-00003F010000}"/>
    <cellStyle name="20 % – Zvýraznění1 5 6 5" xfId="8340" xr:uid="{7451784B-9987-4BF2-BD69-7A2E84D03F7F}"/>
    <cellStyle name="20 % – Zvýraznění1 5 7" xfId="5354" xr:uid="{00000000-0005-0000-0000-000040010000}"/>
    <cellStyle name="20 % – Zvýraznění1 5 7 2" xfId="6169" xr:uid="{00000000-0005-0000-0000-000041010000}"/>
    <cellStyle name="20 % – Zvýraznění1 5 7 2 2" xfId="14233" xr:uid="{1C00D36E-E966-4D7E-9A94-2278BC7DCB8B}"/>
    <cellStyle name="20 % – Zvýraznění1 5 7 2 3" xfId="11741" xr:uid="{E62F7391-9FAC-4D0C-BD8C-6DA315EF3255}"/>
    <cellStyle name="20 % – Zvýraznění1 5 7 3" xfId="6821" xr:uid="{00000000-0005-0000-0000-000042010000}"/>
    <cellStyle name="20 % – Zvýraznění1 5 7 3 2" xfId="13110" xr:uid="{CF770DD8-A488-4BFB-8B38-61328A1A9F5E}"/>
    <cellStyle name="20 % – Zvýraznění1 5 7 4" xfId="7473" xr:uid="{00000000-0005-0000-0000-000043010000}"/>
    <cellStyle name="20 % – Zvýraznění1 5 7 5" xfId="10210" xr:uid="{9D9B18E4-956A-46A3-8D6C-FBAD11CBC404}"/>
    <cellStyle name="20 % – Zvýraznění1 5 8" xfId="5569" xr:uid="{00000000-0005-0000-0000-000044010000}"/>
    <cellStyle name="20 % – Zvýraznění1 5 8 2" xfId="6226" xr:uid="{00000000-0005-0000-0000-000045010000}"/>
    <cellStyle name="20 % – Zvýraznění1 5 8 2 2" xfId="14480" xr:uid="{76584E51-816F-4396-A9F7-A7EB10B95652}"/>
    <cellStyle name="20 % – Zvýraznění1 5 8 2 3" xfId="11988" xr:uid="{7D0CAF09-B2D3-4CC3-A25C-4CC290203D09}"/>
    <cellStyle name="20 % – Zvýraznění1 5 8 3" xfId="6878" xr:uid="{00000000-0005-0000-0000-000046010000}"/>
    <cellStyle name="20 % – Zvýraznění1 5 8 3 2" xfId="13357" xr:uid="{9F286074-82AD-40DD-815B-37AA7D4D6425}"/>
    <cellStyle name="20 % – Zvýraznění1 5 8 4" xfId="7530" xr:uid="{00000000-0005-0000-0000-000047010000}"/>
    <cellStyle name="20 % – Zvýraznění1 5 8 5" xfId="10863" xr:uid="{2C7C898D-ACE8-4356-B9E1-8F7AA6A9A51F}"/>
    <cellStyle name="20 % – Zvýraznění1 5 9" xfId="5654" xr:uid="{00000000-0005-0000-0000-000048010000}"/>
    <cellStyle name="20 % – Zvýraznění1 5 9 2" xfId="13565" xr:uid="{E1E864C1-85BE-4CE6-8CB1-6A8ECC8F3482}"/>
    <cellStyle name="20 % – Zvýraznění1 5 9 3" xfId="11073" xr:uid="{ADF28B48-DA19-48F3-9E6D-C4FB7B87A608}"/>
    <cellStyle name="20 % – Zvýraznění1 6" xfId="50" xr:uid="{00000000-0005-0000-0000-000049010000}"/>
    <cellStyle name="20 % – Zvýraznění1 7" xfId="4754" xr:uid="{00000000-0005-0000-0000-00004A010000}"/>
    <cellStyle name="20 % – Zvýraznění1 7 2" xfId="5052" xr:uid="{00000000-0005-0000-0000-00004B010000}"/>
    <cellStyle name="20 % – Zvýraznění1 7 2 2" xfId="5963" xr:uid="{00000000-0005-0000-0000-00004C010000}"/>
    <cellStyle name="20 % – Zvýraznění1 7 2 2 2" xfId="14141" xr:uid="{2C40103B-D88F-4A81-A872-0F3A1EB66A55}"/>
    <cellStyle name="20 % – Zvýraznění1 7 2 2 3" xfId="11649" xr:uid="{F0E11E5F-E1FB-4419-9EE1-949251734C2D}"/>
    <cellStyle name="20 % – Zvýraznění1 7 2 3" xfId="6615" xr:uid="{00000000-0005-0000-0000-00004D010000}"/>
    <cellStyle name="20 % – Zvýraznění1 7 2 3 2" xfId="13018" xr:uid="{949E8449-8B24-4CFD-8438-3ECB2DA85E2E}"/>
    <cellStyle name="20 % – Zvýraznění1 7 2 4" xfId="7267" xr:uid="{00000000-0005-0000-0000-00004E010000}"/>
    <cellStyle name="20 % – Zvýraznění1 7 2 5" xfId="10118" xr:uid="{02EC42F9-C537-480B-8BA6-BD43D37FC483}"/>
    <cellStyle name="20 % – Zvýraznění1 7 3" xfId="5320" xr:uid="{00000000-0005-0000-0000-00004F010000}"/>
    <cellStyle name="20 % – Zvýraznění1 7 3 2" xfId="6148" xr:uid="{00000000-0005-0000-0000-000050010000}"/>
    <cellStyle name="20 % – Zvýraznění1 7 3 2 2" xfId="14388" xr:uid="{925E2637-3FD7-4536-880F-F7E04AE533CE}"/>
    <cellStyle name="20 % – Zvýraznění1 7 3 2 3" xfId="11896" xr:uid="{12A70A37-DD52-4DEF-A014-888503E31533}"/>
    <cellStyle name="20 % – Zvýraznění1 7 3 3" xfId="6800" xr:uid="{00000000-0005-0000-0000-000051010000}"/>
    <cellStyle name="20 % – Zvýraznění1 7 3 3 2" xfId="13265" xr:uid="{E0C6030B-5783-4D37-8A16-B7BDB94B1ACE}"/>
    <cellStyle name="20 % – Zvýraznění1 7 3 4" xfId="7452" xr:uid="{00000000-0005-0000-0000-000052010000}"/>
    <cellStyle name="20 % – Zvýraznění1 7 3 5" xfId="10765" xr:uid="{C30AE9B4-D35A-45FF-9D25-B030EBEB1A41}"/>
    <cellStyle name="20 % – Zvýraznění1 7 4" xfId="4479" xr:uid="{00000000-0005-0000-0000-000053010000}"/>
    <cellStyle name="20 % – Zvýraznění1 7 4 2" xfId="5734" xr:uid="{00000000-0005-0000-0000-000054010000}"/>
    <cellStyle name="20 % – Zvýraznění1 7 4 2 2" xfId="14546" xr:uid="{18CACD8C-EFD4-49F2-BD72-4C9D6C2529AE}"/>
    <cellStyle name="20 % – Zvýraznění1 7 4 2 3" xfId="12054" xr:uid="{25F88504-B8D9-4FAD-B97B-793493452E45}"/>
    <cellStyle name="20 % – Zvýraznění1 7 4 3" xfId="6386" xr:uid="{00000000-0005-0000-0000-000055010000}"/>
    <cellStyle name="20 % – Zvýraznění1 7 4 3 2" xfId="13423" xr:uid="{93ADF19E-5E40-4AAB-A860-7785A7B5C164}"/>
    <cellStyle name="20 % – Zvýraznění1 7 4 4" xfId="7038" xr:uid="{00000000-0005-0000-0000-000056010000}"/>
    <cellStyle name="20 % – Zvýraznění1 7 4 5" xfId="10931" xr:uid="{B5EA5C3B-7130-4D24-B946-9D1F2AED2C0A}"/>
    <cellStyle name="20 % – Zvýraznění1 7 5" xfId="5828" xr:uid="{00000000-0005-0000-0000-000057010000}"/>
    <cellStyle name="20 % – Zvýraznění1 7 5 2" xfId="13675" xr:uid="{4D7AD892-798F-4770-97EE-53926E9E5847}"/>
    <cellStyle name="20 % – Zvýraznění1 7 5 3" xfId="11183" xr:uid="{2B52E161-9B93-499E-8DD6-EB68F04201FC}"/>
    <cellStyle name="20 % – Zvýraznění1 7 6" xfId="6480" xr:uid="{00000000-0005-0000-0000-000058010000}"/>
    <cellStyle name="20 % – Zvýraznění1 7 6 2" xfId="12552" xr:uid="{4F162856-CD5B-4E0A-BB44-E6BBABF3A8F1}"/>
    <cellStyle name="20 % – Zvýraznění1 7 6 3" xfId="8017" xr:uid="{B3E0F223-6E7F-4FD1-B15C-EE225E342D03}"/>
    <cellStyle name="20 % – Zvýraznění1 7 7" xfId="7132" xr:uid="{00000000-0005-0000-0000-000059010000}"/>
    <cellStyle name="20 % – Zvýraznění1 7 7 2" xfId="12312" xr:uid="{684440A0-8150-4430-9777-52CCF190F2C4}"/>
    <cellStyle name="20 % – Zvýraznění1 7 8" xfId="7725" xr:uid="{82BAC284-EF22-4DB5-B3BE-FF474E6D9657}"/>
    <cellStyle name="20 % – Zvýraznění1 8" xfId="4962" xr:uid="{00000000-0005-0000-0000-00005A010000}"/>
    <cellStyle name="20 % – Zvýraznění1 8 2" xfId="5911" xr:uid="{00000000-0005-0000-0000-00005B010000}"/>
    <cellStyle name="20 % – Zvýraznění1 8 2 2" xfId="12108" xr:uid="{2A08E0E4-1462-43C3-ADDC-4220423E82D9}"/>
    <cellStyle name="20 % – Zvýraznění1 8 2 2 2" xfId="14600" xr:uid="{53CED017-871E-4F0C-B288-F044AB1946BE}"/>
    <cellStyle name="20 % – Zvýraznění1 8 2 3" xfId="13477" xr:uid="{2F7C20E5-6040-4E41-BDF6-BFF16C62285D}"/>
    <cellStyle name="20 % – Zvýraznění1 8 2 4" xfId="10985" xr:uid="{2C8932CA-AC27-43A4-AFC0-3D44E9D0FE3F}"/>
    <cellStyle name="20 % – Zvýraznění1 8 3" xfId="6563" xr:uid="{00000000-0005-0000-0000-00005C010000}"/>
    <cellStyle name="20 % – Zvýraznění1 8 3 2" xfId="13729" xr:uid="{F0E9CC0D-AE20-446B-A686-77162ABF3007}"/>
    <cellStyle name="20 % – Zvýraznění1 8 3 3" xfId="11237" xr:uid="{6E1FD255-83EB-44D5-8447-78B96AB797A2}"/>
    <cellStyle name="20 % – Zvýraznění1 8 4" xfId="7215" xr:uid="{00000000-0005-0000-0000-00005D010000}"/>
    <cellStyle name="20 % – Zvýraznění1 8 4 2" xfId="12606" xr:uid="{D18EC8DE-4D50-4988-9B9E-27677D9F6384}"/>
    <cellStyle name="20 % – Zvýraznění1 8 4 3" xfId="8071" xr:uid="{B1CE8A92-91B4-40E2-A698-5A2A5F3089DE}"/>
    <cellStyle name="20 % – Zvýraznění1 8 5" xfId="12366" xr:uid="{75AE4076-860B-48F3-AFC4-ED430DBBFC1C}"/>
    <cellStyle name="20 % – Zvýraznění1 8 6" xfId="7779" xr:uid="{9602AEC4-603B-4ACD-8AE1-6C478CBC31E7}"/>
    <cellStyle name="20 % – Zvýraznění1 9" xfId="4985" xr:uid="{00000000-0005-0000-0000-00005E010000}"/>
    <cellStyle name="20 % – Zvýraznění1 9 2" xfId="5931" xr:uid="{00000000-0005-0000-0000-00005F010000}"/>
    <cellStyle name="20 % – Zvýraznění1 9 2 2" xfId="13808" xr:uid="{F5FD1821-C025-4854-95F2-8B6403109E7E}"/>
    <cellStyle name="20 % – Zvýraznění1 9 2 3" xfId="11316" xr:uid="{25D47947-6D07-491E-94FA-6D7BD6E780EF}"/>
    <cellStyle name="20 % – Zvýraznění1 9 3" xfId="6583" xr:uid="{00000000-0005-0000-0000-000060010000}"/>
    <cellStyle name="20 % – Zvýraznění1 9 3 2" xfId="12685" xr:uid="{7BAA3BDB-CC89-49EB-A318-7ED4488C4072}"/>
    <cellStyle name="20 % – Zvýraznění1 9 4" xfId="7235" xr:uid="{00000000-0005-0000-0000-000061010000}"/>
    <cellStyle name="20 % – Zvýraznění1 9 5" xfId="8150" xr:uid="{4C15EC2C-CFB2-4949-9292-AD5749E780AF}"/>
    <cellStyle name="20 % – Zvýraznění2 10" xfId="5071" xr:uid="{00000000-0005-0000-0000-000063010000}"/>
    <cellStyle name="20 % – Zvýraznění2 10 2" xfId="5969" xr:uid="{00000000-0005-0000-0000-000064010000}"/>
    <cellStyle name="20 % – Zvýraznění2 10 2 2" xfId="13902" xr:uid="{79D3E867-60B5-46AE-BC92-480FB518BA99}"/>
    <cellStyle name="20 % – Zvýraznění2 10 2 3" xfId="11410" xr:uid="{16DFD225-2207-41FC-82D9-0875805540AD}"/>
    <cellStyle name="20 % – Zvýraznění2 10 3" xfId="6621" xr:uid="{00000000-0005-0000-0000-000065010000}"/>
    <cellStyle name="20 % – Zvýraznění2 10 3 2" xfId="12779" xr:uid="{80218109-7ECD-4457-93CE-03333FDD9351}"/>
    <cellStyle name="20 % – Zvýraznění2 10 4" xfId="7273" xr:uid="{00000000-0005-0000-0000-000066010000}"/>
    <cellStyle name="20 % – Zvýraznění2 10 5" xfId="8244" xr:uid="{A27A857B-4FB6-4D44-AA10-0CF7454B9C01}"/>
    <cellStyle name="20 % – Zvýraznění2 11" xfId="5154" xr:uid="{00000000-0005-0000-0000-000067010000}"/>
    <cellStyle name="20 % – Zvýraznění2 11 2" xfId="6028" xr:uid="{00000000-0005-0000-0000-000068010000}"/>
    <cellStyle name="20 % – Zvýraznění2 11 2 2" xfId="13985" xr:uid="{9F86600D-DE17-42EF-A727-3BEB6E48ABB4}"/>
    <cellStyle name="20 % – Zvýraznění2 11 2 3" xfId="11493" xr:uid="{EE6B50D3-4FE8-4C70-B6B3-0ACB22684026}"/>
    <cellStyle name="20 % – Zvýraznění2 11 3" xfId="6680" xr:uid="{00000000-0005-0000-0000-000069010000}"/>
    <cellStyle name="20 % – Zvýraznění2 11 3 2" xfId="12862" xr:uid="{9EE33004-8395-4FE9-81F9-A1FAB8AF5980}"/>
    <cellStyle name="20 % – Zvýraznění2 11 4" xfId="7332" xr:uid="{00000000-0005-0000-0000-00006A010000}"/>
    <cellStyle name="20 % – Zvýraznění2 11 5" xfId="8341" xr:uid="{B66F0C1F-4443-4E68-95AA-8D0B2FE2CFDF}"/>
    <cellStyle name="20 % – Zvýraznění2 12" xfId="5226" xr:uid="{00000000-0005-0000-0000-00006B010000}"/>
    <cellStyle name="20 % – Zvýraznění2 12 2" xfId="6088" xr:uid="{00000000-0005-0000-0000-00006C010000}"/>
    <cellStyle name="20 % – Zvýraznění2 12 2 2" xfId="14234" xr:uid="{A7402716-1B87-4468-8F89-F342C01507E2}"/>
    <cellStyle name="20 % – Zvýraznění2 12 2 3" xfId="11742" xr:uid="{355AD6D8-40B7-4F0F-AEC6-2362B5D1ED27}"/>
    <cellStyle name="20 % – Zvýraznění2 12 3" xfId="6740" xr:uid="{00000000-0005-0000-0000-00006D010000}"/>
    <cellStyle name="20 % – Zvýraznění2 12 3 2" xfId="13111" xr:uid="{705005A8-9899-4B65-9480-737049E816C8}"/>
    <cellStyle name="20 % – Zvýraznění2 12 4" xfId="7392" xr:uid="{00000000-0005-0000-0000-00006E010000}"/>
    <cellStyle name="20 % – Zvýraznění2 12 5" xfId="10211" xr:uid="{676F69BB-2D54-40B2-9081-39C3203FFC79}"/>
    <cellStyle name="20 % – Zvýraznění2 13" xfId="5338" xr:uid="{00000000-0005-0000-0000-00006F010000}"/>
    <cellStyle name="20 % – Zvýraznění2 13 2" xfId="6154" xr:uid="{00000000-0005-0000-0000-000070010000}"/>
    <cellStyle name="20 % – Zvýraznění2 13 2 2" xfId="14481" xr:uid="{03CE2CAF-14F9-4573-A97F-77C4D50DA5FD}"/>
    <cellStyle name="20 % – Zvýraznění2 13 2 3" xfId="11989" xr:uid="{4587EB88-1ED5-458B-9056-FE2031A6AEA5}"/>
    <cellStyle name="20 % – Zvýraznění2 13 3" xfId="6806" xr:uid="{00000000-0005-0000-0000-000071010000}"/>
    <cellStyle name="20 % – Zvýraznění2 13 3 2" xfId="13358" xr:uid="{686A44BA-9A45-46EF-B51D-F674C05B8C17}"/>
    <cellStyle name="20 % – Zvýraznění2 13 4" xfId="7458" xr:uid="{00000000-0005-0000-0000-000072010000}"/>
    <cellStyle name="20 % – Zvýraznění2 13 5" xfId="10864" xr:uid="{6C54BAFB-D77D-4AA8-9321-D0572F32AB28}"/>
    <cellStyle name="20 % – Zvýraznění2 14" xfId="5570" xr:uid="{00000000-0005-0000-0000-000073010000}"/>
    <cellStyle name="20 % – Zvýraznění2 14 2" xfId="6227" xr:uid="{00000000-0005-0000-0000-000074010000}"/>
    <cellStyle name="20 % – Zvýraznění2 14 3" xfId="6879" xr:uid="{00000000-0005-0000-0000-000075010000}"/>
    <cellStyle name="20 % – Zvýraznění2 14 4" xfId="7531" xr:uid="{00000000-0005-0000-0000-000076010000}"/>
    <cellStyle name="20 % – Zvýraznění2 15" xfId="5655" xr:uid="{00000000-0005-0000-0000-000077010000}"/>
    <cellStyle name="20 % – Zvýraznění2 16" xfId="6312" xr:uid="{00000000-0005-0000-0000-000078010000}"/>
    <cellStyle name="20 % – Zvýraznění2 17" xfId="6964" xr:uid="{00000000-0005-0000-0000-000079010000}"/>
    <cellStyle name="20 % – Zvýraznění2 2" xfId="52" xr:uid="{00000000-0005-0000-0000-00007A010000}"/>
    <cellStyle name="20 % – Zvýraznění2 2 10" xfId="5170" xr:uid="{00000000-0005-0000-0000-00007B010000}"/>
    <cellStyle name="20 % – Zvýraznění2 2 10 2" xfId="6044" xr:uid="{00000000-0005-0000-0000-00007C010000}"/>
    <cellStyle name="20 % – Zvýraznění2 2 10 2 2" xfId="14235" xr:uid="{5635F8C0-5E59-4D9A-A1D6-F7F833DA940A}"/>
    <cellStyle name="20 % – Zvýraznění2 2 10 2 3" xfId="11743" xr:uid="{92839F04-D29E-494C-A7F3-81C8A9A99346}"/>
    <cellStyle name="20 % – Zvýraznění2 2 10 3" xfId="6696" xr:uid="{00000000-0005-0000-0000-00007D010000}"/>
    <cellStyle name="20 % – Zvýraznění2 2 10 3 2" xfId="13112" xr:uid="{7930E6A6-0ABF-4541-9C4C-2B243428C8F9}"/>
    <cellStyle name="20 % – Zvýraznění2 2 10 4" xfId="7348" xr:uid="{00000000-0005-0000-0000-00007E010000}"/>
    <cellStyle name="20 % – Zvýraznění2 2 10 5" xfId="10212" xr:uid="{91B3C590-8BD4-4160-8B95-072EB20F00A2}"/>
    <cellStyle name="20 % – Zvýraznění2 2 11" xfId="5243" xr:uid="{00000000-0005-0000-0000-00007F010000}"/>
    <cellStyle name="20 % – Zvýraznění2 2 11 2" xfId="6104" xr:uid="{00000000-0005-0000-0000-000080010000}"/>
    <cellStyle name="20 % – Zvýraznění2 2 11 2 2" xfId="14482" xr:uid="{533512A6-F48B-4C2A-8254-0ED27AF6B7D6}"/>
    <cellStyle name="20 % – Zvýraznění2 2 11 2 3" xfId="11990" xr:uid="{E11B925A-A35A-4224-95F6-3C573A466E92}"/>
    <cellStyle name="20 % – Zvýraznění2 2 11 3" xfId="6756" xr:uid="{00000000-0005-0000-0000-000081010000}"/>
    <cellStyle name="20 % – Zvýraznění2 2 11 3 2" xfId="13359" xr:uid="{B10867D4-AE37-41C5-BC4C-707CEDF40CF7}"/>
    <cellStyle name="20 % – Zvýraznění2 2 11 4" xfId="7408" xr:uid="{00000000-0005-0000-0000-000082010000}"/>
    <cellStyle name="20 % – Zvýraznění2 2 11 5" xfId="10865" xr:uid="{FC30507C-38C4-4778-8EF2-E40170C80C26}"/>
    <cellStyle name="20 % – Zvýraznění2 2 12" xfId="5355" xr:uid="{00000000-0005-0000-0000-000083010000}"/>
    <cellStyle name="20 % – Zvýraznění2 2 12 2" xfId="6170" xr:uid="{00000000-0005-0000-0000-000084010000}"/>
    <cellStyle name="20 % – Zvýraznění2 2 12 2 2" xfId="13567" xr:uid="{A1C97C11-E9AA-458F-B2EE-20D2143FD15D}"/>
    <cellStyle name="20 % – Zvýraznění2 2 12 3" xfId="6822" xr:uid="{00000000-0005-0000-0000-000085010000}"/>
    <cellStyle name="20 % – Zvýraznění2 2 12 4" xfId="7474" xr:uid="{00000000-0005-0000-0000-000086010000}"/>
    <cellStyle name="20 % – Zvýraznění2 2 12 5" xfId="11075" xr:uid="{33667AF6-D8A1-4A4A-87B8-DDCE94A77529}"/>
    <cellStyle name="20 % – Zvýraznění2 2 13" xfId="5571" xr:uid="{00000000-0005-0000-0000-000087010000}"/>
    <cellStyle name="20 % – Zvýraznění2 2 13 2" xfId="6228" xr:uid="{00000000-0005-0000-0000-000088010000}"/>
    <cellStyle name="20 % – Zvýraznění2 2 13 2 2" xfId="12454" xr:uid="{354BB705-B17D-48BE-864A-2D20431EECFC}"/>
    <cellStyle name="20 % – Zvýraznění2 2 13 3" xfId="6880" xr:uid="{00000000-0005-0000-0000-000089010000}"/>
    <cellStyle name="20 % – Zvýraznění2 2 13 4" xfId="7532" xr:uid="{00000000-0005-0000-0000-00008A010000}"/>
    <cellStyle name="20 % – Zvýraznění2 2 13 5" xfId="7867" xr:uid="{AC15A8C8-145D-4AC6-8026-708126676A62}"/>
    <cellStyle name="20 % – Zvýraznění2 2 14" xfId="5656" xr:uid="{00000000-0005-0000-0000-00008B010000}"/>
    <cellStyle name="20 % – Zvýraznění2 2 14 2" xfId="12204" xr:uid="{FFE4A223-08DA-4FA6-A865-BE38305F5032}"/>
    <cellStyle name="20 % – Zvýraznění2 2 15" xfId="6313" xr:uid="{00000000-0005-0000-0000-00008C010000}"/>
    <cellStyle name="20 % – Zvýraznění2 2 16" xfId="6965" xr:uid="{00000000-0005-0000-0000-00008D010000}"/>
    <cellStyle name="20 % – Zvýraznění2 2 17" xfId="7615" xr:uid="{00FC41AF-C769-4E7F-AC90-C12BED1FBF15}"/>
    <cellStyle name="20 % – Zvýraznění2 2 2" xfId="53" xr:uid="{00000000-0005-0000-0000-00008E010000}"/>
    <cellStyle name="20 % – Zvýraznění2 2 3" xfId="54" xr:uid="{00000000-0005-0000-0000-00008F010000}"/>
    <cellStyle name="20 % – Zvýraznění2 2 3 10" xfId="5657" xr:uid="{00000000-0005-0000-0000-000090010000}"/>
    <cellStyle name="20 % – Zvýraznění2 2 3 10 2" xfId="12455" xr:uid="{7D1AA726-D3E7-4FF6-A428-7632F3D0C163}"/>
    <cellStyle name="20 % – Zvýraznění2 2 3 10 3" xfId="7868" xr:uid="{407C70BB-D058-49AB-957F-9ED7E943BD5D}"/>
    <cellStyle name="20 % – Zvýraznění2 2 3 11" xfId="6314" xr:uid="{00000000-0005-0000-0000-000091010000}"/>
    <cellStyle name="20 % – Zvýraznění2 2 3 11 2" xfId="12205" xr:uid="{385981E2-4485-4975-B4F9-1D724334FF23}"/>
    <cellStyle name="20 % – Zvýraznění2 2 3 12" xfId="6966" xr:uid="{00000000-0005-0000-0000-000092010000}"/>
    <cellStyle name="20 % – Zvýraznění2 2 3 13" xfId="7616" xr:uid="{40AD5E05-DF92-4B25-B741-FBE2596C3E1D}"/>
    <cellStyle name="20 % – Zvýraznění2 2 3 2" xfId="55" xr:uid="{00000000-0005-0000-0000-000093010000}"/>
    <cellStyle name="20 % – Zvýraznění2 2 3 2 2" xfId="4648" xr:uid="{00000000-0005-0000-0000-000094010000}"/>
    <cellStyle name="20 % – Zvýraznění2 2 3 2 2 2" xfId="5756" xr:uid="{00000000-0005-0000-0000-000095010000}"/>
    <cellStyle name="20 % – Zvýraznění2 2 3 2 2 2 2" xfId="14069" xr:uid="{C653C5D6-C28C-4EFE-B73C-0C47233E2836}"/>
    <cellStyle name="20 % – Zvýraznění2 2 3 2 2 2 3" xfId="11577" xr:uid="{D583E485-0300-4ADF-B6F1-394FFBFE3547}"/>
    <cellStyle name="20 % – Zvýraznění2 2 3 2 2 3" xfId="6408" xr:uid="{00000000-0005-0000-0000-000096010000}"/>
    <cellStyle name="20 % – Zvýraznění2 2 3 2 2 3 2" xfId="12946" xr:uid="{F386A2F6-7BA0-4BC6-8461-C3FEBFAEFE54}"/>
    <cellStyle name="20 % – Zvýraznění2 2 3 2 2 4" xfId="7060" xr:uid="{00000000-0005-0000-0000-000097010000}"/>
    <cellStyle name="20 % – Zvýraznění2 2 3 2 2 5" xfId="10015" xr:uid="{3206EEE6-F238-4B26-9491-221AE42A883D}"/>
    <cellStyle name="20 % – Zvýraznění2 2 3 2 3" xfId="5658" xr:uid="{00000000-0005-0000-0000-000098010000}"/>
    <cellStyle name="20 % – Zvýraznění2 2 3 2 3 2" xfId="11824" xr:uid="{D00CEE72-68A0-4C9C-9085-3B4C32149003}"/>
    <cellStyle name="20 % – Zvýraznění2 2 3 2 3 2 2" xfId="14316" xr:uid="{64C29C2B-AAC3-4EC6-A622-ACEB117BC8A9}"/>
    <cellStyle name="20 % – Zvýraznění2 2 3 2 3 3" xfId="13193" xr:uid="{F2798C66-5C74-4E75-AE09-7A99AD1A1943}"/>
    <cellStyle name="20 % – Zvýraznění2 2 3 2 3 4" xfId="10659" xr:uid="{94C63DC8-608E-4BFD-A3DD-123F80F0A6C9}"/>
    <cellStyle name="20 % – Zvýraznění2 2 3 2 4" xfId="6315" xr:uid="{00000000-0005-0000-0000-000099010000}"/>
    <cellStyle name="20 % – Zvýraznění2 2 3 2 4 2" xfId="12063" xr:uid="{E45783F7-20AB-4201-AB11-045AE8C41C70}"/>
    <cellStyle name="20 % – Zvýraznění2 2 3 2 4 2 2" xfId="14555" xr:uid="{4A00EBAE-42C2-4D31-9414-608BD5FA5092}"/>
    <cellStyle name="20 % – Zvýraznění2 2 3 2 4 3" xfId="13432" xr:uid="{C4ECF621-FA47-418A-A32D-44B0B59AFB2F}"/>
    <cellStyle name="20 % – Zvýraznění2 2 3 2 4 4" xfId="10940" xr:uid="{F53949A6-428B-40CB-B04D-A495B70419B8}"/>
    <cellStyle name="20 % – Zvýraznění2 2 3 2 5" xfId="6967" xr:uid="{00000000-0005-0000-0000-00009A010000}"/>
    <cellStyle name="20 % – Zvýraznění2 2 3 2 5 2" xfId="13684" xr:uid="{F631C756-C3E1-44C0-834B-FE408829E79F}"/>
    <cellStyle name="20 % – Zvýraznění2 2 3 2 5 3" xfId="11192" xr:uid="{CF9D7B18-63AF-4DD3-8A39-ADDC2A96B157}"/>
    <cellStyle name="20 % – Zvýraznění2 2 3 2 6" xfId="8026" xr:uid="{5CFDFC13-A51F-4534-B039-5F6DC227638D}"/>
    <cellStyle name="20 % – Zvýraznění2 2 3 2 6 2" xfId="12561" xr:uid="{8B4484E1-A2A8-4091-8755-99851571614E}"/>
    <cellStyle name="20 % – Zvýraznění2 2 3 2 7" xfId="12321" xr:uid="{B836F84E-38BA-4302-960D-581F2DF7C00A}"/>
    <cellStyle name="20 % – Zvýraznění2 2 3 2 8" xfId="7734" xr:uid="{334C71E2-23D4-4A94-9AAB-3DD8C579A166}"/>
    <cellStyle name="20 % – Zvýraznění2 2 3 3" xfId="4766" xr:uid="{00000000-0005-0000-0000-00009B010000}"/>
    <cellStyle name="20 % – Zvýraznění2 2 3 3 2" xfId="5840" xr:uid="{00000000-0005-0000-0000-00009C010000}"/>
    <cellStyle name="20 % – Zvýraznění2 2 3 3 2 2" xfId="11661" xr:uid="{D8FCBB44-192D-4C19-B2D4-B7CE276956CE}"/>
    <cellStyle name="20 % – Zvýraznění2 2 3 3 2 2 2" xfId="14153" xr:uid="{F8DE3F09-F658-40B1-99BC-6E24800B339D}"/>
    <cellStyle name="20 % – Zvýraznění2 2 3 3 2 3" xfId="13030" xr:uid="{31327917-3284-4199-AB28-88A717225DEF}"/>
    <cellStyle name="20 % – Zvýraznění2 2 3 3 2 4" xfId="10130" xr:uid="{DE844482-E500-46E2-9AAD-D8CF332CFFF7}"/>
    <cellStyle name="20 % – Zvýraznění2 2 3 3 3" xfId="6492" xr:uid="{00000000-0005-0000-0000-00009D010000}"/>
    <cellStyle name="20 % – Zvýraznění2 2 3 3 3 2" xfId="11908" xr:uid="{847C17D2-3CE0-4F17-B4A3-7A161E7E3A62}"/>
    <cellStyle name="20 % – Zvýraznění2 2 3 3 3 2 2" xfId="14400" xr:uid="{EF32233F-F482-455E-93D7-FD938BC3C387}"/>
    <cellStyle name="20 % – Zvýraznění2 2 3 3 3 3" xfId="13277" xr:uid="{97C876FA-7576-42D1-8187-67C9A9E94614}"/>
    <cellStyle name="20 % – Zvýraznění2 2 3 3 3 4" xfId="10777" xr:uid="{89625571-6B8B-48A4-A792-A4C8788B5E8A}"/>
    <cellStyle name="20 % – Zvýraznění2 2 3 3 4" xfId="7144" xr:uid="{00000000-0005-0000-0000-00009E010000}"/>
    <cellStyle name="20 % – Zvýraznění2 2 3 3 4 2" xfId="12120" xr:uid="{88108C05-46C8-4819-8E6F-6DDBBDBD06DA}"/>
    <cellStyle name="20 % – Zvýraznění2 2 3 3 4 2 2" xfId="14612" xr:uid="{4476CB4A-7A3E-4FD4-BAB9-BF49EF988CA5}"/>
    <cellStyle name="20 % – Zvýraznění2 2 3 3 4 3" xfId="13489" xr:uid="{61D8AF2C-37A6-45F5-BA79-820303396E52}"/>
    <cellStyle name="20 % – Zvýraznění2 2 3 3 4 4" xfId="10997" xr:uid="{B65C3EBA-98C9-4EF4-A21A-10E3A883BFD0}"/>
    <cellStyle name="20 % – Zvýraznění2 2 3 3 5" xfId="11249" xr:uid="{9ECB9F88-EABE-4D44-AD7F-2DC276DE0DE0}"/>
    <cellStyle name="20 % – Zvýraznění2 2 3 3 5 2" xfId="13741" xr:uid="{98405498-3325-423D-A078-366B50A933CE}"/>
    <cellStyle name="20 % – Zvýraznění2 2 3 3 6" xfId="8083" xr:uid="{3520DBB7-9BCF-4D6F-B47D-586C6253F22B}"/>
    <cellStyle name="20 % – Zvýraznění2 2 3 3 6 2" xfId="12618" xr:uid="{5BFDE9F9-BC8D-4712-8C27-488BCE94A278}"/>
    <cellStyle name="20 % – Zvýraznění2 2 3 3 7" xfId="12378" xr:uid="{FF58D595-9179-43D6-97CA-283C8565F717}"/>
    <cellStyle name="20 % – Zvýraznění2 2 3 3 8" xfId="7791" xr:uid="{0CD2C9FA-5DC7-4D36-84AD-6625E3D9C430}"/>
    <cellStyle name="20 % – Zvýraznění2 2 3 4" xfId="4995" xr:uid="{00000000-0005-0000-0000-00009F010000}"/>
    <cellStyle name="20 % – Zvýraznění2 2 3 4 2" xfId="5940" xr:uid="{00000000-0005-0000-0000-0000A0010000}"/>
    <cellStyle name="20 % – Zvýraznění2 2 3 4 2 2" xfId="13820" xr:uid="{7639A2BA-DAB4-4A15-BCE4-DBAAA98FE27A}"/>
    <cellStyle name="20 % – Zvýraznění2 2 3 4 2 3" xfId="11328" xr:uid="{8F3BBDED-D0DE-4DE3-A579-602842788046}"/>
    <cellStyle name="20 % – Zvýraznění2 2 3 4 3" xfId="6592" xr:uid="{00000000-0005-0000-0000-0000A1010000}"/>
    <cellStyle name="20 % – Zvýraznění2 2 3 4 3 2" xfId="12697" xr:uid="{6E59A1DC-E63C-4A0B-B82F-52B60BEAE69A}"/>
    <cellStyle name="20 % – Zvýraznění2 2 3 4 4" xfId="7244" xr:uid="{00000000-0005-0000-0000-0000A2010000}"/>
    <cellStyle name="20 % – Zvýraznění2 2 3 4 5" xfId="8162" xr:uid="{05BE0E33-9E88-4E85-8AA2-F2A54C49F242}"/>
    <cellStyle name="20 % – Zvýraznění2 2 3 5" xfId="5088" xr:uid="{00000000-0005-0000-0000-0000A3010000}"/>
    <cellStyle name="20 % – Zvýraznění2 2 3 5 2" xfId="5986" xr:uid="{00000000-0005-0000-0000-0000A4010000}"/>
    <cellStyle name="20 % – Zvýraznění2 2 3 5 2 2" xfId="13904" xr:uid="{77C1664A-48CC-4C43-9A2B-AAF8D18B96BE}"/>
    <cellStyle name="20 % – Zvýraznění2 2 3 5 2 3" xfId="11412" xr:uid="{7F905C5E-3192-4EA4-9CA9-33734F0E6724}"/>
    <cellStyle name="20 % – Zvýraznění2 2 3 5 3" xfId="6638" xr:uid="{00000000-0005-0000-0000-0000A5010000}"/>
    <cellStyle name="20 % – Zvýraznění2 2 3 5 3 2" xfId="12781" xr:uid="{1C216B48-1A01-4DDF-920A-911AE7B56DB0}"/>
    <cellStyle name="20 % – Zvýraznění2 2 3 5 4" xfId="7290" xr:uid="{00000000-0005-0000-0000-0000A6010000}"/>
    <cellStyle name="20 % – Zvýraznění2 2 3 5 5" xfId="8246" xr:uid="{400A0332-2A3E-4E8C-A445-4C28F2870E87}"/>
    <cellStyle name="20 % – Zvýraznění2 2 3 6" xfId="5171" xr:uid="{00000000-0005-0000-0000-0000A7010000}"/>
    <cellStyle name="20 % – Zvýraznění2 2 3 6 2" xfId="6045" xr:uid="{00000000-0005-0000-0000-0000A8010000}"/>
    <cellStyle name="20 % – Zvýraznění2 2 3 6 2 2" xfId="13987" xr:uid="{009BE6B8-53CA-4E23-B29A-81EA618540EE}"/>
    <cellStyle name="20 % – Zvýraznění2 2 3 6 2 3" xfId="11495" xr:uid="{03B94F19-EB62-49C5-B732-5D9A1170F66C}"/>
    <cellStyle name="20 % – Zvýraznění2 2 3 6 3" xfId="6697" xr:uid="{00000000-0005-0000-0000-0000A9010000}"/>
    <cellStyle name="20 % – Zvýraznění2 2 3 6 3 2" xfId="12864" xr:uid="{3B211959-1EB9-4CB4-B22E-843DBC4FCFEC}"/>
    <cellStyle name="20 % – Zvýraznění2 2 3 6 4" xfId="7349" xr:uid="{00000000-0005-0000-0000-0000AA010000}"/>
    <cellStyle name="20 % – Zvýraznění2 2 3 6 5" xfId="8343" xr:uid="{BDAA560A-191D-4256-A73F-C93B4C82DB58}"/>
    <cellStyle name="20 % – Zvýraznění2 2 3 7" xfId="5244" xr:uid="{00000000-0005-0000-0000-0000AB010000}"/>
    <cellStyle name="20 % – Zvýraznění2 2 3 7 2" xfId="6105" xr:uid="{00000000-0005-0000-0000-0000AC010000}"/>
    <cellStyle name="20 % – Zvýraznění2 2 3 7 2 2" xfId="14236" xr:uid="{71624D10-3B5A-4E5C-8F28-ED66274D28DD}"/>
    <cellStyle name="20 % – Zvýraznění2 2 3 7 2 3" xfId="11744" xr:uid="{AA14A74D-7B37-4F31-9042-1B1EAD16033B}"/>
    <cellStyle name="20 % – Zvýraznění2 2 3 7 3" xfId="6757" xr:uid="{00000000-0005-0000-0000-0000AD010000}"/>
    <cellStyle name="20 % – Zvýraznění2 2 3 7 3 2" xfId="13113" xr:uid="{A5DA5D66-6E57-478D-A438-37B981EF71E1}"/>
    <cellStyle name="20 % – Zvýraznění2 2 3 7 4" xfId="7409" xr:uid="{00000000-0005-0000-0000-0000AE010000}"/>
    <cellStyle name="20 % – Zvýraznění2 2 3 7 5" xfId="10213" xr:uid="{30C16AC5-7965-42DD-89BA-DC4E9ADA81B6}"/>
    <cellStyle name="20 % – Zvýraznění2 2 3 8" xfId="5356" xr:uid="{00000000-0005-0000-0000-0000AF010000}"/>
    <cellStyle name="20 % – Zvýraznění2 2 3 8 2" xfId="6171" xr:uid="{00000000-0005-0000-0000-0000B0010000}"/>
    <cellStyle name="20 % – Zvýraznění2 2 3 8 2 2" xfId="14483" xr:uid="{D3628EA5-3ADF-4F15-B3D8-775597B3774A}"/>
    <cellStyle name="20 % – Zvýraznění2 2 3 8 2 3" xfId="11991" xr:uid="{1FFC1553-D94A-4425-BAC8-134FCB7F8067}"/>
    <cellStyle name="20 % – Zvýraznění2 2 3 8 3" xfId="6823" xr:uid="{00000000-0005-0000-0000-0000B1010000}"/>
    <cellStyle name="20 % – Zvýraznění2 2 3 8 3 2" xfId="13360" xr:uid="{5C76D281-8250-4288-9069-8E5F10B68290}"/>
    <cellStyle name="20 % – Zvýraznění2 2 3 8 4" xfId="7475" xr:uid="{00000000-0005-0000-0000-0000B2010000}"/>
    <cellStyle name="20 % – Zvýraznění2 2 3 8 5" xfId="10866" xr:uid="{4168BF14-DBC3-4382-BBD6-9DE8B3857076}"/>
    <cellStyle name="20 % – Zvýraznění2 2 3 9" xfId="5572" xr:uid="{00000000-0005-0000-0000-0000B3010000}"/>
    <cellStyle name="20 % – Zvýraznění2 2 3 9 2" xfId="6229" xr:uid="{00000000-0005-0000-0000-0000B4010000}"/>
    <cellStyle name="20 % – Zvýraznění2 2 3 9 2 2" xfId="13568" xr:uid="{5BF790FF-AE58-494C-923B-E584437F8C4F}"/>
    <cellStyle name="20 % – Zvýraznění2 2 3 9 3" xfId="6881" xr:uid="{00000000-0005-0000-0000-0000B5010000}"/>
    <cellStyle name="20 % – Zvýraznění2 2 3 9 4" xfId="7533" xr:uid="{00000000-0005-0000-0000-0000B6010000}"/>
    <cellStyle name="20 % – Zvýraznění2 2 3 9 5" xfId="11076" xr:uid="{B8795845-2439-4054-B499-601AD3F2A743}"/>
    <cellStyle name="20 % – Zvýraznění2 2 4" xfId="56" xr:uid="{00000000-0005-0000-0000-0000B7010000}"/>
    <cellStyle name="20 % – Zvýraznění2 2 4 2" xfId="57" xr:uid="{00000000-0005-0000-0000-0000B8010000}"/>
    <cellStyle name="20 % – Zvýraznění2 2 5" xfId="58" xr:uid="{00000000-0005-0000-0000-0000B9010000}"/>
    <cellStyle name="20 % – Zvýraznění2 2 5 2" xfId="4647" xr:uid="{00000000-0005-0000-0000-0000BA010000}"/>
    <cellStyle name="20 % – Zvýraznění2 2 5 2 2" xfId="5755" xr:uid="{00000000-0005-0000-0000-0000BB010000}"/>
    <cellStyle name="20 % – Zvýraznění2 2 5 2 2 2" xfId="14068" xr:uid="{3C4DEED9-BD40-4BFE-8B72-F5208DF5F0C1}"/>
    <cellStyle name="20 % – Zvýraznění2 2 5 2 2 3" xfId="11576" xr:uid="{BD22D428-FD22-4E97-AABC-A94629297915}"/>
    <cellStyle name="20 % – Zvýraznění2 2 5 2 3" xfId="6407" xr:uid="{00000000-0005-0000-0000-0000BC010000}"/>
    <cellStyle name="20 % – Zvýraznění2 2 5 2 3 2" xfId="12945" xr:uid="{BD09E2D2-FA74-47D7-976D-901EA82EB392}"/>
    <cellStyle name="20 % – Zvýraznění2 2 5 2 4" xfId="7059" xr:uid="{00000000-0005-0000-0000-0000BD010000}"/>
    <cellStyle name="20 % – Zvýraznění2 2 5 2 5" xfId="10014" xr:uid="{38DAB0E2-E916-488A-80E7-3BB73E06BDDF}"/>
    <cellStyle name="20 % – Zvýraznění2 2 5 3" xfId="5659" xr:uid="{00000000-0005-0000-0000-0000BE010000}"/>
    <cellStyle name="20 % – Zvýraznění2 2 5 3 2" xfId="11823" xr:uid="{B92E96BA-980E-4F78-BCF0-965ED4C72CA6}"/>
    <cellStyle name="20 % – Zvýraznění2 2 5 3 2 2" xfId="14315" xr:uid="{A3A440AE-70F7-46DC-BA9D-270DDD18B207}"/>
    <cellStyle name="20 % – Zvýraznění2 2 5 3 3" xfId="13192" xr:uid="{A2426545-1B7E-43F5-A38B-845387F642D2}"/>
    <cellStyle name="20 % – Zvýraznění2 2 5 3 4" xfId="10658" xr:uid="{091D67D0-3347-4032-BB8D-AB56D2A3FDC5}"/>
    <cellStyle name="20 % – Zvýraznění2 2 5 4" xfId="6316" xr:uid="{00000000-0005-0000-0000-0000BF010000}"/>
    <cellStyle name="20 % – Zvýraznění2 2 5 4 2" xfId="12062" xr:uid="{06E61B68-07E6-4215-B10C-7DD24A802593}"/>
    <cellStyle name="20 % – Zvýraznění2 2 5 4 2 2" xfId="14554" xr:uid="{DECB7F60-CA88-4A4F-A193-17EE652EB0EE}"/>
    <cellStyle name="20 % – Zvýraznění2 2 5 4 3" xfId="13431" xr:uid="{8AE3E5F3-4D2D-4E9F-A01F-EDFBE25D2095}"/>
    <cellStyle name="20 % – Zvýraznění2 2 5 4 4" xfId="10939" xr:uid="{4B82BE05-FCF3-49DB-874C-AC3CB6873186}"/>
    <cellStyle name="20 % – Zvýraznění2 2 5 5" xfId="6968" xr:uid="{00000000-0005-0000-0000-0000C0010000}"/>
    <cellStyle name="20 % – Zvýraznění2 2 5 5 2" xfId="13683" xr:uid="{4FC597C0-B564-409F-866E-59BD27DA5D43}"/>
    <cellStyle name="20 % – Zvýraznění2 2 5 5 3" xfId="11191" xr:uid="{D548D5F4-9434-4795-8AC3-FE425BD5B9D0}"/>
    <cellStyle name="20 % – Zvýraznění2 2 5 6" xfId="8025" xr:uid="{95C2CF0C-1421-44C2-80AE-79A6C48E183E}"/>
    <cellStyle name="20 % – Zvýraznění2 2 5 6 2" xfId="12560" xr:uid="{F6572D78-A28F-4125-91D3-9AE6D9BC6FF8}"/>
    <cellStyle name="20 % – Zvýraznění2 2 5 7" xfId="12320" xr:uid="{60086362-BF28-4FD6-959B-58B9CD8B1E97}"/>
    <cellStyle name="20 % – Zvýraznění2 2 5 8" xfId="7733" xr:uid="{652DA224-4B1B-4CBD-9B2B-CFEFD490C7B3}"/>
    <cellStyle name="20 % – Zvýraznění2 2 6" xfId="4765" xr:uid="{00000000-0005-0000-0000-0000C1010000}"/>
    <cellStyle name="20 % – Zvýraznění2 2 6 2" xfId="4480" xr:uid="{00000000-0005-0000-0000-0000C2010000}"/>
    <cellStyle name="20 % – Zvýraznění2 2 6 2 2" xfId="5735" xr:uid="{00000000-0005-0000-0000-0000C3010000}"/>
    <cellStyle name="20 % – Zvýraznění2 2 6 2 2 2" xfId="14152" xr:uid="{042DFA97-A50F-4FCF-BFBE-DF829627EF0E}"/>
    <cellStyle name="20 % – Zvýraznění2 2 6 2 2 3" xfId="11660" xr:uid="{D6F7CC05-0644-4E98-9C4D-324E2C4F1A77}"/>
    <cellStyle name="20 % – Zvýraznění2 2 6 2 3" xfId="6387" xr:uid="{00000000-0005-0000-0000-0000C4010000}"/>
    <cellStyle name="20 % – Zvýraznění2 2 6 2 3 2" xfId="13029" xr:uid="{0BB994CF-204C-4BB5-8095-4D2779AE96D2}"/>
    <cellStyle name="20 % – Zvýraznění2 2 6 2 4" xfId="7039" xr:uid="{00000000-0005-0000-0000-0000C5010000}"/>
    <cellStyle name="20 % – Zvýraznění2 2 6 2 5" xfId="10129" xr:uid="{B3F99D87-CE60-4272-98DC-1788A533167C}"/>
    <cellStyle name="20 % – Zvýraznění2 2 6 3" xfId="5839" xr:uid="{00000000-0005-0000-0000-0000C6010000}"/>
    <cellStyle name="20 % – Zvýraznění2 2 6 3 2" xfId="11907" xr:uid="{F43CEFE5-69AC-4B2E-95B0-65BB6A06891C}"/>
    <cellStyle name="20 % – Zvýraznění2 2 6 3 2 2" xfId="14399" xr:uid="{B1ADBA3B-6BC1-4933-8A4C-AD4F65F11CEC}"/>
    <cellStyle name="20 % – Zvýraznění2 2 6 3 3" xfId="13276" xr:uid="{6E1CE35C-6324-4209-8A7D-C44789A1702D}"/>
    <cellStyle name="20 % – Zvýraznění2 2 6 3 4" xfId="10776" xr:uid="{C7B1B60D-60EB-4A1F-900A-D716EB274715}"/>
    <cellStyle name="20 % – Zvýraznění2 2 6 4" xfId="6491" xr:uid="{00000000-0005-0000-0000-0000C7010000}"/>
    <cellStyle name="20 % – Zvýraznění2 2 6 4 2" xfId="12119" xr:uid="{E58CAB2C-90A0-421A-8329-68027A34B385}"/>
    <cellStyle name="20 % – Zvýraznění2 2 6 4 2 2" xfId="14611" xr:uid="{2C19EF75-1ECF-445F-8F32-95B2992BFD89}"/>
    <cellStyle name="20 % – Zvýraznění2 2 6 4 3" xfId="13488" xr:uid="{7CE4DE71-7561-4AAC-9647-B26637157488}"/>
    <cellStyle name="20 % – Zvýraznění2 2 6 4 4" xfId="10996" xr:uid="{B8EAED6F-B76A-446D-8A2A-5459F14E38BE}"/>
    <cellStyle name="20 % – Zvýraznění2 2 6 5" xfId="7143" xr:uid="{00000000-0005-0000-0000-0000C8010000}"/>
    <cellStyle name="20 % – Zvýraznění2 2 6 5 2" xfId="13740" xr:uid="{EC435B46-ED96-4328-BC06-12623F43A32E}"/>
    <cellStyle name="20 % – Zvýraznění2 2 6 5 3" xfId="11248" xr:uid="{9EB85AF7-282F-42A0-901C-3F576FAD60B4}"/>
    <cellStyle name="20 % – Zvýraznění2 2 6 6" xfId="8082" xr:uid="{9AB871C9-A0EC-4DB0-893B-F8E0E745F8A8}"/>
    <cellStyle name="20 % – Zvýraznění2 2 6 6 2" xfId="12617" xr:uid="{CC8D3A12-DB96-4205-8DB8-EA80FC062E4E}"/>
    <cellStyle name="20 % – Zvýraznění2 2 6 7" xfId="12377" xr:uid="{1871FEB6-0F34-4151-A17C-12D0BFFD0852}"/>
    <cellStyle name="20 % – Zvýraznění2 2 6 8" xfId="7790" xr:uid="{A4200C98-E774-47BF-B20C-2A182A59E6E6}"/>
    <cellStyle name="20 % – Zvýraznění2 2 7" xfId="4965" xr:uid="{00000000-0005-0000-0000-0000C9010000}"/>
    <cellStyle name="20 % – Zvýraznění2 2 7 2" xfId="5914" xr:uid="{00000000-0005-0000-0000-0000CA010000}"/>
    <cellStyle name="20 % – Zvýraznění2 2 7 2 2" xfId="13819" xr:uid="{4ACF0D79-518F-4F51-9238-331C6F71BB81}"/>
    <cellStyle name="20 % – Zvýraznění2 2 7 2 3" xfId="11327" xr:uid="{E4BC8E90-9297-4996-8112-F4D0A730ADB5}"/>
    <cellStyle name="20 % – Zvýraznění2 2 7 3" xfId="6566" xr:uid="{00000000-0005-0000-0000-0000CB010000}"/>
    <cellStyle name="20 % – Zvýraznění2 2 7 3 2" xfId="12696" xr:uid="{AB573F13-6C87-4A31-ABA3-0497C77559BF}"/>
    <cellStyle name="20 % – Zvýraznění2 2 7 4" xfId="7218" xr:uid="{00000000-0005-0000-0000-0000CC010000}"/>
    <cellStyle name="20 % – Zvýraznění2 2 7 5" xfId="8161" xr:uid="{62BF2805-146C-465E-8F1C-011EA6FA3797}"/>
    <cellStyle name="20 % – Zvýraznění2 2 8" xfId="4994" xr:uid="{00000000-0005-0000-0000-0000CD010000}"/>
    <cellStyle name="20 % – Zvýraznění2 2 8 2" xfId="5939" xr:uid="{00000000-0005-0000-0000-0000CE010000}"/>
    <cellStyle name="20 % – Zvýraznění2 2 8 2 2" xfId="13903" xr:uid="{7863E102-3C4C-44E8-A062-A48055B4FF56}"/>
    <cellStyle name="20 % – Zvýraznění2 2 8 2 3" xfId="11411" xr:uid="{78E39DBF-7519-4A06-917B-A3A53E3A85E2}"/>
    <cellStyle name="20 % – Zvýraznění2 2 8 3" xfId="6591" xr:uid="{00000000-0005-0000-0000-0000CF010000}"/>
    <cellStyle name="20 % – Zvýraznění2 2 8 3 2" xfId="12780" xr:uid="{F4280CA9-FCDA-4764-863C-8639D5178D05}"/>
    <cellStyle name="20 % – Zvýraznění2 2 8 4" xfId="7243" xr:uid="{00000000-0005-0000-0000-0000D0010000}"/>
    <cellStyle name="20 % – Zvýraznění2 2 8 5" xfId="8245" xr:uid="{51050FEB-F550-4AB5-BED2-21E898BDD759}"/>
    <cellStyle name="20 % – Zvýraznění2 2 9" xfId="5087" xr:uid="{00000000-0005-0000-0000-0000D1010000}"/>
    <cellStyle name="20 % – Zvýraznění2 2 9 2" xfId="5985" xr:uid="{00000000-0005-0000-0000-0000D2010000}"/>
    <cellStyle name="20 % – Zvýraznění2 2 9 2 2" xfId="13986" xr:uid="{6B325BDF-0335-4CF4-8064-7453AD341CB1}"/>
    <cellStyle name="20 % – Zvýraznění2 2 9 2 3" xfId="11494" xr:uid="{D09488E6-3420-4E74-9943-EC939B09601A}"/>
    <cellStyle name="20 % – Zvýraznění2 2 9 3" xfId="6637" xr:uid="{00000000-0005-0000-0000-0000D3010000}"/>
    <cellStyle name="20 % – Zvýraznění2 2 9 3 2" xfId="12863" xr:uid="{F5FC5ADF-04C3-459C-9FFF-5B1999CCC55E}"/>
    <cellStyle name="20 % – Zvýraznění2 2 9 4" xfId="7289" xr:uid="{00000000-0005-0000-0000-0000D4010000}"/>
    <cellStyle name="20 % – Zvýraznění2 2 9 5" xfId="8342" xr:uid="{D10930ED-E956-4ED9-94F4-0D1A5B90AE71}"/>
    <cellStyle name="20 % – Zvýraznění2 3" xfId="59" xr:uid="{00000000-0005-0000-0000-0000D5010000}"/>
    <cellStyle name="20 % – Zvýraznění2 3 2" xfId="60" xr:uid="{00000000-0005-0000-0000-0000D6010000}"/>
    <cellStyle name="20 % – Zvýraznění2 3 2 10" xfId="6317" xr:uid="{00000000-0005-0000-0000-0000D7010000}"/>
    <cellStyle name="20 % – Zvýraznění2 3 2 10 2" xfId="11496" xr:uid="{595371F4-F7FC-4A3A-BAA7-3A2C030822F9}"/>
    <cellStyle name="20 % – Zvýraznění2 3 2 10 2 2" xfId="13988" xr:uid="{6D37CDF6-03A8-4749-835B-0649D940B244}"/>
    <cellStyle name="20 % – Zvýraznění2 3 2 10 3" xfId="12865" xr:uid="{652EA79B-44CD-4A29-9B4B-8A991E285EF2}"/>
    <cellStyle name="20 % – Zvýraznění2 3 2 10 4" xfId="8345" xr:uid="{B9E9BDC1-4707-403B-AAEA-FE14C1BD23D4}"/>
    <cellStyle name="20 % – Zvýraznění2 3 2 11" xfId="6969" xr:uid="{00000000-0005-0000-0000-0000D8010000}"/>
    <cellStyle name="20 % – Zvýraznění2 3 2 11 2" xfId="11745" xr:uid="{84B50AD1-4310-48EA-9B56-D35BE0BD6A33}"/>
    <cellStyle name="20 % – Zvýraznění2 3 2 11 2 2" xfId="14237" xr:uid="{D7EA4FC6-A891-42A3-926B-DFB8D6F236C8}"/>
    <cellStyle name="20 % – Zvýraznění2 3 2 11 3" xfId="13114" xr:uid="{B9C17718-9715-4F82-BEB2-9702D212A924}"/>
    <cellStyle name="20 % – Zvýraznění2 3 2 11 4" xfId="10214" xr:uid="{0EB7A99A-28B8-4BCB-890C-183E737A71F9}"/>
    <cellStyle name="20 % – Zvýraznění2 3 2 12" xfId="10867" xr:uid="{D3BE0C68-E55B-4ECB-B8A6-FCCC57A21044}"/>
    <cellStyle name="20 % – Zvýraznění2 3 2 12 2" xfId="11992" xr:uid="{C2D58F26-2199-4277-AEBD-8E661489C45F}"/>
    <cellStyle name="20 % – Zvýraznění2 3 2 12 2 2" xfId="14484" xr:uid="{D0CC17E7-7BC2-422D-85F1-499CA35367D1}"/>
    <cellStyle name="20 % – Zvýraznění2 3 2 12 3" xfId="13361" xr:uid="{5B355BDE-1BCF-4A09-998C-CF5D1A10E976}"/>
    <cellStyle name="20 % – Zvýraznění2 3 2 13" xfId="11077" xr:uid="{C8D36239-95C3-4485-BD2E-BDEF26E5921D}"/>
    <cellStyle name="20 % – Zvýraznění2 3 2 13 2" xfId="13569" xr:uid="{7DDCE9B3-D556-4797-B08A-19363BD93A86}"/>
    <cellStyle name="20 % – Zvýraznění2 3 2 14" xfId="7869" xr:uid="{8D0609E3-3911-4809-8F26-0D70801AAB2F}"/>
    <cellStyle name="20 % – Zvýraznění2 3 2 14 2" xfId="12456" xr:uid="{EAB3A8B2-9689-46B6-9503-958F4C04486D}"/>
    <cellStyle name="20 % – Zvýraznění2 3 2 15" xfId="12206" xr:uid="{F77ECB58-D36A-4E02-BA90-DB032A766245}"/>
    <cellStyle name="20 % – Zvýraznění2 3 2 16" xfId="7617" xr:uid="{F0ED049F-A0FB-49DF-AED6-166EEA857112}"/>
    <cellStyle name="20 % – Zvýraznění2 3 2 2" xfId="61" xr:uid="{00000000-0005-0000-0000-0000D9010000}"/>
    <cellStyle name="20 % – Zvýraznění2 3 2 3" xfId="62" xr:uid="{00000000-0005-0000-0000-0000DA010000}"/>
    <cellStyle name="20 % – Zvýraznění2 3 2 3 10" xfId="6318" xr:uid="{00000000-0005-0000-0000-0000DB010000}"/>
    <cellStyle name="20 % – Zvýraznění2 3 2 3 10 2" xfId="12457" xr:uid="{B1E6B0C3-F0DA-4BF1-9139-E69F1101A359}"/>
    <cellStyle name="20 % – Zvýraznění2 3 2 3 10 3" xfId="7870" xr:uid="{B3D25633-D942-4D6A-B767-61CD8B8D8340}"/>
    <cellStyle name="20 % – Zvýraznění2 3 2 3 11" xfId="6970" xr:uid="{00000000-0005-0000-0000-0000DC010000}"/>
    <cellStyle name="20 % – Zvýraznění2 3 2 3 11 2" xfId="12207" xr:uid="{DAFE5D95-8AFE-4222-9A56-2A6AA9A19E97}"/>
    <cellStyle name="20 % – Zvýraznění2 3 2 3 12" xfId="7618" xr:uid="{CE8A463B-9551-4736-A632-EE2A2FA2E52F}"/>
    <cellStyle name="20 % – Zvýraznění2 3 2 3 2" xfId="4651" xr:uid="{00000000-0005-0000-0000-0000DD010000}"/>
    <cellStyle name="20 % – Zvýraznění2 3 2 3 2 2" xfId="5759" xr:uid="{00000000-0005-0000-0000-0000DE010000}"/>
    <cellStyle name="20 % – Zvýraznění2 3 2 3 2 2 2" xfId="11580" xr:uid="{CA56310A-9372-406D-B52E-E22BDD3CA925}"/>
    <cellStyle name="20 % – Zvýraznění2 3 2 3 2 2 2 2" xfId="14072" xr:uid="{9331D6F1-71BC-46AD-AB49-C35ACA5C34BD}"/>
    <cellStyle name="20 % – Zvýraznění2 3 2 3 2 2 3" xfId="12949" xr:uid="{B3B75C12-DDFD-4089-BFF0-574A6FC3E93E}"/>
    <cellStyle name="20 % – Zvýraznění2 3 2 3 2 2 4" xfId="10018" xr:uid="{B3C87B02-1FEE-4017-B268-7C82B80601DF}"/>
    <cellStyle name="20 % – Zvýraznění2 3 2 3 2 3" xfId="6411" xr:uid="{00000000-0005-0000-0000-0000DF010000}"/>
    <cellStyle name="20 % – Zvýraznění2 3 2 3 2 3 2" xfId="11827" xr:uid="{6B62E058-E1A2-406D-80CF-79568BE329A0}"/>
    <cellStyle name="20 % – Zvýraznění2 3 2 3 2 3 2 2" xfId="14319" xr:uid="{84552D57-330A-49D6-9BBE-3AEFF193209C}"/>
    <cellStyle name="20 % – Zvýraznění2 3 2 3 2 3 3" xfId="13196" xr:uid="{1B56D950-D6DD-4B36-A669-26F22DF6B1AE}"/>
    <cellStyle name="20 % – Zvýraznění2 3 2 3 2 3 4" xfId="10662" xr:uid="{89331B52-E31F-4EE1-834F-3111E1E371B8}"/>
    <cellStyle name="20 % – Zvýraznění2 3 2 3 2 4" xfId="7063" xr:uid="{00000000-0005-0000-0000-0000E0010000}"/>
    <cellStyle name="20 % – Zvýraznění2 3 2 3 2 4 2" xfId="12065" xr:uid="{2385E4C8-4763-4CB1-9B3E-2FF3093B075D}"/>
    <cellStyle name="20 % – Zvýraznění2 3 2 3 2 4 2 2" xfId="14557" xr:uid="{1731FED7-485E-4612-86DC-36F191AB73FB}"/>
    <cellStyle name="20 % – Zvýraznění2 3 2 3 2 4 3" xfId="13434" xr:uid="{B7FA76F5-4682-4534-B8DC-B4B83E3D2BD4}"/>
    <cellStyle name="20 % – Zvýraznění2 3 2 3 2 4 4" xfId="10942" xr:uid="{0C1DD595-7A45-400D-B1EA-0E75B3264267}"/>
    <cellStyle name="20 % – Zvýraznění2 3 2 3 2 5" xfId="11194" xr:uid="{7643FDC8-5025-4AFA-9C89-D537C724B9A5}"/>
    <cellStyle name="20 % – Zvýraznění2 3 2 3 2 5 2" xfId="13686" xr:uid="{39EDBD90-B9AD-4EAA-8140-1ABC6CB423E2}"/>
    <cellStyle name="20 % – Zvýraznění2 3 2 3 2 6" xfId="8028" xr:uid="{2C20A3D4-5011-4A03-A454-D93BFADD0CC7}"/>
    <cellStyle name="20 % – Zvýraznění2 3 2 3 2 6 2" xfId="12563" xr:uid="{9AC18167-8D19-40FA-878F-D5F2280D4BC6}"/>
    <cellStyle name="20 % – Zvýraznění2 3 2 3 2 7" xfId="12323" xr:uid="{645132F3-23FF-4E77-A0F4-EDEFE05BFBD5}"/>
    <cellStyle name="20 % – Zvýraznění2 3 2 3 2 8" xfId="7736" xr:uid="{B400FFD6-2727-4EB9-A64B-714BBD1B1533}"/>
    <cellStyle name="20 % – Zvýraznění2 3 2 3 3" xfId="4768" xr:uid="{00000000-0005-0000-0000-0000E1010000}"/>
    <cellStyle name="20 % – Zvýraznění2 3 2 3 3 2" xfId="5842" xr:uid="{00000000-0005-0000-0000-0000E2010000}"/>
    <cellStyle name="20 % – Zvýraznění2 3 2 3 3 2 2" xfId="11663" xr:uid="{F77882FA-3D92-4FCD-B562-EB4759DB18F0}"/>
    <cellStyle name="20 % – Zvýraznění2 3 2 3 3 2 2 2" xfId="14155" xr:uid="{A519F414-F59E-4634-B393-6121B0DEC23A}"/>
    <cellStyle name="20 % – Zvýraznění2 3 2 3 3 2 3" xfId="13032" xr:uid="{21B37A87-B6BA-4988-9046-D680DB11327B}"/>
    <cellStyle name="20 % – Zvýraznění2 3 2 3 3 2 4" xfId="10132" xr:uid="{15C59F8E-4F9F-4289-8509-CBF3D27AA621}"/>
    <cellStyle name="20 % – Zvýraznění2 3 2 3 3 3" xfId="6494" xr:uid="{00000000-0005-0000-0000-0000E3010000}"/>
    <cellStyle name="20 % – Zvýraznění2 3 2 3 3 3 2" xfId="11910" xr:uid="{283CBA6A-A356-4626-A49B-F20BDF202145}"/>
    <cellStyle name="20 % – Zvýraznění2 3 2 3 3 3 2 2" xfId="14402" xr:uid="{DBA1B5D6-235F-40E5-9282-A3156DB58E89}"/>
    <cellStyle name="20 % – Zvýraznění2 3 2 3 3 3 3" xfId="13279" xr:uid="{9B5C089D-2C18-40DC-8936-3912CDEB532D}"/>
    <cellStyle name="20 % – Zvýraznění2 3 2 3 3 3 4" xfId="10779" xr:uid="{8FF35DCE-0171-4D14-9327-F0B7304BF6C7}"/>
    <cellStyle name="20 % – Zvýraznění2 3 2 3 3 4" xfId="7146" xr:uid="{00000000-0005-0000-0000-0000E4010000}"/>
    <cellStyle name="20 % – Zvýraznění2 3 2 3 3 4 2" xfId="12122" xr:uid="{FC4CE9C9-0791-4B49-81C4-E6FF2952E6F4}"/>
    <cellStyle name="20 % – Zvýraznění2 3 2 3 3 4 2 2" xfId="14614" xr:uid="{0B2B54BF-2D6D-4F13-AA2F-2460C8937EB4}"/>
    <cellStyle name="20 % – Zvýraznění2 3 2 3 3 4 3" xfId="13491" xr:uid="{558E26EA-26DB-4358-A503-99834D6CD154}"/>
    <cellStyle name="20 % – Zvýraznění2 3 2 3 3 4 4" xfId="10999" xr:uid="{9983B34D-D7AA-4A3E-BD61-3645B317883C}"/>
    <cellStyle name="20 % – Zvýraznění2 3 2 3 3 5" xfId="11251" xr:uid="{067B6A95-D761-4572-A882-A9DD08145545}"/>
    <cellStyle name="20 % – Zvýraznění2 3 2 3 3 5 2" xfId="13743" xr:uid="{10A6E601-687F-41C6-B1B4-4A3BD211E0B0}"/>
    <cellStyle name="20 % – Zvýraznění2 3 2 3 3 6" xfId="8085" xr:uid="{89BD124F-69F3-42A0-BA88-087F7ECCD354}"/>
    <cellStyle name="20 % – Zvýraznění2 3 2 3 3 6 2" xfId="12620" xr:uid="{3640CA98-FAD8-4983-9BC4-C4508E6FD009}"/>
    <cellStyle name="20 % – Zvýraznění2 3 2 3 3 7" xfId="12380" xr:uid="{83D3A27A-5CEB-4399-AF4B-3CC5C9C96ABE}"/>
    <cellStyle name="20 % – Zvýraznění2 3 2 3 3 8" xfId="7793" xr:uid="{607248A9-58EC-4DB3-9BD1-54A8AA3D5127}"/>
    <cellStyle name="20 % – Zvýraznění2 3 2 3 4" xfId="5090" xr:uid="{00000000-0005-0000-0000-0000E5010000}"/>
    <cellStyle name="20 % – Zvýraznění2 3 2 3 4 2" xfId="5988" xr:uid="{00000000-0005-0000-0000-0000E6010000}"/>
    <cellStyle name="20 % – Zvýraznění2 3 2 3 4 2 2" xfId="13822" xr:uid="{8492AB1B-FDFE-4B39-BF18-BC9F8039F273}"/>
    <cellStyle name="20 % – Zvýraznění2 3 2 3 4 2 3" xfId="11330" xr:uid="{96C66585-C1F3-4124-82E0-4A7BAF798250}"/>
    <cellStyle name="20 % – Zvýraznění2 3 2 3 4 3" xfId="6640" xr:uid="{00000000-0005-0000-0000-0000E7010000}"/>
    <cellStyle name="20 % – Zvýraznění2 3 2 3 4 3 2" xfId="12699" xr:uid="{6FB344C0-5188-408F-807D-82E62A4F6832}"/>
    <cellStyle name="20 % – Zvýraznění2 3 2 3 4 4" xfId="7292" xr:uid="{00000000-0005-0000-0000-0000E8010000}"/>
    <cellStyle name="20 % – Zvýraznění2 3 2 3 4 5" xfId="8164" xr:uid="{975EE8AA-1D97-44C6-B930-EC5E10E4C96B}"/>
    <cellStyle name="20 % – Zvýraznění2 3 2 3 5" xfId="5173" xr:uid="{00000000-0005-0000-0000-0000E9010000}"/>
    <cellStyle name="20 % – Zvýraznění2 3 2 3 5 2" xfId="6047" xr:uid="{00000000-0005-0000-0000-0000EA010000}"/>
    <cellStyle name="20 % – Zvýraznění2 3 2 3 5 2 2" xfId="13906" xr:uid="{FF47772F-6021-4D8B-B94F-E0F6EF22536B}"/>
    <cellStyle name="20 % – Zvýraznění2 3 2 3 5 2 3" xfId="11414" xr:uid="{B97BA520-3F22-4D89-8FFD-F4C328948C17}"/>
    <cellStyle name="20 % – Zvýraznění2 3 2 3 5 3" xfId="6699" xr:uid="{00000000-0005-0000-0000-0000EB010000}"/>
    <cellStyle name="20 % – Zvýraznění2 3 2 3 5 3 2" xfId="12783" xr:uid="{D44D7710-0999-4E36-B9D2-439AED12883C}"/>
    <cellStyle name="20 % – Zvýraznění2 3 2 3 5 4" xfId="7351" xr:uid="{00000000-0005-0000-0000-0000EC010000}"/>
    <cellStyle name="20 % – Zvýraznění2 3 2 3 5 5" xfId="8248" xr:uid="{25719A45-282E-4F0F-ABA1-CEF2E496BA70}"/>
    <cellStyle name="20 % – Zvýraznění2 3 2 3 6" xfId="5246" xr:uid="{00000000-0005-0000-0000-0000ED010000}"/>
    <cellStyle name="20 % – Zvýraznění2 3 2 3 6 2" xfId="6107" xr:uid="{00000000-0005-0000-0000-0000EE010000}"/>
    <cellStyle name="20 % – Zvýraznění2 3 2 3 6 2 2" xfId="13989" xr:uid="{55023FA7-5547-455E-BEC4-99C2199CFFDB}"/>
    <cellStyle name="20 % – Zvýraznění2 3 2 3 6 2 3" xfId="11497" xr:uid="{290E4C17-03DD-4E0E-923D-F017ABE27C6A}"/>
    <cellStyle name="20 % – Zvýraznění2 3 2 3 6 3" xfId="6759" xr:uid="{00000000-0005-0000-0000-0000EF010000}"/>
    <cellStyle name="20 % – Zvýraznění2 3 2 3 6 3 2" xfId="12866" xr:uid="{22A88F42-E5E5-49A5-9E28-FE828203134D}"/>
    <cellStyle name="20 % – Zvýraznění2 3 2 3 6 4" xfId="7411" xr:uid="{00000000-0005-0000-0000-0000F0010000}"/>
    <cellStyle name="20 % – Zvýraznění2 3 2 3 6 5" xfId="8347" xr:uid="{07FF3A37-718E-4A92-BCFB-0C1181723210}"/>
    <cellStyle name="20 % – Zvýraznění2 3 2 3 7" xfId="5358" xr:uid="{00000000-0005-0000-0000-0000F1010000}"/>
    <cellStyle name="20 % – Zvýraznění2 3 2 3 7 2" xfId="6173" xr:uid="{00000000-0005-0000-0000-0000F2010000}"/>
    <cellStyle name="20 % – Zvýraznění2 3 2 3 7 2 2" xfId="14238" xr:uid="{3D55D8FB-FB15-4822-86D6-3EBD9CBFD182}"/>
    <cellStyle name="20 % – Zvýraznění2 3 2 3 7 2 3" xfId="11746" xr:uid="{CF7D35C4-58F1-41CA-A311-8F9EC7BEA7E2}"/>
    <cellStyle name="20 % – Zvýraznění2 3 2 3 7 3" xfId="6825" xr:uid="{00000000-0005-0000-0000-0000F3010000}"/>
    <cellStyle name="20 % – Zvýraznění2 3 2 3 7 3 2" xfId="13115" xr:uid="{DAC7828A-9660-4014-B42B-913564D0BA70}"/>
    <cellStyle name="20 % – Zvýraznění2 3 2 3 7 4" xfId="7477" xr:uid="{00000000-0005-0000-0000-0000F4010000}"/>
    <cellStyle name="20 % – Zvýraznění2 3 2 3 7 5" xfId="10215" xr:uid="{F157CE78-1D8A-4EAB-B9D7-0FF815306465}"/>
    <cellStyle name="20 % – Zvýraznění2 3 2 3 8" xfId="5574" xr:uid="{00000000-0005-0000-0000-0000F5010000}"/>
    <cellStyle name="20 % – Zvýraznění2 3 2 3 8 2" xfId="6231" xr:uid="{00000000-0005-0000-0000-0000F6010000}"/>
    <cellStyle name="20 % – Zvýraznění2 3 2 3 8 2 2" xfId="14485" xr:uid="{58427619-0FB2-498A-9964-2CD2F988DE2B}"/>
    <cellStyle name="20 % – Zvýraznění2 3 2 3 8 2 3" xfId="11993" xr:uid="{6A545AA6-423D-4EFF-87F0-5E6F32055A12}"/>
    <cellStyle name="20 % – Zvýraznění2 3 2 3 8 3" xfId="6883" xr:uid="{00000000-0005-0000-0000-0000F7010000}"/>
    <cellStyle name="20 % – Zvýraznění2 3 2 3 8 3 2" xfId="13362" xr:uid="{9F886418-82F6-4A3A-9693-967E300295C5}"/>
    <cellStyle name="20 % – Zvýraznění2 3 2 3 8 4" xfId="7535" xr:uid="{00000000-0005-0000-0000-0000F8010000}"/>
    <cellStyle name="20 % – Zvýraznění2 3 2 3 8 5" xfId="10868" xr:uid="{F0538059-6373-495D-802E-733207709CFC}"/>
    <cellStyle name="20 % – Zvýraznění2 3 2 3 9" xfId="5661" xr:uid="{00000000-0005-0000-0000-0000F9010000}"/>
    <cellStyle name="20 % – Zvýraznění2 3 2 3 9 2" xfId="13570" xr:uid="{E3B047C9-F91C-479F-8198-58846235191E}"/>
    <cellStyle name="20 % – Zvýraznění2 3 2 3 9 3" xfId="11078" xr:uid="{8F39C03A-1A3A-4E59-915E-B98EDBB27D9D}"/>
    <cellStyle name="20 % – Zvýraznění2 3 2 4" xfId="63" xr:uid="{00000000-0005-0000-0000-0000FA010000}"/>
    <cellStyle name="20 % – Zvýraznění2 3 2 4 10" xfId="12208" xr:uid="{26CD8581-CE79-4202-BCA6-130A9EC16665}"/>
    <cellStyle name="20 % – Zvýraznění2 3 2 4 11" xfId="7619" xr:uid="{057D0448-B09C-463F-B6D4-00002A3FC8DB}"/>
    <cellStyle name="20 % – Zvýraznění2 3 2 4 2" xfId="4652" xr:uid="{00000000-0005-0000-0000-0000FB010000}"/>
    <cellStyle name="20 % – Zvýraznění2 3 2 4 2 2" xfId="5760" xr:uid="{00000000-0005-0000-0000-0000FC010000}"/>
    <cellStyle name="20 % – Zvýraznění2 3 2 4 2 2 2" xfId="11581" xr:uid="{B63CCD4C-14F6-413A-A96F-60D01179D9A9}"/>
    <cellStyle name="20 % – Zvýraznění2 3 2 4 2 2 2 2" xfId="14073" xr:uid="{C2A626A4-E7BC-4C07-9543-40A4570A7849}"/>
    <cellStyle name="20 % – Zvýraznění2 3 2 4 2 2 3" xfId="12950" xr:uid="{88EFCCBE-9DB1-4FE1-900B-6A9E381D5E23}"/>
    <cellStyle name="20 % – Zvýraznění2 3 2 4 2 2 4" xfId="10019" xr:uid="{DFD9CBD6-ECF6-45FB-BCEF-A4B92C9A8E3A}"/>
    <cellStyle name="20 % – Zvýraznění2 3 2 4 2 3" xfId="6412" xr:uid="{00000000-0005-0000-0000-0000FD010000}"/>
    <cellStyle name="20 % – Zvýraznění2 3 2 4 2 3 2" xfId="11828" xr:uid="{0AD07F75-E5A2-4754-9228-0DAD85131BF7}"/>
    <cellStyle name="20 % – Zvýraznění2 3 2 4 2 3 2 2" xfId="14320" xr:uid="{F96D775D-14E5-4573-92BD-0AEF5DB17468}"/>
    <cellStyle name="20 % – Zvýraznění2 3 2 4 2 3 3" xfId="13197" xr:uid="{21B3E1BA-4C64-4B11-835A-484043FF157B}"/>
    <cellStyle name="20 % – Zvýraznění2 3 2 4 2 3 4" xfId="10663" xr:uid="{8F225F05-E93F-4E94-A34F-8756F112CCF4}"/>
    <cellStyle name="20 % – Zvýraznění2 3 2 4 2 4" xfId="7064" xr:uid="{00000000-0005-0000-0000-0000FE010000}"/>
    <cellStyle name="20 % – Zvýraznění2 3 2 4 2 4 2" xfId="12123" xr:uid="{E9126A6E-5312-4AEA-84D6-09CD343F461A}"/>
    <cellStyle name="20 % – Zvýraznění2 3 2 4 2 4 2 2" xfId="14615" xr:uid="{A45D2586-F397-4C7C-B882-A348800F873E}"/>
    <cellStyle name="20 % – Zvýraznění2 3 2 4 2 4 3" xfId="13492" xr:uid="{03D95640-E8C8-4F68-956F-B9DFD1D666DD}"/>
    <cellStyle name="20 % – Zvýraznění2 3 2 4 2 4 4" xfId="11000" xr:uid="{CF63A6C7-8D09-476D-B7EF-A68AD5962614}"/>
    <cellStyle name="20 % – Zvýraznění2 3 2 4 2 5" xfId="11252" xr:uid="{72336E87-C751-416F-B622-1259D5B6F633}"/>
    <cellStyle name="20 % – Zvýraznění2 3 2 4 2 5 2" xfId="13744" xr:uid="{1F13A067-FDBF-49A9-A029-C4FCD8DEA502}"/>
    <cellStyle name="20 % – Zvýraznění2 3 2 4 2 6" xfId="8086" xr:uid="{51D703E5-48B7-4F94-990E-3DAEDA26A3AA}"/>
    <cellStyle name="20 % – Zvýraznění2 3 2 4 2 6 2" xfId="12621" xr:uid="{04AD7245-32B9-4991-B084-30286165B989}"/>
    <cellStyle name="20 % – Zvýraznění2 3 2 4 2 7" xfId="12381" xr:uid="{A9F151D9-16B1-48BF-96BC-52E0BE4B9BE5}"/>
    <cellStyle name="20 % – Zvýraznění2 3 2 4 2 8" xfId="7794" xr:uid="{85ABD0A9-23D6-4DDB-B016-A930150FAB5A}"/>
    <cellStyle name="20 % – Zvýraznění2 3 2 4 3" xfId="4769" xr:uid="{00000000-0005-0000-0000-0000FF010000}"/>
    <cellStyle name="20 % – Zvýraznění2 3 2 4 3 2" xfId="5843" xr:uid="{00000000-0005-0000-0000-000000020000}"/>
    <cellStyle name="20 % – Zvýraznění2 3 2 4 3 2 2" xfId="11664" xr:uid="{DDDE09AE-CC74-46C8-B51E-BE9F332DE12A}"/>
    <cellStyle name="20 % – Zvýraznění2 3 2 4 3 2 2 2" xfId="14156" xr:uid="{01039D21-5FEF-4B3D-A554-985D0A9CA8AE}"/>
    <cellStyle name="20 % – Zvýraznění2 3 2 4 3 2 3" xfId="13033" xr:uid="{32E8DD3F-93F8-4A40-A562-C18EF6EB3553}"/>
    <cellStyle name="20 % – Zvýraznění2 3 2 4 3 2 4" xfId="10133" xr:uid="{6C19C8DF-213A-4CC2-8B63-7C070E72045C}"/>
    <cellStyle name="20 % – Zvýraznění2 3 2 4 3 3" xfId="6495" xr:uid="{00000000-0005-0000-0000-000001020000}"/>
    <cellStyle name="20 % – Zvýraznění2 3 2 4 3 3 2" xfId="11911" xr:uid="{8D4CD95B-DCEC-4376-9BBC-4ED7F85E769B}"/>
    <cellStyle name="20 % – Zvýraznění2 3 2 4 3 3 2 2" xfId="14403" xr:uid="{58FF341C-72D7-483C-84CE-BF77975A4244}"/>
    <cellStyle name="20 % – Zvýraznění2 3 2 4 3 3 3" xfId="13280" xr:uid="{382E49A2-D743-4ED5-816F-89ED2641A9DA}"/>
    <cellStyle name="20 % – Zvýraznění2 3 2 4 3 3 4" xfId="10780" xr:uid="{8D98DCC3-6E17-4CB8-9794-BF672B83087D}"/>
    <cellStyle name="20 % – Zvýraznění2 3 2 4 3 4" xfId="7147" xr:uid="{00000000-0005-0000-0000-000002020000}"/>
    <cellStyle name="20 % – Zvýraznění2 3 2 4 3 4 2" xfId="13823" xr:uid="{B15C4E1C-FED2-4656-ABD9-D8FED7B46DC4}"/>
    <cellStyle name="20 % – Zvýraznění2 3 2 4 3 4 3" xfId="11331" xr:uid="{52E214F8-754B-4889-ABC6-2F02BA5146CD}"/>
    <cellStyle name="20 % – Zvýraznění2 3 2 4 3 5" xfId="12700" xr:uid="{AEC5D37A-A871-4708-A689-789924F65B12}"/>
    <cellStyle name="20 % – Zvýraznění2 3 2 4 3 6" xfId="8165" xr:uid="{ADE185AC-67E8-4703-AA46-7A701317105B}"/>
    <cellStyle name="20 % – Zvýraznění2 3 2 4 4" xfId="5575" xr:uid="{00000000-0005-0000-0000-000003020000}"/>
    <cellStyle name="20 % – Zvýraznění2 3 2 4 4 2" xfId="6232" xr:uid="{00000000-0005-0000-0000-000004020000}"/>
    <cellStyle name="20 % – Zvýraznění2 3 2 4 4 2 2" xfId="13907" xr:uid="{22DB33BA-46C9-4993-BA23-A685FF517853}"/>
    <cellStyle name="20 % – Zvýraznění2 3 2 4 4 2 3" xfId="11415" xr:uid="{DB3E0A30-9B1C-4167-A46D-CDB6B43BDA17}"/>
    <cellStyle name="20 % – Zvýraznění2 3 2 4 4 3" xfId="6884" xr:uid="{00000000-0005-0000-0000-000005020000}"/>
    <cellStyle name="20 % – Zvýraznění2 3 2 4 4 3 2" xfId="12784" xr:uid="{7C0192CC-723C-4446-96C0-83DA6145436D}"/>
    <cellStyle name="20 % – Zvýraznění2 3 2 4 4 4" xfId="7536" xr:uid="{00000000-0005-0000-0000-000006020000}"/>
    <cellStyle name="20 % – Zvýraznění2 3 2 4 4 5" xfId="8249" xr:uid="{8FC654BA-27AB-42A5-982B-325EFF40D2A7}"/>
    <cellStyle name="20 % – Zvýraznění2 3 2 4 5" xfId="5662" xr:uid="{00000000-0005-0000-0000-000007020000}"/>
    <cellStyle name="20 % – Zvýraznění2 3 2 4 5 2" xfId="11498" xr:uid="{EA5A8B26-87A2-4E7E-9260-D31D95DAC272}"/>
    <cellStyle name="20 % – Zvýraznění2 3 2 4 5 2 2" xfId="13990" xr:uid="{C69CBBD0-D3B9-48A2-8109-1F8C813A2657}"/>
    <cellStyle name="20 % – Zvýraznění2 3 2 4 5 3" xfId="12867" xr:uid="{2A094532-06DD-4A5D-A690-EAD0E078D90C}"/>
    <cellStyle name="20 % – Zvýraznění2 3 2 4 5 4" xfId="8348" xr:uid="{0636EC4A-5BDC-427B-A31F-2164DE51C87A}"/>
    <cellStyle name="20 % – Zvýraznění2 3 2 4 6" xfId="6319" xr:uid="{00000000-0005-0000-0000-000008020000}"/>
    <cellStyle name="20 % – Zvýraznění2 3 2 4 6 2" xfId="11747" xr:uid="{33B0857C-77EA-43B1-9D27-F0A630A0E03D}"/>
    <cellStyle name="20 % – Zvýraznění2 3 2 4 6 2 2" xfId="14239" xr:uid="{95DA720B-62EF-4BC1-B5E4-AE070ECB7D81}"/>
    <cellStyle name="20 % – Zvýraznění2 3 2 4 6 3" xfId="13116" xr:uid="{16596AE4-58E9-4819-89AC-CEC96F573DE3}"/>
    <cellStyle name="20 % – Zvýraznění2 3 2 4 6 4" xfId="10216" xr:uid="{31F6FABD-A87C-4E28-B9EB-C118A15E0168}"/>
    <cellStyle name="20 % – Zvýraznění2 3 2 4 7" xfId="6971" xr:uid="{00000000-0005-0000-0000-000009020000}"/>
    <cellStyle name="20 % – Zvýraznění2 3 2 4 7 2" xfId="11994" xr:uid="{B35F1DE8-C3F3-4D85-96DD-0B49A07EA581}"/>
    <cellStyle name="20 % – Zvýraznění2 3 2 4 7 2 2" xfId="14486" xr:uid="{5E2768C1-BE74-46B8-A18E-6D10770A6699}"/>
    <cellStyle name="20 % – Zvýraznění2 3 2 4 7 3" xfId="13363" xr:uid="{4E09919A-6778-44D2-9FF5-40E48C6F3046}"/>
    <cellStyle name="20 % – Zvýraznění2 3 2 4 7 4" xfId="10869" xr:uid="{9512C477-86AF-4B77-94CB-994DC73E95FD}"/>
    <cellStyle name="20 % – Zvýraznění2 3 2 4 8" xfId="11079" xr:uid="{9B34F4A8-FD08-4F7B-A6C9-71DEDD449F56}"/>
    <cellStyle name="20 % – Zvýraznění2 3 2 4 8 2" xfId="13571" xr:uid="{A5F967E3-8F2C-487F-B472-136261DA3C68}"/>
    <cellStyle name="20 % – Zvýraznění2 3 2 4 9" xfId="7871" xr:uid="{76DC34E6-255D-4020-8B4B-D7687AC2F9D0}"/>
    <cellStyle name="20 % – Zvýraznění2 3 2 4 9 2" xfId="12458" xr:uid="{3066ED77-48BA-4F2E-88DB-808493B1A45B}"/>
    <cellStyle name="20 % – Zvýraznění2 3 2 5" xfId="64" xr:uid="{00000000-0005-0000-0000-00000A020000}"/>
    <cellStyle name="20 % – Zvýraznění2 3 2 5 10" xfId="12209" xr:uid="{6B531C86-3D20-4CD2-9F06-DB1187353D03}"/>
    <cellStyle name="20 % – Zvýraznění2 3 2 5 11" xfId="7620" xr:uid="{7B6B6051-AF9F-44B8-8D1A-65169DFAC869}"/>
    <cellStyle name="20 % – Zvýraznění2 3 2 5 2" xfId="4653" xr:uid="{00000000-0005-0000-0000-00000B020000}"/>
    <cellStyle name="20 % – Zvýraznění2 3 2 5 2 2" xfId="5761" xr:uid="{00000000-0005-0000-0000-00000C020000}"/>
    <cellStyle name="20 % – Zvýraznění2 3 2 5 2 2 2" xfId="11582" xr:uid="{04924A43-A0A0-4746-B5B8-8B62D8355C81}"/>
    <cellStyle name="20 % – Zvýraznění2 3 2 5 2 2 2 2" xfId="14074" xr:uid="{975C68AA-2369-425F-A301-CC1B61711B95}"/>
    <cellStyle name="20 % – Zvýraznění2 3 2 5 2 2 3" xfId="12951" xr:uid="{24A584F4-95E4-4355-BD1C-31763FF10E74}"/>
    <cellStyle name="20 % – Zvýraznění2 3 2 5 2 2 4" xfId="10020" xr:uid="{25426BB1-99EA-4B5B-83B7-4BF637C6DE50}"/>
    <cellStyle name="20 % – Zvýraznění2 3 2 5 2 3" xfId="6413" xr:uid="{00000000-0005-0000-0000-00000D020000}"/>
    <cellStyle name="20 % – Zvýraznění2 3 2 5 2 3 2" xfId="11829" xr:uid="{67AE7973-887A-4DB8-8129-E614A834FB77}"/>
    <cellStyle name="20 % – Zvýraznění2 3 2 5 2 3 2 2" xfId="14321" xr:uid="{C4189CBD-B13D-4527-A51F-D5FCA6C41AF9}"/>
    <cellStyle name="20 % – Zvýraznění2 3 2 5 2 3 3" xfId="13198" xr:uid="{77EEB606-C298-47D1-84F0-E3EBC694834A}"/>
    <cellStyle name="20 % – Zvýraznění2 3 2 5 2 3 4" xfId="10664" xr:uid="{09A1C327-EEE4-462D-AD87-6841BA0C6D42}"/>
    <cellStyle name="20 % – Zvýraznění2 3 2 5 2 4" xfId="7065" xr:uid="{00000000-0005-0000-0000-00000E020000}"/>
    <cellStyle name="20 % – Zvýraznění2 3 2 5 2 4 2" xfId="12124" xr:uid="{579F7954-D294-4DE4-BED8-12482E6C61FE}"/>
    <cellStyle name="20 % – Zvýraznění2 3 2 5 2 4 2 2" xfId="14616" xr:uid="{5A34A690-B4D2-4C52-A7F8-8798EE30A0D4}"/>
    <cellStyle name="20 % – Zvýraznění2 3 2 5 2 4 3" xfId="13493" xr:uid="{FD02E389-39B1-47B3-882E-A6D9D24A29B7}"/>
    <cellStyle name="20 % – Zvýraznění2 3 2 5 2 4 4" xfId="11001" xr:uid="{3DE13E5A-F8C8-4475-8971-342C9360BB9B}"/>
    <cellStyle name="20 % – Zvýraznění2 3 2 5 2 5" xfId="11253" xr:uid="{630AEDFD-23F9-4BA7-9417-E614B879FAEC}"/>
    <cellStyle name="20 % – Zvýraznění2 3 2 5 2 5 2" xfId="13745" xr:uid="{57488123-5EAB-40BA-A19C-A084FCD4A475}"/>
    <cellStyle name="20 % – Zvýraznění2 3 2 5 2 6" xfId="8087" xr:uid="{E5249A9A-34AA-4E5D-A146-CC8CAE27D4E7}"/>
    <cellStyle name="20 % – Zvýraznění2 3 2 5 2 6 2" xfId="12622" xr:uid="{9B74F6FE-AA0B-420D-BB5E-2CE9EE250052}"/>
    <cellStyle name="20 % – Zvýraznění2 3 2 5 2 7" xfId="12382" xr:uid="{9C16B437-BBB0-4104-9305-556620DBF261}"/>
    <cellStyle name="20 % – Zvýraznění2 3 2 5 2 8" xfId="7795" xr:uid="{30188B85-515F-4AF7-A3C3-52A201887810}"/>
    <cellStyle name="20 % – Zvýraznění2 3 2 5 3" xfId="4770" xr:uid="{00000000-0005-0000-0000-00000F020000}"/>
    <cellStyle name="20 % – Zvýraznění2 3 2 5 3 2" xfId="5844" xr:uid="{00000000-0005-0000-0000-000010020000}"/>
    <cellStyle name="20 % – Zvýraznění2 3 2 5 3 2 2" xfId="11665" xr:uid="{F154C08E-4F7B-4D92-9055-5B4800F1FFDE}"/>
    <cellStyle name="20 % – Zvýraznění2 3 2 5 3 2 2 2" xfId="14157" xr:uid="{5F3DB631-AEB0-4048-9278-37EBC052A83E}"/>
    <cellStyle name="20 % – Zvýraznění2 3 2 5 3 2 3" xfId="13034" xr:uid="{BEA1C3B5-12FF-4228-A4F8-F1D69F386B7E}"/>
    <cellStyle name="20 % – Zvýraznění2 3 2 5 3 2 4" xfId="10134" xr:uid="{ED480819-A5FF-41E9-AAFB-446B5ACEBE06}"/>
    <cellStyle name="20 % – Zvýraznění2 3 2 5 3 3" xfId="6496" xr:uid="{00000000-0005-0000-0000-000011020000}"/>
    <cellStyle name="20 % – Zvýraznění2 3 2 5 3 3 2" xfId="11912" xr:uid="{8E02C44E-ACF8-4C7D-98B9-CD6F5796CE7A}"/>
    <cellStyle name="20 % – Zvýraznění2 3 2 5 3 3 2 2" xfId="14404" xr:uid="{65C43EF1-AD77-41AC-8162-23660BB77110}"/>
    <cellStyle name="20 % – Zvýraznění2 3 2 5 3 3 3" xfId="13281" xr:uid="{860FD700-CBBB-45F2-A56A-49D4F69CD615}"/>
    <cellStyle name="20 % – Zvýraznění2 3 2 5 3 3 4" xfId="10781" xr:uid="{F656B05C-3F56-4E29-A252-E736263AACA9}"/>
    <cellStyle name="20 % – Zvýraznění2 3 2 5 3 4" xfId="7148" xr:uid="{00000000-0005-0000-0000-000012020000}"/>
    <cellStyle name="20 % – Zvýraznění2 3 2 5 3 4 2" xfId="13824" xr:uid="{6024926D-FD59-46BD-9D6F-C0E5AC09A123}"/>
    <cellStyle name="20 % – Zvýraznění2 3 2 5 3 4 3" xfId="11332" xr:uid="{519926D1-5E4A-4823-B824-D7F580CB8601}"/>
    <cellStyle name="20 % – Zvýraznění2 3 2 5 3 5" xfId="12701" xr:uid="{9E38983B-DA62-44FF-855E-1062859E474F}"/>
    <cellStyle name="20 % – Zvýraznění2 3 2 5 3 6" xfId="8166" xr:uid="{588044A0-4DC4-48F9-84AC-E5FE279C22FB}"/>
    <cellStyle name="20 % – Zvýraznění2 3 2 5 4" xfId="5576" xr:uid="{00000000-0005-0000-0000-000013020000}"/>
    <cellStyle name="20 % – Zvýraznění2 3 2 5 4 2" xfId="6233" xr:uid="{00000000-0005-0000-0000-000014020000}"/>
    <cellStyle name="20 % – Zvýraznění2 3 2 5 4 2 2" xfId="13908" xr:uid="{EAF48064-8D78-46EC-99C1-A8EEB43271CE}"/>
    <cellStyle name="20 % – Zvýraznění2 3 2 5 4 2 3" xfId="11416" xr:uid="{9DA78796-F88D-43C2-BBCD-9C883C3247D6}"/>
    <cellStyle name="20 % – Zvýraznění2 3 2 5 4 3" xfId="6885" xr:uid="{00000000-0005-0000-0000-000015020000}"/>
    <cellStyle name="20 % – Zvýraznění2 3 2 5 4 3 2" xfId="12785" xr:uid="{78D4A616-BF58-425B-84CA-0D9AB357F705}"/>
    <cellStyle name="20 % – Zvýraznění2 3 2 5 4 4" xfId="7537" xr:uid="{00000000-0005-0000-0000-000016020000}"/>
    <cellStyle name="20 % – Zvýraznění2 3 2 5 4 5" xfId="8250" xr:uid="{6F6501D8-D323-4D2E-96C7-62F3C8C1FBE1}"/>
    <cellStyle name="20 % – Zvýraznění2 3 2 5 5" xfId="5663" xr:uid="{00000000-0005-0000-0000-000017020000}"/>
    <cellStyle name="20 % – Zvýraznění2 3 2 5 5 2" xfId="11499" xr:uid="{91556CAC-B4BF-490C-A771-32BB88CE9281}"/>
    <cellStyle name="20 % – Zvýraznění2 3 2 5 5 2 2" xfId="13991" xr:uid="{E764A99D-B9CC-4536-8662-6E547A9A7AA0}"/>
    <cellStyle name="20 % – Zvýraznění2 3 2 5 5 3" xfId="12868" xr:uid="{CB784A09-46F9-43F8-9FB8-91C54DDF6CA3}"/>
    <cellStyle name="20 % – Zvýraznění2 3 2 5 5 4" xfId="8349" xr:uid="{A21DF7DF-42AC-4157-8E91-FD13A584791C}"/>
    <cellStyle name="20 % – Zvýraznění2 3 2 5 6" xfId="6320" xr:uid="{00000000-0005-0000-0000-000018020000}"/>
    <cellStyle name="20 % – Zvýraznění2 3 2 5 6 2" xfId="11748" xr:uid="{337D6601-9AEB-443F-B1C8-48372DFCFAF1}"/>
    <cellStyle name="20 % – Zvýraznění2 3 2 5 6 2 2" xfId="14240" xr:uid="{FD923015-4087-4AB4-8E8B-CEC54878AF64}"/>
    <cellStyle name="20 % – Zvýraznění2 3 2 5 6 3" xfId="13117" xr:uid="{C0DC636A-98B4-47E0-BA02-17926C6D4403}"/>
    <cellStyle name="20 % – Zvýraznění2 3 2 5 6 4" xfId="10217" xr:uid="{D7FE8089-95AA-45D1-AF09-FBEF410A2F54}"/>
    <cellStyle name="20 % – Zvýraznění2 3 2 5 7" xfId="6972" xr:uid="{00000000-0005-0000-0000-000019020000}"/>
    <cellStyle name="20 % – Zvýraznění2 3 2 5 7 2" xfId="11995" xr:uid="{6697BA75-EF4E-4A94-967A-B755A6081DAC}"/>
    <cellStyle name="20 % – Zvýraznění2 3 2 5 7 2 2" xfId="14487" xr:uid="{B82188B7-20A7-4A68-8642-A797031FCBF4}"/>
    <cellStyle name="20 % – Zvýraznění2 3 2 5 7 3" xfId="13364" xr:uid="{D8E399FB-6AA4-4AE6-A03F-F2B99DE2B0A4}"/>
    <cellStyle name="20 % – Zvýraznění2 3 2 5 7 4" xfId="10870" xr:uid="{0EB35FA2-62EB-48AA-83FD-BE49A73B84BA}"/>
    <cellStyle name="20 % – Zvýraznění2 3 2 5 8" xfId="11080" xr:uid="{F4DE56E8-4A09-446D-90A4-DEE359D8C84A}"/>
    <cellStyle name="20 % – Zvýraznění2 3 2 5 8 2" xfId="13572" xr:uid="{1DA2808D-2AFF-4206-8103-3BAFF7D77EEA}"/>
    <cellStyle name="20 % – Zvýraznění2 3 2 5 9" xfId="7872" xr:uid="{9137F400-13AB-4444-A996-295B9D63F1F3}"/>
    <cellStyle name="20 % – Zvýraznění2 3 2 5 9 2" xfId="12459" xr:uid="{20D5848B-34E7-4DE6-8B90-85E136AD7E6B}"/>
    <cellStyle name="20 % – Zvýraznění2 3 2 6" xfId="4650" xr:uid="{00000000-0005-0000-0000-00001A020000}"/>
    <cellStyle name="20 % – Zvýraznění2 3 2 6 2" xfId="5758" xr:uid="{00000000-0005-0000-0000-00001B020000}"/>
    <cellStyle name="20 % – Zvýraznění2 3 2 6 2 2" xfId="11579" xr:uid="{0DC4094C-CC58-45A5-A3CE-38921E90455A}"/>
    <cellStyle name="20 % – Zvýraznění2 3 2 6 2 2 2" xfId="14071" xr:uid="{539D4063-00F8-430D-B7B3-F46CDFDD9E75}"/>
    <cellStyle name="20 % – Zvýraznění2 3 2 6 2 3" xfId="12948" xr:uid="{796B5641-478A-44C2-9A83-B4971B5EDB53}"/>
    <cellStyle name="20 % – Zvýraznění2 3 2 6 2 4" xfId="10017" xr:uid="{FF805E27-4805-44F1-904A-BE212F6B7713}"/>
    <cellStyle name="20 % – Zvýraznění2 3 2 6 3" xfId="6410" xr:uid="{00000000-0005-0000-0000-00001C020000}"/>
    <cellStyle name="20 % – Zvýraznění2 3 2 6 3 2" xfId="11826" xr:uid="{493AB6C6-D64E-4D94-AD80-9CB1CFE1B87E}"/>
    <cellStyle name="20 % – Zvýraznění2 3 2 6 3 2 2" xfId="14318" xr:uid="{412A51B5-77BF-4B33-BB10-4EAE2ABA1511}"/>
    <cellStyle name="20 % – Zvýraznění2 3 2 6 3 3" xfId="13195" xr:uid="{D6C17FA8-D6A9-40ED-99F0-88ABDA08B60F}"/>
    <cellStyle name="20 % – Zvýraznění2 3 2 6 3 4" xfId="10661" xr:uid="{649CA212-D37A-4FF2-9947-7FB568D79536}"/>
    <cellStyle name="20 % – Zvýraznění2 3 2 6 4" xfId="7062" xr:uid="{00000000-0005-0000-0000-00001D020000}"/>
    <cellStyle name="20 % – Zvýraznění2 3 2 6 4 2" xfId="12064" xr:uid="{5DB89C86-4F20-46BB-8172-0FF606F8149A}"/>
    <cellStyle name="20 % – Zvýraznění2 3 2 6 4 2 2" xfId="14556" xr:uid="{B126D8AE-834B-4980-B854-791C1C03F226}"/>
    <cellStyle name="20 % – Zvýraznění2 3 2 6 4 3" xfId="13433" xr:uid="{287F8D0B-F840-48BC-90E9-0DFD1197783E}"/>
    <cellStyle name="20 % – Zvýraznění2 3 2 6 4 4" xfId="10941" xr:uid="{56A31607-D64B-49FD-9808-0E6D61EE17F5}"/>
    <cellStyle name="20 % – Zvýraznění2 3 2 6 5" xfId="11193" xr:uid="{EDA86FFB-C43C-477E-9936-FD52AADF45A0}"/>
    <cellStyle name="20 % – Zvýraznění2 3 2 6 5 2" xfId="13685" xr:uid="{E635066B-802F-4314-8024-2010E46ACBE4}"/>
    <cellStyle name="20 % – Zvýraznění2 3 2 6 6" xfId="8027" xr:uid="{6BDA293D-205E-48D1-9993-FC6F314DF0C4}"/>
    <cellStyle name="20 % – Zvýraznění2 3 2 6 6 2" xfId="12562" xr:uid="{3653C078-C1DF-4550-A173-5ED15A31103B}"/>
    <cellStyle name="20 % – Zvýraznění2 3 2 6 7" xfId="12322" xr:uid="{B7E210CB-DB54-4B27-99B8-308B70BB7799}"/>
    <cellStyle name="20 % – Zvýraznění2 3 2 6 8" xfId="7735" xr:uid="{DAD57162-B77D-4678-BF28-5A26343B50B8}"/>
    <cellStyle name="20 % – Zvýraznění2 3 2 7" xfId="4767" xr:uid="{00000000-0005-0000-0000-00001E020000}"/>
    <cellStyle name="20 % – Zvýraznění2 3 2 7 2" xfId="5841" xr:uid="{00000000-0005-0000-0000-00001F020000}"/>
    <cellStyle name="20 % – Zvýraznění2 3 2 7 2 2" xfId="11662" xr:uid="{42B05A13-E30A-477F-BC3F-0552F22BE055}"/>
    <cellStyle name="20 % – Zvýraznění2 3 2 7 2 2 2" xfId="14154" xr:uid="{525996FD-4838-4B7E-BEE4-C4918D030DBB}"/>
    <cellStyle name="20 % – Zvýraznění2 3 2 7 2 3" xfId="13031" xr:uid="{BF9A7243-955B-46C0-A665-ECDF1CADD594}"/>
    <cellStyle name="20 % – Zvýraznění2 3 2 7 2 4" xfId="10131" xr:uid="{9453BA98-0095-418A-A22A-FC117610243F}"/>
    <cellStyle name="20 % – Zvýraznění2 3 2 7 3" xfId="6493" xr:uid="{00000000-0005-0000-0000-000020020000}"/>
    <cellStyle name="20 % – Zvýraznění2 3 2 7 3 2" xfId="11909" xr:uid="{999D8474-5B99-4B17-8C82-6011A9A180E6}"/>
    <cellStyle name="20 % – Zvýraznění2 3 2 7 3 2 2" xfId="14401" xr:uid="{B1BB5141-06A1-4729-A567-2CBD428C1D88}"/>
    <cellStyle name="20 % – Zvýraznění2 3 2 7 3 3" xfId="13278" xr:uid="{0E6110E8-0285-4B5A-A6B2-20D3717E01D2}"/>
    <cellStyle name="20 % – Zvýraznění2 3 2 7 3 4" xfId="10778" xr:uid="{7D059588-98D3-4986-8C46-E27693D84D7D}"/>
    <cellStyle name="20 % – Zvýraznění2 3 2 7 4" xfId="7145" xr:uid="{00000000-0005-0000-0000-000021020000}"/>
    <cellStyle name="20 % – Zvýraznění2 3 2 7 4 2" xfId="12121" xr:uid="{B510DA33-1653-4E2A-A46A-F2791FFD6E7B}"/>
    <cellStyle name="20 % – Zvýraznění2 3 2 7 4 2 2" xfId="14613" xr:uid="{C76862B0-D0B2-4DC6-AC2C-36318B2F5A33}"/>
    <cellStyle name="20 % – Zvýraznění2 3 2 7 4 3" xfId="13490" xr:uid="{83182DDC-A558-4B99-8963-D5C6A4D5F17A}"/>
    <cellStyle name="20 % – Zvýraznění2 3 2 7 4 4" xfId="10998" xr:uid="{EB9E4618-D522-40D2-AD24-A5D5F501FFCA}"/>
    <cellStyle name="20 % – Zvýraznění2 3 2 7 5" xfId="11250" xr:uid="{3F3FCD58-2020-4AE0-AB65-ED17BFD3BE12}"/>
    <cellStyle name="20 % – Zvýraznění2 3 2 7 5 2" xfId="13742" xr:uid="{ACD312DD-570D-46F9-9430-377CF0DBD3AD}"/>
    <cellStyle name="20 % – Zvýraznění2 3 2 7 6" xfId="8084" xr:uid="{2E6B50D3-C1FB-49D3-A332-37A4634EF7F0}"/>
    <cellStyle name="20 % – Zvýraznění2 3 2 7 6 2" xfId="12619" xr:uid="{5CC0256D-08D6-444D-A7BD-3B009F35719F}"/>
    <cellStyle name="20 % – Zvýraznění2 3 2 7 7" xfId="12379" xr:uid="{6D7F463F-D9BF-4769-B148-59137291446E}"/>
    <cellStyle name="20 % – Zvýraznění2 3 2 7 8" xfId="7792" xr:uid="{4479D902-8F70-4D35-AE92-43EBAA9D80F5}"/>
    <cellStyle name="20 % – Zvýraznění2 3 2 8" xfId="5573" xr:uid="{00000000-0005-0000-0000-000022020000}"/>
    <cellStyle name="20 % – Zvýraznění2 3 2 8 2" xfId="6230" xr:uid="{00000000-0005-0000-0000-000023020000}"/>
    <cellStyle name="20 % – Zvýraznění2 3 2 8 2 2" xfId="13821" xr:uid="{A7340150-09E8-47B2-B236-40D9E7E36378}"/>
    <cellStyle name="20 % – Zvýraznění2 3 2 8 2 3" xfId="11329" xr:uid="{30D5672A-D72D-40FB-A087-4D3C2D6E707F}"/>
    <cellStyle name="20 % – Zvýraznění2 3 2 8 3" xfId="6882" xr:uid="{00000000-0005-0000-0000-000024020000}"/>
    <cellStyle name="20 % – Zvýraznění2 3 2 8 3 2" xfId="12698" xr:uid="{D492E90D-7941-4258-9B18-9A6609801A8B}"/>
    <cellStyle name="20 % – Zvýraznění2 3 2 8 4" xfId="7534" xr:uid="{00000000-0005-0000-0000-000025020000}"/>
    <cellStyle name="20 % – Zvýraznění2 3 2 8 5" xfId="8163" xr:uid="{D776BFCA-70C0-465D-B2A6-DA8DB8C939A5}"/>
    <cellStyle name="20 % – Zvýraznění2 3 2 9" xfId="5660" xr:uid="{00000000-0005-0000-0000-000026020000}"/>
    <cellStyle name="20 % – Zvýraznění2 3 2 9 2" xfId="11413" xr:uid="{B67B7E6F-09DC-44DC-BE5E-C6610AEF6997}"/>
    <cellStyle name="20 % – Zvýraznění2 3 2 9 2 2" xfId="13905" xr:uid="{50E7D5AA-D9D9-403E-BAB3-390ABFC6EE0D}"/>
    <cellStyle name="20 % – Zvýraznění2 3 2 9 3" xfId="12782" xr:uid="{CD31A1F2-B5BC-406D-90EF-52C502EBD3D7}"/>
    <cellStyle name="20 % – Zvýraznění2 3 2 9 4" xfId="8247" xr:uid="{AEFA8948-A6F2-4D63-901D-1D2C8ACB5FB7}"/>
    <cellStyle name="20 % – Zvýraznění2 3 3" xfId="65" xr:uid="{00000000-0005-0000-0000-000027020000}"/>
    <cellStyle name="20 % – Zvýraznění2 3 3 10" xfId="12210" xr:uid="{5A874F85-4473-4B84-B3AA-B006E42CE7C5}"/>
    <cellStyle name="20 % – Zvýraznění2 3 3 11" xfId="7621" xr:uid="{CAE671FF-797C-46D7-8599-D5B805AE37FB}"/>
    <cellStyle name="20 % – Zvýraznění2 3 3 2" xfId="4654" xr:uid="{00000000-0005-0000-0000-000028020000}"/>
    <cellStyle name="20 % – Zvýraznění2 3 3 2 2" xfId="5762" xr:uid="{00000000-0005-0000-0000-000029020000}"/>
    <cellStyle name="20 % – Zvýraznění2 3 3 2 2 2" xfId="11583" xr:uid="{E74F0CA7-7CFE-44D4-8E09-F2807C7BD266}"/>
    <cellStyle name="20 % – Zvýraznění2 3 3 2 2 2 2" xfId="14075" xr:uid="{FC63307B-7B75-40DF-9258-4C093A8107AE}"/>
    <cellStyle name="20 % – Zvýraznění2 3 3 2 2 3" xfId="12952" xr:uid="{0A01E129-3FB4-478E-9221-4CF2BD18EAF4}"/>
    <cellStyle name="20 % – Zvýraznění2 3 3 2 2 4" xfId="10021" xr:uid="{9E73C4E6-CB8D-45D3-9EBB-2C6A0659DB81}"/>
    <cellStyle name="20 % – Zvýraznění2 3 3 2 3" xfId="6414" xr:uid="{00000000-0005-0000-0000-00002A020000}"/>
    <cellStyle name="20 % – Zvýraznění2 3 3 2 3 2" xfId="11830" xr:uid="{ACAB07D6-ABD4-4E7A-AFDA-C8F2C1C19A85}"/>
    <cellStyle name="20 % – Zvýraznění2 3 3 2 3 2 2" xfId="14322" xr:uid="{4C84AF09-24D6-483F-82F7-8D0860944EAB}"/>
    <cellStyle name="20 % – Zvýraznění2 3 3 2 3 3" xfId="13199" xr:uid="{6A5CB1BB-91D5-442F-8667-F76A870808A6}"/>
    <cellStyle name="20 % – Zvýraznění2 3 3 2 3 4" xfId="10665" xr:uid="{0229CB52-505A-4C6A-BC4F-34189E7DAE48}"/>
    <cellStyle name="20 % – Zvýraznění2 3 3 2 4" xfId="7066" xr:uid="{00000000-0005-0000-0000-00002B020000}"/>
    <cellStyle name="20 % – Zvýraznění2 3 3 2 4 2" xfId="12125" xr:uid="{83A7AF1F-B35F-42CF-BDE3-100ED4B8FF3B}"/>
    <cellStyle name="20 % – Zvýraznění2 3 3 2 4 2 2" xfId="14617" xr:uid="{CEF3FCAB-9C7F-4900-8C03-4B36E3B5E5AE}"/>
    <cellStyle name="20 % – Zvýraznění2 3 3 2 4 3" xfId="13494" xr:uid="{5081F89A-96E7-4CCE-A742-1F721E7F8710}"/>
    <cellStyle name="20 % – Zvýraznění2 3 3 2 4 4" xfId="11002" xr:uid="{2DB32520-97C7-4DE5-91EE-A7F2D045575C}"/>
    <cellStyle name="20 % – Zvýraznění2 3 3 2 5" xfId="11254" xr:uid="{5AD72CBD-0725-4E5B-9436-0BB1E58E835D}"/>
    <cellStyle name="20 % – Zvýraznění2 3 3 2 5 2" xfId="13746" xr:uid="{22A9666F-ACEB-48A2-8B68-F4E7CB960EA9}"/>
    <cellStyle name="20 % – Zvýraznění2 3 3 2 6" xfId="8088" xr:uid="{075C7B3B-CDFC-4C52-8993-E03154C89682}"/>
    <cellStyle name="20 % – Zvýraznění2 3 3 2 6 2" xfId="12623" xr:uid="{E3A1A7DB-ABAB-4350-A2F1-411A255238A8}"/>
    <cellStyle name="20 % – Zvýraznění2 3 3 2 7" xfId="12383" xr:uid="{4BAC7CB5-1E52-4EFE-93C2-5B3556EFF90F}"/>
    <cellStyle name="20 % – Zvýraznění2 3 3 2 8" xfId="7796" xr:uid="{557E2E40-0537-4BCC-87A5-45590B3803B5}"/>
    <cellStyle name="20 % – Zvýraznění2 3 3 3" xfId="4771" xr:uid="{00000000-0005-0000-0000-00002C020000}"/>
    <cellStyle name="20 % – Zvýraznění2 3 3 3 2" xfId="5845" xr:uid="{00000000-0005-0000-0000-00002D020000}"/>
    <cellStyle name="20 % – Zvýraznění2 3 3 3 2 2" xfId="11666" xr:uid="{4BEE8E65-AF05-4EE2-81BA-9E80C760657A}"/>
    <cellStyle name="20 % – Zvýraznění2 3 3 3 2 2 2" xfId="14158" xr:uid="{20E0214E-EDF8-41B2-8B55-14ACF9C3179C}"/>
    <cellStyle name="20 % – Zvýraznění2 3 3 3 2 3" xfId="13035" xr:uid="{CEB478BB-56D9-4616-B0AF-75E7A6D21B6E}"/>
    <cellStyle name="20 % – Zvýraznění2 3 3 3 2 4" xfId="10135" xr:uid="{2D1E7FED-642C-4389-BB32-96B30E0FE8F2}"/>
    <cellStyle name="20 % – Zvýraznění2 3 3 3 3" xfId="6497" xr:uid="{00000000-0005-0000-0000-00002E020000}"/>
    <cellStyle name="20 % – Zvýraznění2 3 3 3 3 2" xfId="11913" xr:uid="{EE3C2DBB-DB58-4176-9479-980DCED24F49}"/>
    <cellStyle name="20 % – Zvýraznění2 3 3 3 3 2 2" xfId="14405" xr:uid="{5724CEAB-6FD3-465B-BD02-7F5108769343}"/>
    <cellStyle name="20 % – Zvýraznění2 3 3 3 3 3" xfId="13282" xr:uid="{1B616407-39E0-4A07-B2C7-F97324584EBC}"/>
    <cellStyle name="20 % – Zvýraznění2 3 3 3 3 4" xfId="10782" xr:uid="{382C231D-A5E6-4BDC-B61B-CAE21EB84701}"/>
    <cellStyle name="20 % – Zvýraznění2 3 3 3 4" xfId="7149" xr:uid="{00000000-0005-0000-0000-00002F020000}"/>
    <cellStyle name="20 % – Zvýraznění2 3 3 3 4 2" xfId="13825" xr:uid="{FDFF9A21-990B-4AAB-BDAE-7BCB283D6728}"/>
    <cellStyle name="20 % – Zvýraznění2 3 3 3 4 3" xfId="11333" xr:uid="{7C10E6D6-EF0B-4BED-B295-CEE3C6541F7B}"/>
    <cellStyle name="20 % – Zvýraznění2 3 3 3 5" xfId="12702" xr:uid="{42973A2D-B761-46D4-9B95-D034DBD5B0CB}"/>
    <cellStyle name="20 % – Zvýraznění2 3 3 3 6" xfId="8167" xr:uid="{566F1654-E86A-4B2E-A13E-833FB2F0F6FE}"/>
    <cellStyle name="20 % – Zvýraznění2 3 3 4" xfId="5577" xr:uid="{00000000-0005-0000-0000-000030020000}"/>
    <cellStyle name="20 % – Zvýraznění2 3 3 4 2" xfId="6234" xr:uid="{00000000-0005-0000-0000-000031020000}"/>
    <cellStyle name="20 % – Zvýraznění2 3 3 4 2 2" xfId="13909" xr:uid="{DEE672DE-DA1C-4806-A592-60E817D90B12}"/>
    <cellStyle name="20 % – Zvýraznění2 3 3 4 2 3" xfId="11417" xr:uid="{5A4F8565-6E7C-4FD7-8ACD-84A42879F138}"/>
    <cellStyle name="20 % – Zvýraznění2 3 3 4 3" xfId="6886" xr:uid="{00000000-0005-0000-0000-000032020000}"/>
    <cellStyle name="20 % – Zvýraznění2 3 3 4 3 2" xfId="12786" xr:uid="{1D3F2916-EB3E-4D1D-AA38-92D774C84CCD}"/>
    <cellStyle name="20 % – Zvýraznění2 3 3 4 4" xfId="7538" xr:uid="{00000000-0005-0000-0000-000033020000}"/>
    <cellStyle name="20 % – Zvýraznění2 3 3 4 5" xfId="8251" xr:uid="{AD15E747-1C41-4159-9D42-62494D648B6F}"/>
    <cellStyle name="20 % – Zvýraznění2 3 3 5" xfId="5664" xr:uid="{00000000-0005-0000-0000-000034020000}"/>
    <cellStyle name="20 % – Zvýraznění2 3 3 5 2" xfId="11500" xr:uid="{53B70291-C2F9-4C80-823C-42583E3A804A}"/>
    <cellStyle name="20 % – Zvýraznění2 3 3 5 2 2" xfId="13992" xr:uid="{5FE10139-36A6-46FE-9E96-3231CCAFBFA2}"/>
    <cellStyle name="20 % – Zvýraznění2 3 3 5 3" xfId="12869" xr:uid="{2ADFC0E8-A947-4751-9E2C-15D75BFDEE55}"/>
    <cellStyle name="20 % – Zvýraznění2 3 3 5 4" xfId="8350" xr:uid="{9E177EF0-9FD8-460A-8A9D-6402BEFD4AA7}"/>
    <cellStyle name="20 % – Zvýraznění2 3 3 6" xfId="6321" xr:uid="{00000000-0005-0000-0000-000035020000}"/>
    <cellStyle name="20 % – Zvýraznění2 3 3 6 2" xfId="11749" xr:uid="{7E6D3BCB-CA16-42D1-BC44-317BBAB0262F}"/>
    <cellStyle name="20 % – Zvýraznění2 3 3 6 2 2" xfId="14241" xr:uid="{E9AF71E2-5542-4D93-BEA3-8BE7D561EB0C}"/>
    <cellStyle name="20 % – Zvýraznění2 3 3 6 3" xfId="13118" xr:uid="{E3B34390-3ECA-4F76-BCC6-C2CD265B5A93}"/>
    <cellStyle name="20 % – Zvýraznění2 3 3 6 4" xfId="10218" xr:uid="{E8EC6254-84EE-4ACF-9790-091BB32870AF}"/>
    <cellStyle name="20 % – Zvýraznění2 3 3 7" xfId="6973" xr:uid="{00000000-0005-0000-0000-000036020000}"/>
    <cellStyle name="20 % – Zvýraznění2 3 3 7 2" xfId="11996" xr:uid="{491E4B1A-3FA0-49A8-A078-C0DED8676E64}"/>
    <cellStyle name="20 % – Zvýraznění2 3 3 7 2 2" xfId="14488" xr:uid="{6DB0774D-9653-471F-B3AC-DED88AF91777}"/>
    <cellStyle name="20 % – Zvýraznění2 3 3 7 3" xfId="13365" xr:uid="{590B45E9-5FDC-4B2A-A1E9-0D4496CC6B37}"/>
    <cellStyle name="20 % – Zvýraznění2 3 3 7 4" xfId="10871" xr:uid="{D9B2B442-5F4D-423B-B8F5-8A7281D720B5}"/>
    <cellStyle name="20 % – Zvýraznění2 3 3 8" xfId="11081" xr:uid="{60746F00-4A20-4973-A224-F29383B9594D}"/>
    <cellStyle name="20 % – Zvýraznění2 3 3 8 2" xfId="13573" xr:uid="{A3B8B091-F07E-42E7-8646-16253CCCEF45}"/>
    <cellStyle name="20 % – Zvýraznění2 3 3 9" xfId="7873" xr:uid="{48B6A4E5-1DFB-41CE-A8E3-B837BC29DF41}"/>
    <cellStyle name="20 % – Zvýraznění2 3 3 9 2" xfId="12460" xr:uid="{E92DC465-2BDF-4A75-B154-A8170A5BE887}"/>
    <cellStyle name="20 % – Zvýraznění2 3 4" xfId="4996" xr:uid="{00000000-0005-0000-0000-000037020000}"/>
    <cellStyle name="20 % – Zvýraznění2 3 4 2" xfId="5941" xr:uid="{00000000-0005-0000-0000-000038020000}"/>
    <cellStyle name="20 % – Zvýraznění2 3 4 3" xfId="6593" xr:uid="{00000000-0005-0000-0000-000039020000}"/>
    <cellStyle name="20 % – Zvýraznění2 3 4 4" xfId="7245" xr:uid="{00000000-0005-0000-0000-00003A020000}"/>
    <cellStyle name="20 % – Zvýraznění2 3 5" xfId="5089" xr:uid="{00000000-0005-0000-0000-00003B020000}"/>
    <cellStyle name="20 % – Zvýraznění2 3 5 2" xfId="5987" xr:uid="{00000000-0005-0000-0000-00003C020000}"/>
    <cellStyle name="20 % – Zvýraznění2 3 5 3" xfId="6639" xr:uid="{00000000-0005-0000-0000-00003D020000}"/>
    <cellStyle name="20 % – Zvýraznění2 3 5 4" xfId="7291" xr:uid="{00000000-0005-0000-0000-00003E020000}"/>
    <cellStyle name="20 % – Zvýraznění2 3 6" xfId="5172" xr:uid="{00000000-0005-0000-0000-00003F020000}"/>
    <cellStyle name="20 % – Zvýraznění2 3 6 2" xfId="6046" xr:uid="{00000000-0005-0000-0000-000040020000}"/>
    <cellStyle name="20 % – Zvýraznění2 3 6 3" xfId="6698" xr:uid="{00000000-0005-0000-0000-000041020000}"/>
    <cellStyle name="20 % – Zvýraznění2 3 6 4" xfId="7350" xr:uid="{00000000-0005-0000-0000-000042020000}"/>
    <cellStyle name="20 % – Zvýraznění2 3 7" xfId="5245" xr:uid="{00000000-0005-0000-0000-000043020000}"/>
    <cellStyle name="20 % – Zvýraznění2 3 7 2" xfId="6106" xr:uid="{00000000-0005-0000-0000-000044020000}"/>
    <cellStyle name="20 % – Zvýraznění2 3 7 3" xfId="6758" xr:uid="{00000000-0005-0000-0000-000045020000}"/>
    <cellStyle name="20 % – Zvýraznění2 3 7 4" xfId="7410" xr:uid="{00000000-0005-0000-0000-000046020000}"/>
    <cellStyle name="20 % – Zvýraznění2 3 8" xfId="5357" xr:uid="{00000000-0005-0000-0000-000047020000}"/>
    <cellStyle name="20 % – Zvýraznění2 3 8 2" xfId="6172" xr:uid="{00000000-0005-0000-0000-000048020000}"/>
    <cellStyle name="20 % – Zvýraznění2 3 8 3" xfId="6824" xr:uid="{00000000-0005-0000-0000-000049020000}"/>
    <cellStyle name="20 % – Zvýraznění2 3 8 4" xfId="7476" xr:uid="{00000000-0005-0000-0000-00004A020000}"/>
    <cellStyle name="20 % – Zvýraznění2 4" xfId="66" xr:uid="{00000000-0005-0000-0000-00004B020000}"/>
    <cellStyle name="20 % – Zvýraznění2 4 10" xfId="6322" xr:uid="{00000000-0005-0000-0000-00004C020000}"/>
    <cellStyle name="20 % – Zvýraznění2 4 10 2" xfId="12461" xr:uid="{3ACABBBB-80C2-41AA-AF61-280E60D622B3}"/>
    <cellStyle name="20 % – Zvýraznění2 4 10 3" xfId="7874" xr:uid="{8991C059-C931-4154-9A47-6A3406217E0D}"/>
    <cellStyle name="20 % – Zvýraznění2 4 11" xfId="6974" xr:uid="{00000000-0005-0000-0000-00004D020000}"/>
    <cellStyle name="20 % – Zvýraznění2 4 11 2" xfId="12211" xr:uid="{2339E5BF-0D6C-4E88-A0E3-14443A606707}"/>
    <cellStyle name="20 % – Zvýraznění2 4 12" xfId="7622" xr:uid="{60C0B100-393D-458A-9E96-55E786A6B9FD}"/>
    <cellStyle name="20 % – Zvýraznění2 4 2" xfId="4655" xr:uid="{00000000-0005-0000-0000-00004E020000}"/>
    <cellStyle name="20 % – Zvýraznění2 4 2 2" xfId="5763" xr:uid="{00000000-0005-0000-0000-00004F020000}"/>
    <cellStyle name="20 % – Zvýraznění2 4 2 2 2" xfId="11584" xr:uid="{CB75D03E-4166-4F87-8BF4-4827CD42BBC8}"/>
    <cellStyle name="20 % – Zvýraznění2 4 2 2 2 2" xfId="14076" xr:uid="{474B13CC-AC0B-4F3C-A7CC-BA8C4F965856}"/>
    <cellStyle name="20 % – Zvýraznění2 4 2 2 3" xfId="12953" xr:uid="{C383C828-83D1-493C-A9D7-E85393DBF3F2}"/>
    <cellStyle name="20 % – Zvýraznění2 4 2 2 4" xfId="10022" xr:uid="{5EB335DB-35A2-4749-83E7-2BFB0E1E260D}"/>
    <cellStyle name="20 % – Zvýraznění2 4 2 3" xfId="6415" xr:uid="{00000000-0005-0000-0000-000050020000}"/>
    <cellStyle name="20 % – Zvýraznění2 4 2 3 2" xfId="11831" xr:uid="{EBEEF156-4C27-43E8-A5FC-1B371D7181D9}"/>
    <cellStyle name="20 % – Zvýraznění2 4 2 3 2 2" xfId="14323" xr:uid="{E694A132-B2FF-41D1-82B5-B8C39B0CE23D}"/>
    <cellStyle name="20 % – Zvýraznění2 4 2 3 3" xfId="13200" xr:uid="{355BB110-1888-4DA4-802C-BE80AB13CA12}"/>
    <cellStyle name="20 % – Zvýraznění2 4 2 3 4" xfId="10666" xr:uid="{725FD452-A93B-47CC-9F1A-D00A84C3932D}"/>
    <cellStyle name="20 % – Zvýraznění2 4 2 4" xfId="7067" xr:uid="{00000000-0005-0000-0000-000051020000}"/>
    <cellStyle name="20 % – Zvýraznění2 4 2 4 2" xfId="12066" xr:uid="{6D7890B8-1C0A-429D-BDC4-AE92B213D89D}"/>
    <cellStyle name="20 % – Zvýraznění2 4 2 4 2 2" xfId="14558" xr:uid="{D689B323-5776-45AE-AECA-0F217BBD0716}"/>
    <cellStyle name="20 % – Zvýraznění2 4 2 4 3" xfId="13435" xr:uid="{139D37F3-CD56-4FA4-8572-561691B7171D}"/>
    <cellStyle name="20 % – Zvýraznění2 4 2 4 4" xfId="10943" xr:uid="{B8F209C3-5E9E-4E2F-993D-2706CB2D0735}"/>
    <cellStyle name="20 % – Zvýraznění2 4 2 5" xfId="11195" xr:uid="{ABA6879C-08F1-41AB-A220-01B7F8C9AD0A}"/>
    <cellStyle name="20 % – Zvýraznění2 4 2 5 2" xfId="13687" xr:uid="{0AA41E5E-D8E1-4D16-BC72-B175AA0BE3FE}"/>
    <cellStyle name="20 % – Zvýraznění2 4 2 6" xfId="8029" xr:uid="{2F31F34A-1B14-4E21-84C4-72659A26175A}"/>
    <cellStyle name="20 % – Zvýraznění2 4 2 6 2" xfId="12564" xr:uid="{8ED56160-EF75-4B7B-BAEC-9C64B7070F2C}"/>
    <cellStyle name="20 % – Zvýraznění2 4 2 7" xfId="12324" xr:uid="{2AC0782F-A680-4C1C-A2A1-ECA80F8F9C7B}"/>
    <cellStyle name="20 % – Zvýraznění2 4 2 8" xfId="7737" xr:uid="{38570FA4-477C-4248-AFFF-CA677DB4ED21}"/>
    <cellStyle name="20 % – Zvýraznění2 4 3" xfId="4772" xr:uid="{00000000-0005-0000-0000-000052020000}"/>
    <cellStyle name="20 % – Zvýraznění2 4 3 2" xfId="5846" xr:uid="{00000000-0005-0000-0000-000053020000}"/>
    <cellStyle name="20 % – Zvýraznění2 4 3 2 2" xfId="11667" xr:uid="{70596463-C5A7-4896-BABA-BD3C592D2799}"/>
    <cellStyle name="20 % – Zvýraznění2 4 3 2 2 2" xfId="14159" xr:uid="{1483E394-6A00-4ABA-B7CE-B887354EB900}"/>
    <cellStyle name="20 % – Zvýraznění2 4 3 2 3" xfId="13036" xr:uid="{451489BF-B0B2-4549-9C86-CF94482D7B4E}"/>
    <cellStyle name="20 % – Zvýraznění2 4 3 2 4" xfId="10136" xr:uid="{00233DD1-6FC0-4BEF-9749-E35815B27882}"/>
    <cellStyle name="20 % – Zvýraznění2 4 3 3" xfId="6498" xr:uid="{00000000-0005-0000-0000-000054020000}"/>
    <cellStyle name="20 % – Zvýraznění2 4 3 3 2" xfId="11914" xr:uid="{43E35CB6-FFD7-4927-BF0B-CB5804D13687}"/>
    <cellStyle name="20 % – Zvýraznění2 4 3 3 2 2" xfId="14406" xr:uid="{F73F5E11-B90B-4024-BCB7-F6BCD62AE1A4}"/>
    <cellStyle name="20 % – Zvýraznění2 4 3 3 3" xfId="13283" xr:uid="{873EF5F9-30CA-443E-8F5F-3AB572A5070D}"/>
    <cellStyle name="20 % – Zvýraznění2 4 3 3 4" xfId="10783" xr:uid="{A308C9C0-9CB4-43F5-ABC3-06C250BCCFC9}"/>
    <cellStyle name="20 % – Zvýraznění2 4 3 4" xfId="7150" xr:uid="{00000000-0005-0000-0000-000055020000}"/>
    <cellStyle name="20 % – Zvýraznění2 4 3 4 2" xfId="12126" xr:uid="{D1E205C0-C550-42D4-AE88-F0E2FCFE9DC8}"/>
    <cellStyle name="20 % – Zvýraznění2 4 3 4 2 2" xfId="14618" xr:uid="{2E1BE581-424D-4330-AB8C-A3AB47E1F74D}"/>
    <cellStyle name="20 % – Zvýraznění2 4 3 4 3" xfId="13495" xr:uid="{8ADCB918-59B5-4204-9443-C42B7F173B42}"/>
    <cellStyle name="20 % – Zvýraznění2 4 3 4 4" xfId="11003" xr:uid="{C4BB2E41-997D-4F71-B8A6-8CE7E46305E6}"/>
    <cellStyle name="20 % – Zvýraznění2 4 3 5" xfId="11255" xr:uid="{2A32D8E6-B99E-4885-A25D-36182A787F71}"/>
    <cellStyle name="20 % – Zvýraznění2 4 3 5 2" xfId="13747" xr:uid="{23A0562B-B7E2-4DD4-A44F-6DBC6C044B25}"/>
    <cellStyle name="20 % – Zvýraznění2 4 3 6" xfId="8089" xr:uid="{65B331EB-F365-4B96-8F6E-E7A8CF7E48A0}"/>
    <cellStyle name="20 % – Zvýraznění2 4 3 6 2" xfId="12624" xr:uid="{853D7DBE-CA24-4249-AAD9-E55EC06C90F4}"/>
    <cellStyle name="20 % – Zvýraznění2 4 3 7" xfId="12384" xr:uid="{D2A7E890-DE0B-421D-A228-7DD5788CF2FE}"/>
    <cellStyle name="20 % – Zvýraznění2 4 3 8" xfId="7797" xr:uid="{2652995A-37B5-46B5-B52B-A68CE0DA8B1A}"/>
    <cellStyle name="20 % – Zvýraznění2 4 4" xfId="5091" xr:uid="{00000000-0005-0000-0000-000056020000}"/>
    <cellStyle name="20 % – Zvýraznění2 4 4 2" xfId="5989" xr:uid="{00000000-0005-0000-0000-000057020000}"/>
    <cellStyle name="20 % – Zvýraznění2 4 4 2 2" xfId="13826" xr:uid="{732907EF-285D-4B48-B3D6-1E01C9957BFB}"/>
    <cellStyle name="20 % – Zvýraznění2 4 4 2 3" xfId="11334" xr:uid="{589A59D7-6E2F-4A66-9E9F-51E047BF4F02}"/>
    <cellStyle name="20 % – Zvýraznění2 4 4 3" xfId="6641" xr:uid="{00000000-0005-0000-0000-000058020000}"/>
    <cellStyle name="20 % – Zvýraznění2 4 4 3 2" xfId="12703" xr:uid="{2612BC99-EE92-4B3F-9174-2FC436D0A877}"/>
    <cellStyle name="20 % – Zvýraznění2 4 4 4" xfId="7293" xr:uid="{00000000-0005-0000-0000-000059020000}"/>
    <cellStyle name="20 % – Zvýraznění2 4 4 5" xfId="8168" xr:uid="{1606E884-5DBA-498E-B949-A4016D94CAEC}"/>
    <cellStyle name="20 % – Zvýraznění2 4 5" xfId="5174" xr:uid="{00000000-0005-0000-0000-00005A020000}"/>
    <cellStyle name="20 % – Zvýraznění2 4 5 2" xfId="6048" xr:uid="{00000000-0005-0000-0000-00005B020000}"/>
    <cellStyle name="20 % – Zvýraznění2 4 5 2 2" xfId="13910" xr:uid="{E588DDCA-375F-4746-83D7-1B5480141A93}"/>
    <cellStyle name="20 % – Zvýraznění2 4 5 2 3" xfId="11418" xr:uid="{3BD15D26-77A3-4248-A448-7DCC22930D4E}"/>
    <cellStyle name="20 % – Zvýraznění2 4 5 3" xfId="6700" xr:uid="{00000000-0005-0000-0000-00005C020000}"/>
    <cellStyle name="20 % – Zvýraznění2 4 5 3 2" xfId="12787" xr:uid="{7224FC07-2538-4EBA-8BED-826FBA95B4A5}"/>
    <cellStyle name="20 % – Zvýraznění2 4 5 4" xfId="7352" xr:uid="{00000000-0005-0000-0000-00005D020000}"/>
    <cellStyle name="20 % – Zvýraznění2 4 5 5" xfId="8252" xr:uid="{E18F3DA2-64AF-483C-B141-9B2B3E5A95EB}"/>
    <cellStyle name="20 % – Zvýraznění2 4 6" xfId="5247" xr:uid="{00000000-0005-0000-0000-00005E020000}"/>
    <cellStyle name="20 % – Zvýraznění2 4 6 2" xfId="6108" xr:uid="{00000000-0005-0000-0000-00005F020000}"/>
    <cellStyle name="20 % – Zvýraznění2 4 6 2 2" xfId="13993" xr:uid="{13BE4810-B80A-4DEC-B45C-E43F5DA23D41}"/>
    <cellStyle name="20 % – Zvýraznění2 4 6 2 3" xfId="11501" xr:uid="{CDB9F53C-F11E-4FC8-9F52-3A51E39529EF}"/>
    <cellStyle name="20 % – Zvýraznění2 4 6 3" xfId="6760" xr:uid="{00000000-0005-0000-0000-000060020000}"/>
    <cellStyle name="20 % – Zvýraznění2 4 6 3 2" xfId="12870" xr:uid="{456C419D-EEAE-487A-8BF8-E5F7BA5AC0B1}"/>
    <cellStyle name="20 % – Zvýraznění2 4 6 4" xfId="7412" xr:uid="{00000000-0005-0000-0000-000061020000}"/>
    <cellStyle name="20 % – Zvýraznění2 4 6 5" xfId="8351" xr:uid="{DEA620E4-AEA6-40A9-ACD2-BC28C065DE1D}"/>
    <cellStyle name="20 % – Zvýraznění2 4 7" xfId="5359" xr:uid="{00000000-0005-0000-0000-000062020000}"/>
    <cellStyle name="20 % – Zvýraznění2 4 7 2" xfId="6174" xr:uid="{00000000-0005-0000-0000-000063020000}"/>
    <cellStyle name="20 % – Zvýraznění2 4 7 2 2" xfId="14242" xr:uid="{3D0487E3-6854-487F-B81D-1F2088013EE3}"/>
    <cellStyle name="20 % – Zvýraznění2 4 7 2 3" xfId="11750" xr:uid="{F39374BD-2DFD-40C4-B183-BF716EE7A4D8}"/>
    <cellStyle name="20 % – Zvýraznění2 4 7 3" xfId="6826" xr:uid="{00000000-0005-0000-0000-000064020000}"/>
    <cellStyle name="20 % – Zvýraznění2 4 7 3 2" xfId="13119" xr:uid="{97C2582E-7542-41FF-B96D-DEC33741BB89}"/>
    <cellStyle name="20 % – Zvýraznění2 4 7 4" xfId="7478" xr:uid="{00000000-0005-0000-0000-000065020000}"/>
    <cellStyle name="20 % – Zvýraznění2 4 7 5" xfId="10219" xr:uid="{1954C0AC-D76B-40D6-937A-1DACB47BE1D9}"/>
    <cellStyle name="20 % – Zvýraznění2 4 8" xfId="5578" xr:uid="{00000000-0005-0000-0000-000066020000}"/>
    <cellStyle name="20 % – Zvýraznění2 4 8 2" xfId="6235" xr:uid="{00000000-0005-0000-0000-000067020000}"/>
    <cellStyle name="20 % – Zvýraznění2 4 8 2 2" xfId="14489" xr:uid="{07D85BF1-C785-4303-9AC8-2FA30CF7BC59}"/>
    <cellStyle name="20 % – Zvýraznění2 4 8 2 3" xfId="11997" xr:uid="{B504E1E8-70B8-4606-A8DC-FA984F07B490}"/>
    <cellStyle name="20 % – Zvýraznění2 4 8 3" xfId="6887" xr:uid="{00000000-0005-0000-0000-000068020000}"/>
    <cellStyle name="20 % – Zvýraznění2 4 8 3 2" xfId="13366" xr:uid="{4F5FB8F9-E503-4955-9884-13B2931CF228}"/>
    <cellStyle name="20 % – Zvýraznění2 4 8 4" xfId="7539" xr:uid="{00000000-0005-0000-0000-000069020000}"/>
    <cellStyle name="20 % – Zvýraznění2 4 8 5" xfId="10872" xr:uid="{1A75D907-F6A1-495D-ACFB-AF67169DDFCA}"/>
    <cellStyle name="20 % – Zvýraznění2 4 9" xfId="5665" xr:uid="{00000000-0005-0000-0000-00006A020000}"/>
    <cellStyle name="20 % – Zvýraznění2 4 9 2" xfId="13574" xr:uid="{07B8C38F-18C4-4477-8407-5F3CB6D3EE29}"/>
    <cellStyle name="20 % – Zvýraznění2 4 9 3" xfId="11082" xr:uid="{4495401F-0585-4783-912D-72E298F408F0}"/>
    <cellStyle name="20 % – Zvýraznění2 5" xfId="67" xr:uid="{00000000-0005-0000-0000-00006B020000}"/>
    <cellStyle name="20 % – Zvýraznění2 5 10" xfId="6323" xr:uid="{00000000-0005-0000-0000-00006C020000}"/>
    <cellStyle name="20 % – Zvýraznění2 5 10 2" xfId="12462" xr:uid="{587218A7-3A61-4F1E-9A10-0133AE31E87D}"/>
    <cellStyle name="20 % – Zvýraznění2 5 10 3" xfId="7875" xr:uid="{A62ECB5A-4C9E-46B1-8455-05C488AF8765}"/>
    <cellStyle name="20 % – Zvýraznění2 5 11" xfId="6975" xr:uid="{00000000-0005-0000-0000-00006D020000}"/>
    <cellStyle name="20 % – Zvýraznění2 5 11 2" xfId="12212" xr:uid="{03EEF5DE-9F76-43D3-8FE1-7E9C10F6B308}"/>
    <cellStyle name="20 % – Zvýraznění2 5 12" xfId="7623" xr:uid="{9525D030-00AF-4778-B05A-3C16F5FEF130}"/>
    <cellStyle name="20 % – Zvýraznění2 5 2" xfId="4656" xr:uid="{00000000-0005-0000-0000-00006E020000}"/>
    <cellStyle name="20 % – Zvýraznění2 5 2 2" xfId="5764" xr:uid="{00000000-0005-0000-0000-00006F020000}"/>
    <cellStyle name="20 % – Zvýraznění2 5 2 2 2" xfId="11585" xr:uid="{0F35DFB8-C24B-40DE-8EB7-54C7A33BD249}"/>
    <cellStyle name="20 % – Zvýraznění2 5 2 2 2 2" xfId="14077" xr:uid="{50C96EDB-9C7E-4C3A-84C3-AE07EA0D5400}"/>
    <cellStyle name="20 % – Zvýraznění2 5 2 2 3" xfId="12954" xr:uid="{53106FE7-673F-4EAF-BFC2-97141E0956F7}"/>
    <cellStyle name="20 % – Zvýraznění2 5 2 2 4" xfId="10023" xr:uid="{BC245807-E5A8-435C-994B-A8F039040A47}"/>
    <cellStyle name="20 % – Zvýraznění2 5 2 3" xfId="6416" xr:uid="{00000000-0005-0000-0000-000070020000}"/>
    <cellStyle name="20 % – Zvýraznění2 5 2 3 2" xfId="11832" xr:uid="{5962EF2B-E592-4B5F-BF22-14A351EF8DDB}"/>
    <cellStyle name="20 % – Zvýraznění2 5 2 3 2 2" xfId="14324" xr:uid="{E4F99089-2800-4AC1-A2AD-A653D72F2AF4}"/>
    <cellStyle name="20 % – Zvýraznění2 5 2 3 3" xfId="13201" xr:uid="{07000E16-8586-4EA5-9E0A-04AE4F72BE80}"/>
    <cellStyle name="20 % – Zvýraznění2 5 2 3 4" xfId="10667" xr:uid="{0F66CEEB-C552-401F-A4B9-8F5F99D7F8D5}"/>
    <cellStyle name="20 % – Zvýraznění2 5 2 4" xfId="7068" xr:uid="{00000000-0005-0000-0000-000071020000}"/>
    <cellStyle name="20 % – Zvýraznění2 5 2 4 2" xfId="12067" xr:uid="{C314B9F9-54F8-4798-87B2-2097340C6ACF}"/>
    <cellStyle name="20 % – Zvýraznění2 5 2 4 2 2" xfId="14559" xr:uid="{D9D3451C-73EB-4A29-A6AE-317AEA91A306}"/>
    <cellStyle name="20 % – Zvýraznění2 5 2 4 3" xfId="13436" xr:uid="{5C08A81F-265D-46A1-93B2-1046FF9B7048}"/>
    <cellStyle name="20 % – Zvýraznění2 5 2 4 4" xfId="10944" xr:uid="{DF835677-0DA1-4A86-97A5-54E1AC7AC2BF}"/>
    <cellStyle name="20 % – Zvýraznění2 5 2 5" xfId="11196" xr:uid="{15623A5E-2CCA-408D-82A5-7F18936D1EB7}"/>
    <cellStyle name="20 % – Zvýraznění2 5 2 5 2" xfId="13688" xr:uid="{9A162F2E-8C10-4BE5-B034-B858C6E420DD}"/>
    <cellStyle name="20 % – Zvýraznění2 5 2 6" xfId="8030" xr:uid="{F605E99C-9DE4-4758-82CD-53AB2EABD2D7}"/>
    <cellStyle name="20 % – Zvýraznění2 5 2 6 2" xfId="12565" xr:uid="{20BB0571-8959-41AB-8BB8-9F6BF22FD306}"/>
    <cellStyle name="20 % – Zvýraznění2 5 2 7" xfId="12325" xr:uid="{DA055220-3AED-42AD-AB9C-3941E57A04B1}"/>
    <cellStyle name="20 % – Zvýraznění2 5 2 8" xfId="7738" xr:uid="{32B9E7F4-6B55-47D5-B231-79C6B1FFFBF0}"/>
    <cellStyle name="20 % – Zvýraznění2 5 3" xfId="4773" xr:uid="{00000000-0005-0000-0000-000072020000}"/>
    <cellStyle name="20 % – Zvýraznění2 5 3 2" xfId="5847" xr:uid="{00000000-0005-0000-0000-000073020000}"/>
    <cellStyle name="20 % – Zvýraznění2 5 3 2 2" xfId="11668" xr:uid="{84B82F57-F054-48B0-A736-07E1864427C3}"/>
    <cellStyle name="20 % – Zvýraznění2 5 3 2 2 2" xfId="14160" xr:uid="{30841BBA-6505-439B-BECA-5D62070D6749}"/>
    <cellStyle name="20 % – Zvýraznění2 5 3 2 3" xfId="13037" xr:uid="{69D26FFD-8687-406C-9083-4A67461C1CD6}"/>
    <cellStyle name="20 % – Zvýraznění2 5 3 2 4" xfId="10137" xr:uid="{ABCE8E9C-06A8-4C03-85CD-590FDFA2F8D8}"/>
    <cellStyle name="20 % – Zvýraznění2 5 3 3" xfId="6499" xr:uid="{00000000-0005-0000-0000-000074020000}"/>
    <cellStyle name="20 % – Zvýraznění2 5 3 3 2" xfId="11915" xr:uid="{9401B4F8-72C6-4B89-9B09-44DD934BD9B0}"/>
    <cellStyle name="20 % – Zvýraznění2 5 3 3 2 2" xfId="14407" xr:uid="{D14776B3-CF01-4D91-AEEC-557A083A79F4}"/>
    <cellStyle name="20 % – Zvýraznění2 5 3 3 3" xfId="13284" xr:uid="{CFB3A5F4-A23A-4396-BCBE-3E7DE6C03100}"/>
    <cellStyle name="20 % – Zvýraznění2 5 3 3 4" xfId="10784" xr:uid="{AB03B4A8-0F3E-4665-8EAB-6EE569B0A356}"/>
    <cellStyle name="20 % – Zvýraznění2 5 3 4" xfId="7151" xr:uid="{00000000-0005-0000-0000-000075020000}"/>
    <cellStyle name="20 % – Zvýraznění2 5 3 4 2" xfId="12127" xr:uid="{F66C9958-57B3-4E44-A0F0-8357554DC347}"/>
    <cellStyle name="20 % – Zvýraznění2 5 3 4 2 2" xfId="14619" xr:uid="{0B7D904C-0384-4110-8D84-8665B6D8A8FE}"/>
    <cellStyle name="20 % – Zvýraznění2 5 3 4 3" xfId="13496" xr:uid="{965F0840-B785-4E2B-B9E4-E1565BA297AE}"/>
    <cellStyle name="20 % – Zvýraznění2 5 3 4 4" xfId="11004" xr:uid="{8C5BFF1A-49C6-41DF-B990-F321F6F6A377}"/>
    <cellStyle name="20 % – Zvýraznění2 5 3 5" xfId="11256" xr:uid="{D0E2168F-5892-4F1E-8AC2-9B594DD33CDE}"/>
    <cellStyle name="20 % – Zvýraznění2 5 3 5 2" xfId="13748" xr:uid="{72CC65D6-7807-4FE6-8E1B-45DD85CB6BC2}"/>
    <cellStyle name="20 % – Zvýraznění2 5 3 6" xfId="8090" xr:uid="{A9C60249-4708-4E74-A3F6-DBE404CA14D2}"/>
    <cellStyle name="20 % – Zvýraznění2 5 3 6 2" xfId="12625" xr:uid="{CC90FC4D-D40F-459B-A64E-FBB8F8334E7B}"/>
    <cellStyle name="20 % – Zvýraznění2 5 3 7" xfId="12385" xr:uid="{85516714-ADAE-440E-B69D-838CBD5508AA}"/>
    <cellStyle name="20 % – Zvýraznění2 5 3 8" xfId="7798" xr:uid="{A4DED3B5-0168-4605-AAF8-0FA1148B526B}"/>
    <cellStyle name="20 % – Zvýraznění2 5 4" xfId="5092" xr:uid="{00000000-0005-0000-0000-000076020000}"/>
    <cellStyle name="20 % – Zvýraznění2 5 4 2" xfId="5990" xr:uid="{00000000-0005-0000-0000-000077020000}"/>
    <cellStyle name="20 % – Zvýraznění2 5 4 2 2" xfId="13827" xr:uid="{9A4F70FF-4A8E-4EF8-96E7-1BD4AF97630B}"/>
    <cellStyle name="20 % – Zvýraznění2 5 4 2 3" xfId="11335" xr:uid="{646FDE38-7ED1-4467-9A7C-F1D91F4FD718}"/>
    <cellStyle name="20 % – Zvýraznění2 5 4 3" xfId="6642" xr:uid="{00000000-0005-0000-0000-000078020000}"/>
    <cellStyle name="20 % – Zvýraznění2 5 4 3 2" xfId="12704" xr:uid="{BE422711-FECA-4E6A-883C-82AB2B5DCCAF}"/>
    <cellStyle name="20 % – Zvýraznění2 5 4 4" xfId="7294" xr:uid="{00000000-0005-0000-0000-000079020000}"/>
    <cellStyle name="20 % – Zvýraznění2 5 4 5" xfId="8169" xr:uid="{C1422716-CC78-4A37-A85C-7EB09B73D3D7}"/>
    <cellStyle name="20 % – Zvýraznění2 5 5" xfId="5175" xr:uid="{00000000-0005-0000-0000-00007A020000}"/>
    <cellStyle name="20 % – Zvýraznění2 5 5 2" xfId="6049" xr:uid="{00000000-0005-0000-0000-00007B020000}"/>
    <cellStyle name="20 % – Zvýraznění2 5 5 2 2" xfId="13911" xr:uid="{ED5082BB-B789-4CF4-BFC0-2895FDD6E2EA}"/>
    <cellStyle name="20 % – Zvýraznění2 5 5 2 3" xfId="11419" xr:uid="{075B85F3-E1C3-4C8A-B574-69F2912A14B7}"/>
    <cellStyle name="20 % – Zvýraznění2 5 5 3" xfId="6701" xr:uid="{00000000-0005-0000-0000-00007C020000}"/>
    <cellStyle name="20 % – Zvýraznění2 5 5 3 2" xfId="12788" xr:uid="{B65319FC-6DD3-4024-B895-83FE459A7243}"/>
    <cellStyle name="20 % – Zvýraznění2 5 5 4" xfId="7353" xr:uid="{00000000-0005-0000-0000-00007D020000}"/>
    <cellStyle name="20 % – Zvýraznění2 5 5 5" xfId="8253" xr:uid="{F3F8527D-8BA7-4976-8C95-4FEC229C75BE}"/>
    <cellStyle name="20 % – Zvýraznění2 5 6" xfId="5248" xr:uid="{00000000-0005-0000-0000-00007E020000}"/>
    <cellStyle name="20 % – Zvýraznění2 5 6 2" xfId="6109" xr:uid="{00000000-0005-0000-0000-00007F020000}"/>
    <cellStyle name="20 % – Zvýraznění2 5 6 2 2" xfId="13994" xr:uid="{3669797C-8989-4EC1-91EE-88CC645E3F50}"/>
    <cellStyle name="20 % – Zvýraznění2 5 6 2 3" xfId="11502" xr:uid="{3C73C5DA-8346-4C04-94F7-57EC4806D274}"/>
    <cellStyle name="20 % – Zvýraznění2 5 6 3" xfId="6761" xr:uid="{00000000-0005-0000-0000-000080020000}"/>
    <cellStyle name="20 % – Zvýraznění2 5 6 3 2" xfId="12871" xr:uid="{244A28D5-4023-486E-9662-BDC9B591255E}"/>
    <cellStyle name="20 % – Zvýraznění2 5 6 4" xfId="7413" xr:uid="{00000000-0005-0000-0000-000081020000}"/>
    <cellStyle name="20 % – Zvýraznění2 5 6 5" xfId="8352" xr:uid="{90493EAD-A653-48ED-873F-87FFF96258C2}"/>
    <cellStyle name="20 % – Zvýraznění2 5 7" xfId="5360" xr:uid="{00000000-0005-0000-0000-000082020000}"/>
    <cellStyle name="20 % – Zvýraznění2 5 7 2" xfId="6175" xr:uid="{00000000-0005-0000-0000-000083020000}"/>
    <cellStyle name="20 % – Zvýraznění2 5 7 2 2" xfId="14243" xr:uid="{A8D45BA8-6BE1-4118-AC78-AA1798EA70AD}"/>
    <cellStyle name="20 % – Zvýraznění2 5 7 2 3" xfId="11751" xr:uid="{436EDC06-C765-494F-B742-A38C1A06DB8C}"/>
    <cellStyle name="20 % – Zvýraznění2 5 7 3" xfId="6827" xr:uid="{00000000-0005-0000-0000-000084020000}"/>
    <cellStyle name="20 % – Zvýraznění2 5 7 3 2" xfId="13120" xr:uid="{03D1C7B0-E9BD-471B-90E8-A9E445A8E5F2}"/>
    <cellStyle name="20 % – Zvýraznění2 5 7 4" xfId="7479" xr:uid="{00000000-0005-0000-0000-000085020000}"/>
    <cellStyle name="20 % – Zvýraznění2 5 7 5" xfId="10220" xr:uid="{E7D29613-82CF-49D3-BC05-6FDC70F73AE2}"/>
    <cellStyle name="20 % – Zvýraznění2 5 8" xfId="5579" xr:uid="{00000000-0005-0000-0000-000086020000}"/>
    <cellStyle name="20 % – Zvýraznění2 5 8 2" xfId="6236" xr:uid="{00000000-0005-0000-0000-000087020000}"/>
    <cellStyle name="20 % – Zvýraznění2 5 8 2 2" xfId="14490" xr:uid="{BA283DD7-5D0D-4DEA-8771-07D90DB3D941}"/>
    <cellStyle name="20 % – Zvýraznění2 5 8 2 3" xfId="11998" xr:uid="{9944BA3B-1489-48C2-B805-68962D59BF85}"/>
    <cellStyle name="20 % – Zvýraznění2 5 8 3" xfId="6888" xr:uid="{00000000-0005-0000-0000-000088020000}"/>
    <cellStyle name="20 % – Zvýraznění2 5 8 3 2" xfId="13367" xr:uid="{9FDA9316-C08A-4FD3-92E0-469BF6EFE37F}"/>
    <cellStyle name="20 % – Zvýraznění2 5 8 4" xfId="7540" xr:uid="{00000000-0005-0000-0000-000089020000}"/>
    <cellStyle name="20 % – Zvýraznění2 5 8 5" xfId="10873" xr:uid="{23710916-CEC4-439B-BCBC-A4C436E7F261}"/>
    <cellStyle name="20 % – Zvýraznění2 5 9" xfId="5666" xr:uid="{00000000-0005-0000-0000-00008A020000}"/>
    <cellStyle name="20 % – Zvýraznění2 5 9 2" xfId="13575" xr:uid="{DBD88979-72DC-4E5E-84C3-5D6021A32C9C}"/>
    <cellStyle name="20 % – Zvýraznění2 5 9 3" xfId="11083" xr:uid="{8600F60D-C1D2-4FF5-AA51-CE531B625E67}"/>
    <cellStyle name="20 % – Zvýraznění2 6" xfId="68" xr:uid="{00000000-0005-0000-0000-00008B020000}"/>
    <cellStyle name="20 % – Zvýraznění2 7" xfId="4764" xr:uid="{00000000-0005-0000-0000-00008C020000}"/>
    <cellStyle name="20 % – Zvýraznění2 7 2" xfId="5051" xr:uid="{00000000-0005-0000-0000-00008D020000}"/>
    <cellStyle name="20 % – Zvýraznění2 7 2 2" xfId="5962" xr:uid="{00000000-0005-0000-0000-00008E020000}"/>
    <cellStyle name="20 % – Zvýraznění2 7 2 2 2" xfId="14151" xr:uid="{EF08D05D-223D-4E3B-B3C1-A0293BF1FBFA}"/>
    <cellStyle name="20 % – Zvýraznění2 7 2 2 3" xfId="11659" xr:uid="{12371C9A-0A32-4CF9-A268-34AD45DB8FEE}"/>
    <cellStyle name="20 % – Zvýraznění2 7 2 3" xfId="6614" xr:uid="{00000000-0005-0000-0000-00008F020000}"/>
    <cellStyle name="20 % – Zvýraznění2 7 2 3 2" xfId="13028" xr:uid="{3730A22B-8366-42F6-A80F-A33688CE9306}"/>
    <cellStyle name="20 % – Zvýraznění2 7 2 4" xfId="7266" xr:uid="{00000000-0005-0000-0000-000090020000}"/>
    <cellStyle name="20 % – Zvýraznění2 7 2 5" xfId="10128" xr:uid="{19EAF12B-2AF9-484F-BE5D-6F38C54220CF}"/>
    <cellStyle name="20 % – Zvýraznění2 7 3" xfId="5319" xr:uid="{00000000-0005-0000-0000-000091020000}"/>
    <cellStyle name="20 % – Zvýraznění2 7 3 2" xfId="6147" xr:uid="{00000000-0005-0000-0000-000092020000}"/>
    <cellStyle name="20 % – Zvýraznění2 7 3 2 2" xfId="14398" xr:uid="{D726E201-3567-4905-A51D-70464D19D171}"/>
    <cellStyle name="20 % – Zvýraznění2 7 3 2 3" xfId="11906" xr:uid="{5F485AF1-60B8-4996-9342-E3B31C51DAAC}"/>
    <cellStyle name="20 % – Zvýraznění2 7 3 3" xfId="6799" xr:uid="{00000000-0005-0000-0000-000093020000}"/>
    <cellStyle name="20 % – Zvýraznění2 7 3 3 2" xfId="13275" xr:uid="{D4237D2F-B2E4-4455-B241-5E521FDCCE13}"/>
    <cellStyle name="20 % – Zvýraznění2 7 3 4" xfId="7451" xr:uid="{00000000-0005-0000-0000-000094020000}"/>
    <cellStyle name="20 % – Zvýraznění2 7 3 5" xfId="10775" xr:uid="{F3207564-6FC4-44CF-8DD5-68436639D5DC}"/>
    <cellStyle name="20 % – Zvýraznění2 7 4" xfId="4481" xr:uid="{00000000-0005-0000-0000-000095020000}"/>
    <cellStyle name="20 % – Zvýraznění2 7 4 2" xfId="5736" xr:uid="{00000000-0005-0000-0000-000096020000}"/>
    <cellStyle name="20 % – Zvýraznění2 7 4 2 2" xfId="14553" xr:uid="{0124B8B7-EBEC-4AB5-A6E3-BB5E0A9C92B5}"/>
    <cellStyle name="20 % – Zvýraznění2 7 4 2 3" xfId="12061" xr:uid="{089BEBD3-5308-472C-BE76-65E0AD686CE5}"/>
    <cellStyle name="20 % – Zvýraznění2 7 4 3" xfId="6388" xr:uid="{00000000-0005-0000-0000-000097020000}"/>
    <cellStyle name="20 % – Zvýraznění2 7 4 3 2" xfId="13430" xr:uid="{9CF45B28-81A3-47F4-B70D-005D2BA6EFF1}"/>
    <cellStyle name="20 % – Zvýraznění2 7 4 4" xfId="7040" xr:uid="{00000000-0005-0000-0000-000098020000}"/>
    <cellStyle name="20 % – Zvýraznění2 7 4 5" xfId="10938" xr:uid="{EC4ED59B-D8A3-4B69-BB2A-8544C6A1F16D}"/>
    <cellStyle name="20 % – Zvýraznění2 7 5" xfId="5838" xr:uid="{00000000-0005-0000-0000-000099020000}"/>
    <cellStyle name="20 % – Zvýraznění2 7 5 2" xfId="13682" xr:uid="{CE936B81-B0F1-425F-BED8-17CB29712953}"/>
    <cellStyle name="20 % – Zvýraznění2 7 5 3" xfId="11190" xr:uid="{0B06A252-8834-435E-8276-C955E53BA001}"/>
    <cellStyle name="20 % – Zvýraznění2 7 6" xfId="6490" xr:uid="{00000000-0005-0000-0000-00009A020000}"/>
    <cellStyle name="20 % – Zvýraznění2 7 6 2" xfId="12559" xr:uid="{5CA23F58-4229-4707-868E-445B99B7BEB2}"/>
    <cellStyle name="20 % – Zvýraznění2 7 6 3" xfId="8024" xr:uid="{59504D23-7A0E-4ABA-8B17-DCDB415CC42A}"/>
    <cellStyle name="20 % – Zvýraznění2 7 7" xfId="7142" xr:uid="{00000000-0005-0000-0000-00009B020000}"/>
    <cellStyle name="20 % – Zvýraznění2 7 7 2" xfId="12319" xr:uid="{F27DD84B-BB70-4ACC-8067-7E877B29790C}"/>
    <cellStyle name="20 % – Zvýraznění2 7 8" xfId="7732" xr:uid="{655F31E6-4E63-4E88-833D-8A43DEAB64F3}"/>
    <cellStyle name="20 % – Zvýraznění2 8" xfId="4964" xr:uid="{00000000-0005-0000-0000-00009C020000}"/>
    <cellStyle name="20 % – Zvýraznění2 8 2" xfId="5913" xr:uid="{00000000-0005-0000-0000-00009D020000}"/>
    <cellStyle name="20 % – Zvýraznění2 8 2 2" xfId="12118" xr:uid="{7C8DEA37-FBFB-43E5-A077-3F74079F0C9A}"/>
    <cellStyle name="20 % – Zvýraznění2 8 2 2 2" xfId="14610" xr:uid="{E670D28E-AA86-499E-83EE-D996CB7677C8}"/>
    <cellStyle name="20 % – Zvýraznění2 8 2 3" xfId="13487" xr:uid="{9B1BD90C-BC5A-4374-B824-B8691A0D820A}"/>
    <cellStyle name="20 % – Zvýraznění2 8 2 4" xfId="10995" xr:uid="{893CDCB1-F96C-4039-B67A-6E2A6CCC8315}"/>
    <cellStyle name="20 % – Zvýraznění2 8 3" xfId="6565" xr:uid="{00000000-0005-0000-0000-00009E020000}"/>
    <cellStyle name="20 % – Zvýraznění2 8 3 2" xfId="13739" xr:uid="{17FF88B7-5F7E-42E9-AC9F-AE26F36E38AD}"/>
    <cellStyle name="20 % – Zvýraznění2 8 3 3" xfId="11247" xr:uid="{E93F8DAB-1AE0-4B0C-96E7-73477A7F447D}"/>
    <cellStyle name="20 % – Zvýraznění2 8 4" xfId="7217" xr:uid="{00000000-0005-0000-0000-00009F020000}"/>
    <cellStyle name="20 % – Zvýraznění2 8 4 2" xfId="12616" xr:uid="{43B292CB-EEDC-425C-988D-EF5BCFCBC034}"/>
    <cellStyle name="20 % – Zvýraznění2 8 4 3" xfId="8081" xr:uid="{DBB45C2B-0467-4F85-B79D-0E31B8060920}"/>
    <cellStyle name="20 % – Zvýraznění2 8 5" xfId="12376" xr:uid="{16E57678-5D7A-47BF-A4D5-496A6B12849E}"/>
    <cellStyle name="20 % – Zvýraznění2 8 6" xfId="7789" xr:uid="{6A2FEA8F-EC0C-4987-97B3-38038CB4C408}"/>
    <cellStyle name="20 % – Zvýraznění2 9" xfId="4986" xr:uid="{00000000-0005-0000-0000-0000A0020000}"/>
    <cellStyle name="20 % – Zvýraznění2 9 2" xfId="5932" xr:uid="{00000000-0005-0000-0000-0000A1020000}"/>
    <cellStyle name="20 % – Zvýraznění2 9 2 2" xfId="13818" xr:uid="{3A3CC79D-2374-482F-9753-9244E02EFDD7}"/>
    <cellStyle name="20 % – Zvýraznění2 9 2 3" xfId="11326" xr:uid="{4C3B0A73-37D4-473F-908A-03D09F939E78}"/>
    <cellStyle name="20 % – Zvýraznění2 9 3" xfId="6584" xr:uid="{00000000-0005-0000-0000-0000A2020000}"/>
    <cellStyle name="20 % – Zvýraznění2 9 3 2" xfId="12695" xr:uid="{694576FF-544A-4846-9896-72E060FBE4E2}"/>
    <cellStyle name="20 % – Zvýraznění2 9 4" xfId="7236" xr:uid="{00000000-0005-0000-0000-0000A3020000}"/>
    <cellStyle name="20 % – Zvýraznění2 9 5" xfId="8160" xr:uid="{5D340281-35FE-4936-9228-3AB49B788657}"/>
    <cellStyle name="20 % – Zvýraznění3 10" xfId="5073" xr:uid="{00000000-0005-0000-0000-0000A5020000}"/>
    <cellStyle name="20 % – Zvýraznění3 10 2" xfId="5971" xr:uid="{00000000-0005-0000-0000-0000A6020000}"/>
    <cellStyle name="20 % – Zvýraznění3 10 2 2" xfId="13912" xr:uid="{1DF58F64-8689-47CC-8C91-CC9640A69E06}"/>
    <cellStyle name="20 % – Zvýraznění3 10 2 3" xfId="11420" xr:uid="{F9673BAF-2A5F-4AF6-8965-F99F25AD4CE3}"/>
    <cellStyle name="20 % – Zvýraznění3 10 3" xfId="6623" xr:uid="{00000000-0005-0000-0000-0000A7020000}"/>
    <cellStyle name="20 % – Zvýraznění3 10 3 2" xfId="12789" xr:uid="{C360B002-DA71-40D3-987F-34D4A9050303}"/>
    <cellStyle name="20 % – Zvýraznění3 10 4" xfId="7275" xr:uid="{00000000-0005-0000-0000-0000A8020000}"/>
    <cellStyle name="20 % – Zvýraznění3 10 5" xfId="8254" xr:uid="{01397A0E-B649-4E67-890A-398C36DC9435}"/>
    <cellStyle name="20 % – Zvýraznění3 11" xfId="5156" xr:uid="{00000000-0005-0000-0000-0000A9020000}"/>
    <cellStyle name="20 % – Zvýraznění3 11 2" xfId="6030" xr:uid="{00000000-0005-0000-0000-0000AA020000}"/>
    <cellStyle name="20 % – Zvýraznění3 11 2 2" xfId="13995" xr:uid="{8C290835-17B4-47C1-AEC9-23D61BD0FE2A}"/>
    <cellStyle name="20 % – Zvýraznění3 11 2 3" xfId="11503" xr:uid="{C9C20EDC-4F68-4B79-AEAD-FACC73E7766B}"/>
    <cellStyle name="20 % – Zvýraznění3 11 3" xfId="6682" xr:uid="{00000000-0005-0000-0000-0000AB020000}"/>
    <cellStyle name="20 % – Zvýraznění3 11 3 2" xfId="12872" xr:uid="{62FF95E1-6465-487A-BF2D-CA9A0A17F98F}"/>
    <cellStyle name="20 % – Zvýraznění3 11 4" xfId="7334" xr:uid="{00000000-0005-0000-0000-0000AC020000}"/>
    <cellStyle name="20 % – Zvýraznění3 11 5" xfId="8353" xr:uid="{8FB27B22-16F2-4C06-B289-4E806F7F6E92}"/>
    <cellStyle name="20 % – Zvýraznění3 12" xfId="5228" xr:uid="{00000000-0005-0000-0000-0000AD020000}"/>
    <cellStyle name="20 % – Zvýraznění3 12 2" xfId="6090" xr:uid="{00000000-0005-0000-0000-0000AE020000}"/>
    <cellStyle name="20 % – Zvýraznění3 12 2 2" xfId="14244" xr:uid="{36AA14CB-398C-45D1-8B39-093BF6E0D9A1}"/>
    <cellStyle name="20 % – Zvýraznění3 12 2 3" xfId="11752" xr:uid="{20DB81A8-595C-4669-ACD0-E196365F1445}"/>
    <cellStyle name="20 % – Zvýraznění3 12 3" xfId="6742" xr:uid="{00000000-0005-0000-0000-0000AF020000}"/>
    <cellStyle name="20 % – Zvýraznění3 12 3 2" xfId="13121" xr:uid="{03AC1F3E-7BF4-4765-B1A1-B48DCF883AE8}"/>
    <cellStyle name="20 % – Zvýraznění3 12 4" xfId="7394" xr:uid="{00000000-0005-0000-0000-0000B0020000}"/>
    <cellStyle name="20 % – Zvýraznění3 12 5" xfId="10221" xr:uid="{CE346279-CCCC-47B4-A2E7-C0704F0DEECD}"/>
    <cellStyle name="20 % – Zvýraznění3 13" xfId="5340" xr:uid="{00000000-0005-0000-0000-0000B1020000}"/>
    <cellStyle name="20 % – Zvýraznění3 13 2" xfId="6156" xr:uid="{00000000-0005-0000-0000-0000B2020000}"/>
    <cellStyle name="20 % – Zvýraznění3 13 2 2" xfId="14491" xr:uid="{68548924-EF0D-4CB1-B243-BE7D6E9C8E42}"/>
    <cellStyle name="20 % – Zvýraznění3 13 2 3" xfId="11999" xr:uid="{6282E910-EB4F-4ACC-8CEF-54E0EAA047C4}"/>
    <cellStyle name="20 % – Zvýraznění3 13 3" xfId="6808" xr:uid="{00000000-0005-0000-0000-0000B3020000}"/>
    <cellStyle name="20 % – Zvýraznění3 13 3 2" xfId="13368" xr:uid="{C97934E5-C875-4B0E-B3F0-0A3EBC54F04C}"/>
    <cellStyle name="20 % – Zvýraznění3 13 4" xfId="7460" xr:uid="{00000000-0005-0000-0000-0000B4020000}"/>
    <cellStyle name="20 % – Zvýraznění3 13 5" xfId="10874" xr:uid="{2E57DE5C-1656-46BC-8B79-2EF5305D07C2}"/>
    <cellStyle name="20 % – Zvýraznění3 14" xfId="5580" xr:uid="{00000000-0005-0000-0000-0000B5020000}"/>
    <cellStyle name="20 % – Zvýraznění3 14 2" xfId="6237" xr:uid="{00000000-0005-0000-0000-0000B6020000}"/>
    <cellStyle name="20 % – Zvýraznění3 14 3" xfId="6889" xr:uid="{00000000-0005-0000-0000-0000B7020000}"/>
    <cellStyle name="20 % – Zvýraznění3 14 4" xfId="7541" xr:uid="{00000000-0005-0000-0000-0000B8020000}"/>
    <cellStyle name="20 % – Zvýraznění3 15" xfId="5667" xr:uid="{00000000-0005-0000-0000-0000B9020000}"/>
    <cellStyle name="20 % – Zvýraznění3 16" xfId="6324" xr:uid="{00000000-0005-0000-0000-0000BA020000}"/>
    <cellStyle name="20 % – Zvýraznění3 17" xfId="6976" xr:uid="{00000000-0005-0000-0000-0000BB020000}"/>
    <cellStyle name="20 % – Zvýraznění3 2" xfId="70" xr:uid="{00000000-0005-0000-0000-0000BC020000}"/>
    <cellStyle name="20 % – Zvýraznění3 2 10" xfId="5176" xr:uid="{00000000-0005-0000-0000-0000BD020000}"/>
    <cellStyle name="20 % – Zvýraznění3 2 10 2" xfId="6050" xr:uid="{00000000-0005-0000-0000-0000BE020000}"/>
    <cellStyle name="20 % – Zvýraznění3 2 10 2 2" xfId="14245" xr:uid="{19C1FB7E-A8AC-459A-BE22-6EF1EBF881DC}"/>
    <cellStyle name="20 % – Zvýraznění3 2 10 2 3" xfId="11753" xr:uid="{F7476DA6-5D15-4D91-81E4-561BAD1177D7}"/>
    <cellStyle name="20 % – Zvýraznění3 2 10 3" xfId="6702" xr:uid="{00000000-0005-0000-0000-0000BF020000}"/>
    <cellStyle name="20 % – Zvýraznění3 2 10 3 2" xfId="13122" xr:uid="{8B0AF678-80B4-4E72-8AA7-2859910520D4}"/>
    <cellStyle name="20 % – Zvýraznění3 2 10 4" xfId="7354" xr:uid="{00000000-0005-0000-0000-0000C0020000}"/>
    <cellStyle name="20 % – Zvýraznění3 2 10 5" xfId="10222" xr:uid="{BAA479D8-6190-4E27-AACD-C2DF155565EB}"/>
    <cellStyle name="20 % – Zvýraznění3 2 11" xfId="5249" xr:uid="{00000000-0005-0000-0000-0000C1020000}"/>
    <cellStyle name="20 % – Zvýraznění3 2 11 2" xfId="6110" xr:uid="{00000000-0005-0000-0000-0000C2020000}"/>
    <cellStyle name="20 % – Zvýraznění3 2 11 2 2" xfId="14492" xr:uid="{5FCA6375-E941-4A0F-9C6B-55ED6C57B4FD}"/>
    <cellStyle name="20 % – Zvýraznění3 2 11 2 3" xfId="12000" xr:uid="{A0769484-9C4A-4595-BC27-87705057C459}"/>
    <cellStyle name="20 % – Zvýraznění3 2 11 3" xfId="6762" xr:uid="{00000000-0005-0000-0000-0000C3020000}"/>
    <cellStyle name="20 % – Zvýraznění3 2 11 3 2" xfId="13369" xr:uid="{3E638D75-EECC-4F87-8789-923386516CFE}"/>
    <cellStyle name="20 % – Zvýraznění3 2 11 4" xfId="7414" xr:uid="{00000000-0005-0000-0000-0000C4020000}"/>
    <cellStyle name="20 % – Zvýraznění3 2 11 5" xfId="10875" xr:uid="{07544654-6C15-4DE9-A249-CC0BCA213F3B}"/>
    <cellStyle name="20 % – Zvýraznění3 2 12" xfId="5361" xr:uid="{00000000-0005-0000-0000-0000C5020000}"/>
    <cellStyle name="20 % – Zvýraznění3 2 12 2" xfId="6176" xr:uid="{00000000-0005-0000-0000-0000C6020000}"/>
    <cellStyle name="20 % – Zvýraznění3 2 12 2 2" xfId="13577" xr:uid="{ADEC698D-DCE6-4377-9403-1DC6A87AC19F}"/>
    <cellStyle name="20 % – Zvýraznění3 2 12 3" xfId="6828" xr:uid="{00000000-0005-0000-0000-0000C7020000}"/>
    <cellStyle name="20 % – Zvýraznění3 2 12 4" xfId="7480" xr:uid="{00000000-0005-0000-0000-0000C8020000}"/>
    <cellStyle name="20 % – Zvýraznění3 2 12 5" xfId="11085" xr:uid="{7DE62D32-846D-4686-B003-633412F9FD1F}"/>
    <cellStyle name="20 % – Zvýraznění3 2 13" xfId="5581" xr:uid="{00000000-0005-0000-0000-0000C9020000}"/>
    <cellStyle name="20 % – Zvýraznění3 2 13 2" xfId="6238" xr:uid="{00000000-0005-0000-0000-0000CA020000}"/>
    <cellStyle name="20 % – Zvýraznění3 2 13 2 2" xfId="12463" xr:uid="{61ED737C-FE1D-4E68-9220-3EAD87F18462}"/>
    <cellStyle name="20 % – Zvýraznění3 2 13 3" xfId="6890" xr:uid="{00000000-0005-0000-0000-0000CB020000}"/>
    <cellStyle name="20 % – Zvýraznění3 2 13 4" xfId="7542" xr:uid="{00000000-0005-0000-0000-0000CC020000}"/>
    <cellStyle name="20 % – Zvýraznění3 2 13 5" xfId="7876" xr:uid="{2B70941D-2904-4921-AE9B-2FAF2259FED5}"/>
    <cellStyle name="20 % – Zvýraznění3 2 14" xfId="5668" xr:uid="{00000000-0005-0000-0000-0000CD020000}"/>
    <cellStyle name="20 % – Zvýraznění3 2 14 2" xfId="12214" xr:uid="{918288C4-C966-405A-9503-786A408848A4}"/>
    <cellStyle name="20 % – Zvýraznění3 2 15" xfId="6325" xr:uid="{00000000-0005-0000-0000-0000CE020000}"/>
    <cellStyle name="20 % – Zvýraznění3 2 16" xfId="6977" xr:uid="{00000000-0005-0000-0000-0000CF020000}"/>
    <cellStyle name="20 % – Zvýraznění3 2 17" xfId="7625" xr:uid="{6374069D-3587-4E39-8395-EEDDC6DA974B}"/>
    <cellStyle name="20 % – Zvýraznění3 2 2" xfId="71" xr:uid="{00000000-0005-0000-0000-0000D0020000}"/>
    <cellStyle name="20 % – Zvýraznění3 2 3" xfId="72" xr:uid="{00000000-0005-0000-0000-0000D1020000}"/>
    <cellStyle name="20 % – Zvýraznění3 2 3 10" xfId="5669" xr:uid="{00000000-0005-0000-0000-0000D2020000}"/>
    <cellStyle name="20 % – Zvýraznění3 2 3 10 2" xfId="12464" xr:uid="{C9EBFB8F-E517-438E-9E67-763F08A22EDF}"/>
    <cellStyle name="20 % – Zvýraznění3 2 3 10 3" xfId="7877" xr:uid="{F49739E4-A162-4308-8317-3C63DFBDA67B}"/>
    <cellStyle name="20 % – Zvýraznění3 2 3 11" xfId="6326" xr:uid="{00000000-0005-0000-0000-0000D3020000}"/>
    <cellStyle name="20 % – Zvýraznění3 2 3 11 2" xfId="12215" xr:uid="{3AB5E554-F402-4A1B-919D-B92F66D1F951}"/>
    <cellStyle name="20 % – Zvýraznění3 2 3 12" xfId="6978" xr:uid="{00000000-0005-0000-0000-0000D4020000}"/>
    <cellStyle name="20 % – Zvýraznění3 2 3 13" xfId="7626" xr:uid="{D5C16812-4123-4B17-B25F-5A62B0D07FC5}"/>
    <cellStyle name="20 % – Zvýraznění3 2 3 2" xfId="73" xr:uid="{00000000-0005-0000-0000-0000D5020000}"/>
    <cellStyle name="20 % – Zvýraznění3 2 3 2 2" xfId="4658" xr:uid="{00000000-0005-0000-0000-0000D6020000}"/>
    <cellStyle name="20 % – Zvýraznění3 2 3 2 2 2" xfId="5766" xr:uid="{00000000-0005-0000-0000-0000D7020000}"/>
    <cellStyle name="20 % – Zvýraznění3 2 3 2 2 2 2" xfId="14079" xr:uid="{85FA9381-519B-4FD2-BABD-D3C39127EF5D}"/>
    <cellStyle name="20 % – Zvýraznění3 2 3 2 2 2 3" xfId="11587" xr:uid="{84E0C4E3-B404-4BF9-877C-C2CAA28C4610}"/>
    <cellStyle name="20 % – Zvýraznění3 2 3 2 2 3" xfId="6418" xr:uid="{00000000-0005-0000-0000-0000D8020000}"/>
    <cellStyle name="20 % – Zvýraznění3 2 3 2 2 3 2" xfId="12956" xr:uid="{A1452F8D-573A-41DE-BDB5-5CC6F0489683}"/>
    <cellStyle name="20 % – Zvýraznění3 2 3 2 2 4" xfId="7070" xr:uid="{00000000-0005-0000-0000-0000D9020000}"/>
    <cellStyle name="20 % – Zvýraznění3 2 3 2 2 5" xfId="10025" xr:uid="{8EA8B639-352B-4BF4-AB9D-C2ACFF61EA72}"/>
    <cellStyle name="20 % – Zvýraznění3 2 3 2 3" xfId="5670" xr:uid="{00000000-0005-0000-0000-0000DA020000}"/>
    <cellStyle name="20 % – Zvýraznění3 2 3 2 3 2" xfId="11834" xr:uid="{A9BE878C-135D-4F5F-BE62-DD0575FE0CE1}"/>
    <cellStyle name="20 % – Zvýraznění3 2 3 2 3 2 2" xfId="14326" xr:uid="{F3158131-F7E6-426C-8775-AA0614970F42}"/>
    <cellStyle name="20 % – Zvýraznění3 2 3 2 3 3" xfId="13203" xr:uid="{609B7823-90CE-4BC3-99CB-41458030725F}"/>
    <cellStyle name="20 % – Zvýraznění3 2 3 2 3 4" xfId="10669" xr:uid="{A9368314-971F-4A09-837A-015DE2E8E655}"/>
    <cellStyle name="20 % – Zvýraznění3 2 3 2 4" xfId="6327" xr:uid="{00000000-0005-0000-0000-0000DB020000}"/>
    <cellStyle name="20 % – Zvýraznění3 2 3 2 4 2" xfId="12070" xr:uid="{32B98C6F-E685-48F9-A4AA-666A673002FC}"/>
    <cellStyle name="20 % – Zvýraznění3 2 3 2 4 2 2" xfId="14562" xr:uid="{4D710208-5C80-4BAC-9CC7-0D81BBAAE0C1}"/>
    <cellStyle name="20 % – Zvýraznění3 2 3 2 4 3" xfId="13439" xr:uid="{E3DAFB8A-553C-404B-B0D3-15CCEC4772FB}"/>
    <cellStyle name="20 % – Zvýraznění3 2 3 2 4 4" xfId="10947" xr:uid="{A4397835-C387-40E0-9398-3341BB986756}"/>
    <cellStyle name="20 % – Zvýraznění3 2 3 2 5" xfId="6979" xr:uid="{00000000-0005-0000-0000-0000DC020000}"/>
    <cellStyle name="20 % – Zvýraznění3 2 3 2 5 2" xfId="13691" xr:uid="{1BF1B8BD-4574-4945-B412-7760E0A95044}"/>
    <cellStyle name="20 % – Zvýraznění3 2 3 2 5 3" xfId="11199" xr:uid="{B7E0505C-4F02-4D66-A64A-B1CBC73FF24C}"/>
    <cellStyle name="20 % – Zvýraznění3 2 3 2 6" xfId="8033" xr:uid="{D3165AAE-5AE2-4729-AD37-3ADEA737BB38}"/>
    <cellStyle name="20 % – Zvýraznění3 2 3 2 6 2" xfId="12568" xr:uid="{AA9D9152-34A8-4AFF-A5E3-F17E6716BB12}"/>
    <cellStyle name="20 % – Zvýraznění3 2 3 2 7" xfId="12328" xr:uid="{A85343E1-745D-4921-B79E-B018E5ED0803}"/>
    <cellStyle name="20 % – Zvýraznění3 2 3 2 8" xfId="7741" xr:uid="{D2ABEE8A-9E6D-492F-BA00-CCE9FE9AC7F8}"/>
    <cellStyle name="20 % – Zvýraznění3 2 3 3" xfId="4776" xr:uid="{00000000-0005-0000-0000-0000DD020000}"/>
    <cellStyle name="20 % – Zvýraznění3 2 3 3 2" xfId="5850" xr:uid="{00000000-0005-0000-0000-0000DE020000}"/>
    <cellStyle name="20 % – Zvýraznění3 2 3 3 2 2" xfId="11671" xr:uid="{975655FD-664A-444A-A121-F4DAA678AA50}"/>
    <cellStyle name="20 % – Zvýraznění3 2 3 3 2 2 2" xfId="14163" xr:uid="{B38EC608-F080-4DAA-83AE-66C3BD572833}"/>
    <cellStyle name="20 % – Zvýraznění3 2 3 3 2 3" xfId="13040" xr:uid="{9D73FB16-E7B5-4C22-BE57-63FA733C1A40}"/>
    <cellStyle name="20 % – Zvýraznění3 2 3 3 2 4" xfId="10140" xr:uid="{920F7BAD-C7FF-4221-98E3-124D197ED412}"/>
    <cellStyle name="20 % – Zvýraznění3 2 3 3 3" xfId="6502" xr:uid="{00000000-0005-0000-0000-0000DF020000}"/>
    <cellStyle name="20 % – Zvýraznění3 2 3 3 3 2" xfId="11918" xr:uid="{7EA0D106-8599-4184-A886-FD68F1F3F3B8}"/>
    <cellStyle name="20 % – Zvýraznění3 2 3 3 3 2 2" xfId="14410" xr:uid="{D847B291-3614-40C6-8ADC-CBCB3CBBC393}"/>
    <cellStyle name="20 % – Zvýraznění3 2 3 3 3 3" xfId="13287" xr:uid="{AAC4409A-3975-47D7-9B31-51C4E9CE8DF8}"/>
    <cellStyle name="20 % – Zvýraznění3 2 3 3 3 4" xfId="10787" xr:uid="{25D1C2F4-3AE4-4E8E-A990-C20E803805C1}"/>
    <cellStyle name="20 % – Zvýraznění3 2 3 3 4" xfId="7154" xr:uid="{00000000-0005-0000-0000-0000E0020000}"/>
    <cellStyle name="20 % – Zvýraznění3 2 3 3 4 2" xfId="12130" xr:uid="{0ABCD39B-7CF2-4254-A2CF-BD877B5FB69C}"/>
    <cellStyle name="20 % – Zvýraznění3 2 3 3 4 2 2" xfId="14622" xr:uid="{8EB4DAD7-79CF-42FB-9D90-7270C7697AFE}"/>
    <cellStyle name="20 % – Zvýraznění3 2 3 3 4 3" xfId="13499" xr:uid="{9C9FCEA9-F2CD-42AC-B700-F41206176F03}"/>
    <cellStyle name="20 % – Zvýraznění3 2 3 3 4 4" xfId="11007" xr:uid="{FB4DA3E5-557A-4D10-B6BC-7CA1BB4C5B98}"/>
    <cellStyle name="20 % – Zvýraznění3 2 3 3 5" xfId="11259" xr:uid="{4821AB3C-920A-4CF2-9B6E-E11B4549BC7B}"/>
    <cellStyle name="20 % – Zvýraznění3 2 3 3 5 2" xfId="13751" xr:uid="{9F5A8694-75FF-4771-8344-FCFBD59E0A63}"/>
    <cellStyle name="20 % – Zvýraznění3 2 3 3 6" xfId="8093" xr:uid="{E984A356-EF7C-4989-B5F4-AB7A180E0CEB}"/>
    <cellStyle name="20 % – Zvýraznění3 2 3 3 6 2" xfId="12628" xr:uid="{D606DF5B-B7CF-4FE5-A7B6-6F0EF74F9B37}"/>
    <cellStyle name="20 % – Zvýraznění3 2 3 3 7" xfId="12388" xr:uid="{A3B18E95-6067-42D6-A5EC-4C9C5736ABE2}"/>
    <cellStyle name="20 % – Zvýraznění3 2 3 3 8" xfId="7801" xr:uid="{60D7CEDB-D9DC-43F8-BD6C-1812517ECD25}"/>
    <cellStyle name="20 % – Zvýraznění3 2 3 4" xfId="4998" xr:uid="{00000000-0005-0000-0000-0000E1020000}"/>
    <cellStyle name="20 % – Zvýraznění3 2 3 4 2" xfId="5943" xr:uid="{00000000-0005-0000-0000-0000E2020000}"/>
    <cellStyle name="20 % – Zvýraznění3 2 3 4 2 2" xfId="13830" xr:uid="{9CC29338-6279-49A4-8D14-663FDD57FD94}"/>
    <cellStyle name="20 % – Zvýraznění3 2 3 4 2 3" xfId="11338" xr:uid="{60D6FC90-0940-4E26-8E19-D4F8C6F3449A}"/>
    <cellStyle name="20 % – Zvýraznění3 2 3 4 3" xfId="6595" xr:uid="{00000000-0005-0000-0000-0000E3020000}"/>
    <cellStyle name="20 % – Zvýraznění3 2 3 4 3 2" xfId="12707" xr:uid="{8B51EF5A-7BA8-4049-B469-53C93DF74FD3}"/>
    <cellStyle name="20 % – Zvýraznění3 2 3 4 4" xfId="7247" xr:uid="{00000000-0005-0000-0000-0000E4020000}"/>
    <cellStyle name="20 % – Zvýraznění3 2 3 4 5" xfId="8172" xr:uid="{9125C5AD-4BF1-4FCE-93DB-46150A35D2C7}"/>
    <cellStyle name="20 % – Zvýraznění3 2 3 5" xfId="5094" xr:uid="{00000000-0005-0000-0000-0000E5020000}"/>
    <cellStyle name="20 % – Zvýraznění3 2 3 5 2" xfId="5992" xr:uid="{00000000-0005-0000-0000-0000E6020000}"/>
    <cellStyle name="20 % – Zvýraznění3 2 3 5 2 2" xfId="13914" xr:uid="{B8F09805-6D7A-4D0C-889B-71C5B7181807}"/>
    <cellStyle name="20 % – Zvýraznění3 2 3 5 2 3" xfId="11422" xr:uid="{BE1C91DB-703D-408D-8B07-D7A74F583D53}"/>
    <cellStyle name="20 % – Zvýraznění3 2 3 5 3" xfId="6644" xr:uid="{00000000-0005-0000-0000-0000E7020000}"/>
    <cellStyle name="20 % – Zvýraznění3 2 3 5 3 2" xfId="12791" xr:uid="{8FF5D538-67AE-4D82-A2FC-F98DE2295989}"/>
    <cellStyle name="20 % – Zvýraznění3 2 3 5 4" xfId="7296" xr:uid="{00000000-0005-0000-0000-0000E8020000}"/>
    <cellStyle name="20 % – Zvýraznění3 2 3 5 5" xfId="8256" xr:uid="{03B60400-FADE-480E-977C-202D53DB08F9}"/>
    <cellStyle name="20 % – Zvýraznění3 2 3 6" xfId="5177" xr:uid="{00000000-0005-0000-0000-0000E9020000}"/>
    <cellStyle name="20 % – Zvýraznění3 2 3 6 2" xfId="6051" xr:uid="{00000000-0005-0000-0000-0000EA020000}"/>
    <cellStyle name="20 % – Zvýraznění3 2 3 6 2 2" xfId="13997" xr:uid="{A03D23CF-B162-4D7E-9778-1178DC0419DE}"/>
    <cellStyle name="20 % – Zvýraznění3 2 3 6 2 3" xfId="11505" xr:uid="{5D3B909B-A6D6-4492-9ACD-9CEE59F6475E}"/>
    <cellStyle name="20 % – Zvýraznění3 2 3 6 3" xfId="6703" xr:uid="{00000000-0005-0000-0000-0000EB020000}"/>
    <cellStyle name="20 % – Zvýraznění3 2 3 6 3 2" xfId="12874" xr:uid="{79B63816-0DB7-463C-94A2-8FB682361C8E}"/>
    <cellStyle name="20 % – Zvýraznění3 2 3 6 4" xfId="7355" xr:uid="{00000000-0005-0000-0000-0000EC020000}"/>
    <cellStyle name="20 % – Zvýraznění3 2 3 6 5" xfId="8355" xr:uid="{EBE422F2-E062-47DB-934C-DA858BE87FF8}"/>
    <cellStyle name="20 % – Zvýraznění3 2 3 7" xfId="5250" xr:uid="{00000000-0005-0000-0000-0000ED020000}"/>
    <cellStyle name="20 % – Zvýraznění3 2 3 7 2" xfId="6111" xr:uid="{00000000-0005-0000-0000-0000EE020000}"/>
    <cellStyle name="20 % – Zvýraznění3 2 3 7 2 2" xfId="14246" xr:uid="{4180C1DB-B745-4B75-9D9D-656CD06C2073}"/>
    <cellStyle name="20 % – Zvýraznění3 2 3 7 2 3" xfId="11754" xr:uid="{E2A31611-77C8-4B8A-ADDB-60BCE151D535}"/>
    <cellStyle name="20 % – Zvýraznění3 2 3 7 3" xfId="6763" xr:uid="{00000000-0005-0000-0000-0000EF020000}"/>
    <cellStyle name="20 % – Zvýraznění3 2 3 7 3 2" xfId="13123" xr:uid="{26E044DE-4D53-4DF0-B86E-8080B1DE5470}"/>
    <cellStyle name="20 % – Zvýraznění3 2 3 7 4" xfId="7415" xr:uid="{00000000-0005-0000-0000-0000F0020000}"/>
    <cellStyle name="20 % – Zvýraznění3 2 3 7 5" xfId="10223" xr:uid="{8B996865-1648-408E-9D87-8E48BFD1A6D4}"/>
    <cellStyle name="20 % – Zvýraznění3 2 3 8" xfId="5362" xr:uid="{00000000-0005-0000-0000-0000F1020000}"/>
    <cellStyle name="20 % – Zvýraznění3 2 3 8 2" xfId="6177" xr:uid="{00000000-0005-0000-0000-0000F2020000}"/>
    <cellStyle name="20 % – Zvýraznění3 2 3 8 2 2" xfId="14493" xr:uid="{8D915CB1-BAA1-4F8D-BD71-598FC88FB42D}"/>
    <cellStyle name="20 % – Zvýraznění3 2 3 8 2 3" xfId="12001" xr:uid="{998656E3-05A5-471C-87E5-F1731A4976D4}"/>
    <cellStyle name="20 % – Zvýraznění3 2 3 8 3" xfId="6829" xr:uid="{00000000-0005-0000-0000-0000F3020000}"/>
    <cellStyle name="20 % – Zvýraznění3 2 3 8 3 2" xfId="13370" xr:uid="{A360CB24-4DDF-4325-B4D3-311ECD064F5E}"/>
    <cellStyle name="20 % – Zvýraznění3 2 3 8 4" xfId="7481" xr:uid="{00000000-0005-0000-0000-0000F4020000}"/>
    <cellStyle name="20 % – Zvýraznění3 2 3 8 5" xfId="10876" xr:uid="{7C91AE16-8FB7-418C-B4EA-88E7FCBEF44D}"/>
    <cellStyle name="20 % – Zvýraznění3 2 3 9" xfId="5582" xr:uid="{00000000-0005-0000-0000-0000F5020000}"/>
    <cellStyle name="20 % – Zvýraznění3 2 3 9 2" xfId="6239" xr:uid="{00000000-0005-0000-0000-0000F6020000}"/>
    <cellStyle name="20 % – Zvýraznění3 2 3 9 2 2" xfId="13578" xr:uid="{E56CADF7-C5FC-4B09-BF6A-C6FF2A999362}"/>
    <cellStyle name="20 % – Zvýraznění3 2 3 9 3" xfId="6891" xr:uid="{00000000-0005-0000-0000-0000F7020000}"/>
    <cellStyle name="20 % – Zvýraznění3 2 3 9 4" xfId="7543" xr:uid="{00000000-0005-0000-0000-0000F8020000}"/>
    <cellStyle name="20 % – Zvýraznění3 2 3 9 5" xfId="11086" xr:uid="{F96F7977-EE95-4E89-97ED-2062DE37304F}"/>
    <cellStyle name="20 % – Zvýraznění3 2 4" xfId="74" xr:uid="{00000000-0005-0000-0000-0000F9020000}"/>
    <cellStyle name="20 % – Zvýraznění3 2 4 2" xfId="75" xr:uid="{00000000-0005-0000-0000-0000FA020000}"/>
    <cellStyle name="20 % – Zvýraznění3 2 5" xfId="76" xr:uid="{00000000-0005-0000-0000-0000FB020000}"/>
    <cellStyle name="20 % – Zvýraznění3 2 5 2" xfId="4657" xr:uid="{00000000-0005-0000-0000-0000FC020000}"/>
    <cellStyle name="20 % – Zvýraznění3 2 5 2 2" xfId="5765" xr:uid="{00000000-0005-0000-0000-0000FD020000}"/>
    <cellStyle name="20 % – Zvýraznění3 2 5 2 2 2" xfId="14078" xr:uid="{59A71A7B-F10D-4502-A8D4-C0791B008EE7}"/>
    <cellStyle name="20 % – Zvýraznění3 2 5 2 2 3" xfId="11586" xr:uid="{F5B2D28D-EFFC-4DCB-A32D-E6F88492FFD5}"/>
    <cellStyle name="20 % – Zvýraznění3 2 5 2 3" xfId="6417" xr:uid="{00000000-0005-0000-0000-0000FE020000}"/>
    <cellStyle name="20 % – Zvýraznění3 2 5 2 3 2" xfId="12955" xr:uid="{0FBFD7AC-B864-47DB-8ABA-F9AE1112D7F8}"/>
    <cellStyle name="20 % – Zvýraznění3 2 5 2 4" xfId="7069" xr:uid="{00000000-0005-0000-0000-0000FF020000}"/>
    <cellStyle name="20 % – Zvýraznění3 2 5 2 5" xfId="10024" xr:uid="{0ECF70B7-EAC3-4F4F-A932-878450DC48EC}"/>
    <cellStyle name="20 % – Zvýraznění3 2 5 3" xfId="5671" xr:uid="{00000000-0005-0000-0000-000000030000}"/>
    <cellStyle name="20 % – Zvýraznění3 2 5 3 2" xfId="11833" xr:uid="{7AFAC0D0-E914-457E-9B80-17D5DC56CF0D}"/>
    <cellStyle name="20 % – Zvýraznění3 2 5 3 2 2" xfId="14325" xr:uid="{8F9B65C1-CBA9-4767-AC59-E3403FD0C2AD}"/>
    <cellStyle name="20 % – Zvýraznění3 2 5 3 3" xfId="13202" xr:uid="{01B32EDB-AFFB-42EF-AB1B-9092AF1012D3}"/>
    <cellStyle name="20 % – Zvýraznění3 2 5 3 4" xfId="10668" xr:uid="{949BE218-4AD0-4F8A-B511-E5698361DFFC}"/>
    <cellStyle name="20 % – Zvýraznění3 2 5 4" xfId="6328" xr:uid="{00000000-0005-0000-0000-000001030000}"/>
    <cellStyle name="20 % – Zvýraznění3 2 5 4 2" xfId="12069" xr:uid="{37FFF28F-C474-42FF-8A16-3C3F8D01AB58}"/>
    <cellStyle name="20 % – Zvýraznění3 2 5 4 2 2" xfId="14561" xr:uid="{03643B91-C10A-4441-9CCC-6257F81F8C0E}"/>
    <cellStyle name="20 % – Zvýraznění3 2 5 4 3" xfId="13438" xr:uid="{02DBFAFA-6A9C-40BD-B038-9BE65DCECE22}"/>
    <cellStyle name="20 % – Zvýraznění3 2 5 4 4" xfId="10946" xr:uid="{2A4DF666-4F2A-46E7-AD6B-F3E3A0F1D7ED}"/>
    <cellStyle name="20 % – Zvýraznění3 2 5 5" xfId="6980" xr:uid="{00000000-0005-0000-0000-000002030000}"/>
    <cellStyle name="20 % – Zvýraznění3 2 5 5 2" xfId="13690" xr:uid="{0610CBA4-4D87-4201-9D2E-22CCFBB91712}"/>
    <cellStyle name="20 % – Zvýraznění3 2 5 5 3" xfId="11198" xr:uid="{331D79AA-87E5-4E28-A2DF-CC74A750EB00}"/>
    <cellStyle name="20 % – Zvýraznění3 2 5 6" xfId="8032" xr:uid="{5ACB5E85-455B-4C0C-810B-07DF7010429A}"/>
    <cellStyle name="20 % – Zvýraznění3 2 5 6 2" xfId="12567" xr:uid="{FDBA844B-7144-4C3B-B1FC-E3C266B4C30B}"/>
    <cellStyle name="20 % – Zvýraznění3 2 5 7" xfId="12327" xr:uid="{7B1EB128-BB24-4046-958C-CE9A4A3D5691}"/>
    <cellStyle name="20 % – Zvýraznění3 2 5 8" xfId="7740" xr:uid="{A3CB83BF-1020-4446-BE2A-573363A22EF5}"/>
    <cellStyle name="20 % – Zvýraznění3 2 6" xfId="4775" xr:uid="{00000000-0005-0000-0000-000003030000}"/>
    <cellStyle name="20 % – Zvýraznění3 2 6 2" xfId="4482" xr:uid="{00000000-0005-0000-0000-000004030000}"/>
    <cellStyle name="20 % – Zvýraznění3 2 6 2 2" xfId="5737" xr:uid="{00000000-0005-0000-0000-000005030000}"/>
    <cellStyle name="20 % – Zvýraznění3 2 6 2 2 2" xfId="14162" xr:uid="{0BC4A83F-8FB7-416C-B829-0478CA25E94F}"/>
    <cellStyle name="20 % – Zvýraznění3 2 6 2 2 3" xfId="11670" xr:uid="{8ABF7F30-A793-43D0-922E-A4E864402050}"/>
    <cellStyle name="20 % – Zvýraznění3 2 6 2 3" xfId="6389" xr:uid="{00000000-0005-0000-0000-000006030000}"/>
    <cellStyle name="20 % – Zvýraznění3 2 6 2 3 2" xfId="13039" xr:uid="{A2E9E4C3-3AB8-4DC4-BA7E-3FA6A57E7202}"/>
    <cellStyle name="20 % – Zvýraznění3 2 6 2 4" xfId="7041" xr:uid="{00000000-0005-0000-0000-000007030000}"/>
    <cellStyle name="20 % – Zvýraznění3 2 6 2 5" xfId="10139" xr:uid="{BD50B9D3-A2B8-4194-9F94-C807CD1EF581}"/>
    <cellStyle name="20 % – Zvýraznění3 2 6 3" xfId="5849" xr:uid="{00000000-0005-0000-0000-000008030000}"/>
    <cellStyle name="20 % – Zvýraznění3 2 6 3 2" xfId="11917" xr:uid="{9FD2D831-268F-44DF-844C-7F09A26982CE}"/>
    <cellStyle name="20 % – Zvýraznění3 2 6 3 2 2" xfId="14409" xr:uid="{0A11191C-C704-4390-AE36-DECED169C35A}"/>
    <cellStyle name="20 % – Zvýraznění3 2 6 3 3" xfId="13286" xr:uid="{49C318CB-FE79-46D8-9F38-D25DB7627496}"/>
    <cellStyle name="20 % – Zvýraznění3 2 6 3 4" xfId="10786" xr:uid="{A9BD4302-31FB-4C85-B4C5-7AAF0F4A4D24}"/>
    <cellStyle name="20 % – Zvýraznění3 2 6 4" xfId="6501" xr:uid="{00000000-0005-0000-0000-000009030000}"/>
    <cellStyle name="20 % – Zvýraznění3 2 6 4 2" xfId="12129" xr:uid="{3BC1C973-4932-44FA-BD5B-06C5693646F2}"/>
    <cellStyle name="20 % – Zvýraznění3 2 6 4 2 2" xfId="14621" xr:uid="{FFF87E57-DAD4-43FA-B1B9-4FE60613DA25}"/>
    <cellStyle name="20 % – Zvýraznění3 2 6 4 3" xfId="13498" xr:uid="{8339E88E-7FC1-41FE-9E3C-23CD9718F8EF}"/>
    <cellStyle name="20 % – Zvýraznění3 2 6 4 4" xfId="11006" xr:uid="{B72F1818-6B95-4A77-B3EC-A323C54F3F03}"/>
    <cellStyle name="20 % – Zvýraznění3 2 6 5" xfId="7153" xr:uid="{00000000-0005-0000-0000-00000A030000}"/>
    <cellStyle name="20 % – Zvýraznění3 2 6 5 2" xfId="13750" xr:uid="{16283261-83F2-4AC7-A19F-1274B5DF9E46}"/>
    <cellStyle name="20 % – Zvýraznění3 2 6 5 3" xfId="11258" xr:uid="{AD068033-B53A-4E0A-AAF5-BECEB13DBCCC}"/>
    <cellStyle name="20 % – Zvýraznění3 2 6 6" xfId="8092" xr:uid="{5A78BAF6-7ACE-4C10-8BD3-54E6F03292A5}"/>
    <cellStyle name="20 % – Zvýraznění3 2 6 6 2" xfId="12627" xr:uid="{C7790B06-AA1F-4356-AEAA-23C3A3399E1B}"/>
    <cellStyle name="20 % – Zvýraznění3 2 6 7" xfId="12387" xr:uid="{B68ACFF5-96F9-486E-BBC9-34D81A54B853}"/>
    <cellStyle name="20 % – Zvýraznění3 2 6 8" xfId="7800" xr:uid="{09AE8CC8-0084-4AD2-A315-DDAD578C3B72}"/>
    <cellStyle name="20 % – Zvýraznění3 2 7" xfId="4967" xr:uid="{00000000-0005-0000-0000-00000B030000}"/>
    <cellStyle name="20 % – Zvýraznění3 2 7 2" xfId="5916" xr:uid="{00000000-0005-0000-0000-00000C030000}"/>
    <cellStyle name="20 % – Zvýraznění3 2 7 2 2" xfId="13829" xr:uid="{C50665F5-2BA2-4557-A333-4E448512807C}"/>
    <cellStyle name="20 % – Zvýraznění3 2 7 2 3" xfId="11337" xr:uid="{605DD5CB-5D3E-4EE9-83AD-51E472FF703D}"/>
    <cellStyle name="20 % – Zvýraznění3 2 7 3" xfId="6568" xr:uid="{00000000-0005-0000-0000-00000D030000}"/>
    <cellStyle name="20 % – Zvýraznění3 2 7 3 2" xfId="12706" xr:uid="{D40107C8-6B0B-4802-8E2D-FF2B9DAA6789}"/>
    <cellStyle name="20 % – Zvýraznění3 2 7 4" xfId="7220" xr:uid="{00000000-0005-0000-0000-00000E030000}"/>
    <cellStyle name="20 % – Zvýraznění3 2 7 5" xfId="8171" xr:uid="{1C5E55A8-FA28-42B1-83D9-5CBB023C6A15}"/>
    <cellStyle name="20 % – Zvýraznění3 2 8" xfId="4997" xr:uid="{00000000-0005-0000-0000-00000F030000}"/>
    <cellStyle name="20 % – Zvýraznění3 2 8 2" xfId="5942" xr:uid="{00000000-0005-0000-0000-000010030000}"/>
    <cellStyle name="20 % – Zvýraznění3 2 8 2 2" xfId="13913" xr:uid="{E1260463-B64B-44F7-92AF-370D73F48D27}"/>
    <cellStyle name="20 % – Zvýraznění3 2 8 2 3" xfId="11421" xr:uid="{DB8C41E5-07EE-45DA-BC74-761949C24DAA}"/>
    <cellStyle name="20 % – Zvýraznění3 2 8 3" xfId="6594" xr:uid="{00000000-0005-0000-0000-000011030000}"/>
    <cellStyle name="20 % – Zvýraznění3 2 8 3 2" xfId="12790" xr:uid="{3C70415A-81BB-44D5-A9C0-74B82A1C97F6}"/>
    <cellStyle name="20 % – Zvýraznění3 2 8 4" xfId="7246" xr:uid="{00000000-0005-0000-0000-000012030000}"/>
    <cellStyle name="20 % – Zvýraznění3 2 8 5" xfId="8255" xr:uid="{2004DCE4-4601-4B29-AE3C-92A34D163334}"/>
    <cellStyle name="20 % – Zvýraznění3 2 9" xfId="5093" xr:uid="{00000000-0005-0000-0000-000013030000}"/>
    <cellStyle name="20 % – Zvýraznění3 2 9 2" xfId="5991" xr:uid="{00000000-0005-0000-0000-000014030000}"/>
    <cellStyle name="20 % – Zvýraznění3 2 9 2 2" xfId="13996" xr:uid="{F8B4D858-6C0A-4FD3-B726-FD6D7D979D08}"/>
    <cellStyle name="20 % – Zvýraznění3 2 9 2 3" xfId="11504" xr:uid="{6D2B401E-F2A4-4B6C-BF5D-18A493365577}"/>
    <cellStyle name="20 % – Zvýraznění3 2 9 3" xfId="6643" xr:uid="{00000000-0005-0000-0000-000015030000}"/>
    <cellStyle name="20 % – Zvýraznění3 2 9 3 2" xfId="12873" xr:uid="{301CAC83-8CA4-48E6-B50D-585C7BD88BE8}"/>
    <cellStyle name="20 % – Zvýraznění3 2 9 4" xfId="7295" xr:uid="{00000000-0005-0000-0000-000016030000}"/>
    <cellStyle name="20 % – Zvýraznění3 2 9 5" xfId="8354" xr:uid="{D0630B38-B0C8-4B41-8D2F-4103D7C9B5C7}"/>
    <cellStyle name="20 % – Zvýraznění3 3" xfId="77" xr:uid="{00000000-0005-0000-0000-000017030000}"/>
    <cellStyle name="20 % – Zvýraznění3 3 2" xfId="78" xr:uid="{00000000-0005-0000-0000-000018030000}"/>
    <cellStyle name="20 % – Zvýraznění3 3 2 10" xfId="6329" xr:uid="{00000000-0005-0000-0000-000019030000}"/>
    <cellStyle name="20 % – Zvýraznění3 3 2 10 2" xfId="11506" xr:uid="{68FA9C7F-B8AD-4148-A11E-66934A49FD71}"/>
    <cellStyle name="20 % – Zvýraznění3 3 2 10 2 2" xfId="13998" xr:uid="{4CEEFCF3-F0EC-4519-BAF8-951077BB704B}"/>
    <cellStyle name="20 % – Zvýraznění3 3 2 10 3" xfId="12875" xr:uid="{07AFDC1B-E7CE-4FE3-86E8-C0C988380CEA}"/>
    <cellStyle name="20 % – Zvýraznění3 3 2 10 4" xfId="8357" xr:uid="{7456ADFC-4F92-4302-910A-ECACC0375204}"/>
    <cellStyle name="20 % – Zvýraznění3 3 2 11" xfId="6981" xr:uid="{00000000-0005-0000-0000-00001A030000}"/>
    <cellStyle name="20 % – Zvýraznění3 3 2 11 2" xfId="11755" xr:uid="{093C51BB-ADDE-4AF0-AC99-91C69EDD5D3C}"/>
    <cellStyle name="20 % – Zvýraznění3 3 2 11 2 2" xfId="14247" xr:uid="{3C65639C-276D-48BE-AF2B-B16F1EFBC1DF}"/>
    <cellStyle name="20 % – Zvýraznění3 3 2 11 3" xfId="13124" xr:uid="{A4DC0148-3066-4124-A969-C8DED82DCDF1}"/>
    <cellStyle name="20 % – Zvýraznění3 3 2 11 4" xfId="10224" xr:uid="{C3AD059F-290E-415A-980E-5BFBE9D1FF3F}"/>
    <cellStyle name="20 % – Zvýraznění3 3 2 12" xfId="10877" xr:uid="{10F2F31E-6D84-4836-B134-3D8F8AC97A0A}"/>
    <cellStyle name="20 % – Zvýraznění3 3 2 12 2" xfId="12002" xr:uid="{9579CDFC-79AA-4777-8470-317F0FDC1479}"/>
    <cellStyle name="20 % – Zvýraznění3 3 2 12 2 2" xfId="14494" xr:uid="{4D037837-D63D-4D58-9E9C-6B4CC0F545DE}"/>
    <cellStyle name="20 % – Zvýraznění3 3 2 12 3" xfId="13371" xr:uid="{F6911C2F-D154-45BF-BAEE-8496A92233B5}"/>
    <cellStyle name="20 % – Zvýraznění3 3 2 13" xfId="11087" xr:uid="{BBE05C0D-43CF-4B53-83D7-EB9CEEBBD54C}"/>
    <cellStyle name="20 % – Zvýraznění3 3 2 13 2" xfId="13579" xr:uid="{B08EDE55-94C2-4DA2-BC5F-C643A7BF7A44}"/>
    <cellStyle name="20 % – Zvýraznění3 3 2 14" xfId="7878" xr:uid="{EB8036BC-CB28-42BB-B2C1-B4EFAF5EB84A}"/>
    <cellStyle name="20 % – Zvýraznění3 3 2 14 2" xfId="12465" xr:uid="{5912E0A3-B356-4684-93D6-10568E116925}"/>
    <cellStyle name="20 % – Zvýraznění3 3 2 15" xfId="12216" xr:uid="{A3B03C65-9340-4277-B512-0B9019BAC0A3}"/>
    <cellStyle name="20 % – Zvýraznění3 3 2 16" xfId="7627" xr:uid="{BB293517-1312-43E2-B735-FE3E4FAD75E1}"/>
    <cellStyle name="20 % – Zvýraznění3 3 2 2" xfId="79" xr:uid="{00000000-0005-0000-0000-00001B030000}"/>
    <cellStyle name="20 % – Zvýraznění3 3 2 3" xfId="80" xr:uid="{00000000-0005-0000-0000-00001C030000}"/>
    <cellStyle name="20 % – Zvýraznění3 3 2 3 10" xfId="6330" xr:uid="{00000000-0005-0000-0000-00001D030000}"/>
    <cellStyle name="20 % – Zvýraznění3 3 2 3 10 2" xfId="12466" xr:uid="{A616395B-3F9A-4A97-BC78-889EFDF336A6}"/>
    <cellStyle name="20 % – Zvýraznění3 3 2 3 10 3" xfId="7879" xr:uid="{08663892-DB81-4995-B85F-833BC30B33B2}"/>
    <cellStyle name="20 % – Zvýraznění3 3 2 3 11" xfId="6982" xr:uid="{00000000-0005-0000-0000-00001E030000}"/>
    <cellStyle name="20 % – Zvýraznění3 3 2 3 11 2" xfId="12217" xr:uid="{7C69ABEE-4FD0-43EC-9544-9FCD6A46848B}"/>
    <cellStyle name="20 % – Zvýraznění3 3 2 3 12" xfId="7628" xr:uid="{9DD9BC3D-B82E-4FE4-B78A-08E392EA491C}"/>
    <cellStyle name="20 % – Zvýraznění3 3 2 3 2" xfId="4660" xr:uid="{00000000-0005-0000-0000-00001F030000}"/>
    <cellStyle name="20 % – Zvýraznění3 3 2 3 2 2" xfId="5768" xr:uid="{00000000-0005-0000-0000-000020030000}"/>
    <cellStyle name="20 % – Zvýraznění3 3 2 3 2 2 2" xfId="11589" xr:uid="{7DA69A24-BAEA-4DE6-9ED8-05F374ED1695}"/>
    <cellStyle name="20 % – Zvýraznění3 3 2 3 2 2 2 2" xfId="14081" xr:uid="{5367CB4C-250C-4C68-9849-6743630A5158}"/>
    <cellStyle name="20 % – Zvýraznění3 3 2 3 2 2 3" xfId="12958" xr:uid="{8EE6307B-DBC2-4792-A494-F868E1BF6D39}"/>
    <cellStyle name="20 % – Zvýraznění3 3 2 3 2 2 4" xfId="10027" xr:uid="{D82040C6-A8CD-4F1A-977D-643132A63028}"/>
    <cellStyle name="20 % – Zvýraznění3 3 2 3 2 3" xfId="6420" xr:uid="{00000000-0005-0000-0000-000021030000}"/>
    <cellStyle name="20 % – Zvýraznění3 3 2 3 2 3 2" xfId="11836" xr:uid="{540B9AFE-6DB9-456F-A49F-D17722B08D75}"/>
    <cellStyle name="20 % – Zvýraznění3 3 2 3 2 3 2 2" xfId="14328" xr:uid="{B7841E9D-28AC-4F2C-8F80-25B75BEF9AA9}"/>
    <cellStyle name="20 % – Zvýraznění3 3 2 3 2 3 3" xfId="13205" xr:uid="{ACB7D238-C708-4648-8A95-828A9F31971A}"/>
    <cellStyle name="20 % – Zvýraznění3 3 2 3 2 3 4" xfId="10671" xr:uid="{69581CD4-05A4-4BCC-949C-D6542BA2953F}"/>
    <cellStyle name="20 % – Zvýraznění3 3 2 3 2 4" xfId="7072" xr:uid="{00000000-0005-0000-0000-000022030000}"/>
    <cellStyle name="20 % – Zvýraznění3 3 2 3 2 4 2" xfId="12072" xr:uid="{C384D377-F606-46DE-B27F-6D4174E00854}"/>
    <cellStyle name="20 % – Zvýraznění3 3 2 3 2 4 2 2" xfId="14564" xr:uid="{56118226-4ACE-401E-AFE3-3FFDC8E9401E}"/>
    <cellStyle name="20 % – Zvýraznění3 3 2 3 2 4 3" xfId="13441" xr:uid="{DCB2B856-616C-4B6A-B4CD-335D58FDD28E}"/>
    <cellStyle name="20 % – Zvýraznění3 3 2 3 2 4 4" xfId="10949" xr:uid="{A255166B-36F1-4D6F-8029-CEAA41D9080E}"/>
    <cellStyle name="20 % – Zvýraznění3 3 2 3 2 5" xfId="11201" xr:uid="{632ED481-8738-4AAA-89AB-72FE9A7FDF86}"/>
    <cellStyle name="20 % – Zvýraznění3 3 2 3 2 5 2" xfId="13693" xr:uid="{480D5A62-230E-49B3-B829-8B7F8670A5B1}"/>
    <cellStyle name="20 % – Zvýraznění3 3 2 3 2 6" xfId="8035" xr:uid="{46B8EF32-7A62-4BEF-99D6-1440F308DA9B}"/>
    <cellStyle name="20 % – Zvýraznění3 3 2 3 2 6 2" xfId="12570" xr:uid="{D1492918-6E17-4CC1-8638-0D5951A48C21}"/>
    <cellStyle name="20 % – Zvýraznění3 3 2 3 2 7" xfId="12330" xr:uid="{6671D996-9427-4759-83EA-F75F56EEC7DD}"/>
    <cellStyle name="20 % – Zvýraznění3 3 2 3 2 8" xfId="7743" xr:uid="{D48586ED-29EB-4470-829D-1000EBA66299}"/>
    <cellStyle name="20 % – Zvýraznění3 3 2 3 3" xfId="4778" xr:uid="{00000000-0005-0000-0000-000023030000}"/>
    <cellStyle name="20 % – Zvýraznění3 3 2 3 3 2" xfId="5852" xr:uid="{00000000-0005-0000-0000-000024030000}"/>
    <cellStyle name="20 % – Zvýraznění3 3 2 3 3 2 2" xfId="11673" xr:uid="{878A3810-9A6F-4C12-A4AF-56467A0C7BB5}"/>
    <cellStyle name="20 % – Zvýraznění3 3 2 3 3 2 2 2" xfId="14165" xr:uid="{D2ADD93A-8294-41AC-8089-7580F5E081E3}"/>
    <cellStyle name="20 % – Zvýraznění3 3 2 3 3 2 3" xfId="13042" xr:uid="{BCE2D988-FA26-421D-839C-57AA1D7B17EE}"/>
    <cellStyle name="20 % – Zvýraznění3 3 2 3 3 2 4" xfId="10142" xr:uid="{E347C0FD-EB66-4D38-9EDE-80CA65007353}"/>
    <cellStyle name="20 % – Zvýraznění3 3 2 3 3 3" xfId="6504" xr:uid="{00000000-0005-0000-0000-000025030000}"/>
    <cellStyle name="20 % – Zvýraznění3 3 2 3 3 3 2" xfId="11920" xr:uid="{2FCFCE6A-4CB9-46BD-99A7-408C0B5F6D3F}"/>
    <cellStyle name="20 % – Zvýraznění3 3 2 3 3 3 2 2" xfId="14412" xr:uid="{52CC06CD-1F39-4DFF-AF1B-900CA735F044}"/>
    <cellStyle name="20 % – Zvýraznění3 3 2 3 3 3 3" xfId="13289" xr:uid="{1EE05956-E82F-4D64-999C-1A7BBF7A7932}"/>
    <cellStyle name="20 % – Zvýraznění3 3 2 3 3 3 4" xfId="10789" xr:uid="{4AF670CB-544E-408D-907F-0DC3E81A1846}"/>
    <cellStyle name="20 % – Zvýraznění3 3 2 3 3 4" xfId="7156" xr:uid="{00000000-0005-0000-0000-000026030000}"/>
    <cellStyle name="20 % – Zvýraznění3 3 2 3 3 4 2" xfId="12132" xr:uid="{93451B7D-0430-4674-A20F-87382A11DFC9}"/>
    <cellStyle name="20 % – Zvýraznění3 3 2 3 3 4 2 2" xfId="14624" xr:uid="{48B1287D-B613-46AF-8EC7-BD8558F9A669}"/>
    <cellStyle name="20 % – Zvýraznění3 3 2 3 3 4 3" xfId="13501" xr:uid="{EDF50050-377A-4ECF-AA53-232B3F63E54A}"/>
    <cellStyle name="20 % – Zvýraznění3 3 2 3 3 4 4" xfId="11009" xr:uid="{D0E63E70-A83B-4048-A0D2-C922BF847C67}"/>
    <cellStyle name="20 % – Zvýraznění3 3 2 3 3 5" xfId="11261" xr:uid="{F8FDC3A1-AEA0-4B90-8D73-578570EA7D11}"/>
    <cellStyle name="20 % – Zvýraznění3 3 2 3 3 5 2" xfId="13753" xr:uid="{3C079CB2-E9B4-46DC-956B-3E941B021793}"/>
    <cellStyle name="20 % – Zvýraznění3 3 2 3 3 6" xfId="8095" xr:uid="{B831244E-DB59-4B5F-BDBA-EF74E48DA062}"/>
    <cellStyle name="20 % – Zvýraznění3 3 2 3 3 6 2" xfId="12630" xr:uid="{A5173E07-B5FE-4FCC-8188-35C90E0B9FF8}"/>
    <cellStyle name="20 % – Zvýraznění3 3 2 3 3 7" xfId="12390" xr:uid="{5E5E0933-9FFC-4032-84D7-274DD019119F}"/>
    <cellStyle name="20 % – Zvýraznění3 3 2 3 3 8" xfId="7803" xr:uid="{99BB881A-5CB2-40D7-9EEA-4823F6A094B5}"/>
    <cellStyle name="20 % – Zvýraznění3 3 2 3 4" xfId="5096" xr:uid="{00000000-0005-0000-0000-000027030000}"/>
    <cellStyle name="20 % – Zvýraznění3 3 2 3 4 2" xfId="5994" xr:uid="{00000000-0005-0000-0000-000028030000}"/>
    <cellStyle name="20 % – Zvýraznění3 3 2 3 4 2 2" xfId="13832" xr:uid="{EEA7A5A9-303B-47A2-B91D-F99187DA7B0B}"/>
    <cellStyle name="20 % – Zvýraznění3 3 2 3 4 2 3" xfId="11340" xr:uid="{068DAEE7-E18D-4AC2-9CBF-F9FCDF1F4017}"/>
    <cellStyle name="20 % – Zvýraznění3 3 2 3 4 3" xfId="6646" xr:uid="{00000000-0005-0000-0000-000029030000}"/>
    <cellStyle name="20 % – Zvýraznění3 3 2 3 4 3 2" xfId="12709" xr:uid="{6258D6FB-95FE-44A4-903E-F84D934E30F6}"/>
    <cellStyle name="20 % – Zvýraznění3 3 2 3 4 4" xfId="7298" xr:uid="{00000000-0005-0000-0000-00002A030000}"/>
    <cellStyle name="20 % – Zvýraznění3 3 2 3 4 5" xfId="8174" xr:uid="{A1B82B54-92A3-42B8-9E53-8E2489CFB813}"/>
    <cellStyle name="20 % – Zvýraznění3 3 2 3 5" xfId="5179" xr:uid="{00000000-0005-0000-0000-00002B030000}"/>
    <cellStyle name="20 % – Zvýraznění3 3 2 3 5 2" xfId="6053" xr:uid="{00000000-0005-0000-0000-00002C030000}"/>
    <cellStyle name="20 % – Zvýraznění3 3 2 3 5 2 2" xfId="13916" xr:uid="{C084F56D-DD95-46E4-9424-BBE61BE62470}"/>
    <cellStyle name="20 % – Zvýraznění3 3 2 3 5 2 3" xfId="11424" xr:uid="{681C0A21-8EFC-4126-B2EA-112661B5C0B2}"/>
    <cellStyle name="20 % – Zvýraznění3 3 2 3 5 3" xfId="6705" xr:uid="{00000000-0005-0000-0000-00002D030000}"/>
    <cellStyle name="20 % – Zvýraznění3 3 2 3 5 3 2" xfId="12793" xr:uid="{976BF95A-E218-47E5-9256-CA5786126F09}"/>
    <cellStyle name="20 % – Zvýraznění3 3 2 3 5 4" xfId="7357" xr:uid="{00000000-0005-0000-0000-00002E030000}"/>
    <cellStyle name="20 % – Zvýraznění3 3 2 3 5 5" xfId="8258" xr:uid="{278253CD-F4EE-4E4B-99EB-F24F8A64CB6A}"/>
    <cellStyle name="20 % – Zvýraznění3 3 2 3 6" xfId="5252" xr:uid="{00000000-0005-0000-0000-00002F030000}"/>
    <cellStyle name="20 % – Zvýraznění3 3 2 3 6 2" xfId="6113" xr:uid="{00000000-0005-0000-0000-000030030000}"/>
    <cellStyle name="20 % – Zvýraznění3 3 2 3 6 2 2" xfId="13999" xr:uid="{DFAF9CE7-9B2C-4449-B7A6-9801A3165536}"/>
    <cellStyle name="20 % – Zvýraznění3 3 2 3 6 2 3" xfId="11507" xr:uid="{9EFFE00A-C2F1-41E8-9E68-A56A02423926}"/>
    <cellStyle name="20 % – Zvýraznění3 3 2 3 6 3" xfId="6765" xr:uid="{00000000-0005-0000-0000-000031030000}"/>
    <cellStyle name="20 % – Zvýraznění3 3 2 3 6 3 2" xfId="12876" xr:uid="{C97EC98A-6BDD-4C1C-ACBF-CEA78A7A671C}"/>
    <cellStyle name="20 % – Zvýraznění3 3 2 3 6 4" xfId="7417" xr:uid="{00000000-0005-0000-0000-000032030000}"/>
    <cellStyle name="20 % – Zvýraznění3 3 2 3 6 5" xfId="8358" xr:uid="{52D1ECB1-ABBC-4DE1-96A5-DE789EBF0EB8}"/>
    <cellStyle name="20 % – Zvýraznění3 3 2 3 7" xfId="5364" xr:uid="{00000000-0005-0000-0000-000033030000}"/>
    <cellStyle name="20 % – Zvýraznění3 3 2 3 7 2" xfId="6179" xr:uid="{00000000-0005-0000-0000-000034030000}"/>
    <cellStyle name="20 % – Zvýraznění3 3 2 3 7 2 2" xfId="14248" xr:uid="{8EA20E91-0931-4158-82CE-3577F012C2C2}"/>
    <cellStyle name="20 % – Zvýraznění3 3 2 3 7 2 3" xfId="11756" xr:uid="{3834A510-19D9-4BDF-93C1-03CC5C6526DA}"/>
    <cellStyle name="20 % – Zvýraznění3 3 2 3 7 3" xfId="6831" xr:uid="{00000000-0005-0000-0000-000035030000}"/>
    <cellStyle name="20 % – Zvýraznění3 3 2 3 7 3 2" xfId="13125" xr:uid="{2432286F-A3E0-4041-B44A-5D78AAA06F35}"/>
    <cellStyle name="20 % – Zvýraznění3 3 2 3 7 4" xfId="7483" xr:uid="{00000000-0005-0000-0000-000036030000}"/>
    <cellStyle name="20 % – Zvýraznění3 3 2 3 7 5" xfId="10225" xr:uid="{1B778341-A95C-4256-A573-E84D9C02A820}"/>
    <cellStyle name="20 % – Zvýraznění3 3 2 3 8" xfId="5584" xr:uid="{00000000-0005-0000-0000-000037030000}"/>
    <cellStyle name="20 % – Zvýraznění3 3 2 3 8 2" xfId="6241" xr:uid="{00000000-0005-0000-0000-000038030000}"/>
    <cellStyle name="20 % – Zvýraznění3 3 2 3 8 2 2" xfId="14495" xr:uid="{2855496F-2E47-4ADF-84B1-A37D757742B2}"/>
    <cellStyle name="20 % – Zvýraznění3 3 2 3 8 2 3" xfId="12003" xr:uid="{1E23C200-2AEF-454C-A0BF-73008B51FC20}"/>
    <cellStyle name="20 % – Zvýraznění3 3 2 3 8 3" xfId="6893" xr:uid="{00000000-0005-0000-0000-000039030000}"/>
    <cellStyle name="20 % – Zvýraznění3 3 2 3 8 3 2" xfId="13372" xr:uid="{D65B1F69-D390-4FA5-A625-A12FB9FAE45C}"/>
    <cellStyle name="20 % – Zvýraznění3 3 2 3 8 4" xfId="7545" xr:uid="{00000000-0005-0000-0000-00003A030000}"/>
    <cellStyle name="20 % – Zvýraznění3 3 2 3 8 5" xfId="10878" xr:uid="{8F45D78A-5693-4900-AA25-6FEF6C50AAD3}"/>
    <cellStyle name="20 % – Zvýraznění3 3 2 3 9" xfId="5673" xr:uid="{00000000-0005-0000-0000-00003B030000}"/>
    <cellStyle name="20 % – Zvýraznění3 3 2 3 9 2" xfId="13580" xr:uid="{3D700F36-5ACD-46FB-8E26-AB978908D3C5}"/>
    <cellStyle name="20 % – Zvýraznění3 3 2 3 9 3" xfId="11088" xr:uid="{0DF0E890-07AD-4A89-99EE-B865BB19CAE1}"/>
    <cellStyle name="20 % – Zvýraznění3 3 2 4" xfId="81" xr:uid="{00000000-0005-0000-0000-00003C030000}"/>
    <cellStyle name="20 % – Zvýraznění3 3 2 4 10" xfId="12218" xr:uid="{CD521EA9-72DC-4B31-89A3-1101DE5D6899}"/>
    <cellStyle name="20 % – Zvýraznění3 3 2 4 11" xfId="7629" xr:uid="{F09CC317-B71A-4134-B65B-5AAA51021932}"/>
    <cellStyle name="20 % – Zvýraznění3 3 2 4 2" xfId="4661" xr:uid="{00000000-0005-0000-0000-00003D030000}"/>
    <cellStyle name="20 % – Zvýraznění3 3 2 4 2 2" xfId="5769" xr:uid="{00000000-0005-0000-0000-00003E030000}"/>
    <cellStyle name="20 % – Zvýraznění3 3 2 4 2 2 2" xfId="11590" xr:uid="{71D007E7-55CC-4A6D-A89D-3C0EEFED5D1D}"/>
    <cellStyle name="20 % – Zvýraznění3 3 2 4 2 2 2 2" xfId="14082" xr:uid="{2C233CDB-99C1-49EE-A202-F59BFF70BF0B}"/>
    <cellStyle name="20 % – Zvýraznění3 3 2 4 2 2 3" xfId="12959" xr:uid="{0FDDC54E-329E-47ED-8062-505455110E34}"/>
    <cellStyle name="20 % – Zvýraznění3 3 2 4 2 2 4" xfId="10028" xr:uid="{1F2BDC08-AAB2-4085-95D2-03FE508ED384}"/>
    <cellStyle name="20 % – Zvýraznění3 3 2 4 2 3" xfId="6421" xr:uid="{00000000-0005-0000-0000-00003F030000}"/>
    <cellStyle name="20 % – Zvýraznění3 3 2 4 2 3 2" xfId="11837" xr:uid="{A8E9DED6-71C5-4068-9C9A-6A87324FDD27}"/>
    <cellStyle name="20 % – Zvýraznění3 3 2 4 2 3 2 2" xfId="14329" xr:uid="{5D4273C8-67B8-43F4-9129-D74910DCD5A0}"/>
    <cellStyle name="20 % – Zvýraznění3 3 2 4 2 3 3" xfId="13206" xr:uid="{1D0AB57C-C5BB-465D-93F2-C1676850C9BB}"/>
    <cellStyle name="20 % – Zvýraznění3 3 2 4 2 3 4" xfId="10672" xr:uid="{0552DF2E-F46A-44C7-82CC-04DAFDAABF5E}"/>
    <cellStyle name="20 % – Zvýraznění3 3 2 4 2 4" xfId="7073" xr:uid="{00000000-0005-0000-0000-000040030000}"/>
    <cellStyle name="20 % – Zvýraznění3 3 2 4 2 4 2" xfId="12133" xr:uid="{E8890658-E931-495C-8613-2D2A411F7A49}"/>
    <cellStyle name="20 % – Zvýraznění3 3 2 4 2 4 2 2" xfId="14625" xr:uid="{E07981BD-2F86-4658-B3B1-6AA5AF35C8E2}"/>
    <cellStyle name="20 % – Zvýraznění3 3 2 4 2 4 3" xfId="13502" xr:uid="{1857AA9C-0FD9-41A4-BA8B-F7FE19F9C84D}"/>
    <cellStyle name="20 % – Zvýraznění3 3 2 4 2 4 4" xfId="11010" xr:uid="{8428C486-E97D-4028-B661-2CE4860C191E}"/>
    <cellStyle name="20 % – Zvýraznění3 3 2 4 2 5" xfId="11262" xr:uid="{935B4C5A-9427-409C-B287-CD5209070210}"/>
    <cellStyle name="20 % – Zvýraznění3 3 2 4 2 5 2" xfId="13754" xr:uid="{68550D69-0B8E-40FB-AF2B-E988EC66C41B}"/>
    <cellStyle name="20 % – Zvýraznění3 3 2 4 2 6" xfId="8096" xr:uid="{741C08EA-B6D6-48B8-8ED2-37AC90719968}"/>
    <cellStyle name="20 % – Zvýraznění3 3 2 4 2 6 2" xfId="12631" xr:uid="{E3BE51E3-F769-4290-A782-807AFF80F8FE}"/>
    <cellStyle name="20 % – Zvýraznění3 3 2 4 2 7" xfId="12391" xr:uid="{34D37E8D-D6BF-4295-BAF7-A22254E2F9DA}"/>
    <cellStyle name="20 % – Zvýraznění3 3 2 4 2 8" xfId="7804" xr:uid="{F6BA1CB2-32A4-4703-93E6-B780618799EE}"/>
    <cellStyle name="20 % – Zvýraznění3 3 2 4 3" xfId="4779" xr:uid="{00000000-0005-0000-0000-000041030000}"/>
    <cellStyle name="20 % – Zvýraznění3 3 2 4 3 2" xfId="5853" xr:uid="{00000000-0005-0000-0000-000042030000}"/>
    <cellStyle name="20 % – Zvýraznění3 3 2 4 3 2 2" xfId="11674" xr:uid="{D7DCC4FB-53B7-488A-B7FE-D4E7B343272D}"/>
    <cellStyle name="20 % – Zvýraznění3 3 2 4 3 2 2 2" xfId="14166" xr:uid="{C82494D5-EEDC-4356-8F5C-8E80C8789D4E}"/>
    <cellStyle name="20 % – Zvýraznění3 3 2 4 3 2 3" xfId="13043" xr:uid="{FEA1082F-997C-44E5-A7B7-C0CC52A5127A}"/>
    <cellStyle name="20 % – Zvýraznění3 3 2 4 3 2 4" xfId="10143" xr:uid="{35962F10-BD59-43C9-9423-E4072EF24407}"/>
    <cellStyle name="20 % – Zvýraznění3 3 2 4 3 3" xfId="6505" xr:uid="{00000000-0005-0000-0000-000043030000}"/>
    <cellStyle name="20 % – Zvýraznění3 3 2 4 3 3 2" xfId="11921" xr:uid="{EBF51CDE-0A3C-44F2-927E-CBC05FC5455B}"/>
    <cellStyle name="20 % – Zvýraznění3 3 2 4 3 3 2 2" xfId="14413" xr:uid="{A6ECC03E-35B6-4255-9ED2-937493377947}"/>
    <cellStyle name="20 % – Zvýraznění3 3 2 4 3 3 3" xfId="13290" xr:uid="{1AC5D343-C741-4F2F-80C0-6F1CB39159C1}"/>
    <cellStyle name="20 % – Zvýraznění3 3 2 4 3 3 4" xfId="10790" xr:uid="{92ED7FE0-CD85-446A-A5DB-4DA3D8E67086}"/>
    <cellStyle name="20 % – Zvýraznění3 3 2 4 3 4" xfId="7157" xr:uid="{00000000-0005-0000-0000-000044030000}"/>
    <cellStyle name="20 % – Zvýraznění3 3 2 4 3 4 2" xfId="13833" xr:uid="{166DE461-ACEC-4046-8FE1-D9636B56F87D}"/>
    <cellStyle name="20 % – Zvýraznění3 3 2 4 3 4 3" xfId="11341" xr:uid="{51221604-2070-4311-9685-076A5B38AD39}"/>
    <cellStyle name="20 % – Zvýraznění3 3 2 4 3 5" xfId="12710" xr:uid="{6FF4D93D-0667-43B6-A726-F161C77420E9}"/>
    <cellStyle name="20 % – Zvýraznění3 3 2 4 3 6" xfId="8175" xr:uid="{9DC74F0C-9BB4-47B3-B1C1-B1DD2330CD97}"/>
    <cellStyle name="20 % – Zvýraznění3 3 2 4 4" xfId="5585" xr:uid="{00000000-0005-0000-0000-000045030000}"/>
    <cellStyle name="20 % – Zvýraznění3 3 2 4 4 2" xfId="6242" xr:uid="{00000000-0005-0000-0000-000046030000}"/>
    <cellStyle name="20 % – Zvýraznění3 3 2 4 4 2 2" xfId="13917" xr:uid="{224EA2BB-EAFE-4AF2-8A09-A0CC6CBA41BF}"/>
    <cellStyle name="20 % – Zvýraznění3 3 2 4 4 2 3" xfId="11425" xr:uid="{076C218E-CE5A-4C13-B61C-58730305833F}"/>
    <cellStyle name="20 % – Zvýraznění3 3 2 4 4 3" xfId="6894" xr:uid="{00000000-0005-0000-0000-000047030000}"/>
    <cellStyle name="20 % – Zvýraznění3 3 2 4 4 3 2" xfId="12794" xr:uid="{421032FD-BFF7-4104-B4C0-34EA1A88556C}"/>
    <cellStyle name="20 % – Zvýraznění3 3 2 4 4 4" xfId="7546" xr:uid="{00000000-0005-0000-0000-000048030000}"/>
    <cellStyle name="20 % – Zvýraznění3 3 2 4 4 5" xfId="8259" xr:uid="{6D801C75-4540-4C63-B04F-3D4B31F0D6E8}"/>
    <cellStyle name="20 % – Zvýraznění3 3 2 4 5" xfId="5674" xr:uid="{00000000-0005-0000-0000-000049030000}"/>
    <cellStyle name="20 % – Zvýraznění3 3 2 4 5 2" xfId="11508" xr:uid="{3DC11C90-5463-4FF2-8410-E8CFFB6108D0}"/>
    <cellStyle name="20 % – Zvýraznění3 3 2 4 5 2 2" xfId="14000" xr:uid="{143570E4-A572-46A0-989F-FB6CD8B464FE}"/>
    <cellStyle name="20 % – Zvýraznění3 3 2 4 5 3" xfId="12877" xr:uid="{EC0F8F6A-515F-45E2-9E6E-067365762108}"/>
    <cellStyle name="20 % – Zvýraznění3 3 2 4 5 4" xfId="8359" xr:uid="{186362EA-749C-4BA8-AB9D-A9FE359ED47B}"/>
    <cellStyle name="20 % – Zvýraznění3 3 2 4 6" xfId="6331" xr:uid="{00000000-0005-0000-0000-00004A030000}"/>
    <cellStyle name="20 % – Zvýraznění3 3 2 4 6 2" xfId="11757" xr:uid="{EC0C5786-7C82-455C-A32F-8D31F41D36A1}"/>
    <cellStyle name="20 % – Zvýraznění3 3 2 4 6 2 2" xfId="14249" xr:uid="{0895EA8E-2C02-41C3-9A0F-C69B585ACB14}"/>
    <cellStyle name="20 % – Zvýraznění3 3 2 4 6 3" xfId="13126" xr:uid="{4B8FD2F7-5F6B-4455-AD2F-E3AC7A0E5CAD}"/>
    <cellStyle name="20 % – Zvýraznění3 3 2 4 6 4" xfId="10226" xr:uid="{9E796BE3-7245-4A93-A693-FEA1931A996C}"/>
    <cellStyle name="20 % – Zvýraznění3 3 2 4 7" xfId="6983" xr:uid="{00000000-0005-0000-0000-00004B030000}"/>
    <cellStyle name="20 % – Zvýraznění3 3 2 4 7 2" xfId="12004" xr:uid="{1B2E1138-015D-4156-901A-18F7E5F8660E}"/>
    <cellStyle name="20 % – Zvýraznění3 3 2 4 7 2 2" xfId="14496" xr:uid="{A38AE643-A268-44FD-BC1B-F3DE810AEB7E}"/>
    <cellStyle name="20 % – Zvýraznění3 3 2 4 7 3" xfId="13373" xr:uid="{09F4262A-0AE9-42C5-B94F-4DC68B485A18}"/>
    <cellStyle name="20 % – Zvýraznění3 3 2 4 7 4" xfId="10879" xr:uid="{324C36E0-57F6-4089-85D8-E32B4F5178C9}"/>
    <cellStyle name="20 % – Zvýraznění3 3 2 4 8" xfId="11089" xr:uid="{D6616EDC-3580-47F3-B81B-A82DFC12BE28}"/>
    <cellStyle name="20 % – Zvýraznění3 3 2 4 8 2" xfId="13581" xr:uid="{AAA5DE9E-F27E-4D39-9EF4-4D27DF1D83E7}"/>
    <cellStyle name="20 % – Zvýraznění3 3 2 4 9" xfId="7880" xr:uid="{78BA7EDE-E99B-4827-B615-605B63F4E56F}"/>
    <cellStyle name="20 % – Zvýraznění3 3 2 4 9 2" xfId="12467" xr:uid="{9E039CDE-C5EC-4AAF-82D5-EC7AA768A77B}"/>
    <cellStyle name="20 % – Zvýraznění3 3 2 5" xfId="82" xr:uid="{00000000-0005-0000-0000-00004C030000}"/>
    <cellStyle name="20 % – Zvýraznění3 3 2 5 10" xfId="12219" xr:uid="{B7274F85-A3A2-4CB2-A0EC-93BD5D8B4DBE}"/>
    <cellStyle name="20 % – Zvýraznění3 3 2 5 11" xfId="7630" xr:uid="{30339877-547A-4C72-8EE0-04966A265BFD}"/>
    <cellStyle name="20 % – Zvýraznění3 3 2 5 2" xfId="4662" xr:uid="{00000000-0005-0000-0000-00004D030000}"/>
    <cellStyle name="20 % – Zvýraznění3 3 2 5 2 2" xfId="5770" xr:uid="{00000000-0005-0000-0000-00004E030000}"/>
    <cellStyle name="20 % – Zvýraznění3 3 2 5 2 2 2" xfId="11591" xr:uid="{7D8668A1-07B7-48E2-A02E-CF516A1D9A56}"/>
    <cellStyle name="20 % – Zvýraznění3 3 2 5 2 2 2 2" xfId="14083" xr:uid="{63D1B280-0C75-41BF-9C41-93D899E72616}"/>
    <cellStyle name="20 % – Zvýraznění3 3 2 5 2 2 3" xfId="12960" xr:uid="{4052E713-3634-4930-8347-F60921EC6253}"/>
    <cellStyle name="20 % – Zvýraznění3 3 2 5 2 2 4" xfId="10029" xr:uid="{94690A7A-1CF2-4727-9E7E-A1EF32805047}"/>
    <cellStyle name="20 % – Zvýraznění3 3 2 5 2 3" xfId="6422" xr:uid="{00000000-0005-0000-0000-00004F030000}"/>
    <cellStyle name="20 % – Zvýraznění3 3 2 5 2 3 2" xfId="11838" xr:uid="{403D4DC4-CB6B-4AD8-AB8A-218B433A5E02}"/>
    <cellStyle name="20 % – Zvýraznění3 3 2 5 2 3 2 2" xfId="14330" xr:uid="{16236243-02E5-48EC-A1F4-7642DA63523A}"/>
    <cellStyle name="20 % – Zvýraznění3 3 2 5 2 3 3" xfId="13207" xr:uid="{BEFCCF52-5B3F-46D4-847A-D4086D6E6BDF}"/>
    <cellStyle name="20 % – Zvýraznění3 3 2 5 2 3 4" xfId="10673" xr:uid="{80B5964A-9E11-4FA8-98E3-F9127CB87B6E}"/>
    <cellStyle name="20 % – Zvýraznění3 3 2 5 2 4" xfId="7074" xr:uid="{00000000-0005-0000-0000-000050030000}"/>
    <cellStyle name="20 % – Zvýraznění3 3 2 5 2 4 2" xfId="12134" xr:uid="{205AA84A-FEB0-450F-9D55-584C5CE0CEA8}"/>
    <cellStyle name="20 % – Zvýraznění3 3 2 5 2 4 2 2" xfId="14626" xr:uid="{B6FA7F2F-F94D-4893-83BF-70BC62A05AD6}"/>
    <cellStyle name="20 % – Zvýraznění3 3 2 5 2 4 3" xfId="13503" xr:uid="{02427581-E873-4965-9118-9B75D8BF591E}"/>
    <cellStyle name="20 % – Zvýraznění3 3 2 5 2 4 4" xfId="11011" xr:uid="{FBD8E1BE-B0CB-4EA8-9AD1-1E14B5C671CF}"/>
    <cellStyle name="20 % – Zvýraznění3 3 2 5 2 5" xfId="11263" xr:uid="{C40BC3CC-0CA9-4AB8-AF05-0CE958A757FD}"/>
    <cellStyle name="20 % – Zvýraznění3 3 2 5 2 5 2" xfId="13755" xr:uid="{131680BF-9AC1-4139-A96B-FD9625349032}"/>
    <cellStyle name="20 % – Zvýraznění3 3 2 5 2 6" xfId="8097" xr:uid="{7524A3AA-9A2A-4BEF-8996-C13522EBBF27}"/>
    <cellStyle name="20 % – Zvýraznění3 3 2 5 2 6 2" xfId="12632" xr:uid="{518A40E8-1B35-48CA-B6A9-840545AD596E}"/>
    <cellStyle name="20 % – Zvýraznění3 3 2 5 2 7" xfId="12392" xr:uid="{42F9481E-E811-4C69-8E72-E27A1B56E9C8}"/>
    <cellStyle name="20 % – Zvýraznění3 3 2 5 2 8" xfId="7805" xr:uid="{9B5BDB1D-B5E1-4EE7-A9A1-2BB5A8B26024}"/>
    <cellStyle name="20 % – Zvýraznění3 3 2 5 3" xfId="4780" xr:uid="{00000000-0005-0000-0000-000051030000}"/>
    <cellStyle name="20 % – Zvýraznění3 3 2 5 3 2" xfId="5854" xr:uid="{00000000-0005-0000-0000-000052030000}"/>
    <cellStyle name="20 % – Zvýraznění3 3 2 5 3 2 2" xfId="11675" xr:uid="{D13699F6-8AA4-4E51-9372-7599317235F2}"/>
    <cellStyle name="20 % – Zvýraznění3 3 2 5 3 2 2 2" xfId="14167" xr:uid="{CB0395FA-3123-4167-A4E8-EAF91AD5F6C8}"/>
    <cellStyle name="20 % – Zvýraznění3 3 2 5 3 2 3" xfId="13044" xr:uid="{9E7B872F-A9D6-4719-8772-B1A82C38E220}"/>
    <cellStyle name="20 % – Zvýraznění3 3 2 5 3 2 4" xfId="10144" xr:uid="{FC2686D9-231C-4E33-841E-4D9D883BEAF2}"/>
    <cellStyle name="20 % – Zvýraznění3 3 2 5 3 3" xfId="6506" xr:uid="{00000000-0005-0000-0000-000053030000}"/>
    <cellStyle name="20 % – Zvýraznění3 3 2 5 3 3 2" xfId="11922" xr:uid="{3DA9AFDE-EDFE-4E31-A222-405224A234D2}"/>
    <cellStyle name="20 % – Zvýraznění3 3 2 5 3 3 2 2" xfId="14414" xr:uid="{15319155-586C-4BE6-8FCC-5B7B33FC645F}"/>
    <cellStyle name="20 % – Zvýraznění3 3 2 5 3 3 3" xfId="13291" xr:uid="{13453A04-6E45-4BB1-A132-476C9FC5AEEA}"/>
    <cellStyle name="20 % – Zvýraznění3 3 2 5 3 3 4" xfId="10791" xr:uid="{6A104522-C69C-46F1-B749-3825C4C384AE}"/>
    <cellStyle name="20 % – Zvýraznění3 3 2 5 3 4" xfId="7158" xr:uid="{00000000-0005-0000-0000-000054030000}"/>
    <cellStyle name="20 % – Zvýraznění3 3 2 5 3 4 2" xfId="13834" xr:uid="{1C0369A0-2DD7-42BF-A029-B5D424237AF3}"/>
    <cellStyle name="20 % – Zvýraznění3 3 2 5 3 4 3" xfId="11342" xr:uid="{260EB352-7949-44E3-BF36-0540E9C54E09}"/>
    <cellStyle name="20 % – Zvýraznění3 3 2 5 3 5" xfId="12711" xr:uid="{E4117286-27E3-4C08-B247-8374D0E3C106}"/>
    <cellStyle name="20 % – Zvýraznění3 3 2 5 3 6" xfId="8176" xr:uid="{8F06842D-391E-4598-898C-4C74C814BCE9}"/>
    <cellStyle name="20 % – Zvýraznění3 3 2 5 4" xfId="5586" xr:uid="{00000000-0005-0000-0000-000055030000}"/>
    <cellStyle name="20 % – Zvýraznění3 3 2 5 4 2" xfId="6243" xr:uid="{00000000-0005-0000-0000-000056030000}"/>
    <cellStyle name="20 % – Zvýraznění3 3 2 5 4 2 2" xfId="13918" xr:uid="{F43B82E9-32C6-4BFF-A54D-F93CCD1A77A0}"/>
    <cellStyle name="20 % – Zvýraznění3 3 2 5 4 2 3" xfId="11426" xr:uid="{D9E58D0B-C270-4485-8CE0-6F7EB7646F59}"/>
    <cellStyle name="20 % – Zvýraznění3 3 2 5 4 3" xfId="6895" xr:uid="{00000000-0005-0000-0000-000057030000}"/>
    <cellStyle name="20 % – Zvýraznění3 3 2 5 4 3 2" xfId="12795" xr:uid="{5CEB01F9-743B-426F-9D49-2FED0651F386}"/>
    <cellStyle name="20 % – Zvýraznění3 3 2 5 4 4" xfId="7547" xr:uid="{00000000-0005-0000-0000-000058030000}"/>
    <cellStyle name="20 % – Zvýraznění3 3 2 5 4 5" xfId="8260" xr:uid="{37BCFF3B-83C4-4401-80C8-14A0C95271AE}"/>
    <cellStyle name="20 % – Zvýraznění3 3 2 5 5" xfId="5675" xr:uid="{00000000-0005-0000-0000-000059030000}"/>
    <cellStyle name="20 % – Zvýraznění3 3 2 5 5 2" xfId="11509" xr:uid="{A1A9D6C0-0091-4A12-8A1B-72961B3307E4}"/>
    <cellStyle name="20 % – Zvýraznění3 3 2 5 5 2 2" xfId="14001" xr:uid="{E28B3CF7-F602-459C-8E46-7C1DB1D133F5}"/>
    <cellStyle name="20 % – Zvýraznění3 3 2 5 5 3" xfId="12878" xr:uid="{70E21447-0CBA-431F-B8B7-D3286E06092E}"/>
    <cellStyle name="20 % – Zvýraznění3 3 2 5 5 4" xfId="8360" xr:uid="{869E5135-DD5F-41BA-B33F-8A4CF12BFCE3}"/>
    <cellStyle name="20 % – Zvýraznění3 3 2 5 6" xfId="6332" xr:uid="{00000000-0005-0000-0000-00005A030000}"/>
    <cellStyle name="20 % – Zvýraznění3 3 2 5 6 2" xfId="11758" xr:uid="{62F7CD96-344D-41B7-8552-6FBB4D012C1B}"/>
    <cellStyle name="20 % – Zvýraznění3 3 2 5 6 2 2" xfId="14250" xr:uid="{7523802C-3A76-47D3-9016-C670266CE22B}"/>
    <cellStyle name="20 % – Zvýraznění3 3 2 5 6 3" xfId="13127" xr:uid="{CC3F874C-87A3-42AA-8134-CC148BEE30A6}"/>
    <cellStyle name="20 % – Zvýraznění3 3 2 5 6 4" xfId="10227" xr:uid="{943AADBE-2D77-43CC-80DA-BDFAC1293F89}"/>
    <cellStyle name="20 % – Zvýraznění3 3 2 5 7" xfId="6984" xr:uid="{00000000-0005-0000-0000-00005B030000}"/>
    <cellStyle name="20 % – Zvýraznění3 3 2 5 7 2" xfId="12005" xr:uid="{EE5DD07F-D25E-44D9-AB20-93C7D6242470}"/>
    <cellStyle name="20 % – Zvýraznění3 3 2 5 7 2 2" xfId="14497" xr:uid="{8DE46A39-08FC-4226-955E-55BD4348C81E}"/>
    <cellStyle name="20 % – Zvýraznění3 3 2 5 7 3" xfId="13374" xr:uid="{885608E8-F336-4BC4-A103-B73C49F58E01}"/>
    <cellStyle name="20 % – Zvýraznění3 3 2 5 7 4" xfId="10880" xr:uid="{ED14263A-649E-4D99-9416-F3097F4FAEEF}"/>
    <cellStyle name="20 % – Zvýraznění3 3 2 5 8" xfId="11090" xr:uid="{BA08AEBA-F39E-4BBB-B1B6-C102827AC964}"/>
    <cellStyle name="20 % – Zvýraznění3 3 2 5 8 2" xfId="13582" xr:uid="{54C8F2EA-E9C4-4497-9061-CDDD9478F61A}"/>
    <cellStyle name="20 % – Zvýraznění3 3 2 5 9" xfId="7881" xr:uid="{588047B8-8D84-4898-92EF-95CA24C23298}"/>
    <cellStyle name="20 % – Zvýraznění3 3 2 5 9 2" xfId="12468" xr:uid="{CBB4A58E-9477-4858-9D12-2EC945BA8A63}"/>
    <cellStyle name="20 % – Zvýraznění3 3 2 6" xfId="4659" xr:uid="{00000000-0005-0000-0000-00005C030000}"/>
    <cellStyle name="20 % – Zvýraznění3 3 2 6 2" xfId="5767" xr:uid="{00000000-0005-0000-0000-00005D030000}"/>
    <cellStyle name="20 % – Zvýraznění3 3 2 6 2 2" xfId="11588" xr:uid="{A0696DCA-AA49-4273-B69C-A761CA16EB8E}"/>
    <cellStyle name="20 % – Zvýraznění3 3 2 6 2 2 2" xfId="14080" xr:uid="{EB9F3ECE-CCB5-4162-9A3E-CE5B29242795}"/>
    <cellStyle name="20 % – Zvýraznění3 3 2 6 2 3" xfId="12957" xr:uid="{971CCCCF-0ECD-42D7-B39A-EF5F20E8C981}"/>
    <cellStyle name="20 % – Zvýraznění3 3 2 6 2 4" xfId="10026" xr:uid="{03DC542D-98B3-498A-9BE2-F1E2E5394EAA}"/>
    <cellStyle name="20 % – Zvýraznění3 3 2 6 3" xfId="6419" xr:uid="{00000000-0005-0000-0000-00005E030000}"/>
    <cellStyle name="20 % – Zvýraznění3 3 2 6 3 2" xfId="11835" xr:uid="{7B47B1B7-841A-42F4-97E2-472E75644AE5}"/>
    <cellStyle name="20 % – Zvýraznění3 3 2 6 3 2 2" xfId="14327" xr:uid="{F80063BC-2BF2-4EDB-BF9B-169CBE15DC1C}"/>
    <cellStyle name="20 % – Zvýraznění3 3 2 6 3 3" xfId="13204" xr:uid="{C8987073-638A-4115-8C47-B9BD97F064DE}"/>
    <cellStyle name="20 % – Zvýraznění3 3 2 6 3 4" xfId="10670" xr:uid="{41EDC3CE-B118-4210-A1B3-8B7C53B71B7D}"/>
    <cellStyle name="20 % – Zvýraznění3 3 2 6 4" xfId="7071" xr:uid="{00000000-0005-0000-0000-00005F030000}"/>
    <cellStyle name="20 % – Zvýraznění3 3 2 6 4 2" xfId="12071" xr:uid="{69B375F5-2BB6-4F52-A867-FBCC5D5F9904}"/>
    <cellStyle name="20 % – Zvýraznění3 3 2 6 4 2 2" xfId="14563" xr:uid="{A2E8F4B2-71FA-4F1F-8324-D14CABEC029D}"/>
    <cellStyle name="20 % – Zvýraznění3 3 2 6 4 3" xfId="13440" xr:uid="{571D5046-ACD8-4787-9FB2-15182C7BCDC5}"/>
    <cellStyle name="20 % – Zvýraznění3 3 2 6 4 4" xfId="10948" xr:uid="{E4C54007-A863-495C-B27A-185F27A3C1D4}"/>
    <cellStyle name="20 % – Zvýraznění3 3 2 6 5" xfId="11200" xr:uid="{C7F6E987-CE85-42A6-B915-6EF740F4982C}"/>
    <cellStyle name="20 % – Zvýraznění3 3 2 6 5 2" xfId="13692" xr:uid="{BD9A59D3-86FE-4874-9A9C-774E044D92AF}"/>
    <cellStyle name="20 % – Zvýraznění3 3 2 6 6" xfId="8034" xr:uid="{23281DE1-E955-4D49-B86D-9DB00B0B4367}"/>
    <cellStyle name="20 % – Zvýraznění3 3 2 6 6 2" xfId="12569" xr:uid="{42160D3A-2942-4AC2-9F31-0A6EC3A39643}"/>
    <cellStyle name="20 % – Zvýraznění3 3 2 6 7" xfId="12329" xr:uid="{706543BF-AF24-49F1-998D-1AF91B43FE83}"/>
    <cellStyle name="20 % – Zvýraznění3 3 2 6 8" xfId="7742" xr:uid="{D870BDE3-E82C-46D6-8A7A-D292F357CF52}"/>
    <cellStyle name="20 % – Zvýraznění3 3 2 7" xfId="4777" xr:uid="{00000000-0005-0000-0000-000060030000}"/>
    <cellStyle name="20 % – Zvýraznění3 3 2 7 2" xfId="5851" xr:uid="{00000000-0005-0000-0000-000061030000}"/>
    <cellStyle name="20 % – Zvýraznění3 3 2 7 2 2" xfId="11672" xr:uid="{FA4B0DDC-22BD-455D-9DDA-7D11D2B1BB80}"/>
    <cellStyle name="20 % – Zvýraznění3 3 2 7 2 2 2" xfId="14164" xr:uid="{56B52D5B-D24E-4831-ABD4-902901395853}"/>
    <cellStyle name="20 % – Zvýraznění3 3 2 7 2 3" xfId="13041" xr:uid="{14E0372D-42E6-41CE-A010-7E68E2A7FC70}"/>
    <cellStyle name="20 % – Zvýraznění3 3 2 7 2 4" xfId="10141" xr:uid="{F6A4C839-1335-4DBD-B576-8443D2E8912D}"/>
    <cellStyle name="20 % – Zvýraznění3 3 2 7 3" xfId="6503" xr:uid="{00000000-0005-0000-0000-000062030000}"/>
    <cellStyle name="20 % – Zvýraznění3 3 2 7 3 2" xfId="11919" xr:uid="{C0FB7685-8E18-48B0-AC2A-21D59D97AADF}"/>
    <cellStyle name="20 % – Zvýraznění3 3 2 7 3 2 2" xfId="14411" xr:uid="{171EB8E5-2B41-49BB-B98C-DF64F2D7A63E}"/>
    <cellStyle name="20 % – Zvýraznění3 3 2 7 3 3" xfId="13288" xr:uid="{A23B6F18-C4C7-4727-9C02-DF1B064CB5DD}"/>
    <cellStyle name="20 % – Zvýraznění3 3 2 7 3 4" xfId="10788" xr:uid="{D25D8D4B-A176-4FB2-8870-DDDF643915FE}"/>
    <cellStyle name="20 % – Zvýraznění3 3 2 7 4" xfId="7155" xr:uid="{00000000-0005-0000-0000-000063030000}"/>
    <cellStyle name="20 % – Zvýraznění3 3 2 7 4 2" xfId="12131" xr:uid="{07171EC0-51E4-4242-BF93-2B4E89A7DB15}"/>
    <cellStyle name="20 % – Zvýraznění3 3 2 7 4 2 2" xfId="14623" xr:uid="{411BB106-B3BC-49F6-9760-6302522E6B3F}"/>
    <cellStyle name="20 % – Zvýraznění3 3 2 7 4 3" xfId="13500" xr:uid="{5F89E306-D5C0-4444-AFAE-C101631BC3B0}"/>
    <cellStyle name="20 % – Zvýraznění3 3 2 7 4 4" xfId="11008" xr:uid="{666B0F9A-D037-401E-97F9-26EE88C77445}"/>
    <cellStyle name="20 % – Zvýraznění3 3 2 7 5" xfId="11260" xr:uid="{702B27E3-1816-40F6-A1DE-A56E6E2CAB8D}"/>
    <cellStyle name="20 % – Zvýraznění3 3 2 7 5 2" xfId="13752" xr:uid="{E03E3634-A57E-49B0-AE7C-06F5CB630C5A}"/>
    <cellStyle name="20 % – Zvýraznění3 3 2 7 6" xfId="8094" xr:uid="{222C364F-98CF-427D-B8B0-4429A7683149}"/>
    <cellStyle name="20 % – Zvýraznění3 3 2 7 6 2" xfId="12629" xr:uid="{EB17D058-6151-4FA0-9877-FF8CF3F7DFAB}"/>
    <cellStyle name="20 % – Zvýraznění3 3 2 7 7" xfId="12389" xr:uid="{1544DB07-8ABE-4B94-A086-A037002084C6}"/>
    <cellStyle name="20 % – Zvýraznění3 3 2 7 8" xfId="7802" xr:uid="{E4CBB3F2-EBB4-4558-9089-DFE28AE1BCB0}"/>
    <cellStyle name="20 % – Zvýraznění3 3 2 8" xfId="5583" xr:uid="{00000000-0005-0000-0000-000064030000}"/>
    <cellStyle name="20 % – Zvýraznění3 3 2 8 2" xfId="6240" xr:uid="{00000000-0005-0000-0000-000065030000}"/>
    <cellStyle name="20 % – Zvýraznění3 3 2 8 2 2" xfId="13831" xr:uid="{23587D43-3A9B-4552-B761-BD26A1C60E1E}"/>
    <cellStyle name="20 % – Zvýraznění3 3 2 8 2 3" xfId="11339" xr:uid="{1EF7B54E-4975-4848-B781-92CF677EC3A4}"/>
    <cellStyle name="20 % – Zvýraznění3 3 2 8 3" xfId="6892" xr:uid="{00000000-0005-0000-0000-000066030000}"/>
    <cellStyle name="20 % – Zvýraznění3 3 2 8 3 2" xfId="12708" xr:uid="{76E0B158-5590-4D23-B35C-DF150BC0257D}"/>
    <cellStyle name="20 % – Zvýraznění3 3 2 8 4" xfId="7544" xr:uid="{00000000-0005-0000-0000-000067030000}"/>
    <cellStyle name="20 % – Zvýraznění3 3 2 8 5" xfId="8173" xr:uid="{7E94F920-A067-4B21-801E-56FBB6A80C7F}"/>
    <cellStyle name="20 % – Zvýraznění3 3 2 9" xfId="5672" xr:uid="{00000000-0005-0000-0000-000068030000}"/>
    <cellStyle name="20 % – Zvýraznění3 3 2 9 2" xfId="11423" xr:uid="{8DCC4A93-4731-4D1E-9DAD-2A7FD9C72A06}"/>
    <cellStyle name="20 % – Zvýraznění3 3 2 9 2 2" xfId="13915" xr:uid="{338B935A-5E74-4819-8BFC-0D496BE6AA5F}"/>
    <cellStyle name="20 % – Zvýraznění3 3 2 9 3" xfId="12792" xr:uid="{820DAB23-EC88-46C8-A755-9D20C32CE469}"/>
    <cellStyle name="20 % – Zvýraznění3 3 2 9 4" xfId="8257" xr:uid="{2933BEB1-EF84-4621-88AE-4A855F200950}"/>
    <cellStyle name="20 % – Zvýraznění3 3 3" xfId="83" xr:uid="{00000000-0005-0000-0000-000069030000}"/>
    <cellStyle name="20 % – Zvýraznění3 3 3 10" xfId="12220" xr:uid="{27F20114-BE22-44E9-A86B-A2B8B234B3D8}"/>
    <cellStyle name="20 % – Zvýraznění3 3 3 11" xfId="7631" xr:uid="{D41EC76F-D934-4717-BA39-A1B9F5998F64}"/>
    <cellStyle name="20 % – Zvýraznění3 3 3 2" xfId="4663" xr:uid="{00000000-0005-0000-0000-00006A030000}"/>
    <cellStyle name="20 % – Zvýraznění3 3 3 2 2" xfId="5771" xr:uid="{00000000-0005-0000-0000-00006B030000}"/>
    <cellStyle name="20 % – Zvýraznění3 3 3 2 2 2" xfId="11592" xr:uid="{FD6F1C61-A858-40E2-9997-77ABC53ACB33}"/>
    <cellStyle name="20 % – Zvýraznění3 3 3 2 2 2 2" xfId="14084" xr:uid="{DBACF30C-F51A-4F8D-8962-46F0D48EA3CA}"/>
    <cellStyle name="20 % – Zvýraznění3 3 3 2 2 3" xfId="12961" xr:uid="{F6B6A45A-6E7B-401D-BDB7-3477686E9B86}"/>
    <cellStyle name="20 % – Zvýraznění3 3 3 2 2 4" xfId="10030" xr:uid="{3BA0440C-2972-441B-8C36-2E8C57EBE0E7}"/>
    <cellStyle name="20 % – Zvýraznění3 3 3 2 3" xfId="6423" xr:uid="{00000000-0005-0000-0000-00006C030000}"/>
    <cellStyle name="20 % – Zvýraznění3 3 3 2 3 2" xfId="11839" xr:uid="{9BE3EC25-025E-4F58-B3B2-13F9EE6B4CB2}"/>
    <cellStyle name="20 % – Zvýraznění3 3 3 2 3 2 2" xfId="14331" xr:uid="{3E6A8467-097B-4876-895A-1AF5193E19AE}"/>
    <cellStyle name="20 % – Zvýraznění3 3 3 2 3 3" xfId="13208" xr:uid="{A84463C4-9112-45CD-853C-4F0F4C5299D9}"/>
    <cellStyle name="20 % – Zvýraznění3 3 3 2 3 4" xfId="10674" xr:uid="{112E40C2-F8EE-4B73-95B6-77FAC0162364}"/>
    <cellStyle name="20 % – Zvýraznění3 3 3 2 4" xfId="7075" xr:uid="{00000000-0005-0000-0000-00006D030000}"/>
    <cellStyle name="20 % – Zvýraznění3 3 3 2 4 2" xfId="12135" xr:uid="{C8C91C9D-C5BD-415F-8209-53F77F52F8B7}"/>
    <cellStyle name="20 % – Zvýraznění3 3 3 2 4 2 2" xfId="14627" xr:uid="{348E8D11-84C9-4045-9417-001E0A3791C7}"/>
    <cellStyle name="20 % – Zvýraznění3 3 3 2 4 3" xfId="13504" xr:uid="{669A9D46-D16B-4FEA-B904-5DABF72EA8C0}"/>
    <cellStyle name="20 % – Zvýraznění3 3 3 2 4 4" xfId="11012" xr:uid="{FBE8D9DC-F55F-469C-B227-819EB5382086}"/>
    <cellStyle name="20 % – Zvýraznění3 3 3 2 5" xfId="11264" xr:uid="{7DBA3F94-E9FE-465E-B452-942658B2E14A}"/>
    <cellStyle name="20 % – Zvýraznění3 3 3 2 5 2" xfId="13756" xr:uid="{5FEFC0E4-FEC4-43C5-88C5-149ADC30C603}"/>
    <cellStyle name="20 % – Zvýraznění3 3 3 2 6" xfId="8098" xr:uid="{DD2001C7-39CE-4D34-90B8-B8B7EF5C5D1B}"/>
    <cellStyle name="20 % – Zvýraznění3 3 3 2 6 2" xfId="12633" xr:uid="{690DA477-BAB8-4DDE-92CE-85AD9510880B}"/>
    <cellStyle name="20 % – Zvýraznění3 3 3 2 7" xfId="12393" xr:uid="{468BABDA-4709-4740-B009-2342331D6DBF}"/>
    <cellStyle name="20 % – Zvýraznění3 3 3 2 8" xfId="7806" xr:uid="{E7B2098C-A1A5-4FCC-B92D-7AEB5C97FEE1}"/>
    <cellStyle name="20 % – Zvýraznění3 3 3 3" xfId="4781" xr:uid="{00000000-0005-0000-0000-00006E030000}"/>
    <cellStyle name="20 % – Zvýraznění3 3 3 3 2" xfId="5855" xr:uid="{00000000-0005-0000-0000-00006F030000}"/>
    <cellStyle name="20 % – Zvýraznění3 3 3 3 2 2" xfId="11676" xr:uid="{F3E3474A-D41B-4C4C-8E34-E1DEABDFA8A7}"/>
    <cellStyle name="20 % – Zvýraznění3 3 3 3 2 2 2" xfId="14168" xr:uid="{011B05A9-AA87-4130-AB83-6A3CBC705307}"/>
    <cellStyle name="20 % – Zvýraznění3 3 3 3 2 3" xfId="13045" xr:uid="{D64B1113-3B87-46FA-B935-89B7FD805720}"/>
    <cellStyle name="20 % – Zvýraznění3 3 3 3 2 4" xfId="10145" xr:uid="{ADCEC17C-D145-4A86-932A-1D1212D67BCE}"/>
    <cellStyle name="20 % – Zvýraznění3 3 3 3 3" xfId="6507" xr:uid="{00000000-0005-0000-0000-000070030000}"/>
    <cellStyle name="20 % – Zvýraznění3 3 3 3 3 2" xfId="11923" xr:uid="{B6EE02DF-5F3E-454F-839D-9D80C4226EB4}"/>
    <cellStyle name="20 % – Zvýraznění3 3 3 3 3 2 2" xfId="14415" xr:uid="{A824631A-48C0-4632-99DD-BE0096802281}"/>
    <cellStyle name="20 % – Zvýraznění3 3 3 3 3 3" xfId="13292" xr:uid="{1B606C6D-D26C-4AE6-BFF4-899B60A43A5F}"/>
    <cellStyle name="20 % – Zvýraznění3 3 3 3 3 4" xfId="10792" xr:uid="{FD3E8280-361A-4AA2-A441-4FD4C0766C91}"/>
    <cellStyle name="20 % – Zvýraznění3 3 3 3 4" xfId="7159" xr:uid="{00000000-0005-0000-0000-000071030000}"/>
    <cellStyle name="20 % – Zvýraznění3 3 3 3 4 2" xfId="13835" xr:uid="{1A3E287B-255D-41F5-B845-70171D810A50}"/>
    <cellStyle name="20 % – Zvýraznění3 3 3 3 4 3" xfId="11343" xr:uid="{4B960C5C-6BE7-495D-ACE3-685E2B45F814}"/>
    <cellStyle name="20 % – Zvýraznění3 3 3 3 5" xfId="12712" xr:uid="{FF01FE74-8172-45F6-8EB5-16A7B8AE6B8B}"/>
    <cellStyle name="20 % – Zvýraznění3 3 3 3 6" xfId="8177" xr:uid="{3F2DF5C3-14F7-42FD-8986-757DA6307328}"/>
    <cellStyle name="20 % – Zvýraznění3 3 3 4" xfId="5587" xr:uid="{00000000-0005-0000-0000-000072030000}"/>
    <cellStyle name="20 % – Zvýraznění3 3 3 4 2" xfId="6244" xr:uid="{00000000-0005-0000-0000-000073030000}"/>
    <cellStyle name="20 % – Zvýraznění3 3 3 4 2 2" xfId="13919" xr:uid="{2C258584-93B7-4826-9796-13ABEF040E1B}"/>
    <cellStyle name="20 % – Zvýraznění3 3 3 4 2 3" xfId="11427" xr:uid="{5788DEBB-1B0F-471A-851E-82DDEF4DBA3B}"/>
    <cellStyle name="20 % – Zvýraznění3 3 3 4 3" xfId="6896" xr:uid="{00000000-0005-0000-0000-000074030000}"/>
    <cellStyle name="20 % – Zvýraznění3 3 3 4 3 2" xfId="12796" xr:uid="{3A6F4333-7336-476D-B487-E25FCEAF7DEF}"/>
    <cellStyle name="20 % – Zvýraznění3 3 3 4 4" xfId="7548" xr:uid="{00000000-0005-0000-0000-000075030000}"/>
    <cellStyle name="20 % – Zvýraznění3 3 3 4 5" xfId="8261" xr:uid="{6D545B2F-3BC3-467C-B0F4-A961CA964699}"/>
    <cellStyle name="20 % – Zvýraznění3 3 3 5" xfId="5676" xr:uid="{00000000-0005-0000-0000-000076030000}"/>
    <cellStyle name="20 % – Zvýraznění3 3 3 5 2" xfId="11510" xr:uid="{B8B8487B-8D15-4988-B6CF-013E58308A78}"/>
    <cellStyle name="20 % – Zvýraznění3 3 3 5 2 2" xfId="14002" xr:uid="{940F414A-5E0A-4A36-9925-B0FEC6CA71E6}"/>
    <cellStyle name="20 % – Zvýraznění3 3 3 5 3" xfId="12879" xr:uid="{D7B76C0D-4D6C-4E57-A75B-45A1E84919E4}"/>
    <cellStyle name="20 % – Zvýraznění3 3 3 5 4" xfId="8361" xr:uid="{3C51606E-057D-41DD-931D-32465DFEABF3}"/>
    <cellStyle name="20 % – Zvýraznění3 3 3 6" xfId="6333" xr:uid="{00000000-0005-0000-0000-000077030000}"/>
    <cellStyle name="20 % – Zvýraznění3 3 3 6 2" xfId="11759" xr:uid="{489A53C8-79C5-4B72-B793-474E881F3B26}"/>
    <cellStyle name="20 % – Zvýraznění3 3 3 6 2 2" xfId="14251" xr:uid="{3A765E8B-2BE3-47AC-85A9-D94A0DB124D6}"/>
    <cellStyle name="20 % – Zvýraznění3 3 3 6 3" xfId="13128" xr:uid="{590E0294-C77A-4776-8399-F6D28F75A817}"/>
    <cellStyle name="20 % – Zvýraznění3 3 3 6 4" xfId="10228" xr:uid="{CFCFB4F7-15DA-442A-9BE9-AD83A3B5EAF0}"/>
    <cellStyle name="20 % – Zvýraznění3 3 3 7" xfId="6985" xr:uid="{00000000-0005-0000-0000-000078030000}"/>
    <cellStyle name="20 % – Zvýraznění3 3 3 7 2" xfId="12006" xr:uid="{8C47CF6C-78D7-40BF-BA2B-D7EF19FFA30C}"/>
    <cellStyle name="20 % – Zvýraznění3 3 3 7 2 2" xfId="14498" xr:uid="{998FD590-802C-4369-91D3-D7CEAE85D796}"/>
    <cellStyle name="20 % – Zvýraznění3 3 3 7 3" xfId="13375" xr:uid="{498576A5-D080-4981-AB7C-B7EBE72CAF4E}"/>
    <cellStyle name="20 % – Zvýraznění3 3 3 7 4" xfId="10881" xr:uid="{DAA47F14-769D-45B3-AE83-A1CC15291929}"/>
    <cellStyle name="20 % – Zvýraznění3 3 3 8" xfId="11091" xr:uid="{A9337DE9-D625-42DC-8C78-8F6ABDEB7C38}"/>
    <cellStyle name="20 % – Zvýraznění3 3 3 8 2" xfId="13583" xr:uid="{50A3F5C3-8EFC-4D6B-9132-EBF9D9635ECF}"/>
    <cellStyle name="20 % – Zvýraznění3 3 3 9" xfId="7882" xr:uid="{E47926BE-28A7-478B-8D3D-BE6625570AE9}"/>
    <cellStyle name="20 % – Zvýraznění3 3 3 9 2" xfId="12469" xr:uid="{D1BBABB3-A522-4DE0-BB8F-9BA441328132}"/>
    <cellStyle name="20 % – Zvýraznění3 3 4" xfId="4999" xr:uid="{00000000-0005-0000-0000-000079030000}"/>
    <cellStyle name="20 % – Zvýraznění3 3 4 2" xfId="5944" xr:uid="{00000000-0005-0000-0000-00007A030000}"/>
    <cellStyle name="20 % – Zvýraznění3 3 4 3" xfId="6596" xr:uid="{00000000-0005-0000-0000-00007B030000}"/>
    <cellStyle name="20 % – Zvýraznění3 3 4 4" xfId="7248" xr:uid="{00000000-0005-0000-0000-00007C030000}"/>
    <cellStyle name="20 % – Zvýraznění3 3 5" xfId="5095" xr:uid="{00000000-0005-0000-0000-00007D030000}"/>
    <cellStyle name="20 % – Zvýraznění3 3 5 2" xfId="5993" xr:uid="{00000000-0005-0000-0000-00007E030000}"/>
    <cellStyle name="20 % – Zvýraznění3 3 5 3" xfId="6645" xr:uid="{00000000-0005-0000-0000-00007F030000}"/>
    <cellStyle name="20 % – Zvýraznění3 3 5 4" xfId="7297" xr:uid="{00000000-0005-0000-0000-000080030000}"/>
    <cellStyle name="20 % – Zvýraznění3 3 6" xfId="5178" xr:uid="{00000000-0005-0000-0000-000081030000}"/>
    <cellStyle name="20 % – Zvýraznění3 3 6 2" xfId="6052" xr:uid="{00000000-0005-0000-0000-000082030000}"/>
    <cellStyle name="20 % – Zvýraznění3 3 6 3" xfId="6704" xr:uid="{00000000-0005-0000-0000-000083030000}"/>
    <cellStyle name="20 % – Zvýraznění3 3 6 4" xfId="7356" xr:uid="{00000000-0005-0000-0000-000084030000}"/>
    <cellStyle name="20 % – Zvýraznění3 3 7" xfId="5251" xr:uid="{00000000-0005-0000-0000-000085030000}"/>
    <cellStyle name="20 % – Zvýraznění3 3 7 2" xfId="6112" xr:uid="{00000000-0005-0000-0000-000086030000}"/>
    <cellStyle name="20 % – Zvýraznění3 3 7 3" xfId="6764" xr:uid="{00000000-0005-0000-0000-000087030000}"/>
    <cellStyle name="20 % – Zvýraznění3 3 7 4" xfId="7416" xr:uid="{00000000-0005-0000-0000-000088030000}"/>
    <cellStyle name="20 % – Zvýraznění3 3 8" xfId="5363" xr:uid="{00000000-0005-0000-0000-000089030000}"/>
    <cellStyle name="20 % – Zvýraznění3 3 8 2" xfId="6178" xr:uid="{00000000-0005-0000-0000-00008A030000}"/>
    <cellStyle name="20 % – Zvýraznění3 3 8 3" xfId="6830" xr:uid="{00000000-0005-0000-0000-00008B030000}"/>
    <cellStyle name="20 % – Zvýraznění3 3 8 4" xfId="7482" xr:uid="{00000000-0005-0000-0000-00008C030000}"/>
    <cellStyle name="20 % – Zvýraznění3 4" xfId="84" xr:uid="{00000000-0005-0000-0000-00008D030000}"/>
    <cellStyle name="20 % – Zvýraznění3 4 10" xfId="6334" xr:uid="{00000000-0005-0000-0000-00008E030000}"/>
    <cellStyle name="20 % – Zvýraznění3 4 10 2" xfId="12470" xr:uid="{59429561-C4CE-4213-A552-95C4C3482675}"/>
    <cellStyle name="20 % – Zvýraznění3 4 10 3" xfId="7883" xr:uid="{0B5A9455-31EA-4524-8336-74C3663FBE1B}"/>
    <cellStyle name="20 % – Zvýraznění3 4 11" xfId="6986" xr:uid="{00000000-0005-0000-0000-00008F030000}"/>
    <cellStyle name="20 % – Zvýraznění3 4 11 2" xfId="12221" xr:uid="{42491D60-778E-42BA-B31F-31DA327624FE}"/>
    <cellStyle name="20 % – Zvýraznění3 4 12" xfId="7632" xr:uid="{7E5D6C53-464A-43FB-90AC-426BA2423D1E}"/>
    <cellStyle name="20 % – Zvýraznění3 4 2" xfId="4664" xr:uid="{00000000-0005-0000-0000-000090030000}"/>
    <cellStyle name="20 % – Zvýraznění3 4 2 2" xfId="5772" xr:uid="{00000000-0005-0000-0000-000091030000}"/>
    <cellStyle name="20 % – Zvýraznění3 4 2 2 2" xfId="11593" xr:uid="{8F446530-153D-43B5-872A-86B497F69058}"/>
    <cellStyle name="20 % – Zvýraznění3 4 2 2 2 2" xfId="14085" xr:uid="{7209F13E-2B67-4C96-B2AD-4DB23EE44045}"/>
    <cellStyle name="20 % – Zvýraznění3 4 2 2 3" xfId="12962" xr:uid="{29540E1E-B852-487B-875E-201DC021B78F}"/>
    <cellStyle name="20 % – Zvýraznění3 4 2 2 4" xfId="10031" xr:uid="{709534A2-6922-4EE0-92CA-B4F2BC144CB0}"/>
    <cellStyle name="20 % – Zvýraznění3 4 2 3" xfId="6424" xr:uid="{00000000-0005-0000-0000-000092030000}"/>
    <cellStyle name="20 % – Zvýraznění3 4 2 3 2" xfId="11840" xr:uid="{FEDB983F-608D-4B42-9BD4-D66B144A14CD}"/>
    <cellStyle name="20 % – Zvýraznění3 4 2 3 2 2" xfId="14332" xr:uid="{FCBE0EB0-BB4A-4964-BBF1-AE17C2D8E524}"/>
    <cellStyle name="20 % – Zvýraznění3 4 2 3 3" xfId="13209" xr:uid="{FD25E6D2-F6BF-402B-BD49-D39317A9BCA8}"/>
    <cellStyle name="20 % – Zvýraznění3 4 2 3 4" xfId="10675" xr:uid="{8E83B860-F4CB-4B39-ADDA-01F93BAF5F24}"/>
    <cellStyle name="20 % – Zvýraznění3 4 2 4" xfId="7076" xr:uid="{00000000-0005-0000-0000-000093030000}"/>
    <cellStyle name="20 % – Zvýraznění3 4 2 4 2" xfId="12073" xr:uid="{EECDCF71-DA26-49BE-8888-DB196D083C82}"/>
    <cellStyle name="20 % – Zvýraznění3 4 2 4 2 2" xfId="14565" xr:uid="{561AAF0F-EA5B-4E36-B1A4-ED920C25EEE0}"/>
    <cellStyle name="20 % – Zvýraznění3 4 2 4 3" xfId="13442" xr:uid="{9C736936-0D97-42B8-B783-5B4879B7C096}"/>
    <cellStyle name="20 % – Zvýraznění3 4 2 4 4" xfId="10950" xr:uid="{E3CC8E16-F19B-4166-8DA1-055757A3E5F5}"/>
    <cellStyle name="20 % – Zvýraznění3 4 2 5" xfId="11202" xr:uid="{84514BAB-31F3-4679-9D43-C8A000A027A7}"/>
    <cellStyle name="20 % – Zvýraznění3 4 2 5 2" xfId="13694" xr:uid="{FFFCCB80-DADC-41CD-86D9-5EE580461263}"/>
    <cellStyle name="20 % – Zvýraznění3 4 2 6" xfId="8036" xr:uid="{724C0FEC-5740-4FB5-9014-0DDF7571EC07}"/>
    <cellStyle name="20 % – Zvýraznění3 4 2 6 2" xfId="12571" xr:uid="{F60DCF7D-03BB-4E83-B53F-809DDF74FBE9}"/>
    <cellStyle name="20 % – Zvýraznění3 4 2 7" xfId="12331" xr:uid="{35484A5F-E513-4215-938F-E7DEF154CA33}"/>
    <cellStyle name="20 % – Zvýraznění3 4 2 8" xfId="7744" xr:uid="{B0BF9F7B-1722-4227-AC5B-F19EE0313DD8}"/>
    <cellStyle name="20 % – Zvýraznění3 4 3" xfId="4782" xr:uid="{00000000-0005-0000-0000-000094030000}"/>
    <cellStyle name="20 % – Zvýraznění3 4 3 2" xfId="5856" xr:uid="{00000000-0005-0000-0000-000095030000}"/>
    <cellStyle name="20 % – Zvýraznění3 4 3 2 2" xfId="11677" xr:uid="{29098952-84AE-46D0-A5D5-420312E0F472}"/>
    <cellStyle name="20 % – Zvýraznění3 4 3 2 2 2" xfId="14169" xr:uid="{78E66068-A691-462B-950B-9E44C79DE845}"/>
    <cellStyle name="20 % – Zvýraznění3 4 3 2 3" xfId="13046" xr:uid="{EA25CF61-3F60-44DD-95EB-126150051AA5}"/>
    <cellStyle name="20 % – Zvýraznění3 4 3 2 4" xfId="10146" xr:uid="{4518C46C-5521-4AD2-85D5-4EA20B74A180}"/>
    <cellStyle name="20 % – Zvýraznění3 4 3 3" xfId="6508" xr:uid="{00000000-0005-0000-0000-000096030000}"/>
    <cellStyle name="20 % – Zvýraznění3 4 3 3 2" xfId="11924" xr:uid="{456C7B8F-CD73-4C8F-9C19-16865F791E96}"/>
    <cellStyle name="20 % – Zvýraznění3 4 3 3 2 2" xfId="14416" xr:uid="{8646AD7C-1F32-4AC7-B490-89D6012AF4ED}"/>
    <cellStyle name="20 % – Zvýraznění3 4 3 3 3" xfId="13293" xr:uid="{02CF7F7D-ABAE-4045-8683-9047328F2A4C}"/>
    <cellStyle name="20 % – Zvýraznění3 4 3 3 4" xfId="10793" xr:uid="{BE95F74C-BB8E-4FA4-AAF6-8B60C271B1A1}"/>
    <cellStyle name="20 % – Zvýraznění3 4 3 4" xfId="7160" xr:uid="{00000000-0005-0000-0000-000097030000}"/>
    <cellStyle name="20 % – Zvýraznění3 4 3 4 2" xfId="12136" xr:uid="{BC6CF8A0-C344-4CA2-8FE3-F4574CFD2019}"/>
    <cellStyle name="20 % – Zvýraznění3 4 3 4 2 2" xfId="14628" xr:uid="{A43CB335-4133-48AC-921F-799B41785147}"/>
    <cellStyle name="20 % – Zvýraznění3 4 3 4 3" xfId="13505" xr:uid="{63A06382-59D0-4ED0-87B3-3B5AC5360066}"/>
    <cellStyle name="20 % – Zvýraznění3 4 3 4 4" xfId="11013" xr:uid="{2BFCF97C-66BA-4478-ADD4-89B0AE20B35A}"/>
    <cellStyle name="20 % – Zvýraznění3 4 3 5" xfId="11265" xr:uid="{2B40437F-2609-4BE3-BFEE-259A4B5E03EF}"/>
    <cellStyle name="20 % – Zvýraznění3 4 3 5 2" xfId="13757" xr:uid="{2BA968F4-7D5A-4B33-8F84-72CECEECD050}"/>
    <cellStyle name="20 % – Zvýraznění3 4 3 6" xfId="8099" xr:uid="{F604F5A3-84EE-4C62-93A0-E2BF2D01F80F}"/>
    <cellStyle name="20 % – Zvýraznění3 4 3 6 2" xfId="12634" xr:uid="{35097289-3908-4E6B-B17F-76F688475953}"/>
    <cellStyle name="20 % – Zvýraznění3 4 3 7" xfId="12394" xr:uid="{5CDD810A-F781-4F91-8F50-069F1B63652C}"/>
    <cellStyle name="20 % – Zvýraznění3 4 3 8" xfId="7807" xr:uid="{BB867BB3-D6AE-4BFE-9EB6-A875402AD43D}"/>
    <cellStyle name="20 % – Zvýraznění3 4 4" xfId="5097" xr:uid="{00000000-0005-0000-0000-000098030000}"/>
    <cellStyle name="20 % – Zvýraznění3 4 4 2" xfId="5995" xr:uid="{00000000-0005-0000-0000-000099030000}"/>
    <cellStyle name="20 % – Zvýraznění3 4 4 2 2" xfId="13836" xr:uid="{CD0C6C9F-8439-4B0B-8AFE-6F3A34FFFDF3}"/>
    <cellStyle name="20 % – Zvýraznění3 4 4 2 3" xfId="11344" xr:uid="{0B10F0B2-8EDD-47D5-8809-20FCCDCF87D6}"/>
    <cellStyle name="20 % – Zvýraznění3 4 4 3" xfId="6647" xr:uid="{00000000-0005-0000-0000-00009A030000}"/>
    <cellStyle name="20 % – Zvýraznění3 4 4 3 2" xfId="12713" xr:uid="{CDF3784A-9EB9-47BD-8165-4F379E6577B5}"/>
    <cellStyle name="20 % – Zvýraznění3 4 4 4" xfId="7299" xr:uid="{00000000-0005-0000-0000-00009B030000}"/>
    <cellStyle name="20 % – Zvýraznění3 4 4 5" xfId="8178" xr:uid="{F28A04AE-8D20-4930-B943-DF445D45F27F}"/>
    <cellStyle name="20 % – Zvýraznění3 4 5" xfId="5180" xr:uid="{00000000-0005-0000-0000-00009C030000}"/>
    <cellStyle name="20 % – Zvýraznění3 4 5 2" xfId="6054" xr:uid="{00000000-0005-0000-0000-00009D030000}"/>
    <cellStyle name="20 % – Zvýraznění3 4 5 2 2" xfId="13920" xr:uid="{144BE33B-AE87-4312-A3EB-468966791DD7}"/>
    <cellStyle name="20 % – Zvýraznění3 4 5 2 3" xfId="11428" xr:uid="{5496E096-E8EB-4258-B844-B50189745898}"/>
    <cellStyle name="20 % – Zvýraznění3 4 5 3" xfId="6706" xr:uid="{00000000-0005-0000-0000-00009E030000}"/>
    <cellStyle name="20 % – Zvýraznění3 4 5 3 2" xfId="12797" xr:uid="{8377B035-0A68-427A-922C-7C0AE36E49F1}"/>
    <cellStyle name="20 % – Zvýraznění3 4 5 4" xfId="7358" xr:uid="{00000000-0005-0000-0000-00009F030000}"/>
    <cellStyle name="20 % – Zvýraznění3 4 5 5" xfId="8262" xr:uid="{1DCEA591-D031-43E0-BBD2-AC0456F64049}"/>
    <cellStyle name="20 % – Zvýraznění3 4 6" xfId="5253" xr:uid="{00000000-0005-0000-0000-0000A0030000}"/>
    <cellStyle name="20 % – Zvýraznění3 4 6 2" xfId="6114" xr:uid="{00000000-0005-0000-0000-0000A1030000}"/>
    <cellStyle name="20 % – Zvýraznění3 4 6 2 2" xfId="14003" xr:uid="{92989225-EC71-4CAA-8F9E-A6F6E5BB8BE8}"/>
    <cellStyle name="20 % – Zvýraznění3 4 6 2 3" xfId="11511" xr:uid="{DD1434C7-13E3-4725-AAB1-CDD874E9BA10}"/>
    <cellStyle name="20 % – Zvýraznění3 4 6 3" xfId="6766" xr:uid="{00000000-0005-0000-0000-0000A2030000}"/>
    <cellStyle name="20 % – Zvýraznění3 4 6 3 2" xfId="12880" xr:uid="{123D9491-372B-499F-BAA9-942E1E7FB599}"/>
    <cellStyle name="20 % – Zvýraznění3 4 6 4" xfId="7418" xr:uid="{00000000-0005-0000-0000-0000A3030000}"/>
    <cellStyle name="20 % – Zvýraznění3 4 6 5" xfId="8362" xr:uid="{89918F26-0D61-4EB5-A25A-CF9D8F7650A0}"/>
    <cellStyle name="20 % – Zvýraznění3 4 7" xfId="5365" xr:uid="{00000000-0005-0000-0000-0000A4030000}"/>
    <cellStyle name="20 % – Zvýraznění3 4 7 2" xfId="6180" xr:uid="{00000000-0005-0000-0000-0000A5030000}"/>
    <cellStyle name="20 % – Zvýraznění3 4 7 2 2" xfId="14252" xr:uid="{AAF5EF19-FCC0-45CD-B8A3-59B8468FC8BF}"/>
    <cellStyle name="20 % – Zvýraznění3 4 7 2 3" xfId="11760" xr:uid="{4F47ABBE-5477-49E9-9879-C994F42B19DC}"/>
    <cellStyle name="20 % – Zvýraznění3 4 7 3" xfId="6832" xr:uid="{00000000-0005-0000-0000-0000A6030000}"/>
    <cellStyle name="20 % – Zvýraznění3 4 7 3 2" xfId="13129" xr:uid="{15A82959-E4EB-468B-902C-A28AEA6404FC}"/>
    <cellStyle name="20 % – Zvýraznění3 4 7 4" xfId="7484" xr:uid="{00000000-0005-0000-0000-0000A7030000}"/>
    <cellStyle name="20 % – Zvýraznění3 4 7 5" xfId="10229" xr:uid="{0A29FD0E-E8AB-4770-9A40-EB48485EE1EA}"/>
    <cellStyle name="20 % – Zvýraznění3 4 8" xfId="5588" xr:uid="{00000000-0005-0000-0000-0000A8030000}"/>
    <cellStyle name="20 % – Zvýraznění3 4 8 2" xfId="6245" xr:uid="{00000000-0005-0000-0000-0000A9030000}"/>
    <cellStyle name="20 % – Zvýraznění3 4 8 2 2" xfId="14499" xr:uid="{16702497-25CF-47B3-954D-4A0A1842AC72}"/>
    <cellStyle name="20 % – Zvýraznění3 4 8 2 3" xfId="12007" xr:uid="{DACCC0AA-118D-426E-9BBE-4BFF23CE3922}"/>
    <cellStyle name="20 % – Zvýraznění3 4 8 3" xfId="6897" xr:uid="{00000000-0005-0000-0000-0000AA030000}"/>
    <cellStyle name="20 % – Zvýraznění3 4 8 3 2" xfId="13376" xr:uid="{FCFEEFC9-0532-4C55-92E2-6742A0821025}"/>
    <cellStyle name="20 % – Zvýraznění3 4 8 4" xfId="7549" xr:uid="{00000000-0005-0000-0000-0000AB030000}"/>
    <cellStyle name="20 % – Zvýraznění3 4 8 5" xfId="10882" xr:uid="{3C86B650-AF1A-432D-A7DF-C46C601C81B9}"/>
    <cellStyle name="20 % – Zvýraznění3 4 9" xfId="5677" xr:uid="{00000000-0005-0000-0000-0000AC030000}"/>
    <cellStyle name="20 % – Zvýraznění3 4 9 2" xfId="13584" xr:uid="{85C817A6-2C8C-4926-9DDA-54AA983D967E}"/>
    <cellStyle name="20 % – Zvýraznění3 4 9 3" xfId="11092" xr:uid="{FC152D24-B7A8-4C67-8B7A-617FEE3C56D0}"/>
    <cellStyle name="20 % – Zvýraznění3 5" xfId="85" xr:uid="{00000000-0005-0000-0000-0000AD030000}"/>
    <cellStyle name="20 % – Zvýraznění3 5 10" xfId="6335" xr:uid="{00000000-0005-0000-0000-0000AE030000}"/>
    <cellStyle name="20 % – Zvýraznění3 5 10 2" xfId="12471" xr:uid="{A2C550E0-F7E8-4EC4-95A2-48F67156B005}"/>
    <cellStyle name="20 % – Zvýraznění3 5 10 3" xfId="7884" xr:uid="{6629F459-2F4D-447C-A6C1-ADB791EF86D1}"/>
    <cellStyle name="20 % – Zvýraznění3 5 11" xfId="6987" xr:uid="{00000000-0005-0000-0000-0000AF030000}"/>
    <cellStyle name="20 % – Zvýraznění3 5 11 2" xfId="12222" xr:uid="{F4C9331B-1D42-44A6-A114-B483139E39A7}"/>
    <cellStyle name="20 % – Zvýraznění3 5 12" xfId="7633" xr:uid="{F329B857-157F-4C85-92E5-BBBD45ABB1E5}"/>
    <cellStyle name="20 % – Zvýraznění3 5 2" xfId="4665" xr:uid="{00000000-0005-0000-0000-0000B0030000}"/>
    <cellStyle name="20 % – Zvýraznění3 5 2 2" xfId="5773" xr:uid="{00000000-0005-0000-0000-0000B1030000}"/>
    <cellStyle name="20 % – Zvýraznění3 5 2 2 2" xfId="11594" xr:uid="{95D39C3D-4ED2-4171-9399-7B8A1EB13C1F}"/>
    <cellStyle name="20 % – Zvýraznění3 5 2 2 2 2" xfId="14086" xr:uid="{DDB1E34A-1C31-4700-B0E8-2BE5E26DBD1E}"/>
    <cellStyle name="20 % – Zvýraznění3 5 2 2 3" xfId="12963" xr:uid="{931DF55E-B768-4CA5-A1EB-8D126FDD9DF8}"/>
    <cellStyle name="20 % – Zvýraznění3 5 2 2 4" xfId="10032" xr:uid="{3ACD2239-A9D5-4CE3-997E-BA243BC2DEBB}"/>
    <cellStyle name="20 % – Zvýraznění3 5 2 3" xfId="6425" xr:uid="{00000000-0005-0000-0000-0000B2030000}"/>
    <cellStyle name="20 % – Zvýraznění3 5 2 3 2" xfId="11841" xr:uid="{4C4F8E89-09A7-444B-B744-31E113DF6E92}"/>
    <cellStyle name="20 % – Zvýraznění3 5 2 3 2 2" xfId="14333" xr:uid="{8ACC27E7-C6A6-4CE8-B34D-5FA4ED8FD4AF}"/>
    <cellStyle name="20 % – Zvýraznění3 5 2 3 3" xfId="13210" xr:uid="{642B1909-18A1-4E41-9E13-CC906BE6B1B2}"/>
    <cellStyle name="20 % – Zvýraznění3 5 2 3 4" xfId="10676" xr:uid="{E91EAFC3-69F2-4AB4-8C32-8FDC42A0AB75}"/>
    <cellStyle name="20 % – Zvýraznění3 5 2 4" xfId="7077" xr:uid="{00000000-0005-0000-0000-0000B3030000}"/>
    <cellStyle name="20 % – Zvýraznění3 5 2 4 2" xfId="12074" xr:uid="{ED088444-C531-4C25-97CA-3BA903C49A66}"/>
    <cellStyle name="20 % – Zvýraznění3 5 2 4 2 2" xfId="14566" xr:uid="{6E3B12D8-59A7-4DA6-BE01-58FDC28516DE}"/>
    <cellStyle name="20 % – Zvýraznění3 5 2 4 3" xfId="13443" xr:uid="{AA82D9FA-4B4E-41AC-887D-0D201AA43829}"/>
    <cellStyle name="20 % – Zvýraznění3 5 2 4 4" xfId="10951" xr:uid="{36CAF2BF-6DA5-4CFD-BEBD-1F210D25A8E7}"/>
    <cellStyle name="20 % – Zvýraznění3 5 2 5" xfId="11203" xr:uid="{DCD8AAB7-4CB5-4E83-A077-E999DAFF61CC}"/>
    <cellStyle name="20 % – Zvýraznění3 5 2 5 2" xfId="13695" xr:uid="{891C9CA7-486F-496C-973F-5DD638DF7AD2}"/>
    <cellStyle name="20 % – Zvýraznění3 5 2 6" xfId="8037" xr:uid="{54CFFAAF-FAF7-4F86-A5C8-7D0558866656}"/>
    <cellStyle name="20 % – Zvýraznění3 5 2 6 2" xfId="12572" xr:uid="{FC75270F-EADA-4A5B-A30B-91B450F410CB}"/>
    <cellStyle name="20 % – Zvýraznění3 5 2 7" xfId="12332" xr:uid="{2497F305-10A8-4F1C-8A3D-3084C1A72460}"/>
    <cellStyle name="20 % – Zvýraznění3 5 2 8" xfId="7745" xr:uid="{62FA5A58-B6C9-49E9-992B-84FD7B23BAE1}"/>
    <cellStyle name="20 % – Zvýraznění3 5 3" xfId="4783" xr:uid="{00000000-0005-0000-0000-0000B4030000}"/>
    <cellStyle name="20 % – Zvýraznění3 5 3 2" xfId="5857" xr:uid="{00000000-0005-0000-0000-0000B5030000}"/>
    <cellStyle name="20 % – Zvýraznění3 5 3 2 2" xfId="11678" xr:uid="{BA12FF4E-6428-402F-B2CA-18873C1C3E23}"/>
    <cellStyle name="20 % – Zvýraznění3 5 3 2 2 2" xfId="14170" xr:uid="{DE25CFB7-AB24-4E61-BBE2-8D86C7F31292}"/>
    <cellStyle name="20 % – Zvýraznění3 5 3 2 3" xfId="13047" xr:uid="{6B36D6FC-E54E-499B-ACD9-AEDEDC6E6071}"/>
    <cellStyle name="20 % – Zvýraznění3 5 3 2 4" xfId="10147" xr:uid="{5627A1AB-0C70-47DF-9575-9726B1A93458}"/>
    <cellStyle name="20 % – Zvýraznění3 5 3 3" xfId="6509" xr:uid="{00000000-0005-0000-0000-0000B6030000}"/>
    <cellStyle name="20 % – Zvýraznění3 5 3 3 2" xfId="11925" xr:uid="{9B26DA3E-4E1D-44E9-8067-0BF2477F8AAB}"/>
    <cellStyle name="20 % – Zvýraznění3 5 3 3 2 2" xfId="14417" xr:uid="{12198864-05AD-4DA6-A212-17E227924880}"/>
    <cellStyle name="20 % – Zvýraznění3 5 3 3 3" xfId="13294" xr:uid="{5E1DDC0A-D37C-4BEC-91F8-0B1D43C2B8FD}"/>
    <cellStyle name="20 % – Zvýraznění3 5 3 3 4" xfId="10794" xr:uid="{4F5A575E-C804-4E49-89E3-1CE2E58EC72C}"/>
    <cellStyle name="20 % – Zvýraznění3 5 3 4" xfId="7161" xr:uid="{00000000-0005-0000-0000-0000B7030000}"/>
    <cellStyle name="20 % – Zvýraznění3 5 3 4 2" xfId="12137" xr:uid="{7F1436EF-F1D8-40C9-AFB1-2063A1AFC41D}"/>
    <cellStyle name="20 % – Zvýraznění3 5 3 4 2 2" xfId="14629" xr:uid="{979CB195-E188-4D92-95C3-5EEB13D54FFC}"/>
    <cellStyle name="20 % – Zvýraznění3 5 3 4 3" xfId="13506" xr:uid="{E33773BB-8FF4-4515-AD15-59E22EBB9010}"/>
    <cellStyle name="20 % – Zvýraznění3 5 3 4 4" xfId="11014" xr:uid="{273FDFB4-3A62-4BED-B154-9BA39409B5FC}"/>
    <cellStyle name="20 % – Zvýraznění3 5 3 5" xfId="11266" xr:uid="{1B987265-675C-478A-8822-3E4901CF0746}"/>
    <cellStyle name="20 % – Zvýraznění3 5 3 5 2" xfId="13758" xr:uid="{49FFD3D8-ECC6-4B48-A2AB-B3097D0AA3E3}"/>
    <cellStyle name="20 % – Zvýraznění3 5 3 6" xfId="8100" xr:uid="{2C3B9CE0-2B9B-4DB5-8B78-ACCEF1FE27F0}"/>
    <cellStyle name="20 % – Zvýraznění3 5 3 6 2" xfId="12635" xr:uid="{7020BD71-C89F-4243-AC04-A42FA2A3DC48}"/>
    <cellStyle name="20 % – Zvýraznění3 5 3 7" xfId="12395" xr:uid="{08094656-5CCB-4182-8847-1CD21E779AFA}"/>
    <cellStyle name="20 % – Zvýraznění3 5 3 8" xfId="7808" xr:uid="{67350F7E-1BE2-44F8-9080-5207F0387360}"/>
    <cellStyle name="20 % – Zvýraznění3 5 4" xfId="5098" xr:uid="{00000000-0005-0000-0000-0000B8030000}"/>
    <cellStyle name="20 % – Zvýraznění3 5 4 2" xfId="5996" xr:uid="{00000000-0005-0000-0000-0000B9030000}"/>
    <cellStyle name="20 % – Zvýraznění3 5 4 2 2" xfId="13837" xr:uid="{A0408693-CD3C-4017-A104-A7A5360FA6DC}"/>
    <cellStyle name="20 % – Zvýraznění3 5 4 2 3" xfId="11345" xr:uid="{7C0CB969-E394-436E-A583-FC7831E76D43}"/>
    <cellStyle name="20 % – Zvýraznění3 5 4 3" xfId="6648" xr:uid="{00000000-0005-0000-0000-0000BA030000}"/>
    <cellStyle name="20 % – Zvýraznění3 5 4 3 2" xfId="12714" xr:uid="{1E69E321-7C0B-4E00-BF03-6BC13C1D562C}"/>
    <cellStyle name="20 % – Zvýraznění3 5 4 4" xfId="7300" xr:uid="{00000000-0005-0000-0000-0000BB030000}"/>
    <cellStyle name="20 % – Zvýraznění3 5 4 5" xfId="8179" xr:uid="{98248486-2757-4B6A-8881-9D609E6C0EF2}"/>
    <cellStyle name="20 % – Zvýraznění3 5 5" xfId="5181" xr:uid="{00000000-0005-0000-0000-0000BC030000}"/>
    <cellStyle name="20 % – Zvýraznění3 5 5 2" xfId="6055" xr:uid="{00000000-0005-0000-0000-0000BD030000}"/>
    <cellStyle name="20 % – Zvýraznění3 5 5 2 2" xfId="13921" xr:uid="{BDF8BF12-F6E0-40D1-BF6F-290C6A929387}"/>
    <cellStyle name="20 % – Zvýraznění3 5 5 2 3" xfId="11429" xr:uid="{2C76ACC4-A45A-4022-A6DC-039E6D665A2D}"/>
    <cellStyle name="20 % – Zvýraznění3 5 5 3" xfId="6707" xr:uid="{00000000-0005-0000-0000-0000BE030000}"/>
    <cellStyle name="20 % – Zvýraznění3 5 5 3 2" xfId="12798" xr:uid="{6021E69D-76F1-4584-B093-DF22EEC63338}"/>
    <cellStyle name="20 % – Zvýraznění3 5 5 4" xfId="7359" xr:uid="{00000000-0005-0000-0000-0000BF030000}"/>
    <cellStyle name="20 % – Zvýraznění3 5 5 5" xfId="8263" xr:uid="{9CB3A709-D54D-4E7A-847A-689B615BA477}"/>
    <cellStyle name="20 % – Zvýraznění3 5 6" xfId="5254" xr:uid="{00000000-0005-0000-0000-0000C0030000}"/>
    <cellStyle name="20 % – Zvýraznění3 5 6 2" xfId="6115" xr:uid="{00000000-0005-0000-0000-0000C1030000}"/>
    <cellStyle name="20 % – Zvýraznění3 5 6 2 2" xfId="14004" xr:uid="{D076442E-9A31-4FEC-BB9D-BE4AED42EB6F}"/>
    <cellStyle name="20 % – Zvýraznění3 5 6 2 3" xfId="11512" xr:uid="{7A7B2702-5EF3-45D8-A1A2-26253B8F4717}"/>
    <cellStyle name="20 % – Zvýraznění3 5 6 3" xfId="6767" xr:uid="{00000000-0005-0000-0000-0000C2030000}"/>
    <cellStyle name="20 % – Zvýraznění3 5 6 3 2" xfId="12881" xr:uid="{FC178FB7-1C81-4AC2-B53B-A9E8B4CC4135}"/>
    <cellStyle name="20 % – Zvýraznění3 5 6 4" xfId="7419" xr:uid="{00000000-0005-0000-0000-0000C3030000}"/>
    <cellStyle name="20 % – Zvýraznění3 5 6 5" xfId="8363" xr:uid="{A8587D57-011F-4CAC-B789-1014977D07AA}"/>
    <cellStyle name="20 % – Zvýraznění3 5 7" xfId="5366" xr:uid="{00000000-0005-0000-0000-0000C4030000}"/>
    <cellStyle name="20 % – Zvýraznění3 5 7 2" xfId="6181" xr:uid="{00000000-0005-0000-0000-0000C5030000}"/>
    <cellStyle name="20 % – Zvýraznění3 5 7 2 2" xfId="14253" xr:uid="{1DF1EC29-D0C0-47FA-84DC-864ECC299F28}"/>
    <cellStyle name="20 % – Zvýraznění3 5 7 2 3" xfId="11761" xr:uid="{7F66B0CB-BCDA-4E53-AEFE-9B0BC3F2582F}"/>
    <cellStyle name="20 % – Zvýraznění3 5 7 3" xfId="6833" xr:uid="{00000000-0005-0000-0000-0000C6030000}"/>
    <cellStyle name="20 % – Zvýraznění3 5 7 3 2" xfId="13130" xr:uid="{1D8CC641-2B70-4A8C-945E-C30835923572}"/>
    <cellStyle name="20 % – Zvýraznění3 5 7 4" xfId="7485" xr:uid="{00000000-0005-0000-0000-0000C7030000}"/>
    <cellStyle name="20 % – Zvýraznění3 5 7 5" xfId="10230" xr:uid="{930366D9-65AE-4592-8DDE-9974B065606A}"/>
    <cellStyle name="20 % – Zvýraznění3 5 8" xfId="5589" xr:uid="{00000000-0005-0000-0000-0000C8030000}"/>
    <cellStyle name="20 % – Zvýraznění3 5 8 2" xfId="6246" xr:uid="{00000000-0005-0000-0000-0000C9030000}"/>
    <cellStyle name="20 % – Zvýraznění3 5 8 2 2" xfId="14500" xr:uid="{9B38C556-2E19-44DF-938D-FF149982F1C9}"/>
    <cellStyle name="20 % – Zvýraznění3 5 8 2 3" xfId="12008" xr:uid="{2E7B25CF-F3D7-4740-A29F-2C04E3A659E4}"/>
    <cellStyle name="20 % – Zvýraznění3 5 8 3" xfId="6898" xr:uid="{00000000-0005-0000-0000-0000CA030000}"/>
    <cellStyle name="20 % – Zvýraznění3 5 8 3 2" xfId="13377" xr:uid="{023BF6CE-0B5A-47F4-9CAA-C3A4875260D4}"/>
    <cellStyle name="20 % – Zvýraznění3 5 8 4" xfId="7550" xr:uid="{00000000-0005-0000-0000-0000CB030000}"/>
    <cellStyle name="20 % – Zvýraznění3 5 8 5" xfId="10883" xr:uid="{7374714E-E481-4955-AC4B-12A389FE8F52}"/>
    <cellStyle name="20 % – Zvýraznění3 5 9" xfId="5678" xr:uid="{00000000-0005-0000-0000-0000CC030000}"/>
    <cellStyle name="20 % – Zvýraznění3 5 9 2" xfId="13585" xr:uid="{CAE34F8E-7F82-4439-AB72-01B899B41DA8}"/>
    <cellStyle name="20 % – Zvýraznění3 5 9 3" xfId="11093" xr:uid="{C5ED4869-4D63-471E-9AD7-59464DCC7671}"/>
    <cellStyle name="20 % – Zvýraznění3 6" xfId="86" xr:uid="{00000000-0005-0000-0000-0000CD030000}"/>
    <cellStyle name="20 % – Zvýraznění3 7" xfId="4774" xr:uid="{00000000-0005-0000-0000-0000CE030000}"/>
    <cellStyle name="20 % – Zvýraznění3 7 2" xfId="5050" xr:uid="{00000000-0005-0000-0000-0000CF030000}"/>
    <cellStyle name="20 % – Zvýraznění3 7 2 2" xfId="5961" xr:uid="{00000000-0005-0000-0000-0000D0030000}"/>
    <cellStyle name="20 % – Zvýraznění3 7 2 2 2" xfId="14161" xr:uid="{BCD59F85-303F-4EC8-81D0-DEF2F81D6D40}"/>
    <cellStyle name="20 % – Zvýraznění3 7 2 2 3" xfId="11669" xr:uid="{22D0726D-F111-4562-9C51-38ED73767276}"/>
    <cellStyle name="20 % – Zvýraznění3 7 2 3" xfId="6613" xr:uid="{00000000-0005-0000-0000-0000D1030000}"/>
    <cellStyle name="20 % – Zvýraznění3 7 2 3 2" xfId="13038" xr:uid="{EACE6535-47B8-47D3-A4D6-9D0EB5B6225C}"/>
    <cellStyle name="20 % – Zvýraznění3 7 2 4" xfId="7265" xr:uid="{00000000-0005-0000-0000-0000D2030000}"/>
    <cellStyle name="20 % – Zvýraznění3 7 2 5" xfId="10138" xr:uid="{F8E50065-E768-4ADA-B568-B2D620BC1D3B}"/>
    <cellStyle name="20 % – Zvýraznění3 7 3" xfId="5318" xr:uid="{00000000-0005-0000-0000-0000D3030000}"/>
    <cellStyle name="20 % – Zvýraznění3 7 3 2" xfId="6146" xr:uid="{00000000-0005-0000-0000-0000D4030000}"/>
    <cellStyle name="20 % – Zvýraznění3 7 3 2 2" xfId="14408" xr:uid="{21CE7E07-3BDE-40AD-8B2E-02D74708F65E}"/>
    <cellStyle name="20 % – Zvýraznění3 7 3 2 3" xfId="11916" xr:uid="{33890DC6-1C68-42E6-8409-40144D0AB912}"/>
    <cellStyle name="20 % – Zvýraznění3 7 3 3" xfId="6798" xr:uid="{00000000-0005-0000-0000-0000D5030000}"/>
    <cellStyle name="20 % – Zvýraznění3 7 3 3 2" xfId="13285" xr:uid="{02C23939-039D-49B1-9B14-97637FEE2491}"/>
    <cellStyle name="20 % – Zvýraznění3 7 3 4" xfId="7450" xr:uid="{00000000-0005-0000-0000-0000D6030000}"/>
    <cellStyle name="20 % – Zvýraznění3 7 3 5" xfId="10785" xr:uid="{573A64D6-440D-482B-9ABC-74112B0A3113}"/>
    <cellStyle name="20 % – Zvýraznění3 7 4" xfId="4483" xr:uid="{00000000-0005-0000-0000-0000D7030000}"/>
    <cellStyle name="20 % – Zvýraznění3 7 4 2" xfId="5738" xr:uid="{00000000-0005-0000-0000-0000D8030000}"/>
    <cellStyle name="20 % – Zvýraznění3 7 4 2 2" xfId="14560" xr:uid="{C68D0805-9DEA-460E-9BD9-80A84B48F9C8}"/>
    <cellStyle name="20 % – Zvýraznění3 7 4 2 3" xfId="12068" xr:uid="{93A57569-6EC3-4C33-A01F-BF2A4CA68392}"/>
    <cellStyle name="20 % – Zvýraznění3 7 4 3" xfId="6390" xr:uid="{00000000-0005-0000-0000-0000D9030000}"/>
    <cellStyle name="20 % – Zvýraznění3 7 4 3 2" xfId="13437" xr:uid="{347BF3BE-12DF-45FE-9328-50F63E6C2FD2}"/>
    <cellStyle name="20 % – Zvýraznění3 7 4 4" xfId="7042" xr:uid="{00000000-0005-0000-0000-0000DA030000}"/>
    <cellStyle name="20 % – Zvýraznění3 7 4 5" xfId="10945" xr:uid="{C3E25426-E94B-4252-8B7C-3C3047FE9C2E}"/>
    <cellStyle name="20 % – Zvýraznění3 7 5" xfId="5848" xr:uid="{00000000-0005-0000-0000-0000DB030000}"/>
    <cellStyle name="20 % – Zvýraznění3 7 5 2" xfId="13689" xr:uid="{051FC76B-7B25-484C-BD16-9F71AFF31D22}"/>
    <cellStyle name="20 % – Zvýraznění3 7 5 3" xfId="11197" xr:uid="{6C2A6561-F5AB-4480-8009-75593AAC48F2}"/>
    <cellStyle name="20 % – Zvýraznění3 7 6" xfId="6500" xr:uid="{00000000-0005-0000-0000-0000DC030000}"/>
    <cellStyle name="20 % – Zvýraznění3 7 6 2" xfId="12566" xr:uid="{38411A7B-F8F1-4B8F-974A-9C03C614601F}"/>
    <cellStyle name="20 % – Zvýraznění3 7 6 3" xfId="8031" xr:uid="{5B702FBE-6B4E-49BF-BE90-2F6E53CBE854}"/>
    <cellStyle name="20 % – Zvýraznění3 7 7" xfId="7152" xr:uid="{00000000-0005-0000-0000-0000DD030000}"/>
    <cellStyle name="20 % – Zvýraznění3 7 7 2" xfId="12326" xr:uid="{F9AE971C-0512-457B-BC8A-51F84CA1E30A}"/>
    <cellStyle name="20 % – Zvýraznění3 7 8" xfId="7739" xr:uid="{ADA0F3AE-3F60-449D-A059-3A1A9F2A8327}"/>
    <cellStyle name="20 % – Zvýraznění3 8" xfId="4966" xr:uid="{00000000-0005-0000-0000-0000DE030000}"/>
    <cellStyle name="20 % – Zvýraznění3 8 2" xfId="5915" xr:uid="{00000000-0005-0000-0000-0000DF030000}"/>
    <cellStyle name="20 % – Zvýraznění3 8 2 2" xfId="12128" xr:uid="{70D568A3-9DFB-4FCC-A5C4-54E1921D1873}"/>
    <cellStyle name="20 % – Zvýraznění3 8 2 2 2" xfId="14620" xr:uid="{1A9717C2-D9AC-4310-A670-646AE8B0E3C4}"/>
    <cellStyle name="20 % – Zvýraznění3 8 2 3" xfId="13497" xr:uid="{729286E3-D700-438F-9E22-7B94C3472E8C}"/>
    <cellStyle name="20 % – Zvýraznění3 8 2 4" xfId="11005" xr:uid="{D8AE470F-F57E-4E2A-8FC0-2DC274502104}"/>
    <cellStyle name="20 % – Zvýraznění3 8 3" xfId="6567" xr:uid="{00000000-0005-0000-0000-0000E0030000}"/>
    <cellStyle name="20 % – Zvýraznění3 8 3 2" xfId="13749" xr:uid="{FF7C1950-B238-4C55-9C54-C52C4FA9FF73}"/>
    <cellStyle name="20 % – Zvýraznění3 8 3 3" xfId="11257" xr:uid="{7E9454F7-E295-4981-B216-130EBA617D64}"/>
    <cellStyle name="20 % – Zvýraznění3 8 4" xfId="7219" xr:uid="{00000000-0005-0000-0000-0000E1030000}"/>
    <cellStyle name="20 % – Zvýraznění3 8 4 2" xfId="12626" xr:uid="{D83BF933-9E89-4B57-AB71-045A69C8A114}"/>
    <cellStyle name="20 % – Zvýraznění3 8 4 3" xfId="8091" xr:uid="{5655A45D-5E4B-4EC7-8DA4-B8D1D01769CF}"/>
    <cellStyle name="20 % – Zvýraznění3 8 5" xfId="12386" xr:uid="{654D60C1-13A4-4816-82B2-A379CC70619F}"/>
    <cellStyle name="20 % – Zvýraznění3 8 6" xfId="7799" xr:uid="{63254A2F-48FC-4290-A297-E92805FBF5E9}"/>
    <cellStyle name="20 % – Zvýraznění3 9" xfId="4987" xr:uid="{00000000-0005-0000-0000-0000E2030000}"/>
    <cellStyle name="20 % – Zvýraznění3 9 2" xfId="5933" xr:uid="{00000000-0005-0000-0000-0000E3030000}"/>
    <cellStyle name="20 % – Zvýraznění3 9 2 2" xfId="13828" xr:uid="{8913496A-9C71-44C8-A966-BAF80B50AF86}"/>
    <cellStyle name="20 % – Zvýraznění3 9 2 3" xfId="11336" xr:uid="{A41FFB64-CD9D-45A8-982F-A2194404FCA9}"/>
    <cellStyle name="20 % – Zvýraznění3 9 3" xfId="6585" xr:uid="{00000000-0005-0000-0000-0000E4030000}"/>
    <cellStyle name="20 % – Zvýraznění3 9 3 2" xfId="12705" xr:uid="{66301FF7-CC85-4B3E-9E6B-B5767A40DF87}"/>
    <cellStyle name="20 % – Zvýraznění3 9 4" xfId="7237" xr:uid="{00000000-0005-0000-0000-0000E5030000}"/>
    <cellStyle name="20 % – Zvýraznění3 9 5" xfId="8170" xr:uid="{2DA7D1C9-599D-4BB3-9C2F-DCD138E332EF}"/>
    <cellStyle name="20 % – Zvýraznění4 10" xfId="5075" xr:uid="{00000000-0005-0000-0000-0000E7030000}"/>
    <cellStyle name="20 % – Zvýraznění4 10 2" xfId="5973" xr:uid="{00000000-0005-0000-0000-0000E8030000}"/>
    <cellStyle name="20 % – Zvýraznění4 10 2 2" xfId="13922" xr:uid="{8FD81821-913A-4175-8BD8-713313D5EBF1}"/>
    <cellStyle name="20 % – Zvýraznění4 10 2 3" xfId="11430" xr:uid="{CAABD58E-3CBE-4E7C-940A-3BD7DB823449}"/>
    <cellStyle name="20 % – Zvýraznění4 10 3" xfId="6625" xr:uid="{00000000-0005-0000-0000-0000E9030000}"/>
    <cellStyle name="20 % – Zvýraznění4 10 3 2" xfId="12799" xr:uid="{85252AD5-59A1-46F7-97E2-E91500FA9673}"/>
    <cellStyle name="20 % – Zvýraznění4 10 4" xfId="7277" xr:uid="{00000000-0005-0000-0000-0000EA030000}"/>
    <cellStyle name="20 % – Zvýraznění4 10 5" xfId="8264" xr:uid="{EB7F50BB-0ACA-42EB-B321-3F219D47C330}"/>
    <cellStyle name="20 % – Zvýraznění4 11" xfId="5158" xr:uid="{00000000-0005-0000-0000-0000EB030000}"/>
    <cellStyle name="20 % – Zvýraznění4 11 2" xfId="6032" xr:uid="{00000000-0005-0000-0000-0000EC030000}"/>
    <cellStyle name="20 % – Zvýraznění4 11 2 2" xfId="14005" xr:uid="{1EAE8CE6-E540-4241-B42C-21D295D29F2A}"/>
    <cellStyle name="20 % – Zvýraznění4 11 2 3" xfId="11513" xr:uid="{6C433169-8C9B-49B4-A501-818B428732D4}"/>
    <cellStyle name="20 % – Zvýraznění4 11 3" xfId="6684" xr:uid="{00000000-0005-0000-0000-0000ED030000}"/>
    <cellStyle name="20 % – Zvýraznění4 11 3 2" xfId="12882" xr:uid="{E87C794D-312D-4D4A-BC0F-D6239D20F506}"/>
    <cellStyle name="20 % – Zvýraznění4 11 4" xfId="7336" xr:uid="{00000000-0005-0000-0000-0000EE030000}"/>
    <cellStyle name="20 % – Zvýraznění4 11 5" xfId="8364" xr:uid="{D0CEF2D5-8E06-48E1-9B4C-F59ABFA16F50}"/>
    <cellStyle name="20 % – Zvýraznění4 12" xfId="5230" xr:uid="{00000000-0005-0000-0000-0000EF030000}"/>
    <cellStyle name="20 % – Zvýraznění4 12 2" xfId="6092" xr:uid="{00000000-0005-0000-0000-0000F0030000}"/>
    <cellStyle name="20 % – Zvýraznění4 12 2 2" xfId="14254" xr:uid="{87F9F287-17E7-4A3B-81C8-ABB53DDDFCA8}"/>
    <cellStyle name="20 % – Zvýraznění4 12 2 3" xfId="11762" xr:uid="{2ACE2E9D-F6AE-4B57-80D0-8AFC3889AB72}"/>
    <cellStyle name="20 % – Zvýraznění4 12 3" xfId="6744" xr:uid="{00000000-0005-0000-0000-0000F1030000}"/>
    <cellStyle name="20 % – Zvýraznění4 12 3 2" xfId="13131" xr:uid="{AB7D83F8-2684-43E4-B22B-552652F7699D}"/>
    <cellStyle name="20 % – Zvýraznění4 12 4" xfId="7396" xr:uid="{00000000-0005-0000-0000-0000F2030000}"/>
    <cellStyle name="20 % – Zvýraznění4 12 5" xfId="10231" xr:uid="{9FD484B2-5ACA-444A-91B8-090E42FE6F5B}"/>
    <cellStyle name="20 % – Zvýraznění4 13" xfId="5342" xr:uid="{00000000-0005-0000-0000-0000F3030000}"/>
    <cellStyle name="20 % – Zvýraznění4 13 2" xfId="6158" xr:uid="{00000000-0005-0000-0000-0000F4030000}"/>
    <cellStyle name="20 % – Zvýraznění4 13 2 2" xfId="14501" xr:uid="{E7F7AE75-5434-429B-A790-31CAC47794D6}"/>
    <cellStyle name="20 % – Zvýraznění4 13 2 3" xfId="12009" xr:uid="{9AB28EF9-4927-4878-BCB2-A3628190C16E}"/>
    <cellStyle name="20 % – Zvýraznění4 13 3" xfId="6810" xr:uid="{00000000-0005-0000-0000-0000F5030000}"/>
    <cellStyle name="20 % – Zvýraznění4 13 3 2" xfId="13378" xr:uid="{EE93EB95-1EF3-40E8-B77B-9F164DD76F11}"/>
    <cellStyle name="20 % – Zvýraznění4 13 4" xfId="7462" xr:uid="{00000000-0005-0000-0000-0000F6030000}"/>
    <cellStyle name="20 % – Zvýraznění4 13 5" xfId="10884" xr:uid="{EF1E2A48-2FC6-4127-A53D-997DFE7EB4B3}"/>
    <cellStyle name="20 % – Zvýraznění4 14" xfId="5590" xr:uid="{00000000-0005-0000-0000-0000F7030000}"/>
    <cellStyle name="20 % – Zvýraznění4 14 2" xfId="6247" xr:uid="{00000000-0005-0000-0000-0000F8030000}"/>
    <cellStyle name="20 % – Zvýraznění4 14 3" xfId="6899" xr:uid="{00000000-0005-0000-0000-0000F9030000}"/>
    <cellStyle name="20 % – Zvýraznění4 14 4" xfId="7551" xr:uid="{00000000-0005-0000-0000-0000FA030000}"/>
    <cellStyle name="20 % – Zvýraznění4 15" xfId="5679" xr:uid="{00000000-0005-0000-0000-0000FB030000}"/>
    <cellStyle name="20 % – Zvýraznění4 16" xfId="6336" xr:uid="{00000000-0005-0000-0000-0000FC030000}"/>
    <cellStyle name="20 % – Zvýraznění4 17" xfId="6988" xr:uid="{00000000-0005-0000-0000-0000FD030000}"/>
    <cellStyle name="20 % – Zvýraznění4 2" xfId="88" xr:uid="{00000000-0005-0000-0000-0000FE030000}"/>
    <cellStyle name="20 % – Zvýraznění4 2 10" xfId="5182" xr:uid="{00000000-0005-0000-0000-0000FF030000}"/>
    <cellStyle name="20 % – Zvýraznění4 2 10 2" xfId="6056" xr:uid="{00000000-0005-0000-0000-000000040000}"/>
    <cellStyle name="20 % – Zvýraznění4 2 10 2 2" xfId="14255" xr:uid="{B3BAE456-6D38-40EC-A16E-7127F4355ACC}"/>
    <cellStyle name="20 % – Zvýraznění4 2 10 2 3" xfId="11763" xr:uid="{E37DCBD8-3868-42E4-BF31-C0E59271B183}"/>
    <cellStyle name="20 % – Zvýraznění4 2 10 3" xfId="6708" xr:uid="{00000000-0005-0000-0000-000001040000}"/>
    <cellStyle name="20 % – Zvýraznění4 2 10 3 2" xfId="13132" xr:uid="{AA30F240-3B56-40AB-AEE9-8FA5CAC15B2D}"/>
    <cellStyle name="20 % – Zvýraznění4 2 10 4" xfId="7360" xr:uid="{00000000-0005-0000-0000-000002040000}"/>
    <cellStyle name="20 % – Zvýraznění4 2 10 5" xfId="10232" xr:uid="{75F59E71-BAAA-4ECC-B2AF-E01A6C9A6B53}"/>
    <cellStyle name="20 % – Zvýraznění4 2 11" xfId="5255" xr:uid="{00000000-0005-0000-0000-000003040000}"/>
    <cellStyle name="20 % – Zvýraznění4 2 11 2" xfId="6116" xr:uid="{00000000-0005-0000-0000-000004040000}"/>
    <cellStyle name="20 % – Zvýraznění4 2 11 2 2" xfId="14502" xr:uid="{89886F22-A2C7-4308-944D-356AAA2DD4A0}"/>
    <cellStyle name="20 % – Zvýraznění4 2 11 2 3" xfId="12010" xr:uid="{45DE1CBC-07CF-47CB-9814-21F8CF03F193}"/>
    <cellStyle name="20 % – Zvýraznění4 2 11 3" xfId="6768" xr:uid="{00000000-0005-0000-0000-000005040000}"/>
    <cellStyle name="20 % – Zvýraznění4 2 11 3 2" xfId="13379" xr:uid="{7E82DD7E-785C-45E3-AF4C-EABEA845B839}"/>
    <cellStyle name="20 % – Zvýraznění4 2 11 4" xfId="7420" xr:uid="{00000000-0005-0000-0000-000006040000}"/>
    <cellStyle name="20 % – Zvýraznění4 2 11 5" xfId="10885" xr:uid="{41E0FCBE-FD1F-4945-9F7C-A23A2E28F3D8}"/>
    <cellStyle name="20 % – Zvýraznění4 2 12" xfId="5367" xr:uid="{00000000-0005-0000-0000-000007040000}"/>
    <cellStyle name="20 % – Zvýraznění4 2 12 2" xfId="6182" xr:uid="{00000000-0005-0000-0000-000008040000}"/>
    <cellStyle name="20 % – Zvýraznění4 2 12 2 2" xfId="13587" xr:uid="{2E3F24DD-5EF7-4F68-9328-7320423A492D}"/>
    <cellStyle name="20 % – Zvýraznění4 2 12 3" xfId="6834" xr:uid="{00000000-0005-0000-0000-000009040000}"/>
    <cellStyle name="20 % – Zvýraznění4 2 12 4" xfId="7486" xr:uid="{00000000-0005-0000-0000-00000A040000}"/>
    <cellStyle name="20 % – Zvýraznění4 2 12 5" xfId="11095" xr:uid="{D0F373DE-F950-4142-8C42-1222142F7EAB}"/>
    <cellStyle name="20 % – Zvýraznění4 2 13" xfId="5591" xr:uid="{00000000-0005-0000-0000-00000B040000}"/>
    <cellStyle name="20 % – Zvýraznění4 2 13 2" xfId="6248" xr:uid="{00000000-0005-0000-0000-00000C040000}"/>
    <cellStyle name="20 % – Zvýraznění4 2 13 2 2" xfId="12472" xr:uid="{27066F03-FD27-4F38-A5DC-760CB0432B98}"/>
    <cellStyle name="20 % – Zvýraznění4 2 13 3" xfId="6900" xr:uid="{00000000-0005-0000-0000-00000D040000}"/>
    <cellStyle name="20 % – Zvýraznění4 2 13 4" xfId="7552" xr:uid="{00000000-0005-0000-0000-00000E040000}"/>
    <cellStyle name="20 % – Zvýraznění4 2 13 5" xfId="7885" xr:uid="{E6F0AE55-5F9B-4DC9-8EA0-82511EA86A70}"/>
    <cellStyle name="20 % – Zvýraznění4 2 14" xfId="5680" xr:uid="{00000000-0005-0000-0000-00000F040000}"/>
    <cellStyle name="20 % – Zvýraznění4 2 14 2" xfId="12224" xr:uid="{1F8D49A2-B064-41E3-A765-2EA8C8BE919C}"/>
    <cellStyle name="20 % – Zvýraznění4 2 15" xfId="6337" xr:uid="{00000000-0005-0000-0000-000010040000}"/>
    <cellStyle name="20 % – Zvýraznění4 2 16" xfId="6989" xr:uid="{00000000-0005-0000-0000-000011040000}"/>
    <cellStyle name="20 % – Zvýraznění4 2 17" xfId="7635" xr:uid="{FFCA0516-B4C3-4562-A187-3F809F05698F}"/>
    <cellStyle name="20 % – Zvýraznění4 2 2" xfId="89" xr:uid="{00000000-0005-0000-0000-000012040000}"/>
    <cellStyle name="20 % – Zvýraznění4 2 3" xfId="90" xr:uid="{00000000-0005-0000-0000-000013040000}"/>
    <cellStyle name="20 % – Zvýraznění4 2 3 10" xfId="5681" xr:uid="{00000000-0005-0000-0000-000014040000}"/>
    <cellStyle name="20 % – Zvýraznění4 2 3 10 2" xfId="12473" xr:uid="{2FB22DC0-76A3-43CE-966F-F457F932802C}"/>
    <cellStyle name="20 % – Zvýraznění4 2 3 10 3" xfId="7886" xr:uid="{CE66FB1E-374C-431D-A1FE-DC10B601CCFB}"/>
    <cellStyle name="20 % – Zvýraznění4 2 3 11" xfId="6338" xr:uid="{00000000-0005-0000-0000-000015040000}"/>
    <cellStyle name="20 % – Zvýraznění4 2 3 11 2" xfId="12225" xr:uid="{00351E1D-43FB-4239-AD60-ACCE8575AE4F}"/>
    <cellStyle name="20 % – Zvýraznění4 2 3 12" xfId="6990" xr:uid="{00000000-0005-0000-0000-000016040000}"/>
    <cellStyle name="20 % – Zvýraznění4 2 3 13" xfId="7636" xr:uid="{A7B78B2C-D510-4529-A5C6-5BABD8E34460}"/>
    <cellStyle name="20 % – Zvýraznění4 2 3 2" xfId="91" xr:uid="{00000000-0005-0000-0000-000017040000}"/>
    <cellStyle name="20 % – Zvýraznění4 2 3 2 2" xfId="4667" xr:uid="{00000000-0005-0000-0000-000018040000}"/>
    <cellStyle name="20 % – Zvýraznění4 2 3 2 2 2" xfId="5775" xr:uid="{00000000-0005-0000-0000-000019040000}"/>
    <cellStyle name="20 % – Zvýraznění4 2 3 2 2 2 2" xfId="14088" xr:uid="{62537CD0-3E39-49A0-A572-B1FE859CA417}"/>
    <cellStyle name="20 % – Zvýraznění4 2 3 2 2 2 3" xfId="11596" xr:uid="{109968EF-C4A0-4070-B08B-6872355C491F}"/>
    <cellStyle name="20 % – Zvýraznění4 2 3 2 2 3" xfId="6427" xr:uid="{00000000-0005-0000-0000-00001A040000}"/>
    <cellStyle name="20 % – Zvýraznění4 2 3 2 2 3 2" xfId="12965" xr:uid="{1CE13CBA-FFF1-421A-B28D-0C9C0C076CBD}"/>
    <cellStyle name="20 % – Zvýraznění4 2 3 2 2 4" xfId="7079" xr:uid="{00000000-0005-0000-0000-00001B040000}"/>
    <cellStyle name="20 % – Zvýraznění4 2 3 2 2 5" xfId="10034" xr:uid="{28F41E70-1B0A-417A-912B-B621DF2B1E30}"/>
    <cellStyle name="20 % – Zvýraznění4 2 3 2 3" xfId="5682" xr:uid="{00000000-0005-0000-0000-00001C040000}"/>
    <cellStyle name="20 % – Zvýraznění4 2 3 2 3 2" xfId="11843" xr:uid="{033F4515-A554-476E-B132-E3E415EEB32F}"/>
    <cellStyle name="20 % – Zvýraznění4 2 3 2 3 2 2" xfId="14335" xr:uid="{C777F75A-F183-4A26-A142-2C3ECD918E4F}"/>
    <cellStyle name="20 % – Zvýraznění4 2 3 2 3 3" xfId="13212" xr:uid="{00EC13AE-531A-4265-9205-7A2DD3802254}"/>
    <cellStyle name="20 % – Zvýraznění4 2 3 2 3 4" xfId="10678" xr:uid="{B6CD7A5F-C713-4039-98BC-C9626D0EE851}"/>
    <cellStyle name="20 % – Zvýraznění4 2 3 2 4" xfId="6339" xr:uid="{00000000-0005-0000-0000-00001D040000}"/>
    <cellStyle name="20 % – Zvýraznění4 2 3 2 4 2" xfId="12077" xr:uid="{2B73CB2E-A92D-42A5-B47F-148E661D121F}"/>
    <cellStyle name="20 % – Zvýraznění4 2 3 2 4 2 2" xfId="14569" xr:uid="{EAE956BC-26A7-4900-B638-7807B59874DB}"/>
    <cellStyle name="20 % – Zvýraznění4 2 3 2 4 3" xfId="13446" xr:uid="{ED90515E-532C-44A7-A15F-39C0513DBDDB}"/>
    <cellStyle name="20 % – Zvýraznění4 2 3 2 4 4" xfId="10954" xr:uid="{AD570C77-3DC1-45BE-A6B3-F2A6D1D01AAC}"/>
    <cellStyle name="20 % – Zvýraznění4 2 3 2 5" xfId="6991" xr:uid="{00000000-0005-0000-0000-00001E040000}"/>
    <cellStyle name="20 % – Zvýraznění4 2 3 2 5 2" xfId="13698" xr:uid="{4F4EE965-6E6C-479A-B79F-F98960159BF4}"/>
    <cellStyle name="20 % – Zvýraznění4 2 3 2 5 3" xfId="11206" xr:uid="{F30A1A8B-06F0-4A3F-AC2E-5EC159E69CDC}"/>
    <cellStyle name="20 % – Zvýraznění4 2 3 2 6" xfId="8040" xr:uid="{21BEF15F-1D65-4C17-8521-FC6DFAD395B9}"/>
    <cellStyle name="20 % – Zvýraznění4 2 3 2 6 2" xfId="12575" xr:uid="{7B07A032-4FA2-4767-810A-36A2F93BA177}"/>
    <cellStyle name="20 % – Zvýraznění4 2 3 2 7" xfId="12335" xr:uid="{D857AAA7-A3BA-45CE-9B9F-D890993F0AA2}"/>
    <cellStyle name="20 % – Zvýraznění4 2 3 2 8" xfId="7748" xr:uid="{B3A82DE4-7E57-4DB9-9CFA-760D09480582}"/>
    <cellStyle name="20 % – Zvýraznění4 2 3 3" xfId="4786" xr:uid="{00000000-0005-0000-0000-00001F040000}"/>
    <cellStyle name="20 % – Zvýraznění4 2 3 3 2" xfId="5860" xr:uid="{00000000-0005-0000-0000-000020040000}"/>
    <cellStyle name="20 % – Zvýraznění4 2 3 3 2 2" xfId="11681" xr:uid="{E557A767-11D2-4835-98D9-F9B9C4E02C03}"/>
    <cellStyle name="20 % – Zvýraznění4 2 3 3 2 2 2" xfId="14173" xr:uid="{AA95B377-2597-4C61-BDE2-55E185A42684}"/>
    <cellStyle name="20 % – Zvýraznění4 2 3 3 2 3" xfId="13050" xr:uid="{78202B15-D861-490D-BD3B-F0DD03660BB0}"/>
    <cellStyle name="20 % – Zvýraznění4 2 3 3 2 4" xfId="10150" xr:uid="{EC3CE763-A50E-410C-A0C1-614737A9CDEB}"/>
    <cellStyle name="20 % – Zvýraznění4 2 3 3 3" xfId="6512" xr:uid="{00000000-0005-0000-0000-000021040000}"/>
    <cellStyle name="20 % – Zvýraznění4 2 3 3 3 2" xfId="11928" xr:uid="{970E81ED-4E0C-4D8D-83C2-4117417A42AC}"/>
    <cellStyle name="20 % – Zvýraznění4 2 3 3 3 2 2" xfId="14420" xr:uid="{2BFCA043-7CD9-4F29-99DF-BF640534B211}"/>
    <cellStyle name="20 % – Zvýraznění4 2 3 3 3 3" xfId="13297" xr:uid="{A279EECF-B46E-424E-B971-7D5C96AFB552}"/>
    <cellStyle name="20 % – Zvýraznění4 2 3 3 3 4" xfId="10797" xr:uid="{522FC276-DD71-4A01-8E9F-8A76D4C8D9A6}"/>
    <cellStyle name="20 % – Zvýraznění4 2 3 3 4" xfId="7164" xr:uid="{00000000-0005-0000-0000-000022040000}"/>
    <cellStyle name="20 % – Zvýraznění4 2 3 3 4 2" xfId="12140" xr:uid="{FFB81D08-D087-4752-9A54-1F90EB66F152}"/>
    <cellStyle name="20 % – Zvýraznění4 2 3 3 4 2 2" xfId="14632" xr:uid="{9E5F35BE-0BC6-4B25-A440-4B3E74012CFC}"/>
    <cellStyle name="20 % – Zvýraznění4 2 3 3 4 3" xfId="13509" xr:uid="{0BE9498D-E145-455F-A307-514755269B73}"/>
    <cellStyle name="20 % – Zvýraznění4 2 3 3 4 4" xfId="11017" xr:uid="{64C3366B-A715-4357-85F1-0462A7B03233}"/>
    <cellStyle name="20 % – Zvýraznění4 2 3 3 5" xfId="11269" xr:uid="{FEAD315B-3D7B-4824-B968-6E39012EBD0F}"/>
    <cellStyle name="20 % – Zvýraznění4 2 3 3 5 2" xfId="13761" xr:uid="{0B1CDC39-98F9-4026-BE47-3657E7534C12}"/>
    <cellStyle name="20 % – Zvýraznění4 2 3 3 6" xfId="8103" xr:uid="{7B4A8BAB-DA67-4938-8061-B49B8B9C7B48}"/>
    <cellStyle name="20 % – Zvýraznění4 2 3 3 6 2" xfId="12638" xr:uid="{506FDA41-B4E2-4639-B032-057E20E6D44D}"/>
    <cellStyle name="20 % – Zvýraznění4 2 3 3 7" xfId="12398" xr:uid="{F0ED940E-9CDC-41F5-8B50-3C9D2ED70591}"/>
    <cellStyle name="20 % – Zvýraznění4 2 3 3 8" xfId="7811" xr:uid="{E545F86C-1835-421C-ABB8-5E666DA7E0B0}"/>
    <cellStyle name="20 % – Zvýraznění4 2 3 4" xfId="5002" xr:uid="{00000000-0005-0000-0000-000023040000}"/>
    <cellStyle name="20 % – Zvýraznění4 2 3 4 2" xfId="5947" xr:uid="{00000000-0005-0000-0000-000024040000}"/>
    <cellStyle name="20 % – Zvýraznění4 2 3 4 2 2" xfId="13840" xr:uid="{394F508D-445E-4B8B-9F7E-E7214E295330}"/>
    <cellStyle name="20 % – Zvýraznění4 2 3 4 2 3" xfId="11348" xr:uid="{127B28E2-6E1A-4BBB-A172-FA1CF2C3588F}"/>
    <cellStyle name="20 % – Zvýraznění4 2 3 4 3" xfId="6599" xr:uid="{00000000-0005-0000-0000-000025040000}"/>
    <cellStyle name="20 % – Zvýraznění4 2 3 4 3 2" xfId="12717" xr:uid="{1FF53132-0C55-437E-97FA-160AED2CF55F}"/>
    <cellStyle name="20 % – Zvýraznění4 2 3 4 4" xfId="7251" xr:uid="{00000000-0005-0000-0000-000026040000}"/>
    <cellStyle name="20 % – Zvýraznění4 2 3 4 5" xfId="8182" xr:uid="{47133750-03DB-446E-853A-B066658040B0}"/>
    <cellStyle name="20 % – Zvýraznění4 2 3 5" xfId="5100" xr:uid="{00000000-0005-0000-0000-000027040000}"/>
    <cellStyle name="20 % – Zvýraznění4 2 3 5 2" xfId="5998" xr:uid="{00000000-0005-0000-0000-000028040000}"/>
    <cellStyle name="20 % – Zvýraznění4 2 3 5 2 2" xfId="13924" xr:uid="{0E0DEB22-A204-4F07-AF3D-D2F2C0FD8F52}"/>
    <cellStyle name="20 % – Zvýraznění4 2 3 5 2 3" xfId="11432" xr:uid="{F99D4BAD-EBA1-4B7C-8C00-3B54528AA3D4}"/>
    <cellStyle name="20 % – Zvýraznění4 2 3 5 3" xfId="6650" xr:uid="{00000000-0005-0000-0000-000029040000}"/>
    <cellStyle name="20 % – Zvýraznění4 2 3 5 3 2" xfId="12801" xr:uid="{FBBBD546-C93C-4884-A5F3-0B60EF14853B}"/>
    <cellStyle name="20 % – Zvýraznění4 2 3 5 4" xfId="7302" xr:uid="{00000000-0005-0000-0000-00002A040000}"/>
    <cellStyle name="20 % – Zvýraznění4 2 3 5 5" xfId="8266" xr:uid="{841598BA-719E-425B-BC49-7782C1A29820}"/>
    <cellStyle name="20 % – Zvýraznění4 2 3 6" xfId="5183" xr:uid="{00000000-0005-0000-0000-00002B040000}"/>
    <cellStyle name="20 % – Zvýraznění4 2 3 6 2" xfId="6057" xr:uid="{00000000-0005-0000-0000-00002C040000}"/>
    <cellStyle name="20 % – Zvýraznění4 2 3 6 2 2" xfId="14007" xr:uid="{42C1B4E7-D139-4DC5-B745-D8980A7AEA19}"/>
    <cellStyle name="20 % – Zvýraznění4 2 3 6 2 3" xfId="11515" xr:uid="{FEDA7CE6-EA73-4C1C-9A53-A3009C1A51DF}"/>
    <cellStyle name="20 % – Zvýraznění4 2 3 6 3" xfId="6709" xr:uid="{00000000-0005-0000-0000-00002D040000}"/>
    <cellStyle name="20 % – Zvýraznění4 2 3 6 3 2" xfId="12884" xr:uid="{626C27CA-E8E3-4009-BE55-D6E606C9EE6E}"/>
    <cellStyle name="20 % – Zvýraznění4 2 3 6 4" xfId="7361" xr:uid="{00000000-0005-0000-0000-00002E040000}"/>
    <cellStyle name="20 % – Zvýraznění4 2 3 6 5" xfId="8367" xr:uid="{178C77E2-4A12-434B-BAE6-EE8E9D7F7520}"/>
    <cellStyle name="20 % – Zvýraznění4 2 3 7" xfId="5256" xr:uid="{00000000-0005-0000-0000-00002F040000}"/>
    <cellStyle name="20 % – Zvýraznění4 2 3 7 2" xfId="6117" xr:uid="{00000000-0005-0000-0000-000030040000}"/>
    <cellStyle name="20 % – Zvýraznění4 2 3 7 2 2" xfId="14256" xr:uid="{2016F09E-80F9-44B0-96C9-23CBD38B63AC}"/>
    <cellStyle name="20 % – Zvýraznění4 2 3 7 2 3" xfId="11764" xr:uid="{D5AA8FB4-130A-44CA-819E-E17C397D46E1}"/>
    <cellStyle name="20 % – Zvýraznění4 2 3 7 3" xfId="6769" xr:uid="{00000000-0005-0000-0000-000031040000}"/>
    <cellStyle name="20 % – Zvýraznění4 2 3 7 3 2" xfId="13133" xr:uid="{E41AE37D-0DE0-4CA9-A7EE-8D6A3E06ED97}"/>
    <cellStyle name="20 % – Zvýraznění4 2 3 7 4" xfId="7421" xr:uid="{00000000-0005-0000-0000-000032040000}"/>
    <cellStyle name="20 % – Zvýraznění4 2 3 7 5" xfId="10233" xr:uid="{226776BC-8BF0-4F06-8AE6-5DA6210AAB61}"/>
    <cellStyle name="20 % – Zvýraznění4 2 3 8" xfId="5368" xr:uid="{00000000-0005-0000-0000-000033040000}"/>
    <cellStyle name="20 % – Zvýraznění4 2 3 8 2" xfId="6183" xr:uid="{00000000-0005-0000-0000-000034040000}"/>
    <cellStyle name="20 % – Zvýraznění4 2 3 8 2 2" xfId="14503" xr:uid="{C74F6EB2-D826-42B0-BF2B-388570864599}"/>
    <cellStyle name="20 % – Zvýraznění4 2 3 8 2 3" xfId="12011" xr:uid="{CF12437A-651B-4099-8E81-17A0D45CE058}"/>
    <cellStyle name="20 % – Zvýraznění4 2 3 8 3" xfId="6835" xr:uid="{00000000-0005-0000-0000-000035040000}"/>
    <cellStyle name="20 % – Zvýraznění4 2 3 8 3 2" xfId="13380" xr:uid="{5C21D494-5915-4250-B0CD-C7E1DCA3133A}"/>
    <cellStyle name="20 % – Zvýraznění4 2 3 8 4" xfId="7487" xr:uid="{00000000-0005-0000-0000-000036040000}"/>
    <cellStyle name="20 % – Zvýraznění4 2 3 8 5" xfId="10886" xr:uid="{F736DB1E-931E-4FF4-B0F7-59E6F35CF116}"/>
    <cellStyle name="20 % – Zvýraznění4 2 3 9" xfId="5592" xr:uid="{00000000-0005-0000-0000-000037040000}"/>
    <cellStyle name="20 % – Zvýraznění4 2 3 9 2" xfId="6249" xr:uid="{00000000-0005-0000-0000-000038040000}"/>
    <cellStyle name="20 % – Zvýraznění4 2 3 9 2 2" xfId="13588" xr:uid="{878FC9E9-6DF6-45A2-B68E-2D61D6356608}"/>
    <cellStyle name="20 % – Zvýraznění4 2 3 9 3" xfId="6901" xr:uid="{00000000-0005-0000-0000-000039040000}"/>
    <cellStyle name="20 % – Zvýraznění4 2 3 9 4" xfId="7553" xr:uid="{00000000-0005-0000-0000-00003A040000}"/>
    <cellStyle name="20 % – Zvýraznění4 2 3 9 5" xfId="11096" xr:uid="{25C39DF9-A15D-4775-ADE6-DEC497DEDF5C}"/>
    <cellStyle name="20 % – Zvýraznění4 2 4" xfId="92" xr:uid="{00000000-0005-0000-0000-00003B040000}"/>
    <cellStyle name="20 % – Zvýraznění4 2 4 2" xfId="93" xr:uid="{00000000-0005-0000-0000-00003C040000}"/>
    <cellStyle name="20 % – Zvýraznění4 2 5" xfId="94" xr:uid="{00000000-0005-0000-0000-00003D040000}"/>
    <cellStyle name="20 % – Zvýraznění4 2 5 2" xfId="4666" xr:uid="{00000000-0005-0000-0000-00003E040000}"/>
    <cellStyle name="20 % – Zvýraznění4 2 5 2 2" xfId="5774" xr:uid="{00000000-0005-0000-0000-00003F040000}"/>
    <cellStyle name="20 % – Zvýraznění4 2 5 2 2 2" xfId="14087" xr:uid="{283E16E3-5BD1-4E52-8993-BBB875CFDC12}"/>
    <cellStyle name="20 % – Zvýraznění4 2 5 2 2 3" xfId="11595" xr:uid="{950C23BC-412D-4A4E-8798-623ECE32582A}"/>
    <cellStyle name="20 % – Zvýraznění4 2 5 2 3" xfId="6426" xr:uid="{00000000-0005-0000-0000-000040040000}"/>
    <cellStyle name="20 % – Zvýraznění4 2 5 2 3 2" xfId="12964" xr:uid="{577DEFBE-767B-4283-BC56-7BFCCEE8E258}"/>
    <cellStyle name="20 % – Zvýraznění4 2 5 2 4" xfId="7078" xr:uid="{00000000-0005-0000-0000-000041040000}"/>
    <cellStyle name="20 % – Zvýraznění4 2 5 2 5" xfId="10033" xr:uid="{431192AD-94D8-42A4-BA24-9C96CCE45E03}"/>
    <cellStyle name="20 % – Zvýraznění4 2 5 3" xfId="5683" xr:uid="{00000000-0005-0000-0000-000042040000}"/>
    <cellStyle name="20 % – Zvýraznění4 2 5 3 2" xfId="11842" xr:uid="{F656BC16-514E-4731-8547-C783B720E695}"/>
    <cellStyle name="20 % – Zvýraznění4 2 5 3 2 2" xfId="14334" xr:uid="{19FA8E6B-56E0-4860-9E53-37D90A5EC1B3}"/>
    <cellStyle name="20 % – Zvýraznění4 2 5 3 3" xfId="13211" xr:uid="{9939E202-6CE1-477B-BFCE-70DB7FA5F5FD}"/>
    <cellStyle name="20 % – Zvýraznění4 2 5 3 4" xfId="10677" xr:uid="{E3FD1643-F8F6-4422-A12E-3E19F1ECB97C}"/>
    <cellStyle name="20 % – Zvýraznění4 2 5 4" xfId="6340" xr:uid="{00000000-0005-0000-0000-000043040000}"/>
    <cellStyle name="20 % – Zvýraznění4 2 5 4 2" xfId="12076" xr:uid="{ABCEC3A1-37E7-44CE-9198-9FDEF49A4D16}"/>
    <cellStyle name="20 % – Zvýraznění4 2 5 4 2 2" xfId="14568" xr:uid="{80C2E8E4-1027-4DEA-AA92-BE0C4E96B5F3}"/>
    <cellStyle name="20 % – Zvýraznění4 2 5 4 3" xfId="13445" xr:uid="{FA5E9889-47AB-47D7-AD3F-C09D977F7C53}"/>
    <cellStyle name="20 % – Zvýraznění4 2 5 4 4" xfId="10953" xr:uid="{C8B1B46E-C59B-4764-BA67-C6C5BC165CA4}"/>
    <cellStyle name="20 % – Zvýraznění4 2 5 5" xfId="6992" xr:uid="{00000000-0005-0000-0000-000044040000}"/>
    <cellStyle name="20 % – Zvýraznění4 2 5 5 2" xfId="13697" xr:uid="{0F710F2B-AE48-4C70-A95F-E7FC8063348B}"/>
    <cellStyle name="20 % – Zvýraznění4 2 5 5 3" xfId="11205" xr:uid="{7F26456B-F1E4-4474-84E2-CA1D937346F0}"/>
    <cellStyle name="20 % – Zvýraznění4 2 5 6" xfId="8039" xr:uid="{C1F3B53B-A084-4C30-911F-AAEB4C9BB594}"/>
    <cellStyle name="20 % – Zvýraznění4 2 5 6 2" xfId="12574" xr:uid="{B8948879-E5F3-42B7-B612-EC034D54EEF3}"/>
    <cellStyle name="20 % – Zvýraznění4 2 5 7" xfId="12334" xr:uid="{F99179E0-65BC-4168-9D9D-210A74B93491}"/>
    <cellStyle name="20 % – Zvýraznění4 2 5 8" xfId="7747" xr:uid="{76DE0C66-D0C2-44B6-894F-33173E8A64B5}"/>
    <cellStyle name="20 % – Zvýraznění4 2 6" xfId="4785" xr:uid="{00000000-0005-0000-0000-000045040000}"/>
    <cellStyle name="20 % – Zvýraznění4 2 6 2" xfId="4484" xr:uid="{00000000-0005-0000-0000-000046040000}"/>
    <cellStyle name="20 % – Zvýraznění4 2 6 2 2" xfId="5739" xr:uid="{00000000-0005-0000-0000-000047040000}"/>
    <cellStyle name="20 % – Zvýraznění4 2 6 2 2 2" xfId="14172" xr:uid="{DFA268FD-0A50-4497-A9A5-32EA620949E7}"/>
    <cellStyle name="20 % – Zvýraznění4 2 6 2 2 3" xfId="11680" xr:uid="{3CCC2ABF-FADC-45CC-A8CE-2A3E96D24C05}"/>
    <cellStyle name="20 % – Zvýraznění4 2 6 2 3" xfId="6391" xr:uid="{00000000-0005-0000-0000-000048040000}"/>
    <cellStyle name="20 % – Zvýraznění4 2 6 2 3 2" xfId="13049" xr:uid="{DDAA7910-AD14-4B13-9DDC-759736D26961}"/>
    <cellStyle name="20 % – Zvýraznění4 2 6 2 4" xfId="7043" xr:uid="{00000000-0005-0000-0000-000049040000}"/>
    <cellStyle name="20 % – Zvýraznění4 2 6 2 5" xfId="10149" xr:uid="{9C9EB949-5703-4BF2-81C2-B6E2E4C282BC}"/>
    <cellStyle name="20 % – Zvýraznění4 2 6 3" xfId="5859" xr:uid="{00000000-0005-0000-0000-00004A040000}"/>
    <cellStyle name="20 % – Zvýraznění4 2 6 3 2" xfId="11927" xr:uid="{B82A0AA3-477F-4F30-8F42-92B4AEA1DB82}"/>
    <cellStyle name="20 % – Zvýraznění4 2 6 3 2 2" xfId="14419" xr:uid="{56279C9F-F9BE-4894-8F91-E660BDA12C6C}"/>
    <cellStyle name="20 % – Zvýraznění4 2 6 3 3" xfId="13296" xr:uid="{51B10856-1F85-423A-9E6A-4F1626889AE1}"/>
    <cellStyle name="20 % – Zvýraznění4 2 6 3 4" xfId="10796" xr:uid="{4238DD88-C320-419C-B80C-08F6E6253D43}"/>
    <cellStyle name="20 % – Zvýraznění4 2 6 4" xfId="6511" xr:uid="{00000000-0005-0000-0000-00004B040000}"/>
    <cellStyle name="20 % – Zvýraznění4 2 6 4 2" xfId="12139" xr:uid="{6F0D60E7-120F-41C8-AD3E-8CC1791E7A01}"/>
    <cellStyle name="20 % – Zvýraznění4 2 6 4 2 2" xfId="14631" xr:uid="{6D43687A-B2DE-47D0-974A-C897EE9C776E}"/>
    <cellStyle name="20 % – Zvýraznění4 2 6 4 3" xfId="13508" xr:uid="{074E4B25-9027-470F-86F8-5D05947D9889}"/>
    <cellStyle name="20 % – Zvýraznění4 2 6 4 4" xfId="11016" xr:uid="{EA5CFBE2-CBC9-4456-8F8C-A2CF9ABC67B4}"/>
    <cellStyle name="20 % – Zvýraznění4 2 6 5" xfId="7163" xr:uid="{00000000-0005-0000-0000-00004C040000}"/>
    <cellStyle name="20 % – Zvýraznění4 2 6 5 2" xfId="13760" xr:uid="{4EF250D9-5D22-4014-80A9-84C0D077DA55}"/>
    <cellStyle name="20 % – Zvýraznění4 2 6 5 3" xfId="11268" xr:uid="{36247FA5-68DF-42F7-B64D-5EE2F2C2233A}"/>
    <cellStyle name="20 % – Zvýraznění4 2 6 6" xfId="8102" xr:uid="{2CAD84A4-503E-453D-85C5-B76AB2B0CB51}"/>
    <cellStyle name="20 % – Zvýraznění4 2 6 6 2" xfId="12637" xr:uid="{34208706-DEE4-4BEA-A2D3-CC64D1742FE0}"/>
    <cellStyle name="20 % – Zvýraznění4 2 6 7" xfId="12397" xr:uid="{054A49F6-B2E7-456B-9685-6BE3EC2EAE19}"/>
    <cellStyle name="20 % – Zvýraznění4 2 6 8" xfId="7810" xr:uid="{947DB31A-E0B7-499D-8079-A0DEF5BD5ACF}"/>
    <cellStyle name="20 % – Zvýraznění4 2 7" xfId="4969" xr:uid="{00000000-0005-0000-0000-00004D040000}"/>
    <cellStyle name="20 % – Zvýraznění4 2 7 2" xfId="5918" xr:uid="{00000000-0005-0000-0000-00004E040000}"/>
    <cellStyle name="20 % – Zvýraznění4 2 7 2 2" xfId="13839" xr:uid="{EFAD87C2-8F86-4C4A-8EE5-CC33887B45C7}"/>
    <cellStyle name="20 % – Zvýraznění4 2 7 2 3" xfId="11347" xr:uid="{33D3968A-5C7C-40F8-A364-042A8CCF43DA}"/>
    <cellStyle name="20 % – Zvýraznění4 2 7 3" xfId="6570" xr:uid="{00000000-0005-0000-0000-00004F040000}"/>
    <cellStyle name="20 % – Zvýraznění4 2 7 3 2" xfId="12716" xr:uid="{88270248-459A-4B39-9128-11C7B0687C11}"/>
    <cellStyle name="20 % – Zvýraznění4 2 7 4" xfId="7222" xr:uid="{00000000-0005-0000-0000-000050040000}"/>
    <cellStyle name="20 % – Zvýraznění4 2 7 5" xfId="8181" xr:uid="{95BE6C42-CCBB-428D-A7F1-7C967821F9C9}"/>
    <cellStyle name="20 % – Zvýraznění4 2 8" xfId="5001" xr:uid="{00000000-0005-0000-0000-000051040000}"/>
    <cellStyle name="20 % – Zvýraznění4 2 8 2" xfId="5946" xr:uid="{00000000-0005-0000-0000-000052040000}"/>
    <cellStyle name="20 % – Zvýraznění4 2 8 2 2" xfId="13923" xr:uid="{131AF988-4F13-49A5-99FB-C0B010C97421}"/>
    <cellStyle name="20 % – Zvýraznění4 2 8 2 3" xfId="11431" xr:uid="{5A00D73A-46C4-4670-B4AD-19CA8FAA684B}"/>
    <cellStyle name="20 % – Zvýraznění4 2 8 3" xfId="6598" xr:uid="{00000000-0005-0000-0000-000053040000}"/>
    <cellStyle name="20 % – Zvýraznění4 2 8 3 2" xfId="12800" xr:uid="{EB8743FA-21B8-46EE-9350-9BF4A412C588}"/>
    <cellStyle name="20 % – Zvýraznění4 2 8 4" xfId="7250" xr:uid="{00000000-0005-0000-0000-000054040000}"/>
    <cellStyle name="20 % – Zvýraznění4 2 8 5" xfId="8265" xr:uid="{2D36B974-74AB-41B5-8AD6-CA82ACCA6C85}"/>
    <cellStyle name="20 % – Zvýraznění4 2 9" xfId="5099" xr:uid="{00000000-0005-0000-0000-000055040000}"/>
    <cellStyle name="20 % – Zvýraznění4 2 9 2" xfId="5997" xr:uid="{00000000-0005-0000-0000-000056040000}"/>
    <cellStyle name="20 % – Zvýraznění4 2 9 2 2" xfId="14006" xr:uid="{08E95EDA-ECC1-43AC-BA4D-EB2828B82EF1}"/>
    <cellStyle name="20 % – Zvýraznění4 2 9 2 3" xfId="11514" xr:uid="{1478CAB2-7308-4F17-801F-5F939B463FB4}"/>
    <cellStyle name="20 % – Zvýraznění4 2 9 3" xfId="6649" xr:uid="{00000000-0005-0000-0000-000057040000}"/>
    <cellStyle name="20 % – Zvýraznění4 2 9 3 2" xfId="12883" xr:uid="{13F162BF-0C91-473C-ACF1-48706D26769C}"/>
    <cellStyle name="20 % – Zvýraznění4 2 9 4" xfId="7301" xr:uid="{00000000-0005-0000-0000-000058040000}"/>
    <cellStyle name="20 % – Zvýraznění4 2 9 5" xfId="8365" xr:uid="{528918B7-1236-4E9B-8DFB-F94A2CE0F288}"/>
    <cellStyle name="20 % – Zvýraznění4 3" xfId="95" xr:uid="{00000000-0005-0000-0000-000059040000}"/>
    <cellStyle name="20 % – Zvýraznění4 3 2" xfId="96" xr:uid="{00000000-0005-0000-0000-00005A040000}"/>
    <cellStyle name="20 % – Zvýraznění4 3 2 10" xfId="6341" xr:uid="{00000000-0005-0000-0000-00005B040000}"/>
    <cellStyle name="20 % – Zvýraznění4 3 2 10 2" xfId="11516" xr:uid="{75A5604A-4305-46A5-A776-02F552670628}"/>
    <cellStyle name="20 % – Zvýraznění4 3 2 10 2 2" xfId="14008" xr:uid="{144A64DF-7114-4D71-B7D1-CA27F5205EBD}"/>
    <cellStyle name="20 % – Zvýraznění4 3 2 10 3" xfId="12885" xr:uid="{518F84BB-C7A3-4B9D-BD5D-16E4778FB27B}"/>
    <cellStyle name="20 % – Zvýraznění4 3 2 10 4" xfId="8368" xr:uid="{BE8FD614-6C79-4B51-BA54-A63EB037EBD2}"/>
    <cellStyle name="20 % – Zvýraznění4 3 2 11" xfId="6993" xr:uid="{00000000-0005-0000-0000-00005C040000}"/>
    <cellStyle name="20 % – Zvýraznění4 3 2 11 2" xfId="11765" xr:uid="{5572C89A-23BC-477D-AF19-7D18B64D4505}"/>
    <cellStyle name="20 % – Zvýraznění4 3 2 11 2 2" xfId="14257" xr:uid="{2E9D0CF9-AD9D-427B-A486-98D92E8B0409}"/>
    <cellStyle name="20 % – Zvýraznění4 3 2 11 3" xfId="13134" xr:uid="{0F00DDF5-644B-40DA-9D59-ACECCB80F7C7}"/>
    <cellStyle name="20 % – Zvýraznění4 3 2 11 4" xfId="10234" xr:uid="{3258C872-BA70-4550-AC1B-7A12B167269D}"/>
    <cellStyle name="20 % – Zvýraznění4 3 2 12" xfId="10887" xr:uid="{E4D35D83-3E67-437F-A41E-852E71BC780D}"/>
    <cellStyle name="20 % – Zvýraznění4 3 2 12 2" xfId="12012" xr:uid="{55459731-87EA-4921-A29E-89E131871C5A}"/>
    <cellStyle name="20 % – Zvýraznění4 3 2 12 2 2" xfId="14504" xr:uid="{4EC8F368-68FF-4C1C-9B1C-C68845B37FF6}"/>
    <cellStyle name="20 % – Zvýraznění4 3 2 12 3" xfId="13381" xr:uid="{C71B0602-0161-47A8-A105-9F93BC5F089B}"/>
    <cellStyle name="20 % – Zvýraznění4 3 2 13" xfId="11097" xr:uid="{C4630005-F662-4212-A7EA-EE04AC3D76A1}"/>
    <cellStyle name="20 % – Zvýraznění4 3 2 13 2" xfId="13589" xr:uid="{426ABDCE-878A-4541-A297-C9171283F687}"/>
    <cellStyle name="20 % – Zvýraznění4 3 2 14" xfId="7887" xr:uid="{3A70EA24-44DE-47A4-BEBC-8B1C803BC6B5}"/>
    <cellStyle name="20 % – Zvýraznění4 3 2 14 2" xfId="12474" xr:uid="{9F72D816-1AFC-47B5-BA2F-5FF825BDEB7C}"/>
    <cellStyle name="20 % – Zvýraznění4 3 2 15" xfId="12226" xr:uid="{D8F1BB68-A365-439B-AA57-0480472AA40B}"/>
    <cellStyle name="20 % – Zvýraznění4 3 2 16" xfId="7637" xr:uid="{98F5EEDA-F1BE-4F22-863F-2237614DCB5A}"/>
    <cellStyle name="20 % – Zvýraznění4 3 2 2" xfId="97" xr:uid="{00000000-0005-0000-0000-00005D040000}"/>
    <cellStyle name="20 % – Zvýraznění4 3 2 3" xfId="98" xr:uid="{00000000-0005-0000-0000-00005E040000}"/>
    <cellStyle name="20 % – Zvýraznění4 3 2 3 10" xfId="6342" xr:uid="{00000000-0005-0000-0000-00005F040000}"/>
    <cellStyle name="20 % – Zvýraznění4 3 2 3 10 2" xfId="12475" xr:uid="{FF8E0D20-1BE6-40D7-A972-BFDA454CC96F}"/>
    <cellStyle name="20 % – Zvýraznění4 3 2 3 10 3" xfId="7888" xr:uid="{7D4B28EC-182B-4D4C-A495-26A206AEB947}"/>
    <cellStyle name="20 % – Zvýraznění4 3 2 3 11" xfId="6994" xr:uid="{00000000-0005-0000-0000-000060040000}"/>
    <cellStyle name="20 % – Zvýraznění4 3 2 3 11 2" xfId="12227" xr:uid="{8EB33FC9-E0B2-463C-8413-68E2FD810057}"/>
    <cellStyle name="20 % – Zvýraznění4 3 2 3 12" xfId="7638" xr:uid="{89949132-63FF-452F-B65B-D36A83E88584}"/>
    <cellStyle name="20 % – Zvýraznění4 3 2 3 2" xfId="4669" xr:uid="{00000000-0005-0000-0000-000061040000}"/>
    <cellStyle name="20 % – Zvýraznění4 3 2 3 2 2" xfId="5777" xr:uid="{00000000-0005-0000-0000-000062040000}"/>
    <cellStyle name="20 % – Zvýraznění4 3 2 3 2 2 2" xfId="11598" xr:uid="{995EDDBD-50DC-4703-A558-2472D07EA832}"/>
    <cellStyle name="20 % – Zvýraznění4 3 2 3 2 2 2 2" xfId="14090" xr:uid="{6B72CEE8-A944-437F-BAC3-B5B78022CE19}"/>
    <cellStyle name="20 % – Zvýraznění4 3 2 3 2 2 3" xfId="12967" xr:uid="{A688770C-631A-48F9-BD04-0B07DDC63A96}"/>
    <cellStyle name="20 % – Zvýraznění4 3 2 3 2 2 4" xfId="10036" xr:uid="{625FA649-8BCB-4E0C-A3BE-80C0DE7FA583}"/>
    <cellStyle name="20 % – Zvýraznění4 3 2 3 2 3" xfId="6429" xr:uid="{00000000-0005-0000-0000-000063040000}"/>
    <cellStyle name="20 % – Zvýraznění4 3 2 3 2 3 2" xfId="11845" xr:uid="{50E5245C-3B73-48B1-BF59-81D8429A3E4A}"/>
    <cellStyle name="20 % – Zvýraznění4 3 2 3 2 3 2 2" xfId="14337" xr:uid="{1AA43430-98C8-4961-A73B-DD8A402212F4}"/>
    <cellStyle name="20 % – Zvýraznění4 3 2 3 2 3 3" xfId="13214" xr:uid="{7F7C70D1-6288-490D-93F0-82301FD926BA}"/>
    <cellStyle name="20 % – Zvýraznění4 3 2 3 2 3 4" xfId="10680" xr:uid="{2E331638-D9B9-49F0-8033-01C7EAC8E508}"/>
    <cellStyle name="20 % – Zvýraznění4 3 2 3 2 4" xfId="7081" xr:uid="{00000000-0005-0000-0000-000064040000}"/>
    <cellStyle name="20 % – Zvýraznění4 3 2 3 2 4 2" xfId="12079" xr:uid="{C8D4450C-EFF0-4FA2-8DB4-19C81C0A43F9}"/>
    <cellStyle name="20 % – Zvýraznění4 3 2 3 2 4 2 2" xfId="14571" xr:uid="{651FB102-B993-439C-9B4E-6290B9E4DCC2}"/>
    <cellStyle name="20 % – Zvýraznění4 3 2 3 2 4 3" xfId="13448" xr:uid="{1BA392BF-DE70-44A4-9885-FF08013D7462}"/>
    <cellStyle name="20 % – Zvýraznění4 3 2 3 2 4 4" xfId="10956" xr:uid="{8C4AFEAD-9A9B-4C52-9ACA-262DB07F4981}"/>
    <cellStyle name="20 % – Zvýraznění4 3 2 3 2 5" xfId="11208" xr:uid="{A949BA62-F727-4610-A5AA-8055A344F524}"/>
    <cellStyle name="20 % – Zvýraznění4 3 2 3 2 5 2" xfId="13700" xr:uid="{E7E5536E-DA7C-4EC9-89A2-E1D9DC85192B}"/>
    <cellStyle name="20 % – Zvýraznění4 3 2 3 2 6" xfId="8042" xr:uid="{30F88E7F-079A-40F5-981C-FCC380044959}"/>
    <cellStyle name="20 % – Zvýraznění4 3 2 3 2 6 2" xfId="12577" xr:uid="{3E2F8BFA-219E-45CA-B511-9F2F4853BCE4}"/>
    <cellStyle name="20 % – Zvýraznění4 3 2 3 2 7" xfId="12337" xr:uid="{19C212FF-58A3-495C-AAF8-AE49D30A8E2A}"/>
    <cellStyle name="20 % – Zvýraznění4 3 2 3 2 8" xfId="7750" xr:uid="{1062559B-C890-4561-9542-48CD8087B87C}"/>
    <cellStyle name="20 % – Zvýraznění4 3 2 3 3" xfId="4788" xr:uid="{00000000-0005-0000-0000-000065040000}"/>
    <cellStyle name="20 % – Zvýraznění4 3 2 3 3 2" xfId="5862" xr:uid="{00000000-0005-0000-0000-000066040000}"/>
    <cellStyle name="20 % – Zvýraznění4 3 2 3 3 2 2" xfId="11683" xr:uid="{7E76F3A9-A104-42EC-A6EB-5A71CB875FCF}"/>
    <cellStyle name="20 % – Zvýraznění4 3 2 3 3 2 2 2" xfId="14175" xr:uid="{632D2144-0A3A-493D-BC43-AF3D68AC49C1}"/>
    <cellStyle name="20 % – Zvýraznění4 3 2 3 3 2 3" xfId="13052" xr:uid="{79656CA9-921F-4943-85AC-36C30EDCA221}"/>
    <cellStyle name="20 % – Zvýraznění4 3 2 3 3 2 4" xfId="10152" xr:uid="{D16E4F54-D5C4-48AE-B332-20B6A1E115C7}"/>
    <cellStyle name="20 % – Zvýraznění4 3 2 3 3 3" xfId="6514" xr:uid="{00000000-0005-0000-0000-000067040000}"/>
    <cellStyle name="20 % – Zvýraznění4 3 2 3 3 3 2" xfId="11930" xr:uid="{B60675A9-2DAE-48A7-8DEE-18C3C763E3C8}"/>
    <cellStyle name="20 % – Zvýraznění4 3 2 3 3 3 2 2" xfId="14422" xr:uid="{E0CD0B1F-D2DC-4826-A5E3-A0392A2D0D8E}"/>
    <cellStyle name="20 % – Zvýraznění4 3 2 3 3 3 3" xfId="13299" xr:uid="{2C5D590C-0C5A-4B27-9D03-9E8B33A6ADFA}"/>
    <cellStyle name="20 % – Zvýraznění4 3 2 3 3 3 4" xfId="10799" xr:uid="{5E3AD4AC-11C6-4185-82C1-FB0463F4BDE4}"/>
    <cellStyle name="20 % – Zvýraznění4 3 2 3 3 4" xfId="7166" xr:uid="{00000000-0005-0000-0000-000068040000}"/>
    <cellStyle name="20 % – Zvýraznění4 3 2 3 3 4 2" xfId="12142" xr:uid="{FBAE922C-9AD9-4E49-8E57-631EC232A26B}"/>
    <cellStyle name="20 % – Zvýraznění4 3 2 3 3 4 2 2" xfId="14634" xr:uid="{C7EB931B-4C9A-4597-9437-DC58BAB9C2BC}"/>
    <cellStyle name="20 % – Zvýraznění4 3 2 3 3 4 3" xfId="13511" xr:uid="{7FE6133A-8059-4939-BF1F-359151C29D42}"/>
    <cellStyle name="20 % – Zvýraznění4 3 2 3 3 4 4" xfId="11019" xr:uid="{BA4DBB13-1715-4C0F-9498-7108C3D8D327}"/>
    <cellStyle name="20 % – Zvýraznění4 3 2 3 3 5" xfId="11271" xr:uid="{47F1B7A6-9341-477D-B01B-62BD321C183D}"/>
    <cellStyle name="20 % – Zvýraznění4 3 2 3 3 5 2" xfId="13763" xr:uid="{21F2DA3C-AF4D-48BF-A162-AE21C81E45D9}"/>
    <cellStyle name="20 % – Zvýraznění4 3 2 3 3 6" xfId="8105" xr:uid="{25F72641-11DB-404E-8EEE-231807005721}"/>
    <cellStyle name="20 % – Zvýraznění4 3 2 3 3 6 2" xfId="12640" xr:uid="{64A6E23E-F2C8-4D7F-82A3-B871C27EFDD6}"/>
    <cellStyle name="20 % – Zvýraznění4 3 2 3 3 7" xfId="12400" xr:uid="{663B1AD3-7D60-4AD1-95AF-4368ED36A5F4}"/>
    <cellStyle name="20 % – Zvýraznění4 3 2 3 3 8" xfId="7813" xr:uid="{88FD9B11-5FDA-4A0A-BDE1-E5A50BDD367F}"/>
    <cellStyle name="20 % – Zvýraznění4 3 2 3 4" xfId="5102" xr:uid="{00000000-0005-0000-0000-000069040000}"/>
    <cellStyle name="20 % – Zvýraznění4 3 2 3 4 2" xfId="6000" xr:uid="{00000000-0005-0000-0000-00006A040000}"/>
    <cellStyle name="20 % – Zvýraznění4 3 2 3 4 2 2" xfId="13842" xr:uid="{DA95728C-D8EF-478F-A3DD-A893A6CBE7ED}"/>
    <cellStyle name="20 % – Zvýraznění4 3 2 3 4 2 3" xfId="11350" xr:uid="{FF9B773C-F1C1-44A2-98B3-C77FD12C2EF8}"/>
    <cellStyle name="20 % – Zvýraznění4 3 2 3 4 3" xfId="6652" xr:uid="{00000000-0005-0000-0000-00006B040000}"/>
    <cellStyle name="20 % – Zvýraznění4 3 2 3 4 3 2" xfId="12719" xr:uid="{0566C9D2-B44F-4956-8A3F-E12AC659A694}"/>
    <cellStyle name="20 % – Zvýraznění4 3 2 3 4 4" xfId="7304" xr:uid="{00000000-0005-0000-0000-00006C040000}"/>
    <cellStyle name="20 % – Zvýraznění4 3 2 3 4 5" xfId="8184" xr:uid="{FE2A4740-556F-4DDF-AE45-B7BBE73026D3}"/>
    <cellStyle name="20 % – Zvýraznění4 3 2 3 5" xfId="5185" xr:uid="{00000000-0005-0000-0000-00006D040000}"/>
    <cellStyle name="20 % – Zvýraznění4 3 2 3 5 2" xfId="6059" xr:uid="{00000000-0005-0000-0000-00006E040000}"/>
    <cellStyle name="20 % – Zvýraznění4 3 2 3 5 2 2" xfId="13926" xr:uid="{1316B4E2-9294-4BCC-8DED-D61E667D80FF}"/>
    <cellStyle name="20 % – Zvýraznění4 3 2 3 5 2 3" xfId="11434" xr:uid="{0117966F-7174-4774-A74E-35B182ECFDE1}"/>
    <cellStyle name="20 % – Zvýraznění4 3 2 3 5 3" xfId="6711" xr:uid="{00000000-0005-0000-0000-00006F040000}"/>
    <cellStyle name="20 % – Zvýraznění4 3 2 3 5 3 2" xfId="12803" xr:uid="{E9CBFE3C-DA7F-46CC-A94B-9C5D32454EB7}"/>
    <cellStyle name="20 % – Zvýraznění4 3 2 3 5 4" xfId="7363" xr:uid="{00000000-0005-0000-0000-000070040000}"/>
    <cellStyle name="20 % – Zvýraznění4 3 2 3 5 5" xfId="8268" xr:uid="{1D5DDA16-DC52-4F91-B646-FBDFE89CFF7D}"/>
    <cellStyle name="20 % – Zvýraznění4 3 2 3 6" xfId="5258" xr:uid="{00000000-0005-0000-0000-000071040000}"/>
    <cellStyle name="20 % – Zvýraznění4 3 2 3 6 2" xfId="6119" xr:uid="{00000000-0005-0000-0000-000072040000}"/>
    <cellStyle name="20 % – Zvýraznění4 3 2 3 6 2 2" xfId="14009" xr:uid="{B9C4BA72-F68C-413A-94CF-F96689D6F6D9}"/>
    <cellStyle name="20 % – Zvýraznění4 3 2 3 6 2 3" xfId="11517" xr:uid="{BFA721CE-1D0F-4C09-8E43-403DE3B07DB6}"/>
    <cellStyle name="20 % – Zvýraznění4 3 2 3 6 3" xfId="6771" xr:uid="{00000000-0005-0000-0000-000073040000}"/>
    <cellStyle name="20 % – Zvýraznění4 3 2 3 6 3 2" xfId="12886" xr:uid="{9DF8982B-CC26-43CF-98F6-894B94557470}"/>
    <cellStyle name="20 % – Zvýraznění4 3 2 3 6 4" xfId="7423" xr:uid="{00000000-0005-0000-0000-000074040000}"/>
    <cellStyle name="20 % – Zvýraznění4 3 2 3 6 5" xfId="8370" xr:uid="{C04AF38E-05B2-4197-ABA1-21BCFDFC353C}"/>
    <cellStyle name="20 % – Zvýraznění4 3 2 3 7" xfId="5370" xr:uid="{00000000-0005-0000-0000-000075040000}"/>
    <cellStyle name="20 % – Zvýraznění4 3 2 3 7 2" xfId="6185" xr:uid="{00000000-0005-0000-0000-000076040000}"/>
    <cellStyle name="20 % – Zvýraznění4 3 2 3 7 2 2" xfId="14258" xr:uid="{22EE2EE7-81C6-45B6-9C1D-1AA2852C9D48}"/>
    <cellStyle name="20 % – Zvýraznění4 3 2 3 7 2 3" xfId="11766" xr:uid="{D7417E8D-6F37-408D-9172-75629C6A97E5}"/>
    <cellStyle name="20 % – Zvýraznění4 3 2 3 7 3" xfId="6837" xr:uid="{00000000-0005-0000-0000-000077040000}"/>
    <cellStyle name="20 % – Zvýraznění4 3 2 3 7 3 2" xfId="13135" xr:uid="{3025BE46-B145-47C0-A25C-4845C3C06615}"/>
    <cellStyle name="20 % – Zvýraznění4 3 2 3 7 4" xfId="7489" xr:uid="{00000000-0005-0000-0000-000078040000}"/>
    <cellStyle name="20 % – Zvýraznění4 3 2 3 7 5" xfId="10235" xr:uid="{B004452D-129E-4DDD-B4E1-668FC7C9F6CC}"/>
    <cellStyle name="20 % – Zvýraznění4 3 2 3 8" xfId="5594" xr:uid="{00000000-0005-0000-0000-000079040000}"/>
    <cellStyle name="20 % – Zvýraznění4 3 2 3 8 2" xfId="6251" xr:uid="{00000000-0005-0000-0000-00007A040000}"/>
    <cellStyle name="20 % – Zvýraznění4 3 2 3 8 2 2" xfId="14505" xr:uid="{6346CC74-6C45-4548-91CC-5EF6164FC849}"/>
    <cellStyle name="20 % – Zvýraznění4 3 2 3 8 2 3" xfId="12013" xr:uid="{10CFF29D-42AD-42C8-A07A-D22F3E6EA41A}"/>
    <cellStyle name="20 % – Zvýraznění4 3 2 3 8 3" xfId="6903" xr:uid="{00000000-0005-0000-0000-00007B040000}"/>
    <cellStyle name="20 % – Zvýraznění4 3 2 3 8 3 2" xfId="13382" xr:uid="{12D4B845-6AB6-4AFE-8A0B-9633F6715A82}"/>
    <cellStyle name="20 % – Zvýraznění4 3 2 3 8 4" xfId="7555" xr:uid="{00000000-0005-0000-0000-00007C040000}"/>
    <cellStyle name="20 % – Zvýraznění4 3 2 3 8 5" xfId="10888" xr:uid="{2F543BFD-B0DC-4ED0-AE51-000A2391BC65}"/>
    <cellStyle name="20 % – Zvýraznění4 3 2 3 9" xfId="5685" xr:uid="{00000000-0005-0000-0000-00007D040000}"/>
    <cellStyle name="20 % – Zvýraznění4 3 2 3 9 2" xfId="13590" xr:uid="{4E88F5C7-AB75-4CE7-A862-7D22AD2BF5AE}"/>
    <cellStyle name="20 % – Zvýraznění4 3 2 3 9 3" xfId="11098" xr:uid="{A036F755-A4E7-4C19-966D-B08E484DB541}"/>
    <cellStyle name="20 % – Zvýraznění4 3 2 4" xfId="99" xr:uid="{00000000-0005-0000-0000-00007E040000}"/>
    <cellStyle name="20 % – Zvýraznění4 3 2 4 10" xfId="12228" xr:uid="{2546FAD2-B637-4305-B71F-153138222A70}"/>
    <cellStyle name="20 % – Zvýraznění4 3 2 4 11" xfId="7639" xr:uid="{61D26871-C1B2-45DB-B506-F356B6228DD9}"/>
    <cellStyle name="20 % – Zvýraznění4 3 2 4 2" xfId="4670" xr:uid="{00000000-0005-0000-0000-00007F040000}"/>
    <cellStyle name="20 % – Zvýraznění4 3 2 4 2 2" xfId="5778" xr:uid="{00000000-0005-0000-0000-000080040000}"/>
    <cellStyle name="20 % – Zvýraznění4 3 2 4 2 2 2" xfId="11599" xr:uid="{32F47CB0-AC0D-4907-872E-24F40165F8D9}"/>
    <cellStyle name="20 % – Zvýraznění4 3 2 4 2 2 2 2" xfId="14091" xr:uid="{234D31E0-8EC6-46C0-B4E4-D54500C87F1B}"/>
    <cellStyle name="20 % – Zvýraznění4 3 2 4 2 2 3" xfId="12968" xr:uid="{98398D94-4212-4910-ACD6-079F69CCEA99}"/>
    <cellStyle name="20 % – Zvýraznění4 3 2 4 2 2 4" xfId="10037" xr:uid="{4B8DFDD5-1D03-4049-B5FC-DA51164A1305}"/>
    <cellStyle name="20 % – Zvýraznění4 3 2 4 2 3" xfId="6430" xr:uid="{00000000-0005-0000-0000-000081040000}"/>
    <cellStyle name="20 % – Zvýraznění4 3 2 4 2 3 2" xfId="11846" xr:uid="{4C05DC84-1484-4400-AFD9-961BAC8A68B0}"/>
    <cellStyle name="20 % – Zvýraznění4 3 2 4 2 3 2 2" xfId="14338" xr:uid="{BD0E141A-9194-4C9E-A2E3-7DF4FD46D4E0}"/>
    <cellStyle name="20 % – Zvýraznění4 3 2 4 2 3 3" xfId="13215" xr:uid="{5F10DDC5-557F-4D4B-811B-4993F317B97F}"/>
    <cellStyle name="20 % – Zvýraznění4 3 2 4 2 3 4" xfId="10681" xr:uid="{6B69CE94-76FD-4D16-B546-8BC238815515}"/>
    <cellStyle name="20 % – Zvýraznění4 3 2 4 2 4" xfId="7082" xr:uid="{00000000-0005-0000-0000-000082040000}"/>
    <cellStyle name="20 % – Zvýraznění4 3 2 4 2 4 2" xfId="12143" xr:uid="{6C983EB2-D133-4B48-92C0-EA65856629C1}"/>
    <cellStyle name="20 % – Zvýraznění4 3 2 4 2 4 2 2" xfId="14635" xr:uid="{56E534DF-7D9B-46E7-8612-2EE666EA086E}"/>
    <cellStyle name="20 % – Zvýraznění4 3 2 4 2 4 3" xfId="13512" xr:uid="{64304E12-E50E-4029-B7CD-0184BD9E6EA6}"/>
    <cellStyle name="20 % – Zvýraznění4 3 2 4 2 4 4" xfId="11020" xr:uid="{94041773-B87C-4F5D-8EA5-B6163A27A373}"/>
    <cellStyle name="20 % – Zvýraznění4 3 2 4 2 5" xfId="11272" xr:uid="{DA508875-8A0C-443D-86CE-7A1ACCDE5544}"/>
    <cellStyle name="20 % – Zvýraznění4 3 2 4 2 5 2" xfId="13764" xr:uid="{4F784E15-9460-482C-AF45-C638EDBA8B22}"/>
    <cellStyle name="20 % – Zvýraznění4 3 2 4 2 6" xfId="8106" xr:uid="{A5BFFD31-70C3-4B83-99C6-60DB9D2E428D}"/>
    <cellStyle name="20 % – Zvýraznění4 3 2 4 2 6 2" xfId="12641" xr:uid="{BA41806F-A559-4208-B867-BB91EE55746F}"/>
    <cellStyle name="20 % – Zvýraznění4 3 2 4 2 7" xfId="12401" xr:uid="{30DD0FB5-9F1E-4418-AD54-B1B650C3A951}"/>
    <cellStyle name="20 % – Zvýraznění4 3 2 4 2 8" xfId="7814" xr:uid="{2E80DBF7-8E5C-4190-A3AD-5DBB47539BD0}"/>
    <cellStyle name="20 % – Zvýraznění4 3 2 4 3" xfId="4789" xr:uid="{00000000-0005-0000-0000-000083040000}"/>
    <cellStyle name="20 % – Zvýraznění4 3 2 4 3 2" xfId="5863" xr:uid="{00000000-0005-0000-0000-000084040000}"/>
    <cellStyle name="20 % – Zvýraznění4 3 2 4 3 2 2" xfId="11684" xr:uid="{3AE4099F-32CB-4AA3-904B-5419F05AFBA3}"/>
    <cellStyle name="20 % – Zvýraznění4 3 2 4 3 2 2 2" xfId="14176" xr:uid="{9B7C12C8-284B-4A29-9CB0-30AA31E5371F}"/>
    <cellStyle name="20 % – Zvýraznění4 3 2 4 3 2 3" xfId="13053" xr:uid="{695F0728-D2CA-4455-9F6A-3739D91D18FC}"/>
    <cellStyle name="20 % – Zvýraznění4 3 2 4 3 2 4" xfId="10153" xr:uid="{7B21603F-329C-4BD7-9FB6-EC6ABD28B162}"/>
    <cellStyle name="20 % – Zvýraznění4 3 2 4 3 3" xfId="6515" xr:uid="{00000000-0005-0000-0000-000085040000}"/>
    <cellStyle name="20 % – Zvýraznění4 3 2 4 3 3 2" xfId="11931" xr:uid="{86FF7CB4-4A58-415B-9A95-57B59426026E}"/>
    <cellStyle name="20 % – Zvýraznění4 3 2 4 3 3 2 2" xfId="14423" xr:uid="{5828D8B1-DABF-4BE2-8217-D476962AF4C3}"/>
    <cellStyle name="20 % – Zvýraznění4 3 2 4 3 3 3" xfId="13300" xr:uid="{F94DEF54-4892-4DD2-A0CB-4567FCE93464}"/>
    <cellStyle name="20 % – Zvýraznění4 3 2 4 3 3 4" xfId="10800" xr:uid="{1B450C81-DE63-4620-A265-70D754A718EA}"/>
    <cellStyle name="20 % – Zvýraznění4 3 2 4 3 4" xfId="7167" xr:uid="{00000000-0005-0000-0000-000086040000}"/>
    <cellStyle name="20 % – Zvýraznění4 3 2 4 3 4 2" xfId="13843" xr:uid="{38ED9630-C129-4635-A04D-4F64E6FBDE27}"/>
    <cellStyle name="20 % – Zvýraznění4 3 2 4 3 4 3" xfId="11351" xr:uid="{31635765-718F-4F0E-A609-B12CA76B7918}"/>
    <cellStyle name="20 % – Zvýraznění4 3 2 4 3 5" xfId="12720" xr:uid="{7286F1AA-6DA0-4B65-9ED6-1531C2614AB7}"/>
    <cellStyle name="20 % – Zvýraznění4 3 2 4 3 6" xfId="8185" xr:uid="{B6893B24-C928-4283-B312-8320E542358E}"/>
    <cellStyle name="20 % – Zvýraznění4 3 2 4 4" xfId="5595" xr:uid="{00000000-0005-0000-0000-000087040000}"/>
    <cellStyle name="20 % – Zvýraznění4 3 2 4 4 2" xfId="6252" xr:uid="{00000000-0005-0000-0000-000088040000}"/>
    <cellStyle name="20 % – Zvýraznění4 3 2 4 4 2 2" xfId="13927" xr:uid="{C675B1A9-0ED9-43DF-BF2F-89D9BA4628EA}"/>
    <cellStyle name="20 % – Zvýraznění4 3 2 4 4 2 3" xfId="11435" xr:uid="{190CBF82-B38C-4922-B512-0623A45B4DC8}"/>
    <cellStyle name="20 % – Zvýraznění4 3 2 4 4 3" xfId="6904" xr:uid="{00000000-0005-0000-0000-000089040000}"/>
    <cellStyle name="20 % – Zvýraznění4 3 2 4 4 3 2" xfId="12804" xr:uid="{5AC619EC-3938-4A77-BD12-71C8F6B0C11A}"/>
    <cellStyle name="20 % – Zvýraznění4 3 2 4 4 4" xfId="7556" xr:uid="{00000000-0005-0000-0000-00008A040000}"/>
    <cellStyle name="20 % – Zvýraznění4 3 2 4 4 5" xfId="8269" xr:uid="{E59518F5-F838-4C95-8808-2F295BFE7D94}"/>
    <cellStyle name="20 % – Zvýraznění4 3 2 4 5" xfId="5686" xr:uid="{00000000-0005-0000-0000-00008B040000}"/>
    <cellStyle name="20 % – Zvýraznění4 3 2 4 5 2" xfId="11518" xr:uid="{CE482D84-43E3-43FE-BE16-BB8917772E32}"/>
    <cellStyle name="20 % – Zvýraznění4 3 2 4 5 2 2" xfId="14010" xr:uid="{C2F59F66-FDD8-4DE1-BA5A-4F52781570E3}"/>
    <cellStyle name="20 % – Zvýraznění4 3 2 4 5 3" xfId="12887" xr:uid="{A27CE870-44D6-43EC-837D-6F88DDCBFE89}"/>
    <cellStyle name="20 % – Zvýraznění4 3 2 4 5 4" xfId="8371" xr:uid="{FB5F5103-3E41-4539-AFCE-4EEFE59298B8}"/>
    <cellStyle name="20 % – Zvýraznění4 3 2 4 6" xfId="6343" xr:uid="{00000000-0005-0000-0000-00008C040000}"/>
    <cellStyle name="20 % – Zvýraznění4 3 2 4 6 2" xfId="11767" xr:uid="{D554B0DF-8DCA-4E1C-8128-CF04BDDEC035}"/>
    <cellStyle name="20 % – Zvýraznění4 3 2 4 6 2 2" xfId="14259" xr:uid="{7B77D4B6-2ABD-4E4E-BD24-87E077BCC2D4}"/>
    <cellStyle name="20 % – Zvýraznění4 3 2 4 6 3" xfId="13136" xr:uid="{199AC8DD-9779-4E73-AAB5-F0A3766566FC}"/>
    <cellStyle name="20 % – Zvýraznění4 3 2 4 6 4" xfId="10236" xr:uid="{2F5936EF-E2CA-40E8-88C6-37535A6D5F0D}"/>
    <cellStyle name="20 % – Zvýraznění4 3 2 4 7" xfId="6995" xr:uid="{00000000-0005-0000-0000-00008D040000}"/>
    <cellStyle name="20 % – Zvýraznění4 3 2 4 7 2" xfId="12014" xr:uid="{B3DB9DD3-4F4E-44FE-B84B-5F8F7395890A}"/>
    <cellStyle name="20 % – Zvýraznění4 3 2 4 7 2 2" xfId="14506" xr:uid="{FDD804A5-3B71-4824-A91B-B4D34D2FCD4F}"/>
    <cellStyle name="20 % – Zvýraznění4 3 2 4 7 3" xfId="13383" xr:uid="{E28AD240-2957-476D-BA64-E4296C6159EB}"/>
    <cellStyle name="20 % – Zvýraznění4 3 2 4 7 4" xfId="10889" xr:uid="{41EA1F35-A1F7-4848-A730-BA7773D4CC5F}"/>
    <cellStyle name="20 % – Zvýraznění4 3 2 4 8" xfId="11099" xr:uid="{2C529441-8F6C-423E-A275-00EC18770BFC}"/>
    <cellStyle name="20 % – Zvýraznění4 3 2 4 8 2" xfId="13591" xr:uid="{EB7F5475-C0A2-4DB2-BB59-D367A323A360}"/>
    <cellStyle name="20 % – Zvýraznění4 3 2 4 9" xfId="7889" xr:uid="{72A57703-0B8C-4045-AA6E-7AB821158566}"/>
    <cellStyle name="20 % – Zvýraznění4 3 2 4 9 2" xfId="12476" xr:uid="{E3861657-551C-4284-9939-F4EE327C4AEF}"/>
    <cellStyle name="20 % – Zvýraznění4 3 2 5" xfId="100" xr:uid="{00000000-0005-0000-0000-00008E040000}"/>
    <cellStyle name="20 % – Zvýraznění4 3 2 5 10" xfId="12229" xr:uid="{B4A77D81-DBFB-4AB7-B2DA-8EC279D2CA70}"/>
    <cellStyle name="20 % – Zvýraznění4 3 2 5 11" xfId="7640" xr:uid="{9C4EE4C6-FAD6-4A8F-AE0E-422AEE45FE72}"/>
    <cellStyle name="20 % – Zvýraznění4 3 2 5 2" xfId="4671" xr:uid="{00000000-0005-0000-0000-00008F040000}"/>
    <cellStyle name="20 % – Zvýraznění4 3 2 5 2 2" xfId="5779" xr:uid="{00000000-0005-0000-0000-000090040000}"/>
    <cellStyle name="20 % – Zvýraznění4 3 2 5 2 2 2" xfId="11600" xr:uid="{BB5BEDF4-5AED-400A-AAE0-55F7868CB2DE}"/>
    <cellStyle name="20 % – Zvýraznění4 3 2 5 2 2 2 2" xfId="14092" xr:uid="{E356344E-849B-4929-95C3-75EDA1C1F1EF}"/>
    <cellStyle name="20 % – Zvýraznění4 3 2 5 2 2 3" xfId="12969" xr:uid="{F0D08D85-90E4-461F-947B-585BFA0348B9}"/>
    <cellStyle name="20 % – Zvýraznění4 3 2 5 2 2 4" xfId="10038" xr:uid="{7A062F5A-06B1-4FC0-A9AD-F0D7D09A7774}"/>
    <cellStyle name="20 % – Zvýraznění4 3 2 5 2 3" xfId="6431" xr:uid="{00000000-0005-0000-0000-000091040000}"/>
    <cellStyle name="20 % – Zvýraznění4 3 2 5 2 3 2" xfId="11847" xr:uid="{E1FC96DC-8448-4BCD-8A56-D6E4551E325B}"/>
    <cellStyle name="20 % – Zvýraznění4 3 2 5 2 3 2 2" xfId="14339" xr:uid="{27DA4B85-879C-4A1A-8628-6DF7CCD1CAD7}"/>
    <cellStyle name="20 % – Zvýraznění4 3 2 5 2 3 3" xfId="13216" xr:uid="{24CBB10F-646A-4B90-811B-5B123365D20B}"/>
    <cellStyle name="20 % – Zvýraznění4 3 2 5 2 3 4" xfId="10682" xr:uid="{A72B9E5F-1A2E-4F24-9189-189C2D912F8D}"/>
    <cellStyle name="20 % – Zvýraznění4 3 2 5 2 4" xfId="7083" xr:uid="{00000000-0005-0000-0000-000092040000}"/>
    <cellStyle name="20 % – Zvýraznění4 3 2 5 2 4 2" xfId="12144" xr:uid="{CCFC92C2-D464-456A-B4F9-115C1A4E8C8E}"/>
    <cellStyle name="20 % – Zvýraznění4 3 2 5 2 4 2 2" xfId="14636" xr:uid="{1D4E39CE-8AF7-4578-B096-345D21FC90E3}"/>
    <cellStyle name="20 % – Zvýraznění4 3 2 5 2 4 3" xfId="13513" xr:uid="{1184E649-515D-4A93-89AE-C3AF4352D885}"/>
    <cellStyle name="20 % – Zvýraznění4 3 2 5 2 4 4" xfId="11021" xr:uid="{9E5879F9-94FD-4895-9542-BB58F161F802}"/>
    <cellStyle name="20 % – Zvýraznění4 3 2 5 2 5" xfId="11273" xr:uid="{726DCD98-C9A9-42A5-A1F8-0B052B132495}"/>
    <cellStyle name="20 % – Zvýraznění4 3 2 5 2 5 2" xfId="13765" xr:uid="{4656BC2A-1DB0-496A-A6CE-8AF8E5EB7604}"/>
    <cellStyle name="20 % – Zvýraznění4 3 2 5 2 6" xfId="8107" xr:uid="{16812DA9-7703-4EAC-9354-84E06ACB0028}"/>
    <cellStyle name="20 % – Zvýraznění4 3 2 5 2 6 2" xfId="12642" xr:uid="{6921E44B-D30B-4318-A8BC-1746A68CFE30}"/>
    <cellStyle name="20 % – Zvýraznění4 3 2 5 2 7" xfId="12402" xr:uid="{C20DC3D6-3C44-470E-9834-45C6C2364A3F}"/>
    <cellStyle name="20 % – Zvýraznění4 3 2 5 2 8" xfId="7815" xr:uid="{C91E9A7C-C0CF-4394-A52C-318853D0B3A6}"/>
    <cellStyle name="20 % – Zvýraznění4 3 2 5 3" xfId="4790" xr:uid="{00000000-0005-0000-0000-000093040000}"/>
    <cellStyle name="20 % – Zvýraznění4 3 2 5 3 2" xfId="5864" xr:uid="{00000000-0005-0000-0000-000094040000}"/>
    <cellStyle name="20 % – Zvýraznění4 3 2 5 3 2 2" xfId="11685" xr:uid="{49392157-9006-41E4-81DE-D954A7CA5854}"/>
    <cellStyle name="20 % – Zvýraznění4 3 2 5 3 2 2 2" xfId="14177" xr:uid="{C2B17075-B1BF-4DE8-A28B-06DA4B0CEBFD}"/>
    <cellStyle name="20 % – Zvýraznění4 3 2 5 3 2 3" xfId="13054" xr:uid="{D6CBDCFA-C487-4BC6-8F6E-7F07EBE35F9F}"/>
    <cellStyle name="20 % – Zvýraznění4 3 2 5 3 2 4" xfId="10154" xr:uid="{D939054B-C9A0-4922-9D0E-73A002C96EAD}"/>
    <cellStyle name="20 % – Zvýraznění4 3 2 5 3 3" xfId="6516" xr:uid="{00000000-0005-0000-0000-000095040000}"/>
    <cellStyle name="20 % – Zvýraznění4 3 2 5 3 3 2" xfId="11932" xr:uid="{FCE36C67-3312-4718-BD96-F1BE760F99B9}"/>
    <cellStyle name="20 % – Zvýraznění4 3 2 5 3 3 2 2" xfId="14424" xr:uid="{A7178EC2-822E-4F5F-9441-20BE9A1A5524}"/>
    <cellStyle name="20 % – Zvýraznění4 3 2 5 3 3 3" xfId="13301" xr:uid="{6F76B3D1-991F-4F65-9F64-4EA3488856F3}"/>
    <cellStyle name="20 % – Zvýraznění4 3 2 5 3 3 4" xfId="10801" xr:uid="{9D4AABAF-D170-497F-BA03-F0DBBFD83610}"/>
    <cellStyle name="20 % – Zvýraznění4 3 2 5 3 4" xfId="7168" xr:uid="{00000000-0005-0000-0000-000096040000}"/>
    <cellStyle name="20 % – Zvýraznění4 3 2 5 3 4 2" xfId="13844" xr:uid="{46502D61-3844-41BE-A0EA-93A2ED188FB7}"/>
    <cellStyle name="20 % – Zvýraznění4 3 2 5 3 4 3" xfId="11352" xr:uid="{6E316365-FF90-4183-91B3-5D15FB6022A8}"/>
    <cellStyle name="20 % – Zvýraznění4 3 2 5 3 5" xfId="12721" xr:uid="{8ED15F26-D3B0-4CC3-9E78-F48695BDBA37}"/>
    <cellStyle name="20 % – Zvýraznění4 3 2 5 3 6" xfId="8186" xr:uid="{F1C19FFF-9F41-4EA5-9524-4185407DBD38}"/>
    <cellStyle name="20 % – Zvýraznění4 3 2 5 4" xfId="5596" xr:uid="{00000000-0005-0000-0000-000097040000}"/>
    <cellStyle name="20 % – Zvýraznění4 3 2 5 4 2" xfId="6253" xr:uid="{00000000-0005-0000-0000-000098040000}"/>
    <cellStyle name="20 % – Zvýraznění4 3 2 5 4 2 2" xfId="13928" xr:uid="{9F2941D6-0826-428F-B692-D157F4451178}"/>
    <cellStyle name="20 % – Zvýraznění4 3 2 5 4 2 3" xfId="11436" xr:uid="{30546B51-C785-4A84-9F21-FEE4D3D82C22}"/>
    <cellStyle name="20 % – Zvýraznění4 3 2 5 4 3" xfId="6905" xr:uid="{00000000-0005-0000-0000-000099040000}"/>
    <cellStyle name="20 % – Zvýraznění4 3 2 5 4 3 2" xfId="12805" xr:uid="{FC1ECDFA-E025-43CD-9E4F-17B5B6A4E49C}"/>
    <cellStyle name="20 % – Zvýraznění4 3 2 5 4 4" xfId="7557" xr:uid="{00000000-0005-0000-0000-00009A040000}"/>
    <cellStyle name="20 % – Zvýraznění4 3 2 5 4 5" xfId="8270" xr:uid="{5C78EE89-065A-41C5-AD52-64A49CC3BA24}"/>
    <cellStyle name="20 % – Zvýraznění4 3 2 5 5" xfId="5687" xr:uid="{00000000-0005-0000-0000-00009B040000}"/>
    <cellStyle name="20 % – Zvýraznění4 3 2 5 5 2" xfId="11519" xr:uid="{D16A15D7-9F75-4BA1-A595-7272418E7D8A}"/>
    <cellStyle name="20 % – Zvýraznění4 3 2 5 5 2 2" xfId="14011" xr:uid="{ED2AED65-A137-46CF-953A-7A718FE2A4F9}"/>
    <cellStyle name="20 % – Zvýraznění4 3 2 5 5 3" xfId="12888" xr:uid="{86BBF1EA-917F-4A8B-AB98-13EB443F1F9D}"/>
    <cellStyle name="20 % – Zvýraznění4 3 2 5 5 4" xfId="8372" xr:uid="{B867D70C-E7DB-4045-B79E-4D6660FF2E31}"/>
    <cellStyle name="20 % – Zvýraznění4 3 2 5 6" xfId="6344" xr:uid="{00000000-0005-0000-0000-00009C040000}"/>
    <cellStyle name="20 % – Zvýraznění4 3 2 5 6 2" xfId="11768" xr:uid="{2BF7BC78-6466-45B0-BE92-9539C7CB088E}"/>
    <cellStyle name="20 % – Zvýraznění4 3 2 5 6 2 2" xfId="14260" xr:uid="{FACB6A8B-9A80-4C1D-94BC-07A57EBE50B5}"/>
    <cellStyle name="20 % – Zvýraznění4 3 2 5 6 3" xfId="13137" xr:uid="{9D274616-48CA-44D3-B5EF-1C902D7E17B8}"/>
    <cellStyle name="20 % – Zvýraznění4 3 2 5 6 4" xfId="10237" xr:uid="{C3724E2D-E13B-4B6A-8B28-C12579F957C0}"/>
    <cellStyle name="20 % – Zvýraznění4 3 2 5 7" xfId="6996" xr:uid="{00000000-0005-0000-0000-00009D040000}"/>
    <cellStyle name="20 % – Zvýraznění4 3 2 5 7 2" xfId="12015" xr:uid="{09348CAF-DA7B-47AC-8828-19A9C063FF75}"/>
    <cellStyle name="20 % – Zvýraznění4 3 2 5 7 2 2" xfId="14507" xr:uid="{FF67B1AF-F936-4939-B0E4-18C71D72513B}"/>
    <cellStyle name="20 % – Zvýraznění4 3 2 5 7 3" xfId="13384" xr:uid="{2775CB95-77A0-41A4-B774-2E0F1977F6A3}"/>
    <cellStyle name="20 % – Zvýraznění4 3 2 5 7 4" xfId="10890" xr:uid="{2AD08DF9-BAD9-4191-B67E-B06E43BE9B91}"/>
    <cellStyle name="20 % – Zvýraznění4 3 2 5 8" xfId="11100" xr:uid="{DCD4018F-A89F-4E0B-B370-DA80345CE374}"/>
    <cellStyle name="20 % – Zvýraznění4 3 2 5 8 2" xfId="13592" xr:uid="{AC3E6ABA-695E-4BC2-BC1A-E7CF70A929DA}"/>
    <cellStyle name="20 % – Zvýraznění4 3 2 5 9" xfId="7890" xr:uid="{8BC9B716-4F07-4E87-80CF-8575B9CEB28B}"/>
    <cellStyle name="20 % – Zvýraznění4 3 2 5 9 2" xfId="12477" xr:uid="{103EDA67-9296-4BFB-97F3-206D76DAE666}"/>
    <cellStyle name="20 % – Zvýraznění4 3 2 6" xfId="4668" xr:uid="{00000000-0005-0000-0000-00009E040000}"/>
    <cellStyle name="20 % – Zvýraznění4 3 2 6 2" xfId="5776" xr:uid="{00000000-0005-0000-0000-00009F040000}"/>
    <cellStyle name="20 % – Zvýraznění4 3 2 6 2 2" xfId="11597" xr:uid="{6B0B9B82-BA95-4009-A040-543868FEA7EC}"/>
    <cellStyle name="20 % – Zvýraznění4 3 2 6 2 2 2" xfId="14089" xr:uid="{A3BFC900-D8C9-4E92-B460-CEE52211ED72}"/>
    <cellStyle name="20 % – Zvýraznění4 3 2 6 2 3" xfId="12966" xr:uid="{89436607-7589-418B-88A5-6A80ABC11583}"/>
    <cellStyle name="20 % – Zvýraznění4 3 2 6 2 4" xfId="10035" xr:uid="{A8AD0EFE-1267-4298-ACC9-D0F31F4A8D41}"/>
    <cellStyle name="20 % – Zvýraznění4 3 2 6 3" xfId="6428" xr:uid="{00000000-0005-0000-0000-0000A0040000}"/>
    <cellStyle name="20 % – Zvýraznění4 3 2 6 3 2" xfId="11844" xr:uid="{A028CAD2-5159-49F3-9FDB-5CEAFB7BEF95}"/>
    <cellStyle name="20 % – Zvýraznění4 3 2 6 3 2 2" xfId="14336" xr:uid="{63AA8B9C-944F-4ED3-BF8F-0DFDCFD7550F}"/>
    <cellStyle name="20 % – Zvýraznění4 3 2 6 3 3" xfId="13213" xr:uid="{4DAEB8DB-C383-4F98-8CD4-51055B89E04A}"/>
    <cellStyle name="20 % – Zvýraznění4 3 2 6 3 4" xfId="10679" xr:uid="{BB306BDE-8C8C-444B-9376-BBED816E6641}"/>
    <cellStyle name="20 % – Zvýraznění4 3 2 6 4" xfId="7080" xr:uid="{00000000-0005-0000-0000-0000A1040000}"/>
    <cellStyle name="20 % – Zvýraznění4 3 2 6 4 2" xfId="12078" xr:uid="{17D4B17C-AD42-4115-90D5-7A7FF4727741}"/>
    <cellStyle name="20 % – Zvýraznění4 3 2 6 4 2 2" xfId="14570" xr:uid="{20A72091-D990-47A7-A84C-A3C331F34CD9}"/>
    <cellStyle name="20 % – Zvýraznění4 3 2 6 4 3" xfId="13447" xr:uid="{956831A5-0B32-4CAA-B2EC-CEE8BB4BDC3F}"/>
    <cellStyle name="20 % – Zvýraznění4 3 2 6 4 4" xfId="10955" xr:uid="{21D1D006-8AAB-4876-AD9C-82A1BD1C82AD}"/>
    <cellStyle name="20 % – Zvýraznění4 3 2 6 5" xfId="11207" xr:uid="{5A0DA82F-1107-428D-AAC7-603D9B80F256}"/>
    <cellStyle name="20 % – Zvýraznění4 3 2 6 5 2" xfId="13699" xr:uid="{8EE04052-5A86-4795-AE3C-9472E75E37C2}"/>
    <cellStyle name="20 % – Zvýraznění4 3 2 6 6" xfId="8041" xr:uid="{7EFAA0A1-121A-4803-947C-E706123C7A90}"/>
    <cellStyle name="20 % – Zvýraznění4 3 2 6 6 2" xfId="12576" xr:uid="{B6514C24-D258-4C72-8D13-6FF8F4222E81}"/>
    <cellStyle name="20 % – Zvýraznění4 3 2 6 7" xfId="12336" xr:uid="{B6D1D6C5-842B-49AB-90C3-D0ADB740E266}"/>
    <cellStyle name="20 % – Zvýraznění4 3 2 6 8" xfId="7749" xr:uid="{61AA1BB7-F8BC-4E3C-B4FF-01915F7B302E}"/>
    <cellStyle name="20 % – Zvýraznění4 3 2 7" xfId="4787" xr:uid="{00000000-0005-0000-0000-0000A2040000}"/>
    <cellStyle name="20 % – Zvýraznění4 3 2 7 2" xfId="5861" xr:uid="{00000000-0005-0000-0000-0000A3040000}"/>
    <cellStyle name="20 % – Zvýraznění4 3 2 7 2 2" xfId="11682" xr:uid="{C4DA5724-1863-44EB-A448-EB7C219F3EEA}"/>
    <cellStyle name="20 % – Zvýraznění4 3 2 7 2 2 2" xfId="14174" xr:uid="{0595DF09-56C7-4D22-9A03-D0AA8FBAADDD}"/>
    <cellStyle name="20 % – Zvýraznění4 3 2 7 2 3" xfId="13051" xr:uid="{9BFC1438-0BBC-42B4-9DE7-2317B6324210}"/>
    <cellStyle name="20 % – Zvýraznění4 3 2 7 2 4" xfId="10151" xr:uid="{7C300E61-3121-4697-9CDA-340DAD3A9CC1}"/>
    <cellStyle name="20 % – Zvýraznění4 3 2 7 3" xfId="6513" xr:uid="{00000000-0005-0000-0000-0000A4040000}"/>
    <cellStyle name="20 % – Zvýraznění4 3 2 7 3 2" xfId="11929" xr:uid="{967FF50F-612D-4A9D-9D97-49EE8F8ACB5A}"/>
    <cellStyle name="20 % – Zvýraznění4 3 2 7 3 2 2" xfId="14421" xr:uid="{FCCBDAF9-C447-4EE3-A492-54A33EE67B6A}"/>
    <cellStyle name="20 % – Zvýraznění4 3 2 7 3 3" xfId="13298" xr:uid="{7D094A2D-7E18-4DCE-A871-DB45C07F0108}"/>
    <cellStyle name="20 % – Zvýraznění4 3 2 7 3 4" xfId="10798" xr:uid="{A3C70C39-421F-453E-9186-98F54C5AE300}"/>
    <cellStyle name="20 % – Zvýraznění4 3 2 7 4" xfId="7165" xr:uid="{00000000-0005-0000-0000-0000A5040000}"/>
    <cellStyle name="20 % – Zvýraznění4 3 2 7 4 2" xfId="12141" xr:uid="{D451137D-802B-4FA8-91C7-CB189B36E340}"/>
    <cellStyle name="20 % – Zvýraznění4 3 2 7 4 2 2" xfId="14633" xr:uid="{C32DE2AE-A2F0-4753-ADD9-64E473E232CF}"/>
    <cellStyle name="20 % – Zvýraznění4 3 2 7 4 3" xfId="13510" xr:uid="{EDD78D96-3AC6-459E-BE47-0D60890E58CE}"/>
    <cellStyle name="20 % – Zvýraznění4 3 2 7 4 4" xfId="11018" xr:uid="{97292706-AE31-4729-8028-DE469D3E3569}"/>
    <cellStyle name="20 % – Zvýraznění4 3 2 7 5" xfId="11270" xr:uid="{4EA86D5D-76F7-482F-BD64-7493208EA9CE}"/>
    <cellStyle name="20 % – Zvýraznění4 3 2 7 5 2" xfId="13762" xr:uid="{0E7C2CBE-DE17-4024-92DB-F9C26586EC41}"/>
    <cellStyle name="20 % – Zvýraznění4 3 2 7 6" xfId="8104" xr:uid="{05380E78-9653-4477-960A-ED0E3A5209C3}"/>
    <cellStyle name="20 % – Zvýraznění4 3 2 7 6 2" xfId="12639" xr:uid="{4E36E62C-4CED-40D2-B577-9E673CC24115}"/>
    <cellStyle name="20 % – Zvýraznění4 3 2 7 7" xfId="12399" xr:uid="{2A40AB89-8213-4B5A-9807-C215A9632AF6}"/>
    <cellStyle name="20 % – Zvýraznění4 3 2 7 8" xfId="7812" xr:uid="{E78E0BE5-57D7-4832-8365-E9B5DCC7CC45}"/>
    <cellStyle name="20 % – Zvýraznění4 3 2 8" xfId="5593" xr:uid="{00000000-0005-0000-0000-0000A6040000}"/>
    <cellStyle name="20 % – Zvýraznění4 3 2 8 2" xfId="6250" xr:uid="{00000000-0005-0000-0000-0000A7040000}"/>
    <cellStyle name="20 % – Zvýraznění4 3 2 8 2 2" xfId="13841" xr:uid="{CF146979-99BD-4F54-8678-176F95CB7253}"/>
    <cellStyle name="20 % – Zvýraznění4 3 2 8 2 3" xfId="11349" xr:uid="{651E168B-40A6-431E-B884-AD46CC3D505A}"/>
    <cellStyle name="20 % – Zvýraznění4 3 2 8 3" xfId="6902" xr:uid="{00000000-0005-0000-0000-0000A8040000}"/>
    <cellStyle name="20 % – Zvýraznění4 3 2 8 3 2" xfId="12718" xr:uid="{410122AE-582F-454E-8D16-6FBEE227F6EB}"/>
    <cellStyle name="20 % – Zvýraznění4 3 2 8 4" xfId="7554" xr:uid="{00000000-0005-0000-0000-0000A9040000}"/>
    <cellStyle name="20 % – Zvýraznění4 3 2 8 5" xfId="8183" xr:uid="{D2A7A327-63CB-4B53-BEC3-456A232D1669}"/>
    <cellStyle name="20 % – Zvýraznění4 3 2 9" xfId="5684" xr:uid="{00000000-0005-0000-0000-0000AA040000}"/>
    <cellStyle name="20 % – Zvýraznění4 3 2 9 2" xfId="11433" xr:uid="{81A2B3B1-FB64-40A3-BACC-1FE56EA34E3B}"/>
    <cellStyle name="20 % – Zvýraznění4 3 2 9 2 2" xfId="13925" xr:uid="{3CE9BD3B-C78F-4D19-A625-EC0EDC0AB748}"/>
    <cellStyle name="20 % – Zvýraznění4 3 2 9 3" xfId="12802" xr:uid="{72E56A37-E1B3-4BBB-B01C-1F7235E2AFFE}"/>
    <cellStyle name="20 % – Zvýraznění4 3 2 9 4" xfId="8267" xr:uid="{0645FC0E-C90B-40E5-82B8-681BFA30312F}"/>
    <cellStyle name="20 % – Zvýraznění4 3 3" xfId="101" xr:uid="{00000000-0005-0000-0000-0000AB040000}"/>
    <cellStyle name="20 % – Zvýraznění4 3 3 10" xfId="12230" xr:uid="{6F10DC8C-E01B-4B95-BFC5-48A52948C945}"/>
    <cellStyle name="20 % – Zvýraznění4 3 3 11" xfId="7641" xr:uid="{C8A54DFD-2933-47AE-8BCC-E41B6E5CA93C}"/>
    <cellStyle name="20 % – Zvýraznění4 3 3 2" xfId="4672" xr:uid="{00000000-0005-0000-0000-0000AC040000}"/>
    <cellStyle name="20 % – Zvýraznění4 3 3 2 2" xfId="5780" xr:uid="{00000000-0005-0000-0000-0000AD040000}"/>
    <cellStyle name="20 % – Zvýraznění4 3 3 2 2 2" xfId="11601" xr:uid="{48AC3A93-BFC1-447C-8F20-78D43A3DA81F}"/>
    <cellStyle name="20 % – Zvýraznění4 3 3 2 2 2 2" xfId="14093" xr:uid="{1060EA22-978D-474C-9863-21F269A093F3}"/>
    <cellStyle name="20 % – Zvýraznění4 3 3 2 2 3" xfId="12970" xr:uid="{D904E982-A584-4DB4-A0EA-2B0B418D4BF4}"/>
    <cellStyle name="20 % – Zvýraznění4 3 3 2 2 4" xfId="10039" xr:uid="{11B05807-E098-463B-88BE-F917BB86D6FF}"/>
    <cellStyle name="20 % – Zvýraznění4 3 3 2 3" xfId="6432" xr:uid="{00000000-0005-0000-0000-0000AE040000}"/>
    <cellStyle name="20 % – Zvýraznění4 3 3 2 3 2" xfId="11848" xr:uid="{B9B79B41-00FF-4D76-8938-DD591A15A864}"/>
    <cellStyle name="20 % – Zvýraznění4 3 3 2 3 2 2" xfId="14340" xr:uid="{BCB9E418-4C4C-4793-8409-F5FAE0583B3E}"/>
    <cellStyle name="20 % – Zvýraznění4 3 3 2 3 3" xfId="13217" xr:uid="{B4A5A38A-DC6C-4C47-8CA6-85B84334761D}"/>
    <cellStyle name="20 % – Zvýraznění4 3 3 2 3 4" xfId="10683" xr:uid="{D56D4664-4321-4471-A6EA-9E3D30DCD841}"/>
    <cellStyle name="20 % – Zvýraznění4 3 3 2 4" xfId="7084" xr:uid="{00000000-0005-0000-0000-0000AF040000}"/>
    <cellStyle name="20 % – Zvýraznění4 3 3 2 4 2" xfId="12145" xr:uid="{76707E5A-6835-44D0-BC05-56C000D49490}"/>
    <cellStyle name="20 % – Zvýraznění4 3 3 2 4 2 2" xfId="14637" xr:uid="{6EFC86F8-A18D-40E3-9AED-D02FEA0BB0D8}"/>
    <cellStyle name="20 % – Zvýraznění4 3 3 2 4 3" xfId="13514" xr:uid="{07E37DC7-11BA-40D8-888A-7273CC491474}"/>
    <cellStyle name="20 % – Zvýraznění4 3 3 2 4 4" xfId="11022" xr:uid="{F857E822-3926-4E47-9C97-61F33240E64A}"/>
    <cellStyle name="20 % – Zvýraznění4 3 3 2 5" xfId="11274" xr:uid="{AD510CA5-0321-4FCA-B523-875764378EAE}"/>
    <cellStyle name="20 % – Zvýraznění4 3 3 2 5 2" xfId="13766" xr:uid="{6223804A-A782-4B0E-9BF7-3A8E84A98F49}"/>
    <cellStyle name="20 % – Zvýraznění4 3 3 2 6" xfId="8108" xr:uid="{64777288-5B44-4478-88C4-08F27E6BA768}"/>
    <cellStyle name="20 % – Zvýraznění4 3 3 2 6 2" xfId="12643" xr:uid="{795C464B-96D7-47E8-83AF-BBF47ED71C7D}"/>
    <cellStyle name="20 % – Zvýraznění4 3 3 2 7" xfId="12403" xr:uid="{2E31772D-5AED-430E-A7EF-ECBB5852B28C}"/>
    <cellStyle name="20 % – Zvýraznění4 3 3 2 8" xfId="7816" xr:uid="{A55FDD36-D3D6-417A-B39F-347375C14DB2}"/>
    <cellStyle name="20 % – Zvýraznění4 3 3 3" xfId="4791" xr:uid="{00000000-0005-0000-0000-0000B0040000}"/>
    <cellStyle name="20 % – Zvýraznění4 3 3 3 2" xfId="5865" xr:uid="{00000000-0005-0000-0000-0000B1040000}"/>
    <cellStyle name="20 % – Zvýraznění4 3 3 3 2 2" xfId="11686" xr:uid="{1256B418-6293-4973-B725-09FA050991B1}"/>
    <cellStyle name="20 % – Zvýraznění4 3 3 3 2 2 2" xfId="14178" xr:uid="{3E988CB1-136D-43AD-9EC7-AC79AB4B2E6C}"/>
    <cellStyle name="20 % – Zvýraznění4 3 3 3 2 3" xfId="13055" xr:uid="{02812D36-20FB-4AF5-ABA2-737EBC2BF422}"/>
    <cellStyle name="20 % – Zvýraznění4 3 3 3 2 4" xfId="10155" xr:uid="{234ADFCC-1B7A-4496-8F37-046CF481EB52}"/>
    <cellStyle name="20 % – Zvýraznění4 3 3 3 3" xfId="6517" xr:uid="{00000000-0005-0000-0000-0000B2040000}"/>
    <cellStyle name="20 % – Zvýraznění4 3 3 3 3 2" xfId="11933" xr:uid="{DC7C42AC-3C6F-488A-B113-5BDBF9ABCB25}"/>
    <cellStyle name="20 % – Zvýraznění4 3 3 3 3 2 2" xfId="14425" xr:uid="{9D2337F7-E7F6-4390-9A9A-C72E31DF1806}"/>
    <cellStyle name="20 % – Zvýraznění4 3 3 3 3 3" xfId="13302" xr:uid="{FA26BE2C-9F30-4150-B236-27FA5BA52B6C}"/>
    <cellStyle name="20 % – Zvýraznění4 3 3 3 3 4" xfId="10802" xr:uid="{9580BF39-DB28-4D83-B21E-C5D685C7F553}"/>
    <cellStyle name="20 % – Zvýraznění4 3 3 3 4" xfId="7169" xr:uid="{00000000-0005-0000-0000-0000B3040000}"/>
    <cellStyle name="20 % – Zvýraznění4 3 3 3 4 2" xfId="13845" xr:uid="{61E9CAEB-0CFD-44AC-AF5A-6310B92754B6}"/>
    <cellStyle name="20 % – Zvýraznění4 3 3 3 4 3" xfId="11353" xr:uid="{9F2D7971-81E3-473E-A8F3-EDC02F019514}"/>
    <cellStyle name="20 % – Zvýraznění4 3 3 3 5" xfId="12722" xr:uid="{0305C927-70F4-4F64-BA42-CC9E0B7F5DFE}"/>
    <cellStyle name="20 % – Zvýraznění4 3 3 3 6" xfId="8187" xr:uid="{A96C9732-ACF4-46D8-BA91-400CDE32F696}"/>
    <cellStyle name="20 % – Zvýraznění4 3 3 4" xfId="5597" xr:uid="{00000000-0005-0000-0000-0000B4040000}"/>
    <cellStyle name="20 % – Zvýraznění4 3 3 4 2" xfId="6254" xr:uid="{00000000-0005-0000-0000-0000B5040000}"/>
    <cellStyle name="20 % – Zvýraznění4 3 3 4 2 2" xfId="13929" xr:uid="{988FD3F5-70C9-4126-AE3E-828CBF8EF74F}"/>
    <cellStyle name="20 % – Zvýraznění4 3 3 4 2 3" xfId="11437" xr:uid="{275F1629-7F76-4FA5-A179-33D0DA153189}"/>
    <cellStyle name="20 % – Zvýraznění4 3 3 4 3" xfId="6906" xr:uid="{00000000-0005-0000-0000-0000B6040000}"/>
    <cellStyle name="20 % – Zvýraznění4 3 3 4 3 2" xfId="12806" xr:uid="{7ED8CE43-2043-4A2C-9739-6B18E2BECC27}"/>
    <cellStyle name="20 % – Zvýraznění4 3 3 4 4" xfId="7558" xr:uid="{00000000-0005-0000-0000-0000B7040000}"/>
    <cellStyle name="20 % – Zvýraznění4 3 3 4 5" xfId="8271" xr:uid="{F2EF6448-AFFA-4FB7-9C7A-8AC5A8F76382}"/>
    <cellStyle name="20 % – Zvýraznění4 3 3 5" xfId="5688" xr:uid="{00000000-0005-0000-0000-0000B8040000}"/>
    <cellStyle name="20 % – Zvýraznění4 3 3 5 2" xfId="11520" xr:uid="{9E3A1E7A-FA98-4365-9C40-6737B79C5888}"/>
    <cellStyle name="20 % – Zvýraznění4 3 3 5 2 2" xfId="14012" xr:uid="{7ADC9A86-E166-4443-960A-C8635C9DDD1D}"/>
    <cellStyle name="20 % – Zvýraznění4 3 3 5 3" xfId="12889" xr:uid="{63445109-216A-4B79-9527-B62B518684BB}"/>
    <cellStyle name="20 % – Zvýraznění4 3 3 5 4" xfId="8373" xr:uid="{F6179833-D9A9-42CE-AE98-5AD40E75FFC3}"/>
    <cellStyle name="20 % – Zvýraznění4 3 3 6" xfId="6345" xr:uid="{00000000-0005-0000-0000-0000B9040000}"/>
    <cellStyle name="20 % – Zvýraznění4 3 3 6 2" xfId="11769" xr:uid="{24D0D3EC-D74E-4C9A-A260-E179F886B0F7}"/>
    <cellStyle name="20 % – Zvýraznění4 3 3 6 2 2" xfId="14261" xr:uid="{646CE4F3-9C74-49FC-A937-31FA4AF92F09}"/>
    <cellStyle name="20 % – Zvýraznění4 3 3 6 3" xfId="13138" xr:uid="{F0F05028-619C-4EB9-8EC5-7BBD3648F005}"/>
    <cellStyle name="20 % – Zvýraznění4 3 3 6 4" xfId="10238" xr:uid="{38590BC9-B433-491B-BE34-BA3141C221D8}"/>
    <cellStyle name="20 % – Zvýraznění4 3 3 7" xfId="6997" xr:uid="{00000000-0005-0000-0000-0000BA040000}"/>
    <cellStyle name="20 % – Zvýraznění4 3 3 7 2" xfId="12016" xr:uid="{0113B151-E492-4B17-A2B6-07C37B18F265}"/>
    <cellStyle name="20 % – Zvýraznění4 3 3 7 2 2" xfId="14508" xr:uid="{6780F333-B97C-4846-8C34-8AAF44220ABD}"/>
    <cellStyle name="20 % – Zvýraznění4 3 3 7 3" xfId="13385" xr:uid="{56A248E2-ED29-4262-9568-EC230C19FEB0}"/>
    <cellStyle name="20 % – Zvýraznění4 3 3 7 4" xfId="10891" xr:uid="{87C05CDA-0331-41A5-A0DE-FC98B1E79187}"/>
    <cellStyle name="20 % – Zvýraznění4 3 3 8" xfId="11101" xr:uid="{BD099196-623D-4A00-8035-92D6BB5F74DA}"/>
    <cellStyle name="20 % – Zvýraznění4 3 3 8 2" xfId="13593" xr:uid="{657B11ED-E135-4EE2-A25C-97CF6715357B}"/>
    <cellStyle name="20 % – Zvýraznění4 3 3 9" xfId="7891" xr:uid="{7E4ED0C3-9C39-4427-BD65-3136A1B3E5F9}"/>
    <cellStyle name="20 % – Zvýraznění4 3 3 9 2" xfId="12478" xr:uid="{0DD27A93-BC71-47C4-B35F-13D9E5AEA203}"/>
    <cellStyle name="20 % – Zvýraznění4 3 4" xfId="5003" xr:uid="{00000000-0005-0000-0000-0000BB040000}"/>
    <cellStyle name="20 % – Zvýraznění4 3 4 2" xfId="5948" xr:uid="{00000000-0005-0000-0000-0000BC040000}"/>
    <cellStyle name="20 % – Zvýraznění4 3 4 3" xfId="6600" xr:uid="{00000000-0005-0000-0000-0000BD040000}"/>
    <cellStyle name="20 % – Zvýraznění4 3 4 4" xfId="7252" xr:uid="{00000000-0005-0000-0000-0000BE040000}"/>
    <cellStyle name="20 % – Zvýraznění4 3 5" xfId="5101" xr:uid="{00000000-0005-0000-0000-0000BF040000}"/>
    <cellStyle name="20 % – Zvýraznění4 3 5 2" xfId="5999" xr:uid="{00000000-0005-0000-0000-0000C0040000}"/>
    <cellStyle name="20 % – Zvýraznění4 3 5 3" xfId="6651" xr:uid="{00000000-0005-0000-0000-0000C1040000}"/>
    <cellStyle name="20 % – Zvýraznění4 3 5 4" xfId="7303" xr:uid="{00000000-0005-0000-0000-0000C2040000}"/>
    <cellStyle name="20 % – Zvýraznění4 3 6" xfId="5184" xr:uid="{00000000-0005-0000-0000-0000C3040000}"/>
    <cellStyle name="20 % – Zvýraznění4 3 6 2" xfId="6058" xr:uid="{00000000-0005-0000-0000-0000C4040000}"/>
    <cellStyle name="20 % – Zvýraznění4 3 6 3" xfId="6710" xr:uid="{00000000-0005-0000-0000-0000C5040000}"/>
    <cellStyle name="20 % – Zvýraznění4 3 6 4" xfId="7362" xr:uid="{00000000-0005-0000-0000-0000C6040000}"/>
    <cellStyle name="20 % – Zvýraznění4 3 7" xfId="5257" xr:uid="{00000000-0005-0000-0000-0000C7040000}"/>
    <cellStyle name="20 % – Zvýraznění4 3 7 2" xfId="6118" xr:uid="{00000000-0005-0000-0000-0000C8040000}"/>
    <cellStyle name="20 % – Zvýraznění4 3 7 3" xfId="6770" xr:uid="{00000000-0005-0000-0000-0000C9040000}"/>
    <cellStyle name="20 % – Zvýraznění4 3 7 4" xfId="7422" xr:uid="{00000000-0005-0000-0000-0000CA040000}"/>
    <cellStyle name="20 % – Zvýraznění4 3 8" xfId="5369" xr:uid="{00000000-0005-0000-0000-0000CB040000}"/>
    <cellStyle name="20 % – Zvýraznění4 3 8 2" xfId="6184" xr:uid="{00000000-0005-0000-0000-0000CC040000}"/>
    <cellStyle name="20 % – Zvýraznění4 3 8 3" xfId="6836" xr:uid="{00000000-0005-0000-0000-0000CD040000}"/>
    <cellStyle name="20 % – Zvýraznění4 3 8 4" xfId="7488" xr:uid="{00000000-0005-0000-0000-0000CE040000}"/>
    <cellStyle name="20 % – Zvýraznění4 4" xfId="102" xr:uid="{00000000-0005-0000-0000-0000CF040000}"/>
    <cellStyle name="20 % – Zvýraznění4 4 10" xfId="6346" xr:uid="{00000000-0005-0000-0000-0000D0040000}"/>
    <cellStyle name="20 % – Zvýraznění4 4 10 2" xfId="12479" xr:uid="{7A084EAD-7B8A-478F-AF07-FD15C9557334}"/>
    <cellStyle name="20 % – Zvýraznění4 4 10 3" xfId="7892" xr:uid="{9ECAFD1B-3AD8-43BE-9145-080B13E54500}"/>
    <cellStyle name="20 % – Zvýraznění4 4 11" xfId="6998" xr:uid="{00000000-0005-0000-0000-0000D1040000}"/>
    <cellStyle name="20 % – Zvýraznění4 4 11 2" xfId="12231" xr:uid="{A23EC93F-92CF-4CB3-8390-A7B6B261A157}"/>
    <cellStyle name="20 % – Zvýraznění4 4 12" xfId="7642" xr:uid="{973A81C9-CBA2-4BD6-9D23-30B6A7212EA8}"/>
    <cellStyle name="20 % – Zvýraznění4 4 2" xfId="4673" xr:uid="{00000000-0005-0000-0000-0000D2040000}"/>
    <cellStyle name="20 % – Zvýraznění4 4 2 2" xfId="5781" xr:uid="{00000000-0005-0000-0000-0000D3040000}"/>
    <cellStyle name="20 % – Zvýraznění4 4 2 2 2" xfId="11602" xr:uid="{5F4E74B2-817F-4CDE-9083-2E2CD23FA4E8}"/>
    <cellStyle name="20 % – Zvýraznění4 4 2 2 2 2" xfId="14094" xr:uid="{6017B7BF-0CC0-4C17-8750-DF206F740F82}"/>
    <cellStyle name="20 % – Zvýraznění4 4 2 2 3" xfId="12971" xr:uid="{6AEEDB1D-E492-4C39-B8F6-C4917DE08389}"/>
    <cellStyle name="20 % – Zvýraznění4 4 2 2 4" xfId="10040" xr:uid="{39F6E67A-A0A8-4C37-B902-95C7F56A94F6}"/>
    <cellStyle name="20 % – Zvýraznění4 4 2 3" xfId="6433" xr:uid="{00000000-0005-0000-0000-0000D4040000}"/>
    <cellStyle name="20 % – Zvýraznění4 4 2 3 2" xfId="11849" xr:uid="{C4C12C55-89CC-475C-AC0A-9003424C2A2E}"/>
    <cellStyle name="20 % – Zvýraznění4 4 2 3 2 2" xfId="14341" xr:uid="{CDAE0505-4802-473C-AC0A-5FA89EAF10CC}"/>
    <cellStyle name="20 % – Zvýraznění4 4 2 3 3" xfId="13218" xr:uid="{35C13EB4-B2EC-4664-A552-D3441D351A6D}"/>
    <cellStyle name="20 % – Zvýraznění4 4 2 3 4" xfId="10684" xr:uid="{F73C3F8C-CBA6-43A1-9BBE-4302AEEA8D87}"/>
    <cellStyle name="20 % – Zvýraznění4 4 2 4" xfId="7085" xr:uid="{00000000-0005-0000-0000-0000D5040000}"/>
    <cellStyle name="20 % – Zvýraznění4 4 2 4 2" xfId="12080" xr:uid="{9A0791BC-768D-4328-830F-B1916A4A37BD}"/>
    <cellStyle name="20 % – Zvýraznění4 4 2 4 2 2" xfId="14572" xr:uid="{78A07556-1E21-4E23-8D2D-3DFAB25A4078}"/>
    <cellStyle name="20 % – Zvýraznění4 4 2 4 3" xfId="13449" xr:uid="{8467B86F-9443-4838-8928-129E2CDD97EE}"/>
    <cellStyle name="20 % – Zvýraznění4 4 2 4 4" xfId="10957" xr:uid="{EFF6B3D9-6C35-4108-98E0-638DCEEFA514}"/>
    <cellStyle name="20 % – Zvýraznění4 4 2 5" xfId="11209" xr:uid="{BD21B0D9-9AD3-4608-829C-5F68607AB39C}"/>
    <cellStyle name="20 % – Zvýraznění4 4 2 5 2" xfId="13701" xr:uid="{909268DC-2477-44E5-A166-8CC2F6088CD1}"/>
    <cellStyle name="20 % – Zvýraznění4 4 2 6" xfId="8043" xr:uid="{9A8677F9-FA01-4D49-A1DD-A7A67B71F27C}"/>
    <cellStyle name="20 % – Zvýraznění4 4 2 6 2" xfId="12578" xr:uid="{CC077B45-6435-4075-8FF6-9946EFF094D7}"/>
    <cellStyle name="20 % – Zvýraznění4 4 2 7" xfId="12338" xr:uid="{2733C608-4C17-433D-81BC-363B5F417E61}"/>
    <cellStyle name="20 % – Zvýraznění4 4 2 8" xfId="7751" xr:uid="{2A2022D7-435B-4EEC-B264-4A7A0118E360}"/>
    <cellStyle name="20 % – Zvýraznění4 4 3" xfId="4792" xr:uid="{00000000-0005-0000-0000-0000D6040000}"/>
    <cellStyle name="20 % – Zvýraznění4 4 3 2" xfId="5866" xr:uid="{00000000-0005-0000-0000-0000D7040000}"/>
    <cellStyle name="20 % – Zvýraznění4 4 3 2 2" xfId="11687" xr:uid="{969C13D9-FED4-4CBB-8946-0C78A5DD4D12}"/>
    <cellStyle name="20 % – Zvýraznění4 4 3 2 2 2" xfId="14179" xr:uid="{0722FE8B-7B52-4130-B35C-E2D73E923A09}"/>
    <cellStyle name="20 % – Zvýraznění4 4 3 2 3" xfId="13056" xr:uid="{8432B450-8AB5-4082-987A-FEB4818A591D}"/>
    <cellStyle name="20 % – Zvýraznění4 4 3 2 4" xfId="10156" xr:uid="{2A382891-DCEF-4E0B-ADED-C20C98A4FC5B}"/>
    <cellStyle name="20 % – Zvýraznění4 4 3 3" xfId="6518" xr:uid="{00000000-0005-0000-0000-0000D8040000}"/>
    <cellStyle name="20 % – Zvýraznění4 4 3 3 2" xfId="11934" xr:uid="{37EA9F64-1D55-43CE-BE9B-CBD7F3C419C8}"/>
    <cellStyle name="20 % – Zvýraznění4 4 3 3 2 2" xfId="14426" xr:uid="{B60F97B6-C8FA-42B4-A584-F2DA17A9BE46}"/>
    <cellStyle name="20 % – Zvýraznění4 4 3 3 3" xfId="13303" xr:uid="{9444AF28-4141-4AF1-8BD6-6F0E78711DFF}"/>
    <cellStyle name="20 % – Zvýraznění4 4 3 3 4" xfId="10803" xr:uid="{DDFFCEC7-5A09-4C79-81CC-BEFE7F2F5752}"/>
    <cellStyle name="20 % – Zvýraznění4 4 3 4" xfId="7170" xr:uid="{00000000-0005-0000-0000-0000D9040000}"/>
    <cellStyle name="20 % – Zvýraznění4 4 3 4 2" xfId="12146" xr:uid="{373EBF58-4C8B-4BF5-974C-722126DCCFD9}"/>
    <cellStyle name="20 % – Zvýraznění4 4 3 4 2 2" xfId="14638" xr:uid="{9E252007-3C90-494F-872B-DA78832F9730}"/>
    <cellStyle name="20 % – Zvýraznění4 4 3 4 3" xfId="13515" xr:uid="{F433E4CA-2FFD-4253-9A77-DC12B9E9C51A}"/>
    <cellStyle name="20 % – Zvýraznění4 4 3 4 4" xfId="11023" xr:uid="{4AA5FBD8-1068-40E5-A5ED-A70F0F11F36E}"/>
    <cellStyle name="20 % – Zvýraznění4 4 3 5" xfId="11275" xr:uid="{02C5BB89-EF49-4E12-81B4-51BDD2D711DF}"/>
    <cellStyle name="20 % – Zvýraznění4 4 3 5 2" xfId="13767" xr:uid="{EB387486-F9D2-4614-8EE4-CE6F396D7353}"/>
    <cellStyle name="20 % – Zvýraznění4 4 3 6" xfId="8109" xr:uid="{BD0CDF8C-8339-4DDF-A6BF-06826F22986D}"/>
    <cellStyle name="20 % – Zvýraznění4 4 3 6 2" xfId="12644" xr:uid="{5B613357-ACB4-4A87-8970-400CE1A1D822}"/>
    <cellStyle name="20 % – Zvýraznění4 4 3 7" xfId="12404" xr:uid="{733B2500-BF19-4FCB-BC54-8DB580DDD238}"/>
    <cellStyle name="20 % – Zvýraznění4 4 3 8" xfId="7817" xr:uid="{1C8C6980-C3F6-49DE-BBA4-86B6F4FC03A2}"/>
    <cellStyle name="20 % – Zvýraznění4 4 4" xfId="5103" xr:uid="{00000000-0005-0000-0000-0000DA040000}"/>
    <cellStyle name="20 % – Zvýraznění4 4 4 2" xfId="6001" xr:uid="{00000000-0005-0000-0000-0000DB040000}"/>
    <cellStyle name="20 % – Zvýraznění4 4 4 2 2" xfId="13846" xr:uid="{EC82EFB6-09E3-4878-87C9-1BC422BED46E}"/>
    <cellStyle name="20 % – Zvýraznění4 4 4 2 3" xfId="11354" xr:uid="{721CFC10-7CCD-4954-A3F3-CE9578752341}"/>
    <cellStyle name="20 % – Zvýraznění4 4 4 3" xfId="6653" xr:uid="{00000000-0005-0000-0000-0000DC040000}"/>
    <cellStyle name="20 % – Zvýraznění4 4 4 3 2" xfId="12723" xr:uid="{D3698597-96B9-442D-8B07-E3737BDD8205}"/>
    <cellStyle name="20 % – Zvýraznění4 4 4 4" xfId="7305" xr:uid="{00000000-0005-0000-0000-0000DD040000}"/>
    <cellStyle name="20 % – Zvýraznění4 4 4 5" xfId="8188" xr:uid="{B5A9EBD5-D1A3-48CE-B89A-4AEEDB211F5F}"/>
    <cellStyle name="20 % – Zvýraznění4 4 5" xfId="5186" xr:uid="{00000000-0005-0000-0000-0000DE040000}"/>
    <cellStyle name="20 % – Zvýraznění4 4 5 2" xfId="6060" xr:uid="{00000000-0005-0000-0000-0000DF040000}"/>
    <cellStyle name="20 % – Zvýraznění4 4 5 2 2" xfId="13930" xr:uid="{451D609B-EC43-4103-A8CA-730394FC2EDA}"/>
    <cellStyle name="20 % – Zvýraznění4 4 5 2 3" xfId="11438" xr:uid="{6218E6D8-65EF-4995-B4EE-1E823212D135}"/>
    <cellStyle name="20 % – Zvýraznění4 4 5 3" xfId="6712" xr:uid="{00000000-0005-0000-0000-0000E0040000}"/>
    <cellStyle name="20 % – Zvýraznění4 4 5 3 2" xfId="12807" xr:uid="{EB384285-BC55-411B-8655-81BA3E271414}"/>
    <cellStyle name="20 % – Zvýraznění4 4 5 4" xfId="7364" xr:uid="{00000000-0005-0000-0000-0000E1040000}"/>
    <cellStyle name="20 % – Zvýraznění4 4 5 5" xfId="8272" xr:uid="{9D7EBCC6-4261-4758-806C-18B9355FA1F9}"/>
    <cellStyle name="20 % – Zvýraznění4 4 6" xfId="5259" xr:uid="{00000000-0005-0000-0000-0000E2040000}"/>
    <cellStyle name="20 % – Zvýraznění4 4 6 2" xfId="6120" xr:uid="{00000000-0005-0000-0000-0000E3040000}"/>
    <cellStyle name="20 % – Zvýraznění4 4 6 2 2" xfId="14013" xr:uid="{A70ED9B6-25CE-4F50-A7DC-B9829DFFC368}"/>
    <cellStyle name="20 % – Zvýraznění4 4 6 2 3" xfId="11521" xr:uid="{AA0D8A32-22D4-475D-BA85-16C311F5E3C1}"/>
    <cellStyle name="20 % – Zvýraznění4 4 6 3" xfId="6772" xr:uid="{00000000-0005-0000-0000-0000E4040000}"/>
    <cellStyle name="20 % – Zvýraznění4 4 6 3 2" xfId="12890" xr:uid="{BC5C82B1-01EB-4B2A-BED8-F339EF399FBB}"/>
    <cellStyle name="20 % – Zvýraznění4 4 6 4" xfId="7424" xr:uid="{00000000-0005-0000-0000-0000E5040000}"/>
    <cellStyle name="20 % – Zvýraznění4 4 6 5" xfId="8374" xr:uid="{7B1AA984-5DA8-4C42-B1E9-BF6BBCA2B21E}"/>
    <cellStyle name="20 % – Zvýraznění4 4 7" xfId="5371" xr:uid="{00000000-0005-0000-0000-0000E6040000}"/>
    <cellStyle name="20 % – Zvýraznění4 4 7 2" xfId="6186" xr:uid="{00000000-0005-0000-0000-0000E7040000}"/>
    <cellStyle name="20 % – Zvýraznění4 4 7 2 2" xfId="14262" xr:uid="{069F316D-2467-4382-A96C-F6AA3399789F}"/>
    <cellStyle name="20 % – Zvýraznění4 4 7 2 3" xfId="11770" xr:uid="{46772204-00B8-4CF9-8E85-784A7F1CB95C}"/>
    <cellStyle name="20 % – Zvýraznění4 4 7 3" xfId="6838" xr:uid="{00000000-0005-0000-0000-0000E8040000}"/>
    <cellStyle name="20 % – Zvýraznění4 4 7 3 2" xfId="13139" xr:uid="{139E3405-88B0-4D09-BA05-3B46598C1556}"/>
    <cellStyle name="20 % – Zvýraznění4 4 7 4" xfId="7490" xr:uid="{00000000-0005-0000-0000-0000E9040000}"/>
    <cellStyle name="20 % – Zvýraznění4 4 7 5" xfId="10239" xr:uid="{75651390-7BC3-45FA-BF7D-B57FF00486DB}"/>
    <cellStyle name="20 % – Zvýraznění4 4 8" xfId="5598" xr:uid="{00000000-0005-0000-0000-0000EA040000}"/>
    <cellStyle name="20 % – Zvýraznění4 4 8 2" xfId="6255" xr:uid="{00000000-0005-0000-0000-0000EB040000}"/>
    <cellStyle name="20 % – Zvýraznění4 4 8 2 2" xfId="14509" xr:uid="{C0D2DDD6-D3BA-451E-913B-0EA8663DA781}"/>
    <cellStyle name="20 % – Zvýraznění4 4 8 2 3" xfId="12017" xr:uid="{86CD8559-0CD0-4191-8AFC-6B46A62D55EF}"/>
    <cellStyle name="20 % – Zvýraznění4 4 8 3" xfId="6907" xr:uid="{00000000-0005-0000-0000-0000EC040000}"/>
    <cellStyle name="20 % – Zvýraznění4 4 8 3 2" xfId="13386" xr:uid="{026B30D6-B6CD-4527-8E4B-8CE12511EC9D}"/>
    <cellStyle name="20 % – Zvýraznění4 4 8 4" xfId="7559" xr:uid="{00000000-0005-0000-0000-0000ED040000}"/>
    <cellStyle name="20 % – Zvýraznění4 4 8 5" xfId="10892" xr:uid="{67C93C3D-559E-4DAD-BF7E-F9FDDC8EF4F3}"/>
    <cellStyle name="20 % – Zvýraznění4 4 9" xfId="5689" xr:uid="{00000000-0005-0000-0000-0000EE040000}"/>
    <cellStyle name="20 % – Zvýraznění4 4 9 2" xfId="13594" xr:uid="{E2E6CC3A-EDB1-4D66-B66C-6C14C773D3CD}"/>
    <cellStyle name="20 % – Zvýraznění4 4 9 3" xfId="11102" xr:uid="{4D7A8534-8AF5-47F8-A2AD-E2EE4F4926F6}"/>
    <cellStyle name="20 % – Zvýraznění4 5" xfId="103" xr:uid="{00000000-0005-0000-0000-0000EF040000}"/>
    <cellStyle name="20 % – Zvýraznění4 5 10" xfId="6347" xr:uid="{00000000-0005-0000-0000-0000F0040000}"/>
    <cellStyle name="20 % – Zvýraznění4 5 10 2" xfId="12480" xr:uid="{E6A708E1-2115-45DE-951D-8CC174DDC6B6}"/>
    <cellStyle name="20 % – Zvýraznění4 5 10 3" xfId="7893" xr:uid="{4E26056C-A253-4885-A2E0-347C02D66702}"/>
    <cellStyle name="20 % – Zvýraznění4 5 11" xfId="6999" xr:uid="{00000000-0005-0000-0000-0000F1040000}"/>
    <cellStyle name="20 % – Zvýraznění4 5 11 2" xfId="12232" xr:uid="{4F72306F-7C63-40C7-9E7E-E4B0FB682693}"/>
    <cellStyle name="20 % – Zvýraznění4 5 12" xfId="7643" xr:uid="{0F836FAE-0DEE-4B9A-A9C5-625585A25C3A}"/>
    <cellStyle name="20 % – Zvýraznění4 5 2" xfId="4674" xr:uid="{00000000-0005-0000-0000-0000F2040000}"/>
    <cellStyle name="20 % – Zvýraznění4 5 2 2" xfId="5782" xr:uid="{00000000-0005-0000-0000-0000F3040000}"/>
    <cellStyle name="20 % – Zvýraznění4 5 2 2 2" xfId="11603" xr:uid="{22839269-5941-4270-846B-DC57B6E1E0AF}"/>
    <cellStyle name="20 % – Zvýraznění4 5 2 2 2 2" xfId="14095" xr:uid="{588047A9-EB6E-4FFC-BF0B-A65326EB05FC}"/>
    <cellStyle name="20 % – Zvýraznění4 5 2 2 3" xfId="12972" xr:uid="{A44D556F-AFBD-4A26-A997-74D69FEDB77B}"/>
    <cellStyle name="20 % – Zvýraznění4 5 2 2 4" xfId="10041" xr:uid="{8B17F98E-D750-4A15-9323-5F9013C8740E}"/>
    <cellStyle name="20 % – Zvýraznění4 5 2 3" xfId="6434" xr:uid="{00000000-0005-0000-0000-0000F4040000}"/>
    <cellStyle name="20 % – Zvýraznění4 5 2 3 2" xfId="11850" xr:uid="{7286184E-2C18-490D-8E9C-53C1003C50C2}"/>
    <cellStyle name="20 % – Zvýraznění4 5 2 3 2 2" xfId="14342" xr:uid="{9D468A13-C40E-4C60-B73D-5F60C51CD335}"/>
    <cellStyle name="20 % – Zvýraznění4 5 2 3 3" xfId="13219" xr:uid="{D7350426-45BB-4BDE-BD9E-047B8BC8FEA3}"/>
    <cellStyle name="20 % – Zvýraznění4 5 2 3 4" xfId="10685" xr:uid="{218E5364-F46C-4C1D-B6E2-BD6EA30A2849}"/>
    <cellStyle name="20 % – Zvýraznění4 5 2 4" xfId="7086" xr:uid="{00000000-0005-0000-0000-0000F5040000}"/>
    <cellStyle name="20 % – Zvýraznění4 5 2 4 2" xfId="12081" xr:uid="{277641CE-F540-4223-A026-B09B7011B6EF}"/>
    <cellStyle name="20 % – Zvýraznění4 5 2 4 2 2" xfId="14573" xr:uid="{6D671A4D-F33C-47BE-B686-148C0BCC1610}"/>
    <cellStyle name="20 % – Zvýraznění4 5 2 4 3" xfId="13450" xr:uid="{355619B6-E946-479A-B5D4-3753B04D3034}"/>
    <cellStyle name="20 % – Zvýraznění4 5 2 4 4" xfId="10958" xr:uid="{B46A339D-ECE7-4A02-8DA7-8F25C3ACF304}"/>
    <cellStyle name="20 % – Zvýraznění4 5 2 5" xfId="11210" xr:uid="{565FB0B8-2F23-4D44-99D2-16312B8774F5}"/>
    <cellStyle name="20 % – Zvýraznění4 5 2 5 2" xfId="13702" xr:uid="{EDDF4E31-076A-4319-B837-33DEF4A23D4A}"/>
    <cellStyle name="20 % – Zvýraznění4 5 2 6" xfId="8044" xr:uid="{BC513568-48A7-4421-B8E5-E651BB66C572}"/>
    <cellStyle name="20 % – Zvýraznění4 5 2 6 2" xfId="12579" xr:uid="{C279F706-B070-4A18-A3C4-19CC6A72E744}"/>
    <cellStyle name="20 % – Zvýraznění4 5 2 7" xfId="12339" xr:uid="{B4F1B6FB-2BB0-4321-9F19-EE7065183120}"/>
    <cellStyle name="20 % – Zvýraznění4 5 2 8" xfId="7752" xr:uid="{8AB1CB83-25AC-428D-A370-EB48A301A86C}"/>
    <cellStyle name="20 % – Zvýraznění4 5 3" xfId="4793" xr:uid="{00000000-0005-0000-0000-0000F6040000}"/>
    <cellStyle name="20 % – Zvýraznění4 5 3 2" xfId="5867" xr:uid="{00000000-0005-0000-0000-0000F7040000}"/>
    <cellStyle name="20 % – Zvýraznění4 5 3 2 2" xfId="11688" xr:uid="{B89C7ED8-861F-41B4-A172-AD92192B1142}"/>
    <cellStyle name="20 % – Zvýraznění4 5 3 2 2 2" xfId="14180" xr:uid="{C003CD15-6CCD-49CE-B302-B0FF37608E5D}"/>
    <cellStyle name="20 % – Zvýraznění4 5 3 2 3" xfId="13057" xr:uid="{EF08505D-D3DE-4F3C-8294-62DCA3388FCD}"/>
    <cellStyle name="20 % – Zvýraznění4 5 3 2 4" xfId="10157" xr:uid="{5A50763D-06CB-4A91-B884-59B7F210C614}"/>
    <cellStyle name="20 % – Zvýraznění4 5 3 3" xfId="6519" xr:uid="{00000000-0005-0000-0000-0000F8040000}"/>
    <cellStyle name="20 % – Zvýraznění4 5 3 3 2" xfId="11935" xr:uid="{105A84A1-69D6-486B-ACE9-972C64C70BFB}"/>
    <cellStyle name="20 % – Zvýraznění4 5 3 3 2 2" xfId="14427" xr:uid="{5295F319-23A7-4E06-83A0-593E7644099E}"/>
    <cellStyle name="20 % – Zvýraznění4 5 3 3 3" xfId="13304" xr:uid="{EB96CC0B-C0EE-4700-8745-DFBEF1536844}"/>
    <cellStyle name="20 % – Zvýraznění4 5 3 3 4" xfId="10804" xr:uid="{0EA2ADB4-FCA5-453D-9BF6-BE3DDD823F5B}"/>
    <cellStyle name="20 % – Zvýraznění4 5 3 4" xfId="7171" xr:uid="{00000000-0005-0000-0000-0000F9040000}"/>
    <cellStyle name="20 % – Zvýraznění4 5 3 4 2" xfId="12147" xr:uid="{23E45B1E-EC3F-4D1F-83B3-12DFBDCB63AD}"/>
    <cellStyle name="20 % – Zvýraznění4 5 3 4 2 2" xfId="14639" xr:uid="{DB69FD5C-F6CD-45D9-B885-EA5C3714A988}"/>
    <cellStyle name="20 % – Zvýraznění4 5 3 4 3" xfId="13516" xr:uid="{5608D18B-991A-463E-9099-A528D3765C06}"/>
    <cellStyle name="20 % – Zvýraznění4 5 3 4 4" xfId="11024" xr:uid="{E93E7007-8BF0-4491-87D8-AEF34AA6CF49}"/>
    <cellStyle name="20 % – Zvýraznění4 5 3 5" xfId="11276" xr:uid="{BE941275-DBBB-43ED-A3B9-5D23E8691BBC}"/>
    <cellStyle name="20 % – Zvýraznění4 5 3 5 2" xfId="13768" xr:uid="{AFF98EB9-1AB0-4155-9628-C72BD9618203}"/>
    <cellStyle name="20 % – Zvýraznění4 5 3 6" xfId="8110" xr:uid="{3C383AB4-31B0-49D0-A11F-46BD96CD4D3F}"/>
    <cellStyle name="20 % – Zvýraznění4 5 3 6 2" xfId="12645" xr:uid="{D0661106-78A7-4387-BCEA-578B16D36C63}"/>
    <cellStyle name="20 % – Zvýraznění4 5 3 7" xfId="12405" xr:uid="{23782809-2976-4B8E-86E3-AC1DA18C6AA2}"/>
    <cellStyle name="20 % – Zvýraznění4 5 3 8" xfId="7818" xr:uid="{256035D1-3020-48F7-BD99-0CEEEDFBA81B}"/>
    <cellStyle name="20 % – Zvýraznění4 5 4" xfId="5104" xr:uid="{00000000-0005-0000-0000-0000FA040000}"/>
    <cellStyle name="20 % – Zvýraznění4 5 4 2" xfId="6002" xr:uid="{00000000-0005-0000-0000-0000FB040000}"/>
    <cellStyle name="20 % – Zvýraznění4 5 4 2 2" xfId="13847" xr:uid="{2D267B99-6213-4491-9373-0F20BA30453B}"/>
    <cellStyle name="20 % – Zvýraznění4 5 4 2 3" xfId="11355" xr:uid="{1347838E-3837-4B41-920F-D5181C0C239F}"/>
    <cellStyle name="20 % – Zvýraznění4 5 4 3" xfId="6654" xr:uid="{00000000-0005-0000-0000-0000FC040000}"/>
    <cellStyle name="20 % – Zvýraznění4 5 4 3 2" xfId="12724" xr:uid="{DBA7E9DE-4DFF-4398-B0BC-E723E65EEED9}"/>
    <cellStyle name="20 % – Zvýraznění4 5 4 4" xfId="7306" xr:uid="{00000000-0005-0000-0000-0000FD040000}"/>
    <cellStyle name="20 % – Zvýraznění4 5 4 5" xfId="8189" xr:uid="{59877820-BA44-480E-AD35-C917D5D0FECA}"/>
    <cellStyle name="20 % – Zvýraznění4 5 5" xfId="5187" xr:uid="{00000000-0005-0000-0000-0000FE040000}"/>
    <cellStyle name="20 % – Zvýraznění4 5 5 2" xfId="6061" xr:uid="{00000000-0005-0000-0000-0000FF040000}"/>
    <cellStyle name="20 % – Zvýraznění4 5 5 2 2" xfId="13931" xr:uid="{F9CE3A29-929F-413F-817A-0780916684AB}"/>
    <cellStyle name="20 % – Zvýraznění4 5 5 2 3" xfId="11439" xr:uid="{6B6AFDFA-C036-4AE5-BD31-E977EC41E291}"/>
    <cellStyle name="20 % – Zvýraznění4 5 5 3" xfId="6713" xr:uid="{00000000-0005-0000-0000-000000050000}"/>
    <cellStyle name="20 % – Zvýraznění4 5 5 3 2" xfId="12808" xr:uid="{FA7929B9-4A20-4C85-AE6C-67F61560DEA4}"/>
    <cellStyle name="20 % – Zvýraznění4 5 5 4" xfId="7365" xr:uid="{00000000-0005-0000-0000-000001050000}"/>
    <cellStyle name="20 % – Zvýraznění4 5 5 5" xfId="8273" xr:uid="{8E09BF97-85BA-4F02-97DA-AE9EFDCF51E7}"/>
    <cellStyle name="20 % – Zvýraznění4 5 6" xfId="5260" xr:uid="{00000000-0005-0000-0000-000002050000}"/>
    <cellStyle name="20 % – Zvýraznění4 5 6 2" xfId="6121" xr:uid="{00000000-0005-0000-0000-000003050000}"/>
    <cellStyle name="20 % – Zvýraznění4 5 6 2 2" xfId="14014" xr:uid="{F8BE3F3E-44F5-4031-9BA9-4565C5C68F58}"/>
    <cellStyle name="20 % – Zvýraznění4 5 6 2 3" xfId="11522" xr:uid="{5AC47E90-68AD-4B9D-94DC-37C9324DEBF1}"/>
    <cellStyle name="20 % – Zvýraznění4 5 6 3" xfId="6773" xr:uid="{00000000-0005-0000-0000-000004050000}"/>
    <cellStyle name="20 % – Zvýraznění4 5 6 3 2" xfId="12891" xr:uid="{B7051FC1-910F-46E2-89DE-5F60EF24224A}"/>
    <cellStyle name="20 % – Zvýraznění4 5 6 4" xfId="7425" xr:uid="{00000000-0005-0000-0000-000005050000}"/>
    <cellStyle name="20 % – Zvýraznění4 5 6 5" xfId="8375" xr:uid="{DAE9D6FF-A886-4A59-BF44-4D88A10892A1}"/>
    <cellStyle name="20 % – Zvýraznění4 5 7" xfId="5372" xr:uid="{00000000-0005-0000-0000-000006050000}"/>
    <cellStyle name="20 % – Zvýraznění4 5 7 2" xfId="6187" xr:uid="{00000000-0005-0000-0000-000007050000}"/>
    <cellStyle name="20 % – Zvýraznění4 5 7 2 2" xfId="14263" xr:uid="{45670A62-BFE2-4B26-A52A-01CA7DA2A870}"/>
    <cellStyle name="20 % – Zvýraznění4 5 7 2 3" xfId="11771" xr:uid="{5DB90A51-9224-4438-A200-A75C8B47DD3D}"/>
    <cellStyle name="20 % – Zvýraznění4 5 7 3" xfId="6839" xr:uid="{00000000-0005-0000-0000-000008050000}"/>
    <cellStyle name="20 % – Zvýraznění4 5 7 3 2" xfId="13140" xr:uid="{56FB8FC6-0446-455B-B6CF-12757CE57D47}"/>
    <cellStyle name="20 % – Zvýraznění4 5 7 4" xfId="7491" xr:uid="{00000000-0005-0000-0000-000009050000}"/>
    <cellStyle name="20 % – Zvýraznění4 5 7 5" xfId="10240" xr:uid="{7393251F-B149-4719-A4DF-BB9D2E94BF6F}"/>
    <cellStyle name="20 % – Zvýraznění4 5 8" xfId="5599" xr:uid="{00000000-0005-0000-0000-00000A050000}"/>
    <cellStyle name="20 % – Zvýraznění4 5 8 2" xfId="6256" xr:uid="{00000000-0005-0000-0000-00000B050000}"/>
    <cellStyle name="20 % – Zvýraznění4 5 8 2 2" xfId="14510" xr:uid="{D354146C-31D5-4B0C-8B7C-5BA547867DE8}"/>
    <cellStyle name="20 % – Zvýraznění4 5 8 2 3" xfId="12018" xr:uid="{FDD07F1F-A4A0-4D52-81C3-159634F37C00}"/>
    <cellStyle name="20 % – Zvýraznění4 5 8 3" xfId="6908" xr:uid="{00000000-0005-0000-0000-00000C050000}"/>
    <cellStyle name="20 % – Zvýraznění4 5 8 3 2" xfId="13387" xr:uid="{1F83A039-DBEC-4694-BF3D-EFB82CF3C054}"/>
    <cellStyle name="20 % – Zvýraznění4 5 8 4" xfId="7560" xr:uid="{00000000-0005-0000-0000-00000D050000}"/>
    <cellStyle name="20 % – Zvýraznění4 5 8 5" xfId="10893" xr:uid="{B1ED4D79-D287-47CD-93E7-ECB316731C40}"/>
    <cellStyle name="20 % – Zvýraznění4 5 9" xfId="5690" xr:uid="{00000000-0005-0000-0000-00000E050000}"/>
    <cellStyle name="20 % – Zvýraznění4 5 9 2" xfId="13595" xr:uid="{1C52A2A5-D90D-4736-AF9D-82CE56869305}"/>
    <cellStyle name="20 % – Zvýraznění4 5 9 3" xfId="11103" xr:uid="{274AFB50-5936-4D7C-8090-A9B28C0AB0AE}"/>
    <cellStyle name="20 % – Zvýraznění4 6" xfId="104" xr:uid="{00000000-0005-0000-0000-00000F050000}"/>
    <cellStyle name="20 % – Zvýraznění4 7" xfId="4784" xr:uid="{00000000-0005-0000-0000-000010050000}"/>
    <cellStyle name="20 % – Zvýraznění4 7 2" xfId="5049" xr:uid="{00000000-0005-0000-0000-000011050000}"/>
    <cellStyle name="20 % – Zvýraznění4 7 2 2" xfId="5960" xr:uid="{00000000-0005-0000-0000-000012050000}"/>
    <cellStyle name="20 % – Zvýraznění4 7 2 2 2" xfId="14171" xr:uid="{0BF55D54-7B26-4006-AD1D-5BCECB9A92F8}"/>
    <cellStyle name="20 % – Zvýraznění4 7 2 2 3" xfId="11679" xr:uid="{F900996C-2712-472D-AB50-BFCF7E93BAAA}"/>
    <cellStyle name="20 % – Zvýraznění4 7 2 3" xfId="6612" xr:uid="{00000000-0005-0000-0000-000013050000}"/>
    <cellStyle name="20 % – Zvýraznění4 7 2 3 2" xfId="13048" xr:uid="{33831800-8F2A-4A12-A4F0-ECDA5D0B41CF}"/>
    <cellStyle name="20 % – Zvýraznění4 7 2 4" xfId="7264" xr:uid="{00000000-0005-0000-0000-000014050000}"/>
    <cellStyle name="20 % – Zvýraznění4 7 2 5" xfId="10148" xr:uid="{25B4E0EE-1F91-4C3A-95E1-9CE43B298E3C}"/>
    <cellStyle name="20 % – Zvýraznění4 7 3" xfId="5317" xr:uid="{00000000-0005-0000-0000-000015050000}"/>
    <cellStyle name="20 % – Zvýraznění4 7 3 2" xfId="6145" xr:uid="{00000000-0005-0000-0000-000016050000}"/>
    <cellStyle name="20 % – Zvýraznění4 7 3 2 2" xfId="14418" xr:uid="{EAA2F1A6-6F6C-4B2C-939F-BEF7FB4B9189}"/>
    <cellStyle name="20 % – Zvýraznění4 7 3 2 3" xfId="11926" xr:uid="{BC74A1E9-C1E2-4DEC-A690-3648B0D1B302}"/>
    <cellStyle name="20 % – Zvýraznění4 7 3 3" xfId="6797" xr:uid="{00000000-0005-0000-0000-000017050000}"/>
    <cellStyle name="20 % – Zvýraznění4 7 3 3 2" xfId="13295" xr:uid="{42079516-ED35-4BC2-AEC7-72DFA8F1DB5A}"/>
    <cellStyle name="20 % – Zvýraznění4 7 3 4" xfId="7449" xr:uid="{00000000-0005-0000-0000-000018050000}"/>
    <cellStyle name="20 % – Zvýraznění4 7 3 5" xfId="10795" xr:uid="{F2D4D77A-63D3-43C7-B34C-F693F161E5A2}"/>
    <cellStyle name="20 % – Zvýraznění4 7 4" xfId="4485" xr:uid="{00000000-0005-0000-0000-000019050000}"/>
    <cellStyle name="20 % – Zvýraznění4 7 4 2" xfId="5740" xr:uid="{00000000-0005-0000-0000-00001A050000}"/>
    <cellStyle name="20 % – Zvýraznění4 7 4 2 2" xfId="14567" xr:uid="{793C409A-246D-45D1-9181-09596D865E87}"/>
    <cellStyle name="20 % – Zvýraznění4 7 4 2 3" xfId="12075" xr:uid="{49B52415-18CD-412B-86C6-E4D17C3002AC}"/>
    <cellStyle name="20 % – Zvýraznění4 7 4 3" xfId="6392" xr:uid="{00000000-0005-0000-0000-00001B050000}"/>
    <cellStyle name="20 % – Zvýraznění4 7 4 3 2" xfId="13444" xr:uid="{2228E873-4796-43B9-BDE6-E3922B0C2CFD}"/>
    <cellStyle name="20 % – Zvýraznění4 7 4 4" xfId="7044" xr:uid="{00000000-0005-0000-0000-00001C050000}"/>
    <cellStyle name="20 % – Zvýraznění4 7 4 5" xfId="10952" xr:uid="{E4475A61-BF89-44DE-9223-672E0E2E283D}"/>
    <cellStyle name="20 % – Zvýraznění4 7 5" xfId="5858" xr:uid="{00000000-0005-0000-0000-00001D050000}"/>
    <cellStyle name="20 % – Zvýraznění4 7 5 2" xfId="13696" xr:uid="{FDDDA125-D798-4915-9EBE-E4D35AE5D100}"/>
    <cellStyle name="20 % – Zvýraznění4 7 5 3" xfId="11204" xr:uid="{3ED9F6E9-F78B-4F77-88A8-E09D760C149C}"/>
    <cellStyle name="20 % – Zvýraznění4 7 6" xfId="6510" xr:uid="{00000000-0005-0000-0000-00001E050000}"/>
    <cellStyle name="20 % – Zvýraznění4 7 6 2" xfId="12573" xr:uid="{2232F9CC-044C-4FF2-A849-A38C7A37D619}"/>
    <cellStyle name="20 % – Zvýraznění4 7 6 3" xfId="8038" xr:uid="{2D2A3896-B432-4012-9253-4109929E7B0B}"/>
    <cellStyle name="20 % – Zvýraznění4 7 7" xfId="7162" xr:uid="{00000000-0005-0000-0000-00001F050000}"/>
    <cellStyle name="20 % – Zvýraznění4 7 7 2" xfId="12333" xr:uid="{10531FDA-4E84-4642-A088-AAB1585DA509}"/>
    <cellStyle name="20 % – Zvýraznění4 7 8" xfId="7746" xr:uid="{9BDFE379-3FD7-4566-B8A9-7E2DF9DCB8E0}"/>
    <cellStyle name="20 % – Zvýraznění4 8" xfId="4968" xr:uid="{00000000-0005-0000-0000-000020050000}"/>
    <cellStyle name="20 % – Zvýraznění4 8 2" xfId="5917" xr:uid="{00000000-0005-0000-0000-000021050000}"/>
    <cellStyle name="20 % – Zvýraznění4 8 2 2" xfId="12138" xr:uid="{8F3D63B0-7110-4CE8-9EBA-FF41D7503DA2}"/>
    <cellStyle name="20 % – Zvýraznění4 8 2 2 2" xfId="14630" xr:uid="{782C3BBB-3DB4-4FB1-B4B9-C4BA2D0D8FE2}"/>
    <cellStyle name="20 % – Zvýraznění4 8 2 3" xfId="13507" xr:uid="{8002EAF9-CD05-40CB-8364-895776824CBA}"/>
    <cellStyle name="20 % – Zvýraznění4 8 2 4" xfId="11015" xr:uid="{4337E15C-C9AA-481F-9CD5-1382BE60EC4F}"/>
    <cellStyle name="20 % – Zvýraznění4 8 3" xfId="6569" xr:uid="{00000000-0005-0000-0000-000022050000}"/>
    <cellStyle name="20 % – Zvýraznění4 8 3 2" xfId="13759" xr:uid="{6C030F10-DF62-411B-A5C6-169D1E2608AD}"/>
    <cellStyle name="20 % – Zvýraznění4 8 3 3" xfId="11267" xr:uid="{7C54CE59-EB57-4A99-9A5F-94AC3157B2E9}"/>
    <cellStyle name="20 % – Zvýraznění4 8 4" xfId="7221" xr:uid="{00000000-0005-0000-0000-000023050000}"/>
    <cellStyle name="20 % – Zvýraznění4 8 4 2" xfId="12636" xr:uid="{11C3F1D0-3DF2-4633-B8E4-AA5F982E70FC}"/>
    <cellStyle name="20 % – Zvýraznění4 8 4 3" xfId="8101" xr:uid="{A0945E15-3431-41CB-9E3A-53D1DC5DDC35}"/>
    <cellStyle name="20 % – Zvýraznění4 8 5" xfId="12396" xr:uid="{DDC10029-F13D-4CA6-9D3E-1AC9BFFA8AC2}"/>
    <cellStyle name="20 % – Zvýraznění4 8 6" xfId="7809" xr:uid="{99E5CF45-ACDB-4B61-A0D9-629F267B6E77}"/>
    <cellStyle name="20 % – Zvýraznění4 9" xfId="4989" xr:uid="{00000000-0005-0000-0000-000024050000}"/>
    <cellStyle name="20 % – Zvýraznění4 9 2" xfId="5935" xr:uid="{00000000-0005-0000-0000-000025050000}"/>
    <cellStyle name="20 % – Zvýraznění4 9 2 2" xfId="13838" xr:uid="{F48D95F7-0A36-4C26-A070-948F9E9FF98E}"/>
    <cellStyle name="20 % – Zvýraznění4 9 2 3" xfId="11346" xr:uid="{73689B73-56F8-4EB1-9C61-5B215F28A4CF}"/>
    <cellStyle name="20 % – Zvýraznění4 9 3" xfId="6587" xr:uid="{00000000-0005-0000-0000-000026050000}"/>
    <cellStyle name="20 % – Zvýraznění4 9 3 2" xfId="12715" xr:uid="{95BAB547-05A1-4838-A28A-F34BEC9E7E8B}"/>
    <cellStyle name="20 % – Zvýraznění4 9 4" xfId="7239" xr:uid="{00000000-0005-0000-0000-000027050000}"/>
    <cellStyle name="20 % – Zvýraznění4 9 5" xfId="8180" xr:uid="{7715D9B6-EF9E-4A78-84CC-821AD518A55D}"/>
    <cellStyle name="20 % – Zvýraznění5 10" xfId="5344" xr:uid="{00000000-0005-0000-0000-000029050000}"/>
    <cellStyle name="20 % – Zvýraznění5 10 2" xfId="6160" xr:uid="{00000000-0005-0000-0000-00002A050000}"/>
    <cellStyle name="20 % – Zvýraznění5 10 2 2" xfId="14264" xr:uid="{5128D4CF-5BA7-4B1F-9279-CB8C677C8E3D}"/>
    <cellStyle name="20 % – Zvýraznění5 10 2 3" xfId="11772" xr:uid="{3D02B271-F9D0-41A5-8150-AF38BB6A5EA6}"/>
    <cellStyle name="20 % – Zvýraznění5 10 3" xfId="6812" xr:uid="{00000000-0005-0000-0000-00002B050000}"/>
    <cellStyle name="20 % – Zvýraznění5 10 3 2" xfId="13141" xr:uid="{4521D15E-C804-45D6-B79B-4AF77761465C}"/>
    <cellStyle name="20 % – Zvýraznění5 10 4" xfId="7464" xr:uid="{00000000-0005-0000-0000-00002C050000}"/>
    <cellStyle name="20 % – Zvýraznění5 10 5" xfId="10241" xr:uid="{E907154A-BBC0-4AF8-9D73-3FC21B5802DF}"/>
    <cellStyle name="20 % – Zvýraznění5 11" xfId="5600" xr:uid="{00000000-0005-0000-0000-00002D050000}"/>
    <cellStyle name="20 % – Zvýraznění5 11 2" xfId="6257" xr:uid="{00000000-0005-0000-0000-00002E050000}"/>
    <cellStyle name="20 % – Zvýraznění5 11 2 2" xfId="14511" xr:uid="{56907314-116B-4190-B4EF-5BD47D179353}"/>
    <cellStyle name="20 % – Zvýraznění5 11 2 3" xfId="12019" xr:uid="{EDC5219F-8A70-4577-B541-CC6EEC9BF933}"/>
    <cellStyle name="20 % – Zvýraznění5 11 3" xfId="6909" xr:uid="{00000000-0005-0000-0000-00002F050000}"/>
    <cellStyle name="20 % – Zvýraznění5 11 3 2" xfId="13388" xr:uid="{1F49745B-21F6-45BC-BCE2-638B4B10A3DD}"/>
    <cellStyle name="20 % – Zvýraznění5 11 4" xfId="7561" xr:uid="{00000000-0005-0000-0000-000030050000}"/>
    <cellStyle name="20 % – Zvýraznění5 11 5" xfId="10894" xr:uid="{7F9FAFE2-829D-4180-BFE1-8E31E4BAE5B3}"/>
    <cellStyle name="20 % – Zvýraznění5 12" xfId="5691" xr:uid="{00000000-0005-0000-0000-000031050000}"/>
    <cellStyle name="20 % – Zvýraznění5 13" xfId="6348" xr:uid="{00000000-0005-0000-0000-000032050000}"/>
    <cellStyle name="20 % – Zvýraznění5 14" xfId="7000" xr:uid="{00000000-0005-0000-0000-000033050000}"/>
    <cellStyle name="20 % – Zvýraznění5 2" xfId="106" xr:uid="{00000000-0005-0000-0000-000034050000}"/>
    <cellStyle name="20 % – Zvýraznění5 2 2" xfId="107" xr:uid="{00000000-0005-0000-0000-000035050000}"/>
    <cellStyle name="20 % – Zvýraznění5 2 3" xfId="108" xr:uid="{00000000-0005-0000-0000-000036050000}"/>
    <cellStyle name="20 % – Zvýraznění5 3" xfId="109" xr:uid="{00000000-0005-0000-0000-000037050000}"/>
    <cellStyle name="20 % – Zvýraznění5 4" xfId="110" xr:uid="{00000000-0005-0000-0000-000038050000}"/>
    <cellStyle name="20 % – Zvýraznění5 5" xfId="4635" xr:uid="{00000000-0005-0000-0000-000039050000}"/>
    <cellStyle name="20 % – Zvýraznění5 5 2" xfId="5743" xr:uid="{00000000-0005-0000-0000-00003A050000}"/>
    <cellStyle name="20 % – Zvýraznění5 5 2 2" xfId="11564" xr:uid="{86D72C8B-F3C0-4957-8524-6538C6AD6815}"/>
    <cellStyle name="20 % – Zvýraznění5 5 2 2 2" xfId="14056" xr:uid="{AE82E036-EE13-4C85-89EC-92AE12475CA9}"/>
    <cellStyle name="20 % – Zvýraznění5 5 2 3" xfId="12933" xr:uid="{6E11B4E0-FAE0-4020-9809-D5B9CD9514C6}"/>
    <cellStyle name="20 % – Zvýraznění5 5 2 4" xfId="10002" xr:uid="{276E73C9-86AA-43EB-9CE4-D7C917A2ED4A}"/>
    <cellStyle name="20 % – Zvýraznění5 5 3" xfId="6395" xr:uid="{00000000-0005-0000-0000-00003B050000}"/>
    <cellStyle name="20 % – Zvýraznění5 5 3 2" xfId="11811" xr:uid="{D0723661-9C4F-449B-8A69-5C9CE6B4ECCD}"/>
    <cellStyle name="20 % – Zvýraznění5 5 3 2 2" xfId="14303" xr:uid="{B8C8960C-FD75-4370-A2B0-B94B76D8273E}"/>
    <cellStyle name="20 % – Zvýraznění5 5 3 3" xfId="13180" xr:uid="{2C277D16-12CA-4A57-8071-EE1A7F5BF072}"/>
    <cellStyle name="20 % – Zvýraznění5 5 3 4" xfId="10646" xr:uid="{756FBC25-5491-48E3-B538-0C95EBACA051}"/>
    <cellStyle name="20 % – Zvýraznění5 5 4" xfId="7047" xr:uid="{00000000-0005-0000-0000-00003C050000}"/>
    <cellStyle name="20 % – Zvýraznění5 5 4 2" xfId="12082" xr:uid="{7F65142E-1397-448F-967A-670AD07E4F63}"/>
    <cellStyle name="20 % – Zvýraznění5 5 4 2 2" xfId="14574" xr:uid="{91585AA9-7FB3-4A10-9CC0-E1B8C8853008}"/>
    <cellStyle name="20 % – Zvýraznění5 5 4 3" xfId="13451" xr:uid="{17A3D355-9A95-4D5D-85BF-BA6CF2657AA1}"/>
    <cellStyle name="20 % – Zvýraznění5 5 4 4" xfId="10959" xr:uid="{B4004C09-4045-42C0-BC71-F7A9E7D571E9}"/>
    <cellStyle name="20 % – Zvýraznění5 5 5" xfId="11211" xr:uid="{E5B8E5C5-E9DA-4FAE-A23C-55BBF43B0435}"/>
    <cellStyle name="20 % – Zvýraznění5 5 5 2" xfId="13703" xr:uid="{6BDA36DD-CF32-47E0-9C13-5FA5E2989D9B}"/>
    <cellStyle name="20 % – Zvýraznění5 5 6" xfId="8045" xr:uid="{40DEBCFB-2779-4BA2-ADC0-E0829393A07B}"/>
    <cellStyle name="20 % – Zvýraznění5 5 6 2" xfId="12580" xr:uid="{4CC8A7FB-B2FE-4637-8519-501A93DFA904}"/>
    <cellStyle name="20 % – Zvýraznění5 5 7" xfId="12340" xr:uid="{3CB09DEF-44C8-434D-9975-B329D11E23D1}"/>
    <cellStyle name="20 % – Zvýraznění5 5 8" xfId="7753" xr:uid="{33A71DD1-C00C-4784-8662-2B611DA3A001}"/>
    <cellStyle name="20 % – Zvýraznění5 6" xfId="4794" xr:uid="{00000000-0005-0000-0000-00003D050000}"/>
    <cellStyle name="20 % – Zvýraznění5 6 2" xfId="5868" xr:uid="{00000000-0005-0000-0000-00003E050000}"/>
    <cellStyle name="20 % – Zvýraznění5 6 2 2" xfId="11689" xr:uid="{FB19CDEC-1DBC-4881-BAB6-F5FCF03FFE2F}"/>
    <cellStyle name="20 % – Zvýraznění5 6 2 2 2" xfId="14181" xr:uid="{3F09F645-6DC9-4F38-B883-952850E435F9}"/>
    <cellStyle name="20 % – Zvýraznění5 6 2 3" xfId="13058" xr:uid="{AE6087CF-3311-4BB5-9F12-6BF3C7A62C81}"/>
    <cellStyle name="20 % – Zvýraznění5 6 2 4" xfId="10158" xr:uid="{23DAE3EC-C059-4AAB-892A-AC86AC5C9EE8}"/>
    <cellStyle name="20 % – Zvýraznění5 6 3" xfId="6520" xr:uid="{00000000-0005-0000-0000-00003F050000}"/>
    <cellStyle name="20 % – Zvýraznění5 6 3 2" xfId="11936" xr:uid="{D1011ABC-378A-40C1-AE83-C0ABFC1E1289}"/>
    <cellStyle name="20 % – Zvýraznění5 6 3 2 2" xfId="14428" xr:uid="{C494DA62-1FC2-4FE4-90F6-7E4F166E2793}"/>
    <cellStyle name="20 % – Zvýraznění5 6 3 3" xfId="13305" xr:uid="{04F85CAB-EB79-4B0D-86F1-42D16CF12C8F}"/>
    <cellStyle name="20 % – Zvýraznění5 6 3 4" xfId="10805" xr:uid="{F6B71407-793F-4B9A-B206-087457318F2F}"/>
    <cellStyle name="20 % – Zvýraznění5 6 4" xfId="7172" xr:uid="{00000000-0005-0000-0000-000040050000}"/>
    <cellStyle name="20 % – Zvýraznění5 6 4 2" xfId="12148" xr:uid="{5936021A-A53C-4221-ACB2-75BB61DE3B81}"/>
    <cellStyle name="20 % – Zvýraznění5 6 4 2 2" xfId="14640" xr:uid="{3E64D050-11AE-4949-B576-102DEB5FE328}"/>
    <cellStyle name="20 % – Zvýraznění5 6 4 3" xfId="13517" xr:uid="{C00DF154-798A-4C17-9A20-41FAAD5B8831}"/>
    <cellStyle name="20 % – Zvýraznění5 6 4 4" xfId="11025" xr:uid="{355183C7-8B5C-4C77-9192-708C491966AE}"/>
    <cellStyle name="20 % – Zvýraznění5 6 5" xfId="11277" xr:uid="{51768A7F-5A3E-475E-A36E-DCBF1A98E297}"/>
    <cellStyle name="20 % – Zvýraznění5 6 5 2" xfId="13769" xr:uid="{366EC997-AC72-4F96-B6F3-48CCD0C469F6}"/>
    <cellStyle name="20 % – Zvýraznění5 6 6" xfId="8111" xr:uid="{CEAE109C-2653-4FB2-BCF0-8E1A0FD6D652}"/>
    <cellStyle name="20 % – Zvýraznění5 6 6 2" xfId="12646" xr:uid="{D7C9C7B0-C40F-4555-BD8A-DB6D0E84881C}"/>
    <cellStyle name="20 % – Zvýraznění5 6 7" xfId="12406" xr:uid="{CDEBEF8F-4C32-4C00-9CAD-6B199EBB7C86}"/>
    <cellStyle name="20 % – Zvýraznění5 6 8" xfId="7819" xr:uid="{53D35405-B984-46B4-B8FC-AF51002714ED}"/>
    <cellStyle name="20 % – Zvýraznění5 7" xfId="5077" xr:uid="{00000000-0005-0000-0000-000041050000}"/>
    <cellStyle name="20 % – Zvýraznění5 7 2" xfId="5975" xr:uid="{00000000-0005-0000-0000-000042050000}"/>
    <cellStyle name="20 % – Zvýraznění5 7 2 2" xfId="13848" xr:uid="{F0421F8B-05B9-49F0-98FD-744E47FD31FC}"/>
    <cellStyle name="20 % – Zvýraznění5 7 2 3" xfId="11356" xr:uid="{6A5984CB-3E11-486A-8EC6-65E90F8DCA2E}"/>
    <cellStyle name="20 % – Zvýraznění5 7 3" xfId="6627" xr:uid="{00000000-0005-0000-0000-000043050000}"/>
    <cellStyle name="20 % – Zvýraznění5 7 3 2" xfId="12725" xr:uid="{18DAF5CA-C1BB-455C-A429-D62B5042353B}"/>
    <cellStyle name="20 % – Zvýraznění5 7 4" xfId="7279" xr:uid="{00000000-0005-0000-0000-000044050000}"/>
    <cellStyle name="20 % – Zvýraznění5 7 5" xfId="8190" xr:uid="{52BC96F3-D69D-4313-ACA4-4D0700236657}"/>
    <cellStyle name="20 % – Zvýraznění5 8" xfId="5160" xr:uid="{00000000-0005-0000-0000-000045050000}"/>
    <cellStyle name="20 % – Zvýraznění5 8 2" xfId="6034" xr:uid="{00000000-0005-0000-0000-000046050000}"/>
    <cellStyle name="20 % – Zvýraznění5 8 2 2" xfId="13932" xr:uid="{83D06694-3D29-484D-B8B5-B29149ED6234}"/>
    <cellStyle name="20 % – Zvýraznění5 8 2 3" xfId="11440" xr:uid="{83E1CCE3-CCC6-45A0-B50C-DE9A4A83DA39}"/>
    <cellStyle name="20 % – Zvýraznění5 8 3" xfId="6686" xr:uid="{00000000-0005-0000-0000-000047050000}"/>
    <cellStyle name="20 % – Zvýraznění5 8 3 2" xfId="12809" xr:uid="{1A201737-03F9-410B-9C3C-4A7160E42AC2}"/>
    <cellStyle name="20 % – Zvýraznění5 8 4" xfId="7338" xr:uid="{00000000-0005-0000-0000-000048050000}"/>
    <cellStyle name="20 % – Zvýraznění5 8 5" xfId="8274" xr:uid="{80EC8483-6C65-485A-A688-F24CA430C5C1}"/>
    <cellStyle name="20 % – Zvýraznění5 9" xfId="5232" xr:uid="{00000000-0005-0000-0000-000049050000}"/>
    <cellStyle name="20 % – Zvýraznění5 9 2" xfId="6094" xr:uid="{00000000-0005-0000-0000-00004A050000}"/>
    <cellStyle name="20 % – Zvýraznění5 9 2 2" xfId="14015" xr:uid="{FC831BE2-DBF8-44C2-87C1-78D8E731C80F}"/>
    <cellStyle name="20 % – Zvýraznění5 9 2 3" xfId="11523" xr:uid="{F5543BF0-CE04-4906-9D58-80776902E2C7}"/>
    <cellStyle name="20 % – Zvýraznění5 9 3" xfId="6746" xr:uid="{00000000-0005-0000-0000-00004B050000}"/>
    <cellStyle name="20 % – Zvýraznění5 9 3 2" xfId="12892" xr:uid="{2A2E5C5A-F918-4437-994A-A4F54D4FC467}"/>
    <cellStyle name="20 % – Zvýraznění5 9 4" xfId="7398" xr:uid="{00000000-0005-0000-0000-00004C050000}"/>
    <cellStyle name="20 % – Zvýraznění5 9 5" xfId="8376" xr:uid="{B99878FF-CC6A-4949-96A7-7894A404EBEC}"/>
    <cellStyle name="20 % – Zvýraznění6 10" xfId="5346" xr:uid="{00000000-0005-0000-0000-00004E050000}"/>
    <cellStyle name="20 % – Zvýraznění6 10 2" xfId="6162" xr:uid="{00000000-0005-0000-0000-00004F050000}"/>
    <cellStyle name="20 % – Zvýraznění6 10 2 2" xfId="14265" xr:uid="{95B361ED-9E32-4DE9-AC60-AF74599CBEF6}"/>
    <cellStyle name="20 % – Zvýraznění6 10 2 3" xfId="11773" xr:uid="{24076AA0-589B-40F3-8BA0-E856F530C6B4}"/>
    <cellStyle name="20 % – Zvýraznění6 10 3" xfId="6814" xr:uid="{00000000-0005-0000-0000-000050050000}"/>
    <cellStyle name="20 % – Zvýraznění6 10 3 2" xfId="13142" xr:uid="{83F0AC7F-4910-42F8-9D8D-903B20C7367E}"/>
    <cellStyle name="20 % – Zvýraznění6 10 4" xfId="7466" xr:uid="{00000000-0005-0000-0000-000051050000}"/>
    <cellStyle name="20 % – Zvýraznění6 10 5" xfId="10242" xr:uid="{DE75F74D-1FF5-4239-9876-9FAEEE560CCF}"/>
    <cellStyle name="20 % – Zvýraznění6 11" xfId="5601" xr:uid="{00000000-0005-0000-0000-000052050000}"/>
    <cellStyle name="20 % – Zvýraznění6 11 2" xfId="6258" xr:uid="{00000000-0005-0000-0000-000053050000}"/>
    <cellStyle name="20 % – Zvýraznění6 11 2 2" xfId="14512" xr:uid="{EEEA31AD-A439-436A-B3C2-5F8A76D15D95}"/>
    <cellStyle name="20 % – Zvýraznění6 11 2 3" xfId="12020" xr:uid="{7B95EF3F-6E6C-4684-800E-4C4A4A369458}"/>
    <cellStyle name="20 % – Zvýraznění6 11 3" xfId="6910" xr:uid="{00000000-0005-0000-0000-000054050000}"/>
    <cellStyle name="20 % – Zvýraznění6 11 3 2" xfId="13389" xr:uid="{D5CD08F1-B78A-45F3-9F38-162A7CD26307}"/>
    <cellStyle name="20 % – Zvýraznění6 11 4" xfId="7562" xr:uid="{00000000-0005-0000-0000-000055050000}"/>
    <cellStyle name="20 % – Zvýraznění6 11 5" xfId="10895" xr:uid="{C054B0D1-13C3-42C4-BD38-C75FE9D484A4}"/>
    <cellStyle name="20 % – Zvýraznění6 12" xfId="5692" xr:uid="{00000000-0005-0000-0000-000056050000}"/>
    <cellStyle name="20 % – Zvýraznění6 13" xfId="6349" xr:uid="{00000000-0005-0000-0000-000057050000}"/>
    <cellStyle name="20 % – Zvýraznění6 14" xfId="7001" xr:uid="{00000000-0005-0000-0000-000058050000}"/>
    <cellStyle name="20 % – Zvýraznění6 2" xfId="112" xr:uid="{00000000-0005-0000-0000-000059050000}"/>
    <cellStyle name="20 % – Zvýraznění6 2 2" xfId="113" xr:uid="{00000000-0005-0000-0000-00005A050000}"/>
    <cellStyle name="20 % – Zvýraznění6 2 3" xfId="114" xr:uid="{00000000-0005-0000-0000-00005B050000}"/>
    <cellStyle name="20 % – Zvýraznění6 3" xfId="115" xr:uid="{00000000-0005-0000-0000-00005C050000}"/>
    <cellStyle name="20 % – Zvýraznění6 4" xfId="116" xr:uid="{00000000-0005-0000-0000-00005D050000}"/>
    <cellStyle name="20 % – Zvýraznění6 5" xfId="4636" xr:uid="{00000000-0005-0000-0000-00005E050000}"/>
    <cellStyle name="20 % – Zvýraznění6 5 2" xfId="5744" xr:uid="{00000000-0005-0000-0000-00005F050000}"/>
    <cellStyle name="20 % – Zvýraznění6 5 2 2" xfId="11565" xr:uid="{6B1E4894-AFFF-4F09-9EE4-439EC1C2EE18}"/>
    <cellStyle name="20 % – Zvýraznění6 5 2 2 2" xfId="14057" xr:uid="{5DE6AA4B-BDBC-4B69-A5BF-100C3B166853}"/>
    <cellStyle name="20 % – Zvýraznění6 5 2 3" xfId="12934" xr:uid="{969BF166-590C-41BC-91EE-64C3AD27E976}"/>
    <cellStyle name="20 % – Zvýraznění6 5 2 4" xfId="10003" xr:uid="{1579F8AC-30FF-477D-9164-94D6085F7104}"/>
    <cellStyle name="20 % – Zvýraznění6 5 3" xfId="6396" xr:uid="{00000000-0005-0000-0000-000060050000}"/>
    <cellStyle name="20 % – Zvýraznění6 5 3 2" xfId="11812" xr:uid="{0F3F5BF4-0E06-4364-A171-BCD1C1999A50}"/>
    <cellStyle name="20 % – Zvýraznění6 5 3 2 2" xfId="14304" xr:uid="{DAE2F7AA-D0D4-4E51-B0DA-64542CE4933A}"/>
    <cellStyle name="20 % – Zvýraznění6 5 3 3" xfId="13181" xr:uid="{778EFFBD-2561-417C-8E23-B1DD90EA965F}"/>
    <cellStyle name="20 % – Zvýraznění6 5 3 4" xfId="10647" xr:uid="{AF527E57-7B0D-4C7D-915A-238067747506}"/>
    <cellStyle name="20 % – Zvýraznění6 5 4" xfId="7048" xr:uid="{00000000-0005-0000-0000-000061050000}"/>
    <cellStyle name="20 % – Zvýraznění6 5 4 2" xfId="12083" xr:uid="{D5E2C7A3-04A4-463F-B51C-8C0CB2093D8C}"/>
    <cellStyle name="20 % – Zvýraznění6 5 4 2 2" xfId="14575" xr:uid="{DAD586F3-5E9E-49D9-B1FE-2491421459C5}"/>
    <cellStyle name="20 % – Zvýraznění6 5 4 3" xfId="13452" xr:uid="{00BB3944-E925-42AE-B802-D4FAB6EABFB8}"/>
    <cellStyle name="20 % – Zvýraznění6 5 4 4" xfId="10960" xr:uid="{F2FB3BA0-D3BA-4A35-A833-DD0CD41DBCDA}"/>
    <cellStyle name="20 % – Zvýraznění6 5 5" xfId="11212" xr:uid="{D9B18000-E955-4F40-9E7A-A1628AEBD8FF}"/>
    <cellStyle name="20 % – Zvýraznění6 5 5 2" xfId="13704" xr:uid="{6F27C0A0-C47A-42AD-9DA5-096B13B84251}"/>
    <cellStyle name="20 % – Zvýraznění6 5 6" xfId="8046" xr:uid="{C041F738-566F-40BF-8B3E-2BC6F850C6D8}"/>
    <cellStyle name="20 % – Zvýraznění6 5 6 2" xfId="12581" xr:uid="{77DE4F57-09A7-4B99-B2A2-FF0718177480}"/>
    <cellStyle name="20 % – Zvýraznění6 5 7" xfId="12341" xr:uid="{7AD9B5F0-09DF-430A-8F6C-05B7294D2B5E}"/>
    <cellStyle name="20 % – Zvýraznění6 5 8" xfId="7754" xr:uid="{2EC02F93-8A19-463E-956C-9FAA898817F8}"/>
    <cellStyle name="20 % – Zvýraznění6 6" xfId="4795" xr:uid="{00000000-0005-0000-0000-000062050000}"/>
    <cellStyle name="20 % – Zvýraznění6 6 2" xfId="5869" xr:uid="{00000000-0005-0000-0000-000063050000}"/>
    <cellStyle name="20 % – Zvýraznění6 6 2 2" xfId="11690" xr:uid="{C72DCAB5-C7DC-4411-9198-3BAC39611735}"/>
    <cellStyle name="20 % – Zvýraznění6 6 2 2 2" xfId="14182" xr:uid="{7A675B91-00E9-44A2-8B8E-4355DBC03512}"/>
    <cellStyle name="20 % – Zvýraznění6 6 2 3" xfId="13059" xr:uid="{3621EA2E-4124-4A2F-BAE8-AEC10FBFCF5C}"/>
    <cellStyle name="20 % – Zvýraznění6 6 2 4" xfId="10159" xr:uid="{692C0D69-C443-41C2-8E5D-E96E3056BF56}"/>
    <cellStyle name="20 % – Zvýraznění6 6 3" xfId="6521" xr:uid="{00000000-0005-0000-0000-000064050000}"/>
    <cellStyle name="20 % – Zvýraznění6 6 3 2" xfId="11937" xr:uid="{98E5D3FE-AF7B-43DB-AD1F-390D578BF143}"/>
    <cellStyle name="20 % – Zvýraznění6 6 3 2 2" xfId="14429" xr:uid="{D47E43FB-2726-4743-AB42-026641B51E7F}"/>
    <cellStyle name="20 % – Zvýraznění6 6 3 3" xfId="13306" xr:uid="{CA5C918D-02CD-43B6-812B-3EAAD32D5037}"/>
    <cellStyle name="20 % – Zvýraznění6 6 3 4" xfId="10806" xr:uid="{BB076FB0-F362-44EA-92C4-1366148E0C33}"/>
    <cellStyle name="20 % – Zvýraznění6 6 4" xfId="7173" xr:uid="{00000000-0005-0000-0000-000065050000}"/>
    <cellStyle name="20 % – Zvýraznění6 6 4 2" xfId="12149" xr:uid="{025168DB-584D-485F-89C3-859E225D393A}"/>
    <cellStyle name="20 % – Zvýraznění6 6 4 2 2" xfId="14641" xr:uid="{0D924CB6-414F-4608-827F-3D87E25019ED}"/>
    <cellStyle name="20 % – Zvýraznění6 6 4 3" xfId="13518" xr:uid="{09BC8626-FB2C-4D87-B46D-F6759C3BE7E0}"/>
    <cellStyle name="20 % – Zvýraznění6 6 4 4" xfId="11026" xr:uid="{EFD14479-BDCD-4102-B06D-B31C8813825C}"/>
    <cellStyle name="20 % – Zvýraznění6 6 5" xfId="11278" xr:uid="{D37D19F7-EFE5-4935-8CF6-81B21F4BFB5B}"/>
    <cellStyle name="20 % – Zvýraznění6 6 5 2" xfId="13770" xr:uid="{CD2E6D35-A1C5-47A6-8159-CA51486EB96F}"/>
    <cellStyle name="20 % – Zvýraznění6 6 6" xfId="8112" xr:uid="{6565E90A-48F8-4671-A70C-2CDD5E04D475}"/>
    <cellStyle name="20 % – Zvýraznění6 6 6 2" xfId="12647" xr:uid="{02777B7C-B5D0-4089-B4CA-7BF63A2D3B3D}"/>
    <cellStyle name="20 % – Zvýraznění6 6 7" xfId="12407" xr:uid="{1097AABE-AAF2-4BDD-8933-55427FE1310D}"/>
    <cellStyle name="20 % – Zvýraznění6 6 8" xfId="7820" xr:uid="{CBD80642-613B-4DBE-9263-781286F760FC}"/>
    <cellStyle name="20 % – Zvýraznění6 7" xfId="5079" xr:uid="{00000000-0005-0000-0000-000066050000}"/>
    <cellStyle name="20 % – Zvýraznění6 7 2" xfId="5977" xr:uid="{00000000-0005-0000-0000-000067050000}"/>
    <cellStyle name="20 % – Zvýraznění6 7 2 2" xfId="13849" xr:uid="{9779508A-E494-4019-A137-07E279172679}"/>
    <cellStyle name="20 % – Zvýraznění6 7 2 3" xfId="11357" xr:uid="{E10EC6CC-C95D-49BA-BD6E-93D9D0D18FD3}"/>
    <cellStyle name="20 % – Zvýraznění6 7 3" xfId="6629" xr:uid="{00000000-0005-0000-0000-000068050000}"/>
    <cellStyle name="20 % – Zvýraznění6 7 3 2" xfId="12726" xr:uid="{ACDA6FC6-EF48-4D27-9B30-CCDEC5455F06}"/>
    <cellStyle name="20 % – Zvýraznění6 7 4" xfId="7281" xr:uid="{00000000-0005-0000-0000-000069050000}"/>
    <cellStyle name="20 % – Zvýraznění6 7 5" xfId="8191" xr:uid="{4343598C-A868-45BF-8762-B4D4FF2131A3}"/>
    <cellStyle name="20 % – Zvýraznění6 8" xfId="5162" xr:uid="{00000000-0005-0000-0000-00006A050000}"/>
    <cellStyle name="20 % – Zvýraznění6 8 2" xfId="6036" xr:uid="{00000000-0005-0000-0000-00006B050000}"/>
    <cellStyle name="20 % – Zvýraznění6 8 2 2" xfId="13933" xr:uid="{B1E878A1-AA13-49BC-A2E4-FE3DFEFA8212}"/>
    <cellStyle name="20 % – Zvýraznění6 8 2 3" xfId="11441" xr:uid="{2CA3A977-7A3F-4819-A5FC-B55757BAC5FE}"/>
    <cellStyle name="20 % – Zvýraznění6 8 3" xfId="6688" xr:uid="{00000000-0005-0000-0000-00006C050000}"/>
    <cellStyle name="20 % – Zvýraznění6 8 3 2" xfId="12810" xr:uid="{7CA8C61A-2FF4-4A7E-9E8F-C5D49A875956}"/>
    <cellStyle name="20 % – Zvýraznění6 8 4" xfId="7340" xr:uid="{00000000-0005-0000-0000-00006D050000}"/>
    <cellStyle name="20 % – Zvýraznění6 8 5" xfId="8275" xr:uid="{4B19B381-DEF2-4FD5-BADE-EA86992A9EB9}"/>
    <cellStyle name="20 % – Zvýraznění6 9" xfId="5234" xr:uid="{00000000-0005-0000-0000-00006E050000}"/>
    <cellStyle name="20 % – Zvýraznění6 9 2" xfId="6096" xr:uid="{00000000-0005-0000-0000-00006F050000}"/>
    <cellStyle name="20 % – Zvýraznění6 9 2 2" xfId="14016" xr:uid="{23F430CE-94A1-4177-B2D9-4B2814404DAA}"/>
    <cellStyle name="20 % – Zvýraznění6 9 2 3" xfId="11524" xr:uid="{69089BBE-EA2A-430A-875E-05B82CCE90F9}"/>
    <cellStyle name="20 % – Zvýraznění6 9 3" xfId="6748" xr:uid="{00000000-0005-0000-0000-000070050000}"/>
    <cellStyle name="20 % – Zvýraznění6 9 3 2" xfId="12893" xr:uid="{91311580-0C58-471D-ABA3-EF202900EE17}"/>
    <cellStyle name="20 % – Zvýraznění6 9 4" xfId="7400" xr:uid="{00000000-0005-0000-0000-000071050000}"/>
    <cellStyle name="20 % – Zvýraznění6 9 5" xfId="8378" xr:uid="{673AD56D-5311-4818-AE56-D700B012C6FA}"/>
    <cellStyle name="20% - Accent1" xfId="117" xr:uid="{00000000-0005-0000-0000-000072050000}"/>
    <cellStyle name="20% - Accent2" xfId="118" xr:uid="{00000000-0005-0000-0000-000073050000}"/>
    <cellStyle name="20% - Accent3" xfId="119" xr:uid="{00000000-0005-0000-0000-000074050000}"/>
    <cellStyle name="20% - Accent4" xfId="120" xr:uid="{00000000-0005-0000-0000-000075050000}"/>
    <cellStyle name="20% - Accent5" xfId="121" xr:uid="{00000000-0005-0000-0000-000076050000}"/>
    <cellStyle name="20% - Accent6" xfId="122" xr:uid="{00000000-0005-0000-0000-000077050000}"/>
    <cellStyle name="40 % – Zvýraznění 1" xfId="123" builtinId="31" customBuiltin="1"/>
    <cellStyle name="40 % – Zvýraznění 1 2" xfId="11106" xr:uid="{4288D0BC-769E-4E69-B999-D0D161D3D591}"/>
    <cellStyle name="40 % – Zvýraznění 1 2 2" xfId="13598" xr:uid="{0CBC8A60-EACF-4C81-8DE6-D2E3D0DE5C1D}"/>
    <cellStyle name="40 % – Zvýraznění 1 3" xfId="7909" xr:uid="{561AC589-8774-411C-930B-95EF257925A8}"/>
    <cellStyle name="40 % – Zvýraznění 1 4" xfId="12235" xr:uid="{999CDBB4-AF0D-4035-ABA3-E83261FD8909}"/>
    <cellStyle name="40 % – Zvýraznění 1 5" xfId="7646" xr:uid="{A2ABAAA1-FA26-4154-94CE-0436C366F409}"/>
    <cellStyle name="40 % – Zvýraznění 2" xfId="129" builtinId="35" customBuiltin="1"/>
    <cellStyle name="40 % – Zvýraznění 2 2" xfId="11107" xr:uid="{361296B6-9B32-42C7-89A9-6F19B9C5D8E3}"/>
    <cellStyle name="40 % – Zvýraznění 2 2 2" xfId="13599" xr:uid="{B60A581B-A09C-4D9D-86DC-F2F4475C0814}"/>
    <cellStyle name="40 % – Zvýraznění 2 3" xfId="7910" xr:uid="{6FF95EB1-69E9-44C1-B2AB-D5E23A9B8419}"/>
    <cellStyle name="40 % – Zvýraznění 2 4" xfId="12236" xr:uid="{83A4392E-CD3E-47AB-B95F-7E1B593A029D}"/>
    <cellStyle name="40 % – Zvýraznění 2 5" xfId="7647" xr:uid="{A283BEBF-0F2C-4D9B-95F6-093A3C26C3DB}"/>
    <cellStyle name="40 % – Zvýraznění 3" xfId="135" builtinId="39" customBuiltin="1"/>
    <cellStyle name="40 % – Zvýraznění 3 2" xfId="11108" xr:uid="{E9A65797-FAB9-4AC1-B341-533CB9E661C6}"/>
    <cellStyle name="40 % – Zvýraznění 3 2 2" xfId="13600" xr:uid="{26417BEF-34EB-48B0-AA3C-DB54DC1BA05E}"/>
    <cellStyle name="40 % – Zvýraznění 3 3" xfId="7911" xr:uid="{67C90D77-D587-4E11-A04C-3A510C65AFEC}"/>
    <cellStyle name="40 % – Zvýraznění 3 4" xfId="12237" xr:uid="{18E59A23-9492-442F-95FC-4D70EB4A8354}"/>
    <cellStyle name="40 % – Zvýraznění 3 5" xfId="7648" xr:uid="{B68BB1B1-0A39-4B69-8F65-45595FC865A5}"/>
    <cellStyle name="40 % – Zvýraznění 4" xfId="153" builtinId="43" customBuiltin="1"/>
    <cellStyle name="40 % – Zvýraznění 4 2" xfId="11118" xr:uid="{1FF19C27-5963-42D6-94A2-6E1A8CD70AED}"/>
    <cellStyle name="40 % – Zvýraznění 4 2 2" xfId="13610" xr:uid="{B471BDCC-446D-478D-B658-2315C7007242}"/>
    <cellStyle name="40 % – Zvýraznění 4 3" xfId="7912" xr:uid="{4A94F8E6-8642-4CFC-89EB-3CF5207A22EF}"/>
    <cellStyle name="40 % – Zvýraznění 4 4" xfId="12247" xr:uid="{B9BF1167-2967-4D2C-917A-B8C695D2234A}"/>
    <cellStyle name="40 % – Zvýraznění 4 5" xfId="7658" xr:uid="{5DA5BA41-9ED2-4AF8-8D94-AA91693BC084}"/>
    <cellStyle name="40 % – Zvýraznění 5" xfId="159" builtinId="47" customBuiltin="1"/>
    <cellStyle name="40 % – Zvýraznění 5 2" xfId="11119" xr:uid="{7403A677-1800-4B1E-9D25-A3DF62EBF633}"/>
    <cellStyle name="40 % – Zvýraznění 5 2 2" xfId="13611" xr:uid="{BD6E1EE9-9AD6-4B5D-A4AC-883C27A115A4}"/>
    <cellStyle name="40 % – Zvýraznění 5 3" xfId="7913" xr:uid="{3D4CD81A-BE78-4BB6-A116-2F14E5A3C8E9}"/>
    <cellStyle name="40 % – Zvýraznění 5 4" xfId="12248" xr:uid="{AB80CA19-B136-4D10-B50F-80AA7A2EA6B5}"/>
    <cellStyle name="40 % – Zvýraznění 5 5" xfId="7659" xr:uid="{761BDFE5-EC8C-4B62-ADD0-88E607791F6D}"/>
    <cellStyle name="40 % – Zvýraznění 6" xfId="165" builtinId="51" customBuiltin="1"/>
    <cellStyle name="40 % – Zvýraznění 6 2" xfId="11120" xr:uid="{779C94A4-C44A-4B92-B078-9A4FC0139203}"/>
    <cellStyle name="40 % – Zvýraznění 6 2 2" xfId="13612" xr:uid="{F266714F-A6F8-4A21-9C5D-33D008CCE791}"/>
    <cellStyle name="40 % – Zvýraznění 6 3" xfId="7914" xr:uid="{3600012E-CE5B-4440-932B-6EB900B4AF11}"/>
    <cellStyle name="40 % – Zvýraznění 6 4" xfId="12249" xr:uid="{4F9A2555-143B-4529-9027-DC909D697574}"/>
    <cellStyle name="40 % – Zvýraznění 6 5" xfId="7660" xr:uid="{3FBD6708-5D65-4680-988B-332BBA4D50C0}"/>
    <cellStyle name="40 % – Zvýraznění1 10" xfId="5337" xr:uid="{00000000-0005-0000-0000-000079050000}"/>
    <cellStyle name="40 % – Zvýraznění1 10 2" xfId="6153" xr:uid="{00000000-0005-0000-0000-00007A050000}"/>
    <cellStyle name="40 % – Zvýraznění1 10 2 2" xfId="14266" xr:uid="{F943EB4E-D71C-436E-8035-CC17DC49975B}"/>
    <cellStyle name="40 % – Zvýraznění1 10 2 3" xfId="11774" xr:uid="{C29B40E0-F519-41F7-BE2F-1A388926F982}"/>
    <cellStyle name="40 % – Zvýraznění1 10 3" xfId="6805" xr:uid="{00000000-0005-0000-0000-00007B050000}"/>
    <cellStyle name="40 % – Zvýraznění1 10 3 2" xfId="13143" xr:uid="{4788508D-ABA0-4288-AC86-485BE171C217}"/>
    <cellStyle name="40 % – Zvýraznění1 10 4" xfId="7457" xr:uid="{00000000-0005-0000-0000-00007C050000}"/>
    <cellStyle name="40 % – Zvýraznění1 10 5" xfId="10243" xr:uid="{6BF32B35-E2C0-491D-8EB8-B8074B451988}"/>
    <cellStyle name="40 % – Zvýraznění1 11" xfId="5602" xr:uid="{00000000-0005-0000-0000-00007D050000}"/>
    <cellStyle name="40 % – Zvýraznění1 11 2" xfId="6259" xr:uid="{00000000-0005-0000-0000-00007E050000}"/>
    <cellStyle name="40 % – Zvýraznění1 11 2 2" xfId="14513" xr:uid="{939195D6-98CA-4AA4-A669-7E400FB419EF}"/>
    <cellStyle name="40 % – Zvýraznění1 11 2 3" xfId="12021" xr:uid="{42A94781-AFC7-4FC2-879B-DA22483C5905}"/>
    <cellStyle name="40 % – Zvýraznění1 11 3" xfId="6911" xr:uid="{00000000-0005-0000-0000-00007F050000}"/>
    <cellStyle name="40 % – Zvýraznění1 11 3 2" xfId="13390" xr:uid="{EEE8AFB9-19E1-4E27-AE6D-400EB7ABFDB3}"/>
    <cellStyle name="40 % – Zvýraznění1 11 4" xfId="7563" xr:uid="{00000000-0005-0000-0000-000080050000}"/>
    <cellStyle name="40 % – Zvýraznění1 11 5" xfId="10896" xr:uid="{D4A663B5-390A-4641-9E36-5B631BE3FD42}"/>
    <cellStyle name="40 % – Zvýraznění1 12" xfId="5693" xr:uid="{00000000-0005-0000-0000-000081050000}"/>
    <cellStyle name="40 % – Zvýraznění1 13" xfId="6350" xr:uid="{00000000-0005-0000-0000-000082050000}"/>
    <cellStyle name="40 % – Zvýraznění1 14" xfId="7002" xr:uid="{00000000-0005-0000-0000-000083050000}"/>
    <cellStyle name="40 % – Zvýraznění1 2" xfId="124" xr:uid="{00000000-0005-0000-0000-000084050000}"/>
    <cellStyle name="40 % – Zvýraznění1 2 2" xfId="125" xr:uid="{00000000-0005-0000-0000-000085050000}"/>
    <cellStyle name="40 % – Zvýraznění1 2 3" xfId="126" xr:uid="{00000000-0005-0000-0000-000086050000}"/>
    <cellStyle name="40 % – Zvýraznění1 3" xfId="127" xr:uid="{00000000-0005-0000-0000-000087050000}"/>
    <cellStyle name="40 % – Zvýraznění1 4" xfId="128" xr:uid="{00000000-0005-0000-0000-000088050000}"/>
    <cellStyle name="40 % – Zvýraznění1 5" xfId="4639" xr:uid="{00000000-0005-0000-0000-000089050000}"/>
    <cellStyle name="40 % – Zvýraznění1 5 2" xfId="5747" xr:uid="{00000000-0005-0000-0000-00008A050000}"/>
    <cellStyle name="40 % – Zvýraznění1 5 2 2" xfId="11568" xr:uid="{ED2A6763-7057-4134-A028-577421A8F5E4}"/>
    <cellStyle name="40 % – Zvýraznění1 5 2 2 2" xfId="14060" xr:uid="{B95A666A-747C-415C-9EBA-E00182412714}"/>
    <cellStyle name="40 % – Zvýraznění1 5 2 3" xfId="12937" xr:uid="{0DC14D5E-8EA8-442F-996A-C59406E8560B}"/>
    <cellStyle name="40 % – Zvýraznění1 5 2 4" xfId="10006" xr:uid="{A8B1823E-F02E-4D5C-BA8A-AC1D96407196}"/>
    <cellStyle name="40 % – Zvýraznění1 5 3" xfId="6399" xr:uid="{00000000-0005-0000-0000-00008B050000}"/>
    <cellStyle name="40 % – Zvýraznění1 5 3 2" xfId="11815" xr:uid="{8E63BFE6-E1B5-48FF-BB30-AFDD631F2178}"/>
    <cellStyle name="40 % – Zvýraznění1 5 3 2 2" xfId="14307" xr:uid="{83149FC4-1E6A-4EAE-A502-2C9EA03FCD1D}"/>
    <cellStyle name="40 % – Zvýraznění1 5 3 3" xfId="13184" xr:uid="{A29FE634-10E7-47C8-8156-5D9AFFCE0BE4}"/>
    <cellStyle name="40 % – Zvýraznění1 5 3 4" xfId="10650" xr:uid="{F596839E-6A8B-4811-BA3C-9C37388E9A08}"/>
    <cellStyle name="40 % – Zvýraznění1 5 4" xfId="7051" xr:uid="{00000000-0005-0000-0000-00008C050000}"/>
    <cellStyle name="40 % – Zvýraznění1 5 4 2" xfId="12084" xr:uid="{BF9F4AA8-BF4B-4223-9294-EF2BACAC3F4E}"/>
    <cellStyle name="40 % – Zvýraznění1 5 4 2 2" xfId="14576" xr:uid="{21A9371F-680F-4065-9AFB-3666A0CD60BE}"/>
    <cellStyle name="40 % – Zvýraznění1 5 4 3" xfId="13453" xr:uid="{A7B16241-E65E-4B21-8407-FDC63B9BCC97}"/>
    <cellStyle name="40 % – Zvýraznění1 5 4 4" xfId="10961" xr:uid="{071C0CA9-BA0D-462A-B5EC-EA8D4B5BEC9A}"/>
    <cellStyle name="40 % – Zvýraznění1 5 5" xfId="11213" xr:uid="{E292ED3B-44D8-476E-887F-5646D040E62F}"/>
    <cellStyle name="40 % – Zvýraznění1 5 5 2" xfId="13705" xr:uid="{24922F4A-ADD8-41BD-A424-6FBFFFC45127}"/>
    <cellStyle name="40 % – Zvýraznění1 5 6" xfId="8047" xr:uid="{D5FE2FE6-F2A8-49AD-B11F-973368B5D969}"/>
    <cellStyle name="40 % – Zvýraznění1 5 6 2" xfId="12582" xr:uid="{92DB2B67-798A-4376-A8EB-18DF1C88CD46}"/>
    <cellStyle name="40 % – Zvýraznění1 5 7" xfId="12342" xr:uid="{A6C5DC93-9DD2-4A5C-B805-1C754C05683A}"/>
    <cellStyle name="40 % – Zvýraznění1 5 8" xfId="7755" xr:uid="{903DFC65-A923-4E45-AB60-88D263225E97}"/>
    <cellStyle name="40 % – Zvýraznění1 6" xfId="4796" xr:uid="{00000000-0005-0000-0000-00008D050000}"/>
    <cellStyle name="40 % – Zvýraznění1 6 2" xfId="5870" xr:uid="{00000000-0005-0000-0000-00008E050000}"/>
    <cellStyle name="40 % – Zvýraznění1 6 2 2" xfId="11691" xr:uid="{55FC30B8-3A78-4BB8-8C5C-EC01D9771F3B}"/>
    <cellStyle name="40 % – Zvýraznění1 6 2 2 2" xfId="14183" xr:uid="{F8B783A2-7AAB-49EC-BD3B-0F5CC22B1AEF}"/>
    <cellStyle name="40 % – Zvýraznění1 6 2 3" xfId="13060" xr:uid="{07C8289B-3800-4C72-B099-BB679F76DEC2}"/>
    <cellStyle name="40 % – Zvýraznění1 6 2 4" xfId="10160" xr:uid="{D27AE3BD-AA3C-414C-BB45-4F0B8DA64EF1}"/>
    <cellStyle name="40 % – Zvýraznění1 6 3" xfId="6522" xr:uid="{00000000-0005-0000-0000-00008F050000}"/>
    <cellStyle name="40 % – Zvýraznění1 6 3 2" xfId="11938" xr:uid="{A407FE9D-550B-4AFE-951B-76322C7AB489}"/>
    <cellStyle name="40 % – Zvýraznění1 6 3 2 2" xfId="14430" xr:uid="{2798CAF6-5249-481F-995D-1C24FD6660F8}"/>
    <cellStyle name="40 % – Zvýraznění1 6 3 3" xfId="13307" xr:uid="{99A3FF7E-42ED-4ABF-82C3-1C6D53A4E674}"/>
    <cellStyle name="40 % – Zvýraznění1 6 3 4" xfId="10807" xr:uid="{DCE21C23-692A-4303-9013-C14B23E49A3E}"/>
    <cellStyle name="40 % – Zvýraznění1 6 4" xfId="7174" xr:uid="{00000000-0005-0000-0000-000090050000}"/>
    <cellStyle name="40 % – Zvýraznění1 6 4 2" xfId="12150" xr:uid="{12F90239-A12D-4CDE-B5AE-520834AB66FF}"/>
    <cellStyle name="40 % – Zvýraznění1 6 4 2 2" xfId="14642" xr:uid="{91C4D564-1B8E-4074-BF37-5303CEC122C5}"/>
    <cellStyle name="40 % – Zvýraznění1 6 4 3" xfId="13519" xr:uid="{0B17F8BB-5DEB-43F4-A00E-A427F4BA1A96}"/>
    <cellStyle name="40 % – Zvýraznění1 6 4 4" xfId="11027" xr:uid="{BAE9E8C7-7073-4A4C-9B1C-D0CD2A3970DD}"/>
    <cellStyle name="40 % – Zvýraznění1 6 5" xfId="11279" xr:uid="{E27D3542-CE73-462C-AA31-49E809A52E81}"/>
    <cellStyle name="40 % – Zvýraznění1 6 5 2" xfId="13771" xr:uid="{945B486B-49EE-4B9F-8A0E-669E53D5C417}"/>
    <cellStyle name="40 % – Zvýraznění1 6 6" xfId="8113" xr:uid="{9284070B-AF27-48E6-ABDD-53C4595AC3B3}"/>
    <cellStyle name="40 % – Zvýraznění1 6 6 2" xfId="12648" xr:uid="{7C41F935-3AD0-4C62-845D-0BAC0B8DBA13}"/>
    <cellStyle name="40 % – Zvýraznění1 6 7" xfId="12408" xr:uid="{61393EAD-4009-4DCC-9CCC-CC679061BA52}"/>
    <cellStyle name="40 % – Zvýraznění1 6 8" xfId="7821" xr:uid="{6CA6267D-2868-46E3-BB64-E64B92D75158}"/>
    <cellStyle name="40 % – Zvýraznění1 7" xfId="5070" xr:uid="{00000000-0005-0000-0000-000091050000}"/>
    <cellStyle name="40 % – Zvýraznění1 7 2" xfId="5968" xr:uid="{00000000-0005-0000-0000-000092050000}"/>
    <cellStyle name="40 % – Zvýraznění1 7 2 2" xfId="13850" xr:uid="{A27F5821-D786-4F00-A1FE-8E62DEE1BB9A}"/>
    <cellStyle name="40 % – Zvýraznění1 7 2 3" xfId="11358" xr:uid="{CF3948F3-2127-4BB9-BAF7-305FE8BCEC85}"/>
    <cellStyle name="40 % – Zvýraznění1 7 3" xfId="6620" xr:uid="{00000000-0005-0000-0000-000093050000}"/>
    <cellStyle name="40 % – Zvýraznění1 7 3 2" xfId="12727" xr:uid="{7FEBC00C-42E3-4B01-8B10-0BCE4FDAFF10}"/>
    <cellStyle name="40 % – Zvýraznění1 7 4" xfId="7272" xr:uid="{00000000-0005-0000-0000-000094050000}"/>
    <cellStyle name="40 % – Zvýraznění1 7 5" xfId="8192" xr:uid="{161AE861-4A52-4E62-9ED4-650629708FFC}"/>
    <cellStyle name="40 % – Zvýraznění1 8" xfId="5153" xr:uid="{00000000-0005-0000-0000-000095050000}"/>
    <cellStyle name="40 % – Zvýraznění1 8 2" xfId="6027" xr:uid="{00000000-0005-0000-0000-000096050000}"/>
    <cellStyle name="40 % – Zvýraznění1 8 2 2" xfId="13934" xr:uid="{6523D527-C4A6-4E1B-A3F7-F0D7CA976121}"/>
    <cellStyle name="40 % – Zvýraznění1 8 2 3" xfId="11442" xr:uid="{C2669F4B-E8CD-4F83-A93B-270851DA408D}"/>
    <cellStyle name="40 % – Zvýraznění1 8 3" xfId="6679" xr:uid="{00000000-0005-0000-0000-000097050000}"/>
    <cellStyle name="40 % – Zvýraznění1 8 3 2" xfId="12811" xr:uid="{E86DFDF9-D3BC-43A3-8F83-C82E4A779C58}"/>
    <cellStyle name="40 % – Zvýraznění1 8 4" xfId="7331" xr:uid="{00000000-0005-0000-0000-000098050000}"/>
    <cellStyle name="40 % – Zvýraznění1 8 5" xfId="8276" xr:uid="{1858DA75-8FE5-4AC6-84F5-A78B37083D0B}"/>
    <cellStyle name="40 % – Zvýraznění1 9" xfId="5225" xr:uid="{00000000-0005-0000-0000-000099050000}"/>
    <cellStyle name="40 % – Zvýraznění1 9 2" xfId="6087" xr:uid="{00000000-0005-0000-0000-00009A050000}"/>
    <cellStyle name="40 % – Zvýraznění1 9 2 2" xfId="14017" xr:uid="{F2EB273C-84C9-4566-8EA1-04CD37E41BDF}"/>
    <cellStyle name="40 % – Zvýraznění1 9 2 3" xfId="11525" xr:uid="{9749446D-4513-4631-B1E3-75FCE6B67A34}"/>
    <cellStyle name="40 % – Zvýraznění1 9 3" xfId="6739" xr:uid="{00000000-0005-0000-0000-00009B050000}"/>
    <cellStyle name="40 % – Zvýraznění1 9 3 2" xfId="12894" xr:uid="{B0EE8644-1B36-4ACA-8B6E-8C12AD62F444}"/>
    <cellStyle name="40 % – Zvýraznění1 9 4" xfId="7391" xr:uid="{00000000-0005-0000-0000-00009C050000}"/>
    <cellStyle name="40 % – Zvýraznění1 9 5" xfId="8382" xr:uid="{C7B75F01-5010-4776-AAED-46A482ED5233}"/>
    <cellStyle name="40 % – Zvýraznění2 10" xfId="5339" xr:uid="{00000000-0005-0000-0000-00009E050000}"/>
    <cellStyle name="40 % – Zvýraznění2 10 2" xfId="6155" xr:uid="{00000000-0005-0000-0000-00009F050000}"/>
    <cellStyle name="40 % – Zvýraznění2 10 2 2" xfId="14267" xr:uid="{0DAA3F03-AFE1-40C6-9A51-5DE23BEE6D88}"/>
    <cellStyle name="40 % – Zvýraznění2 10 2 3" xfId="11775" xr:uid="{F46FA28A-727A-4398-9822-3C18875E9396}"/>
    <cellStyle name="40 % – Zvýraznění2 10 3" xfId="6807" xr:uid="{00000000-0005-0000-0000-0000A0050000}"/>
    <cellStyle name="40 % – Zvýraznění2 10 3 2" xfId="13144" xr:uid="{92BA0495-9946-41E5-8D78-A89C3880DACB}"/>
    <cellStyle name="40 % – Zvýraznění2 10 4" xfId="7459" xr:uid="{00000000-0005-0000-0000-0000A1050000}"/>
    <cellStyle name="40 % – Zvýraznění2 10 5" xfId="10244" xr:uid="{DB8F4FF4-6E95-418F-845A-656007094E05}"/>
    <cellStyle name="40 % – Zvýraznění2 11" xfId="5603" xr:uid="{00000000-0005-0000-0000-0000A2050000}"/>
    <cellStyle name="40 % – Zvýraznění2 11 2" xfId="6260" xr:uid="{00000000-0005-0000-0000-0000A3050000}"/>
    <cellStyle name="40 % – Zvýraznění2 11 2 2" xfId="14514" xr:uid="{2EEECB16-4808-4E32-8768-B2C8FA38525B}"/>
    <cellStyle name="40 % – Zvýraznění2 11 2 3" xfId="12022" xr:uid="{1567AF5A-2047-4FFA-9C8A-5B9BA2C7660A}"/>
    <cellStyle name="40 % – Zvýraznění2 11 3" xfId="6912" xr:uid="{00000000-0005-0000-0000-0000A4050000}"/>
    <cellStyle name="40 % – Zvýraznění2 11 3 2" xfId="13391" xr:uid="{CD82A9A4-EDC6-4923-9061-B5A3941834AB}"/>
    <cellStyle name="40 % – Zvýraznění2 11 4" xfId="7564" xr:uid="{00000000-0005-0000-0000-0000A5050000}"/>
    <cellStyle name="40 % – Zvýraznění2 11 5" xfId="10897" xr:uid="{B3135191-6C1A-4466-B786-934829EE4DD7}"/>
    <cellStyle name="40 % – Zvýraznění2 12" xfId="5694" xr:uid="{00000000-0005-0000-0000-0000A6050000}"/>
    <cellStyle name="40 % – Zvýraznění2 13" xfId="6351" xr:uid="{00000000-0005-0000-0000-0000A7050000}"/>
    <cellStyle name="40 % – Zvýraznění2 14" xfId="7003" xr:uid="{00000000-0005-0000-0000-0000A8050000}"/>
    <cellStyle name="40 % – Zvýraznění2 2" xfId="130" xr:uid="{00000000-0005-0000-0000-0000A9050000}"/>
    <cellStyle name="40 % – Zvýraznění2 2 2" xfId="131" xr:uid="{00000000-0005-0000-0000-0000AA050000}"/>
    <cellStyle name="40 % – Zvýraznění2 2 3" xfId="132" xr:uid="{00000000-0005-0000-0000-0000AB050000}"/>
    <cellStyle name="40 % – Zvýraznění2 3" xfId="133" xr:uid="{00000000-0005-0000-0000-0000AC050000}"/>
    <cellStyle name="40 % – Zvýraznění2 4" xfId="134" xr:uid="{00000000-0005-0000-0000-0000AD050000}"/>
    <cellStyle name="40 % – Zvýraznění2 5" xfId="4649" xr:uid="{00000000-0005-0000-0000-0000AE050000}"/>
    <cellStyle name="40 % – Zvýraznění2 5 2" xfId="5757" xr:uid="{00000000-0005-0000-0000-0000AF050000}"/>
    <cellStyle name="40 % – Zvýraznění2 5 2 2" xfId="11578" xr:uid="{7F43B21B-0342-41CD-B205-CC639FDBF374}"/>
    <cellStyle name="40 % – Zvýraznění2 5 2 2 2" xfId="14070" xr:uid="{5D2677B5-D004-412D-9870-DF7EAB4CC369}"/>
    <cellStyle name="40 % – Zvýraznění2 5 2 3" xfId="12947" xr:uid="{08B6A690-C1A1-4AEC-A65B-C7E685501C20}"/>
    <cellStyle name="40 % – Zvýraznění2 5 2 4" xfId="10016" xr:uid="{FAB7F374-8632-4994-BA3F-DA62CFBE7A5D}"/>
    <cellStyle name="40 % – Zvýraznění2 5 3" xfId="6409" xr:uid="{00000000-0005-0000-0000-0000B0050000}"/>
    <cellStyle name="40 % – Zvýraznění2 5 3 2" xfId="11825" xr:uid="{F3FC30A8-0D41-45DC-A378-7AC16176EE62}"/>
    <cellStyle name="40 % – Zvýraznění2 5 3 2 2" xfId="14317" xr:uid="{2A3F4889-9952-4EB4-8929-F506B2A6D877}"/>
    <cellStyle name="40 % – Zvýraznění2 5 3 3" xfId="13194" xr:uid="{622FA1D5-3B0A-4D34-851C-6FCDF82A3C13}"/>
    <cellStyle name="40 % – Zvýraznění2 5 3 4" xfId="10660" xr:uid="{F4CC586D-93CF-4D25-9615-6740BFEEE86A}"/>
    <cellStyle name="40 % – Zvýraznění2 5 4" xfId="7061" xr:uid="{00000000-0005-0000-0000-0000B1050000}"/>
    <cellStyle name="40 % – Zvýraznění2 5 4 2" xfId="12085" xr:uid="{0DAC44CE-45AB-4B6A-B635-59FFFF2390A7}"/>
    <cellStyle name="40 % – Zvýraznění2 5 4 2 2" xfId="14577" xr:uid="{D85BBBD4-5D8D-4F52-96D7-E365131649F2}"/>
    <cellStyle name="40 % – Zvýraznění2 5 4 3" xfId="13454" xr:uid="{BFA32B2A-96DB-4431-8EEA-D99DB5A0AFB3}"/>
    <cellStyle name="40 % – Zvýraznění2 5 4 4" xfId="10962" xr:uid="{786649AA-0E1E-499E-BABF-A75AA0682557}"/>
    <cellStyle name="40 % – Zvýraznění2 5 5" xfId="11214" xr:uid="{4C88BAF2-5D1C-480C-A0AD-C57DFBA0684E}"/>
    <cellStyle name="40 % – Zvýraznění2 5 5 2" xfId="13706" xr:uid="{85FB4DE0-4713-413D-BA85-B674DDFC3978}"/>
    <cellStyle name="40 % – Zvýraznění2 5 6" xfId="8048" xr:uid="{7A28827C-29E6-4979-8167-2059CEFA169D}"/>
    <cellStyle name="40 % – Zvýraznění2 5 6 2" xfId="12583" xr:uid="{E5F49856-0D9F-43C1-AE1B-D2C783B82556}"/>
    <cellStyle name="40 % – Zvýraznění2 5 7" xfId="12343" xr:uid="{01FF7634-61A3-45C7-9CC9-6C5A37ECB172}"/>
    <cellStyle name="40 % – Zvýraznění2 5 8" xfId="7756" xr:uid="{7BB818E9-2AE9-4880-BD0F-20676F03A22E}"/>
    <cellStyle name="40 % – Zvýraznění2 6" xfId="4797" xr:uid="{00000000-0005-0000-0000-0000B2050000}"/>
    <cellStyle name="40 % – Zvýraznění2 6 2" xfId="5871" xr:uid="{00000000-0005-0000-0000-0000B3050000}"/>
    <cellStyle name="40 % – Zvýraznění2 6 2 2" xfId="11692" xr:uid="{F81EE258-535E-4D30-ADF2-BCCA197CE241}"/>
    <cellStyle name="40 % – Zvýraznění2 6 2 2 2" xfId="14184" xr:uid="{9E0DF852-990B-457B-9E77-930A9DE188A9}"/>
    <cellStyle name="40 % – Zvýraznění2 6 2 3" xfId="13061" xr:uid="{DED709B9-F7E1-4F1C-805F-8FC394BBA1D8}"/>
    <cellStyle name="40 % – Zvýraznění2 6 2 4" xfId="10161" xr:uid="{2147FED2-570E-4E3B-8E7C-F29D59599471}"/>
    <cellStyle name="40 % – Zvýraznění2 6 3" xfId="6523" xr:uid="{00000000-0005-0000-0000-0000B4050000}"/>
    <cellStyle name="40 % – Zvýraznění2 6 3 2" xfId="11939" xr:uid="{4912E835-B597-448E-906E-267BA0ECC0CC}"/>
    <cellStyle name="40 % – Zvýraznění2 6 3 2 2" xfId="14431" xr:uid="{07880481-50FD-4C89-AFAE-3A3D46B9C08F}"/>
    <cellStyle name="40 % – Zvýraznění2 6 3 3" xfId="13308" xr:uid="{4C880FE5-29F4-4896-B86A-A7D768337134}"/>
    <cellStyle name="40 % – Zvýraznění2 6 3 4" xfId="10808" xr:uid="{225A9ED8-A1AC-4BB1-BFF0-9C460FDC654A}"/>
    <cellStyle name="40 % – Zvýraznění2 6 4" xfId="7175" xr:uid="{00000000-0005-0000-0000-0000B5050000}"/>
    <cellStyle name="40 % – Zvýraznění2 6 4 2" xfId="12151" xr:uid="{F9BC7D26-BDD5-4DF7-91C0-6EC78D0EF81D}"/>
    <cellStyle name="40 % – Zvýraznění2 6 4 2 2" xfId="14643" xr:uid="{A7A466BD-8FAC-4564-9D78-B77C7D3E5CA4}"/>
    <cellStyle name="40 % – Zvýraznění2 6 4 3" xfId="13520" xr:uid="{EB84CD85-1332-4B5B-B643-8771AF559F21}"/>
    <cellStyle name="40 % – Zvýraznění2 6 4 4" xfId="11028" xr:uid="{093C9F84-B008-447C-967E-A28D8BE40F88}"/>
    <cellStyle name="40 % – Zvýraznění2 6 5" xfId="11280" xr:uid="{CE7F1755-CAF8-4A72-9B48-2ECC2D8E5191}"/>
    <cellStyle name="40 % – Zvýraznění2 6 5 2" xfId="13772" xr:uid="{7823D65D-943C-46B6-B312-8B352855081E}"/>
    <cellStyle name="40 % – Zvýraznění2 6 6" xfId="8114" xr:uid="{691C0BA6-2250-4DB8-BE9F-30007CDF15BA}"/>
    <cellStyle name="40 % – Zvýraznění2 6 6 2" xfId="12649" xr:uid="{07A0D1B8-E99A-4064-A719-4406AAB7C285}"/>
    <cellStyle name="40 % – Zvýraznění2 6 7" xfId="12409" xr:uid="{19300DC4-CAE2-4799-A9C4-11FBFB6C8A01}"/>
    <cellStyle name="40 % – Zvýraznění2 6 8" xfId="7822" xr:uid="{C0257209-BE98-4221-A6B6-0CBDF49AD172}"/>
    <cellStyle name="40 % – Zvýraznění2 7" xfId="5072" xr:uid="{00000000-0005-0000-0000-0000B6050000}"/>
    <cellStyle name="40 % – Zvýraznění2 7 2" xfId="5970" xr:uid="{00000000-0005-0000-0000-0000B7050000}"/>
    <cellStyle name="40 % – Zvýraznění2 7 2 2" xfId="13851" xr:uid="{50E213A5-1FE4-47AA-AE6B-542803D47F4C}"/>
    <cellStyle name="40 % – Zvýraznění2 7 2 3" xfId="11359" xr:uid="{7BB16010-C238-4DBA-A756-4CB0FD863BEB}"/>
    <cellStyle name="40 % – Zvýraznění2 7 3" xfId="6622" xr:uid="{00000000-0005-0000-0000-0000B8050000}"/>
    <cellStyle name="40 % – Zvýraznění2 7 3 2" xfId="12728" xr:uid="{6A893ABA-C830-4C7B-86A3-01F467BF96ED}"/>
    <cellStyle name="40 % – Zvýraznění2 7 4" xfId="7274" xr:uid="{00000000-0005-0000-0000-0000B9050000}"/>
    <cellStyle name="40 % – Zvýraznění2 7 5" xfId="8193" xr:uid="{57339844-1876-493E-928A-374D7BA7DCE3}"/>
    <cellStyle name="40 % – Zvýraznění2 8" xfId="5155" xr:uid="{00000000-0005-0000-0000-0000BA050000}"/>
    <cellStyle name="40 % – Zvýraznění2 8 2" xfId="6029" xr:uid="{00000000-0005-0000-0000-0000BB050000}"/>
    <cellStyle name="40 % – Zvýraznění2 8 2 2" xfId="13935" xr:uid="{EF6C8E8C-4708-4C9B-AFA2-9BA7BC7DF3E9}"/>
    <cellStyle name="40 % – Zvýraznění2 8 2 3" xfId="11443" xr:uid="{173C6C7C-18A7-4D7F-9947-5B59EB11645C}"/>
    <cellStyle name="40 % – Zvýraznění2 8 3" xfId="6681" xr:uid="{00000000-0005-0000-0000-0000BC050000}"/>
    <cellStyle name="40 % – Zvýraznění2 8 3 2" xfId="12812" xr:uid="{06EED16B-684F-4755-821E-EC81B792DF3B}"/>
    <cellStyle name="40 % – Zvýraznění2 8 4" xfId="7333" xr:uid="{00000000-0005-0000-0000-0000BD050000}"/>
    <cellStyle name="40 % – Zvýraznění2 8 5" xfId="8277" xr:uid="{F223FFAD-CAE8-4E2B-A478-0B3CD621390C}"/>
    <cellStyle name="40 % – Zvýraznění2 9" xfId="5227" xr:uid="{00000000-0005-0000-0000-0000BE050000}"/>
    <cellStyle name="40 % – Zvýraznění2 9 2" xfId="6089" xr:uid="{00000000-0005-0000-0000-0000BF050000}"/>
    <cellStyle name="40 % – Zvýraznění2 9 2 2" xfId="14018" xr:uid="{BFB2F096-C97C-4FCE-A184-AB74CB936086}"/>
    <cellStyle name="40 % – Zvýraznění2 9 2 3" xfId="11526" xr:uid="{6AC2CB43-FE12-4A97-B20D-C64B4DFCB5FF}"/>
    <cellStyle name="40 % – Zvýraznění2 9 3" xfId="6741" xr:uid="{00000000-0005-0000-0000-0000C0050000}"/>
    <cellStyle name="40 % – Zvýraznění2 9 3 2" xfId="12895" xr:uid="{30681D41-DC89-4032-ADB3-5C0154BA5BA0}"/>
    <cellStyle name="40 % – Zvýraznění2 9 4" xfId="7393" xr:uid="{00000000-0005-0000-0000-0000C1050000}"/>
    <cellStyle name="40 % – Zvýraznění2 9 5" xfId="8385" xr:uid="{82431C10-1FF5-4A1E-A879-57A8EC3A6EB2}"/>
    <cellStyle name="40 % – Zvýraznění3 10" xfId="5074" xr:uid="{00000000-0005-0000-0000-0000C3050000}"/>
    <cellStyle name="40 % – Zvýraznění3 10 2" xfId="5972" xr:uid="{00000000-0005-0000-0000-0000C4050000}"/>
    <cellStyle name="40 % – Zvýraznění3 10 2 2" xfId="13936" xr:uid="{CEBEAD0A-7991-420B-90E0-C48A94CEDCDE}"/>
    <cellStyle name="40 % – Zvýraznění3 10 2 3" xfId="11444" xr:uid="{E6501DFD-FFDA-4A08-A14C-DE89A1F52741}"/>
    <cellStyle name="40 % – Zvýraznění3 10 3" xfId="6624" xr:uid="{00000000-0005-0000-0000-0000C5050000}"/>
    <cellStyle name="40 % – Zvýraznění3 10 3 2" xfId="12813" xr:uid="{BB313C79-3B83-4F92-B2D0-E6C87B306039}"/>
    <cellStyle name="40 % – Zvýraznění3 10 4" xfId="7276" xr:uid="{00000000-0005-0000-0000-0000C6050000}"/>
    <cellStyle name="40 % – Zvýraznění3 10 5" xfId="8278" xr:uid="{886F696E-8866-4A60-8BA2-90DD72F05D70}"/>
    <cellStyle name="40 % – Zvýraznění3 11" xfId="5157" xr:uid="{00000000-0005-0000-0000-0000C7050000}"/>
    <cellStyle name="40 % – Zvýraznění3 11 2" xfId="6031" xr:uid="{00000000-0005-0000-0000-0000C8050000}"/>
    <cellStyle name="40 % – Zvýraznění3 11 2 2" xfId="14019" xr:uid="{F7173534-9A58-4768-82A8-4DA68DE16519}"/>
    <cellStyle name="40 % – Zvýraznění3 11 2 3" xfId="11527" xr:uid="{2A236B58-FB1D-412A-A673-668DAD81568D}"/>
    <cellStyle name="40 % – Zvýraznění3 11 3" xfId="6683" xr:uid="{00000000-0005-0000-0000-0000C9050000}"/>
    <cellStyle name="40 % – Zvýraznění3 11 3 2" xfId="12896" xr:uid="{F3758F38-2BBE-4240-8149-9C8B7E66C9DF}"/>
    <cellStyle name="40 % – Zvýraznění3 11 4" xfId="7335" xr:uid="{00000000-0005-0000-0000-0000CA050000}"/>
    <cellStyle name="40 % – Zvýraznění3 11 5" xfId="8387" xr:uid="{F631D308-898E-4D73-9184-045969E7CDD0}"/>
    <cellStyle name="40 % – Zvýraznění3 12" xfId="5229" xr:uid="{00000000-0005-0000-0000-0000CB050000}"/>
    <cellStyle name="40 % – Zvýraznění3 12 2" xfId="6091" xr:uid="{00000000-0005-0000-0000-0000CC050000}"/>
    <cellStyle name="40 % – Zvýraznění3 12 2 2" xfId="14268" xr:uid="{F6FCDB33-414A-4AC1-816D-A26A2F4CAA15}"/>
    <cellStyle name="40 % – Zvýraznění3 12 2 3" xfId="11776" xr:uid="{A6E611CD-7892-45B9-9AA8-87D628C23440}"/>
    <cellStyle name="40 % – Zvýraznění3 12 3" xfId="6743" xr:uid="{00000000-0005-0000-0000-0000CD050000}"/>
    <cellStyle name="40 % – Zvýraznění3 12 3 2" xfId="13145" xr:uid="{DC5A9A48-109D-4017-A247-0B3B34CB70D9}"/>
    <cellStyle name="40 % – Zvýraznění3 12 4" xfId="7395" xr:uid="{00000000-0005-0000-0000-0000CE050000}"/>
    <cellStyle name="40 % – Zvýraznění3 12 5" xfId="10245" xr:uid="{F31909E3-C940-4916-B5A1-A484A9BC77F5}"/>
    <cellStyle name="40 % – Zvýraznění3 13" xfId="5341" xr:uid="{00000000-0005-0000-0000-0000CF050000}"/>
    <cellStyle name="40 % – Zvýraznění3 13 2" xfId="6157" xr:uid="{00000000-0005-0000-0000-0000D0050000}"/>
    <cellStyle name="40 % – Zvýraznění3 13 2 2" xfId="14515" xr:uid="{0663FAE1-89C4-450E-87BD-7FAC231ACBBF}"/>
    <cellStyle name="40 % – Zvýraznění3 13 2 3" xfId="12023" xr:uid="{2F62D67A-4BB6-4613-83E5-411BEEB1180B}"/>
    <cellStyle name="40 % – Zvýraznění3 13 3" xfId="6809" xr:uid="{00000000-0005-0000-0000-0000D1050000}"/>
    <cellStyle name="40 % – Zvýraznění3 13 3 2" xfId="13392" xr:uid="{298A4AFF-817F-4B9F-9192-43483C2042DD}"/>
    <cellStyle name="40 % – Zvýraznění3 13 4" xfId="7461" xr:uid="{00000000-0005-0000-0000-0000D2050000}"/>
    <cellStyle name="40 % – Zvýraznění3 13 5" xfId="10898" xr:uid="{BC65C85B-FA54-4051-9667-B3C2F43F21D6}"/>
    <cellStyle name="40 % – Zvýraznění3 14" xfId="5604" xr:uid="{00000000-0005-0000-0000-0000D3050000}"/>
    <cellStyle name="40 % – Zvýraznění3 14 2" xfId="6261" xr:uid="{00000000-0005-0000-0000-0000D4050000}"/>
    <cellStyle name="40 % – Zvýraznění3 14 3" xfId="6913" xr:uid="{00000000-0005-0000-0000-0000D5050000}"/>
    <cellStyle name="40 % – Zvýraznění3 14 4" xfId="7565" xr:uid="{00000000-0005-0000-0000-0000D6050000}"/>
    <cellStyle name="40 % – Zvýraznění3 15" xfId="5695" xr:uid="{00000000-0005-0000-0000-0000D7050000}"/>
    <cellStyle name="40 % – Zvýraznění3 16" xfId="6352" xr:uid="{00000000-0005-0000-0000-0000D8050000}"/>
    <cellStyle name="40 % – Zvýraznění3 17" xfId="7004" xr:uid="{00000000-0005-0000-0000-0000D9050000}"/>
    <cellStyle name="40 % – Zvýraznění3 2" xfId="136" xr:uid="{00000000-0005-0000-0000-0000DA050000}"/>
    <cellStyle name="40 % – Zvýraznění3 2 10" xfId="5188" xr:uid="{00000000-0005-0000-0000-0000DB050000}"/>
    <cellStyle name="40 % – Zvýraznění3 2 10 2" xfId="6062" xr:uid="{00000000-0005-0000-0000-0000DC050000}"/>
    <cellStyle name="40 % – Zvýraznění3 2 10 2 2" xfId="14269" xr:uid="{14A84A5E-544B-479F-95A3-24DE00B20E03}"/>
    <cellStyle name="40 % – Zvýraznění3 2 10 2 3" xfId="11777" xr:uid="{7F838318-2B10-45CC-A3A2-21E8F705DE38}"/>
    <cellStyle name="40 % – Zvýraznění3 2 10 3" xfId="6714" xr:uid="{00000000-0005-0000-0000-0000DD050000}"/>
    <cellStyle name="40 % – Zvýraznění3 2 10 3 2" xfId="13146" xr:uid="{3EA7F544-575A-406C-83BA-3BDB154AC302}"/>
    <cellStyle name="40 % – Zvýraznění3 2 10 4" xfId="7366" xr:uid="{00000000-0005-0000-0000-0000DE050000}"/>
    <cellStyle name="40 % – Zvýraznění3 2 10 5" xfId="10246" xr:uid="{A2427977-15BA-4906-AE35-C593A74E2353}"/>
    <cellStyle name="40 % – Zvýraznění3 2 11" xfId="5261" xr:uid="{00000000-0005-0000-0000-0000DF050000}"/>
    <cellStyle name="40 % – Zvýraznění3 2 11 2" xfId="6122" xr:uid="{00000000-0005-0000-0000-0000E0050000}"/>
    <cellStyle name="40 % – Zvýraznění3 2 11 2 2" xfId="14516" xr:uid="{8CBFE93F-C24B-4729-92C8-D17B63AF4347}"/>
    <cellStyle name="40 % – Zvýraznění3 2 11 2 3" xfId="12024" xr:uid="{9383429E-ED1C-48FE-86D0-E7799E01CAFF}"/>
    <cellStyle name="40 % – Zvýraznění3 2 11 3" xfId="6774" xr:uid="{00000000-0005-0000-0000-0000E1050000}"/>
    <cellStyle name="40 % – Zvýraznění3 2 11 3 2" xfId="13393" xr:uid="{454EC3C8-A15C-4FD2-B60B-FD8EF7006F93}"/>
    <cellStyle name="40 % – Zvýraznění3 2 11 4" xfId="7426" xr:uid="{00000000-0005-0000-0000-0000E2050000}"/>
    <cellStyle name="40 % – Zvýraznění3 2 11 5" xfId="10899" xr:uid="{BD4F6FCB-9793-44F7-9D31-C33655BA2CD4}"/>
    <cellStyle name="40 % – Zvýraznění3 2 12" xfId="5373" xr:uid="{00000000-0005-0000-0000-0000E3050000}"/>
    <cellStyle name="40 % – Zvýraznění3 2 12 2" xfId="6188" xr:uid="{00000000-0005-0000-0000-0000E4050000}"/>
    <cellStyle name="40 % – Zvýraznění3 2 12 2 2" xfId="13601" xr:uid="{AA42079E-627B-46BB-8752-CAFB8BAAD428}"/>
    <cellStyle name="40 % – Zvýraznění3 2 12 3" xfId="6840" xr:uid="{00000000-0005-0000-0000-0000E5050000}"/>
    <cellStyle name="40 % – Zvýraznění3 2 12 4" xfId="7492" xr:uid="{00000000-0005-0000-0000-0000E6050000}"/>
    <cellStyle name="40 % – Zvýraznění3 2 12 5" xfId="11109" xr:uid="{7831D25E-5A83-42EC-9212-1D4739F6DB11}"/>
    <cellStyle name="40 % – Zvýraznění3 2 13" xfId="5605" xr:uid="{00000000-0005-0000-0000-0000E7050000}"/>
    <cellStyle name="40 % – Zvýraznění3 2 13 2" xfId="6262" xr:uid="{00000000-0005-0000-0000-0000E8050000}"/>
    <cellStyle name="40 % – Zvýraznění3 2 13 2 2" xfId="12481" xr:uid="{5832796D-582C-4DC9-A86C-A502AB7B6B41}"/>
    <cellStyle name="40 % – Zvýraznění3 2 13 3" xfId="6914" xr:uid="{00000000-0005-0000-0000-0000E9050000}"/>
    <cellStyle name="40 % – Zvýraznění3 2 13 4" xfId="7566" xr:uid="{00000000-0005-0000-0000-0000EA050000}"/>
    <cellStyle name="40 % – Zvýraznění3 2 13 5" xfId="7900" xr:uid="{362171A6-2E02-4D40-9700-7C4DA46EC07B}"/>
    <cellStyle name="40 % – Zvýraznění3 2 14" xfId="5696" xr:uid="{00000000-0005-0000-0000-0000EB050000}"/>
    <cellStyle name="40 % – Zvýraznění3 2 14 2" xfId="12238" xr:uid="{FE990F87-C5F2-47F5-8777-848D2CAD45E3}"/>
    <cellStyle name="40 % – Zvýraznění3 2 15" xfId="6353" xr:uid="{00000000-0005-0000-0000-0000EC050000}"/>
    <cellStyle name="40 % – Zvýraznění3 2 16" xfId="7005" xr:uid="{00000000-0005-0000-0000-0000ED050000}"/>
    <cellStyle name="40 % – Zvýraznění3 2 17" xfId="7649" xr:uid="{E96B9B9B-CC3E-4E9C-80BC-F9229CD1A00D}"/>
    <cellStyle name="40 % – Zvýraznění3 2 2" xfId="137" xr:uid="{00000000-0005-0000-0000-0000EE050000}"/>
    <cellStyle name="40 % – Zvýraznění3 2 3" xfId="138" xr:uid="{00000000-0005-0000-0000-0000EF050000}"/>
    <cellStyle name="40 % – Zvýraznění3 2 3 10" xfId="5697" xr:uid="{00000000-0005-0000-0000-0000F0050000}"/>
    <cellStyle name="40 % – Zvýraznění3 2 3 10 2" xfId="12482" xr:uid="{C22C4C2A-88F2-499A-A7D6-3632410B69F2}"/>
    <cellStyle name="40 % – Zvýraznění3 2 3 10 3" xfId="7901" xr:uid="{DA522E86-3806-4428-964E-53A0ACD62528}"/>
    <cellStyle name="40 % – Zvýraznění3 2 3 11" xfId="6354" xr:uid="{00000000-0005-0000-0000-0000F1050000}"/>
    <cellStyle name="40 % – Zvýraznění3 2 3 11 2" xfId="12239" xr:uid="{E24D5C43-6AB1-4949-8919-32F7CA3AF55E}"/>
    <cellStyle name="40 % – Zvýraznění3 2 3 12" xfId="7006" xr:uid="{00000000-0005-0000-0000-0000F2050000}"/>
    <cellStyle name="40 % – Zvýraznění3 2 3 13" xfId="7650" xr:uid="{F79CF457-E3E4-423C-A0D4-4D27EDC03A3F}"/>
    <cellStyle name="40 % – Zvýraznění3 2 3 2" xfId="139" xr:uid="{00000000-0005-0000-0000-0000F3050000}"/>
    <cellStyle name="40 % – Zvýraznění3 2 3 2 2" xfId="4679" xr:uid="{00000000-0005-0000-0000-0000F4050000}"/>
    <cellStyle name="40 % – Zvýraznění3 2 3 2 2 2" xfId="5787" xr:uid="{00000000-0005-0000-0000-0000F5050000}"/>
    <cellStyle name="40 % – Zvýraznění3 2 3 2 2 2 2" xfId="14100" xr:uid="{B7A849A1-EDD8-4A2D-A233-675265A32F85}"/>
    <cellStyle name="40 % – Zvýraznění3 2 3 2 2 2 3" xfId="11608" xr:uid="{998A7405-D0C5-44B8-A6A0-1556F53A901D}"/>
    <cellStyle name="40 % – Zvýraznění3 2 3 2 2 3" xfId="6439" xr:uid="{00000000-0005-0000-0000-0000F6050000}"/>
    <cellStyle name="40 % – Zvýraznění3 2 3 2 2 3 2" xfId="12977" xr:uid="{65FFF6D1-962F-4FF3-A7A9-246AD939D27F}"/>
    <cellStyle name="40 % – Zvýraznění3 2 3 2 2 4" xfId="7091" xr:uid="{00000000-0005-0000-0000-0000F7050000}"/>
    <cellStyle name="40 % – Zvýraznění3 2 3 2 2 5" xfId="10046" xr:uid="{59FEE548-F319-4D89-89DB-D2CDA476483A}"/>
    <cellStyle name="40 % – Zvýraznění3 2 3 2 3" xfId="5698" xr:uid="{00000000-0005-0000-0000-0000F8050000}"/>
    <cellStyle name="40 % – Zvýraznění3 2 3 2 3 2" xfId="11855" xr:uid="{0073E2E1-6888-4C12-A03F-662DFA08325B}"/>
    <cellStyle name="40 % – Zvýraznění3 2 3 2 3 2 2" xfId="14347" xr:uid="{7D5F4788-E527-43C7-9919-048E599E68DB}"/>
    <cellStyle name="40 % – Zvýraznění3 2 3 2 3 3" xfId="13224" xr:uid="{B3432E4E-F4E2-4438-95B7-F383BAA2450E}"/>
    <cellStyle name="40 % – Zvýraznění3 2 3 2 3 4" xfId="10690" xr:uid="{AE0E8859-7693-4838-A765-87A43BDF3006}"/>
    <cellStyle name="40 % – Zvýraznění3 2 3 2 4" xfId="6355" xr:uid="{00000000-0005-0000-0000-0000F9050000}"/>
    <cellStyle name="40 % – Zvýraznění3 2 3 2 4 2" xfId="12088" xr:uid="{D24B3068-3890-4C9E-A170-176F8C4DF761}"/>
    <cellStyle name="40 % – Zvýraznění3 2 3 2 4 2 2" xfId="14580" xr:uid="{F97F2326-9416-4C08-8476-9F70A8A63BE1}"/>
    <cellStyle name="40 % – Zvýraznění3 2 3 2 4 3" xfId="13457" xr:uid="{1F2418B9-D4CB-4437-9E47-B1375F04FAE5}"/>
    <cellStyle name="40 % – Zvýraznění3 2 3 2 4 4" xfId="10965" xr:uid="{7B7FB5D1-D35A-4E08-90A6-E60B3D32EB9E}"/>
    <cellStyle name="40 % – Zvýraznění3 2 3 2 5" xfId="7007" xr:uid="{00000000-0005-0000-0000-0000FA050000}"/>
    <cellStyle name="40 % – Zvýraznění3 2 3 2 5 2" xfId="13709" xr:uid="{74C43B98-6AAC-47DB-871D-E00FDB555BB6}"/>
    <cellStyle name="40 % – Zvýraznění3 2 3 2 5 3" xfId="11217" xr:uid="{99EBEF6D-6811-46DC-AEF5-A72B3F47892E}"/>
    <cellStyle name="40 % – Zvýraznění3 2 3 2 6" xfId="8051" xr:uid="{B3D4BDB1-D3D6-4967-B183-24CD6C17CD89}"/>
    <cellStyle name="40 % – Zvýraznění3 2 3 2 6 2" xfId="12586" xr:uid="{479EA98D-42F3-468B-89F0-3FEA2523E81C}"/>
    <cellStyle name="40 % – Zvýraznění3 2 3 2 7" xfId="12346" xr:uid="{C8E5F0FA-335F-4915-ABE1-46387BD54A45}"/>
    <cellStyle name="40 % – Zvýraznění3 2 3 2 8" xfId="7759" xr:uid="{FE0BCBCE-6B8B-4414-AE24-3DF5A81075E4}"/>
    <cellStyle name="40 % – Zvýraznění3 2 3 3" xfId="4800" xr:uid="{00000000-0005-0000-0000-0000FB050000}"/>
    <cellStyle name="40 % – Zvýraznění3 2 3 3 2" xfId="5874" xr:uid="{00000000-0005-0000-0000-0000FC050000}"/>
    <cellStyle name="40 % – Zvýraznění3 2 3 3 2 2" xfId="11695" xr:uid="{AF0648EB-3A69-4D7E-99EB-4D94C433B806}"/>
    <cellStyle name="40 % – Zvýraznění3 2 3 3 2 2 2" xfId="14187" xr:uid="{27C11B1F-E646-42DA-96FC-CD840A2A12BE}"/>
    <cellStyle name="40 % – Zvýraznění3 2 3 3 2 3" xfId="13064" xr:uid="{66F8E9F4-C9DA-4D6D-9FAF-E673CCA1CE39}"/>
    <cellStyle name="40 % – Zvýraznění3 2 3 3 2 4" xfId="10164" xr:uid="{400D708B-E817-47CE-BFE4-F1E8E810DF70}"/>
    <cellStyle name="40 % – Zvýraznění3 2 3 3 3" xfId="6526" xr:uid="{00000000-0005-0000-0000-0000FD050000}"/>
    <cellStyle name="40 % – Zvýraznění3 2 3 3 3 2" xfId="11942" xr:uid="{FA010663-F230-4B52-8238-C5A554904C8C}"/>
    <cellStyle name="40 % – Zvýraznění3 2 3 3 3 2 2" xfId="14434" xr:uid="{B8176012-5F0E-43A9-ACA5-28CAC8EED295}"/>
    <cellStyle name="40 % – Zvýraznění3 2 3 3 3 3" xfId="13311" xr:uid="{9FCF2DC7-0E6A-47F5-948E-554330851437}"/>
    <cellStyle name="40 % – Zvýraznění3 2 3 3 3 4" xfId="10811" xr:uid="{20A1CABA-362E-4B08-92B0-160FFCED83D4}"/>
    <cellStyle name="40 % – Zvýraznění3 2 3 3 4" xfId="7178" xr:uid="{00000000-0005-0000-0000-0000FE050000}"/>
    <cellStyle name="40 % – Zvýraznění3 2 3 3 4 2" xfId="12154" xr:uid="{A7E2BB1B-7123-4873-BA39-F3424E5F84A2}"/>
    <cellStyle name="40 % – Zvýraznění3 2 3 3 4 2 2" xfId="14646" xr:uid="{E5E1D9CC-81A1-4DA4-BF2C-9E809342E6DF}"/>
    <cellStyle name="40 % – Zvýraznění3 2 3 3 4 3" xfId="13523" xr:uid="{8E7804F2-693F-49D3-BA09-47B39381FB0A}"/>
    <cellStyle name="40 % – Zvýraznění3 2 3 3 4 4" xfId="11031" xr:uid="{FBD61181-89AC-49E5-9452-1C2B428167C9}"/>
    <cellStyle name="40 % – Zvýraznění3 2 3 3 5" xfId="11283" xr:uid="{1268FE19-8BFA-4C84-BC2C-4A207664F984}"/>
    <cellStyle name="40 % – Zvýraznění3 2 3 3 5 2" xfId="13775" xr:uid="{F59584FE-0A93-4F75-B927-CACCA74CDC20}"/>
    <cellStyle name="40 % – Zvýraznění3 2 3 3 6" xfId="8117" xr:uid="{A4272FF4-B898-4AEB-9C08-3D12F23BEAF6}"/>
    <cellStyle name="40 % – Zvýraznění3 2 3 3 6 2" xfId="12652" xr:uid="{409B03EE-6932-4A9E-B17A-FA6D66DF4761}"/>
    <cellStyle name="40 % – Zvýraznění3 2 3 3 7" xfId="12412" xr:uid="{BF2620EF-45BB-461E-8052-D75F69AD5F87}"/>
    <cellStyle name="40 % – Zvýraznění3 2 3 3 8" xfId="7825" xr:uid="{129B97D6-4098-4D4F-B6C1-4658A2536F17}"/>
    <cellStyle name="40 % – Zvýraznění3 2 3 4" xfId="5005" xr:uid="{00000000-0005-0000-0000-0000FF050000}"/>
    <cellStyle name="40 % – Zvýraznění3 2 3 4 2" xfId="5950" xr:uid="{00000000-0005-0000-0000-000000060000}"/>
    <cellStyle name="40 % – Zvýraznění3 2 3 4 2 2" xfId="13854" xr:uid="{AE93B8D0-3044-49D6-BA94-61A528DABFCD}"/>
    <cellStyle name="40 % – Zvýraznění3 2 3 4 2 3" xfId="11362" xr:uid="{94D9681E-D96F-4E99-B323-5D8D88F2CBFB}"/>
    <cellStyle name="40 % – Zvýraznění3 2 3 4 3" xfId="6602" xr:uid="{00000000-0005-0000-0000-000001060000}"/>
    <cellStyle name="40 % – Zvýraznění3 2 3 4 3 2" xfId="12731" xr:uid="{7AA8BC50-E8F8-4BE8-8AA4-2C746596D77E}"/>
    <cellStyle name="40 % – Zvýraznění3 2 3 4 4" xfId="7254" xr:uid="{00000000-0005-0000-0000-000002060000}"/>
    <cellStyle name="40 % – Zvýraznění3 2 3 4 5" xfId="8196" xr:uid="{9C8C6BAE-9106-43FE-92FA-3B8229AA25B8}"/>
    <cellStyle name="40 % – Zvýraznění3 2 3 5" xfId="5106" xr:uid="{00000000-0005-0000-0000-000003060000}"/>
    <cellStyle name="40 % – Zvýraznění3 2 3 5 2" xfId="6004" xr:uid="{00000000-0005-0000-0000-000004060000}"/>
    <cellStyle name="40 % – Zvýraznění3 2 3 5 2 2" xfId="13938" xr:uid="{62E5FC9C-66E5-48DD-BE56-A1026655D751}"/>
    <cellStyle name="40 % – Zvýraznění3 2 3 5 2 3" xfId="11446" xr:uid="{3A5B978D-F9E9-4969-A4C2-0478FCD827AC}"/>
    <cellStyle name="40 % – Zvýraznění3 2 3 5 3" xfId="6656" xr:uid="{00000000-0005-0000-0000-000005060000}"/>
    <cellStyle name="40 % – Zvýraznění3 2 3 5 3 2" xfId="12815" xr:uid="{B1C09561-DBF6-4A5F-A577-6799989C6679}"/>
    <cellStyle name="40 % – Zvýraznění3 2 3 5 4" xfId="7308" xr:uid="{00000000-0005-0000-0000-000006060000}"/>
    <cellStyle name="40 % – Zvýraznění3 2 3 5 5" xfId="8280" xr:uid="{ED7B6A4D-FD15-420D-8E50-2EAFC0B32784}"/>
    <cellStyle name="40 % – Zvýraznění3 2 3 6" xfId="5189" xr:uid="{00000000-0005-0000-0000-000007060000}"/>
    <cellStyle name="40 % – Zvýraznění3 2 3 6 2" xfId="6063" xr:uid="{00000000-0005-0000-0000-000008060000}"/>
    <cellStyle name="40 % – Zvýraznění3 2 3 6 2 2" xfId="14021" xr:uid="{883191D9-65C7-470E-B93E-E3F0B6644CAE}"/>
    <cellStyle name="40 % – Zvýraznění3 2 3 6 2 3" xfId="11529" xr:uid="{6F98387D-51A3-41FA-82F7-96BDBB1FC167}"/>
    <cellStyle name="40 % – Zvýraznění3 2 3 6 3" xfId="6715" xr:uid="{00000000-0005-0000-0000-000009060000}"/>
    <cellStyle name="40 % – Zvýraznění3 2 3 6 3 2" xfId="12898" xr:uid="{8D4A2DC9-C7FE-4805-B55D-15771A4FE0B0}"/>
    <cellStyle name="40 % – Zvýraznění3 2 3 6 4" xfId="7367" xr:uid="{00000000-0005-0000-0000-00000A060000}"/>
    <cellStyle name="40 % – Zvýraznění3 2 3 6 5" xfId="8390" xr:uid="{9CCD6776-8079-4AB6-B7DE-762A6831FBB8}"/>
    <cellStyle name="40 % – Zvýraznění3 2 3 7" xfId="5262" xr:uid="{00000000-0005-0000-0000-00000B060000}"/>
    <cellStyle name="40 % – Zvýraznění3 2 3 7 2" xfId="6123" xr:uid="{00000000-0005-0000-0000-00000C060000}"/>
    <cellStyle name="40 % – Zvýraznění3 2 3 7 2 2" xfId="14270" xr:uid="{8975D14D-4A80-451C-B818-E90A2433B079}"/>
    <cellStyle name="40 % – Zvýraznění3 2 3 7 2 3" xfId="11778" xr:uid="{B9F761B0-E918-42D6-B556-4470A9D3C076}"/>
    <cellStyle name="40 % – Zvýraznění3 2 3 7 3" xfId="6775" xr:uid="{00000000-0005-0000-0000-00000D060000}"/>
    <cellStyle name="40 % – Zvýraznění3 2 3 7 3 2" xfId="13147" xr:uid="{F5EBBBF9-2399-4E9C-9FF5-F4E4906A1EC4}"/>
    <cellStyle name="40 % – Zvýraznění3 2 3 7 4" xfId="7427" xr:uid="{00000000-0005-0000-0000-00000E060000}"/>
    <cellStyle name="40 % – Zvýraznění3 2 3 7 5" xfId="10247" xr:uid="{1418E494-1573-47A0-BD0F-2C1EDD9DC81B}"/>
    <cellStyle name="40 % – Zvýraznění3 2 3 8" xfId="5374" xr:uid="{00000000-0005-0000-0000-00000F060000}"/>
    <cellStyle name="40 % – Zvýraznění3 2 3 8 2" xfId="6189" xr:uid="{00000000-0005-0000-0000-000010060000}"/>
    <cellStyle name="40 % – Zvýraznění3 2 3 8 2 2" xfId="14517" xr:uid="{1430935F-9B9D-49D8-8A2C-A8C1CC914F37}"/>
    <cellStyle name="40 % – Zvýraznění3 2 3 8 2 3" xfId="12025" xr:uid="{F93ED7C7-AC81-43B8-8D25-60F4BB73A140}"/>
    <cellStyle name="40 % – Zvýraznění3 2 3 8 3" xfId="6841" xr:uid="{00000000-0005-0000-0000-000011060000}"/>
    <cellStyle name="40 % – Zvýraznění3 2 3 8 3 2" xfId="13394" xr:uid="{F078F853-3C11-451B-8F62-8DE4A3DD37A9}"/>
    <cellStyle name="40 % – Zvýraznění3 2 3 8 4" xfId="7493" xr:uid="{00000000-0005-0000-0000-000012060000}"/>
    <cellStyle name="40 % – Zvýraznění3 2 3 8 5" xfId="10900" xr:uid="{6A2A05C9-5D4E-41D3-B6B6-0DC367ACEE76}"/>
    <cellStyle name="40 % – Zvýraznění3 2 3 9" xfId="5606" xr:uid="{00000000-0005-0000-0000-000013060000}"/>
    <cellStyle name="40 % – Zvýraznění3 2 3 9 2" xfId="6263" xr:uid="{00000000-0005-0000-0000-000014060000}"/>
    <cellStyle name="40 % – Zvýraznění3 2 3 9 2 2" xfId="13602" xr:uid="{8E1916EF-3BCE-4709-9FC4-E29C20BF3A04}"/>
    <cellStyle name="40 % – Zvýraznění3 2 3 9 3" xfId="6915" xr:uid="{00000000-0005-0000-0000-000015060000}"/>
    <cellStyle name="40 % – Zvýraznění3 2 3 9 4" xfId="7567" xr:uid="{00000000-0005-0000-0000-000016060000}"/>
    <cellStyle name="40 % – Zvýraznění3 2 3 9 5" xfId="11110" xr:uid="{0662A117-87BF-453B-9EAB-1C231CB39DD0}"/>
    <cellStyle name="40 % – Zvýraznění3 2 4" xfId="140" xr:uid="{00000000-0005-0000-0000-000017060000}"/>
    <cellStyle name="40 % – Zvýraznění3 2 4 2" xfId="141" xr:uid="{00000000-0005-0000-0000-000018060000}"/>
    <cellStyle name="40 % – Zvýraznění3 2 5" xfId="142" xr:uid="{00000000-0005-0000-0000-000019060000}"/>
    <cellStyle name="40 % – Zvýraznění3 2 5 2" xfId="4678" xr:uid="{00000000-0005-0000-0000-00001A060000}"/>
    <cellStyle name="40 % – Zvýraznění3 2 5 2 2" xfId="5786" xr:uid="{00000000-0005-0000-0000-00001B060000}"/>
    <cellStyle name="40 % – Zvýraznění3 2 5 2 2 2" xfId="14099" xr:uid="{E7538B36-6EDE-4C30-B3D6-04F15FFFB7EF}"/>
    <cellStyle name="40 % – Zvýraznění3 2 5 2 2 3" xfId="11607" xr:uid="{3C290A50-EA5C-40C6-B962-D6EA2984F3E7}"/>
    <cellStyle name="40 % – Zvýraznění3 2 5 2 3" xfId="6438" xr:uid="{00000000-0005-0000-0000-00001C060000}"/>
    <cellStyle name="40 % – Zvýraznění3 2 5 2 3 2" xfId="12976" xr:uid="{F69360AF-FFCF-4F14-856E-0F9012190A65}"/>
    <cellStyle name="40 % – Zvýraznění3 2 5 2 4" xfId="7090" xr:uid="{00000000-0005-0000-0000-00001D060000}"/>
    <cellStyle name="40 % – Zvýraznění3 2 5 2 5" xfId="10045" xr:uid="{F4E84A76-E9E0-4544-B5A7-C8780C9C548F}"/>
    <cellStyle name="40 % – Zvýraznění3 2 5 3" xfId="5699" xr:uid="{00000000-0005-0000-0000-00001E060000}"/>
    <cellStyle name="40 % – Zvýraznění3 2 5 3 2" xfId="11854" xr:uid="{8E582C93-55CB-46A3-88DC-3C41D1177D11}"/>
    <cellStyle name="40 % – Zvýraznění3 2 5 3 2 2" xfId="14346" xr:uid="{ADFFBEA0-7F03-486D-AAC0-09AC2A5E3359}"/>
    <cellStyle name="40 % – Zvýraznění3 2 5 3 3" xfId="13223" xr:uid="{8501A5E9-F89D-4971-B25F-1CA9E3E8C098}"/>
    <cellStyle name="40 % – Zvýraznění3 2 5 3 4" xfId="10689" xr:uid="{3A9DF210-99ED-4957-A94E-46C89CC8A0F6}"/>
    <cellStyle name="40 % – Zvýraznění3 2 5 4" xfId="6356" xr:uid="{00000000-0005-0000-0000-00001F060000}"/>
    <cellStyle name="40 % – Zvýraznění3 2 5 4 2" xfId="12087" xr:uid="{F6BB6106-C684-4E76-8C4D-233A6C889C7B}"/>
    <cellStyle name="40 % – Zvýraznění3 2 5 4 2 2" xfId="14579" xr:uid="{235A6DDD-4FF1-4DD6-B172-01A027CDFA9A}"/>
    <cellStyle name="40 % – Zvýraznění3 2 5 4 3" xfId="13456" xr:uid="{2D1C6508-C308-4834-9E2F-5DF2F22A5B12}"/>
    <cellStyle name="40 % – Zvýraznění3 2 5 4 4" xfId="10964" xr:uid="{FE6CE02C-319F-4652-BDF5-B9B300642CEC}"/>
    <cellStyle name="40 % – Zvýraznění3 2 5 5" xfId="7008" xr:uid="{00000000-0005-0000-0000-000020060000}"/>
    <cellStyle name="40 % – Zvýraznění3 2 5 5 2" xfId="13708" xr:uid="{FBB87E4D-B0A5-4A1C-BC18-BD60C58EF723}"/>
    <cellStyle name="40 % – Zvýraznění3 2 5 5 3" xfId="11216" xr:uid="{78C5A80D-67CB-4784-BA0F-20A0ADBAD0CF}"/>
    <cellStyle name="40 % – Zvýraznění3 2 5 6" xfId="8050" xr:uid="{4B6DC120-126E-4691-822D-18FED5EB4E0C}"/>
    <cellStyle name="40 % – Zvýraznění3 2 5 6 2" xfId="12585" xr:uid="{E581E013-0609-46F8-8FB6-ABEF935C2615}"/>
    <cellStyle name="40 % – Zvýraznění3 2 5 7" xfId="12345" xr:uid="{1A8BF438-9BD3-490D-B7A3-86DAA725BD22}"/>
    <cellStyle name="40 % – Zvýraznění3 2 5 8" xfId="7758" xr:uid="{54636314-FE86-4343-9401-3A78B62D797E}"/>
    <cellStyle name="40 % – Zvýraznění3 2 6" xfId="4799" xr:uid="{00000000-0005-0000-0000-000021060000}"/>
    <cellStyle name="40 % – Zvýraznění3 2 6 2" xfId="4487" xr:uid="{00000000-0005-0000-0000-000022060000}"/>
    <cellStyle name="40 % – Zvýraznění3 2 6 2 2" xfId="5741" xr:uid="{00000000-0005-0000-0000-000023060000}"/>
    <cellStyle name="40 % – Zvýraznění3 2 6 2 2 2" xfId="14186" xr:uid="{0D3F0C22-1379-4AC7-AD01-D4A2AB518607}"/>
    <cellStyle name="40 % – Zvýraznění3 2 6 2 2 3" xfId="11694" xr:uid="{13F736E6-C1A4-410B-9D5A-630FDAA0D57B}"/>
    <cellStyle name="40 % – Zvýraznění3 2 6 2 3" xfId="6393" xr:uid="{00000000-0005-0000-0000-000024060000}"/>
    <cellStyle name="40 % – Zvýraznění3 2 6 2 3 2" xfId="13063" xr:uid="{12A5113A-83F9-4EBA-A473-D58A6315C7EA}"/>
    <cellStyle name="40 % – Zvýraznění3 2 6 2 4" xfId="7045" xr:uid="{00000000-0005-0000-0000-000025060000}"/>
    <cellStyle name="40 % – Zvýraznění3 2 6 2 5" xfId="10163" xr:uid="{2EFDF782-EE9F-4D97-A2BD-9EA7DF11DA8E}"/>
    <cellStyle name="40 % – Zvýraznění3 2 6 3" xfId="5873" xr:uid="{00000000-0005-0000-0000-000026060000}"/>
    <cellStyle name="40 % – Zvýraznění3 2 6 3 2" xfId="11941" xr:uid="{E59694FA-24D5-47D3-8AF1-1B3652F379F3}"/>
    <cellStyle name="40 % – Zvýraznění3 2 6 3 2 2" xfId="14433" xr:uid="{B878FEC4-553B-4FEA-87C7-A01E0627D627}"/>
    <cellStyle name="40 % – Zvýraznění3 2 6 3 3" xfId="13310" xr:uid="{E40B7F00-7C39-463B-BCB7-FE4D8477D496}"/>
    <cellStyle name="40 % – Zvýraznění3 2 6 3 4" xfId="10810" xr:uid="{345E3419-F354-4DEF-829B-00F834EFC969}"/>
    <cellStyle name="40 % – Zvýraznění3 2 6 4" xfId="6525" xr:uid="{00000000-0005-0000-0000-000027060000}"/>
    <cellStyle name="40 % – Zvýraznění3 2 6 4 2" xfId="12153" xr:uid="{A4D957CC-D364-411D-BD39-9F37A9423D87}"/>
    <cellStyle name="40 % – Zvýraznění3 2 6 4 2 2" xfId="14645" xr:uid="{435CB75F-BFA0-48C8-9683-27D760CA47FB}"/>
    <cellStyle name="40 % – Zvýraznění3 2 6 4 3" xfId="13522" xr:uid="{43EF6C89-54F7-40B7-BEFF-B49008B5B1F9}"/>
    <cellStyle name="40 % – Zvýraznění3 2 6 4 4" xfId="11030" xr:uid="{42A4A5CD-9AE7-4BF0-B3AD-8F38F5FADBF0}"/>
    <cellStyle name="40 % – Zvýraznění3 2 6 5" xfId="7177" xr:uid="{00000000-0005-0000-0000-000028060000}"/>
    <cellStyle name="40 % – Zvýraznění3 2 6 5 2" xfId="13774" xr:uid="{20E82D85-7FF6-4AD3-A7CD-3A3B793E71AC}"/>
    <cellStyle name="40 % – Zvýraznění3 2 6 5 3" xfId="11282" xr:uid="{4F43EE91-697F-4155-AB19-4821967F10CC}"/>
    <cellStyle name="40 % – Zvýraznění3 2 6 6" xfId="8116" xr:uid="{D9BDB9CE-D3C0-45CB-92D5-D7DBA22E043A}"/>
    <cellStyle name="40 % – Zvýraznění3 2 6 6 2" xfId="12651" xr:uid="{B8D28D17-90B5-489A-8C35-F6F9736415D4}"/>
    <cellStyle name="40 % – Zvýraznění3 2 6 7" xfId="12411" xr:uid="{5CC605FC-14A8-4D05-A2E1-4D65BEA3746A}"/>
    <cellStyle name="40 % – Zvýraznění3 2 6 8" xfId="7824" xr:uid="{DDEE6A11-86DE-4A56-BA02-3A1BAE80FC01}"/>
    <cellStyle name="40 % – Zvýraznění3 2 7" xfId="4971" xr:uid="{00000000-0005-0000-0000-000029060000}"/>
    <cellStyle name="40 % – Zvýraznění3 2 7 2" xfId="5920" xr:uid="{00000000-0005-0000-0000-00002A060000}"/>
    <cellStyle name="40 % – Zvýraznění3 2 7 2 2" xfId="13853" xr:uid="{1C119221-50E6-4060-B938-A6769E2ACF4E}"/>
    <cellStyle name="40 % – Zvýraznění3 2 7 2 3" xfId="11361" xr:uid="{22896505-4033-409D-9BA3-190EA0C60125}"/>
    <cellStyle name="40 % – Zvýraznění3 2 7 3" xfId="6572" xr:uid="{00000000-0005-0000-0000-00002B060000}"/>
    <cellStyle name="40 % – Zvýraznění3 2 7 3 2" xfId="12730" xr:uid="{1D7338F9-C2FD-4F09-B0F8-42258F4EE076}"/>
    <cellStyle name="40 % – Zvýraznění3 2 7 4" xfId="7224" xr:uid="{00000000-0005-0000-0000-00002C060000}"/>
    <cellStyle name="40 % – Zvýraznění3 2 7 5" xfId="8195" xr:uid="{C313D2CE-3916-4621-A4AC-F2A41CFE997A}"/>
    <cellStyle name="40 % – Zvýraznění3 2 8" xfId="5004" xr:uid="{00000000-0005-0000-0000-00002D060000}"/>
    <cellStyle name="40 % – Zvýraznění3 2 8 2" xfId="5949" xr:uid="{00000000-0005-0000-0000-00002E060000}"/>
    <cellStyle name="40 % – Zvýraznění3 2 8 2 2" xfId="13937" xr:uid="{C70981DE-2632-411A-A604-69A4CA5ED091}"/>
    <cellStyle name="40 % – Zvýraznění3 2 8 2 3" xfId="11445" xr:uid="{AE7F07C7-C0BF-438C-A572-29C5DC8648A8}"/>
    <cellStyle name="40 % – Zvýraznění3 2 8 3" xfId="6601" xr:uid="{00000000-0005-0000-0000-00002F060000}"/>
    <cellStyle name="40 % – Zvýraznění3 2 8 3 2" xfId="12814" xr:uid="{B8519507-DF23-411C-97D4-EE594907B83D}"/>
    <cellStyle name="40 % – Zvýraznění3 2 8 4" xfId="7253" xr:uid="{00000000-0005-0000-0000-000030060000}"/>
    <cellStyle name="40 % – Zvýraznění3 2 8 5" xfId="8279" xr:uid="{1F477F1E-0C76-4056-97B9-F83C2CCB318D}"/>
    <cellStyle name="40 % – Zvýraznění3 2 9" xfId="5105" xr:uid="{00000000-0005-0000-0000-000031060000}"/>
    <cellStyle name="40 % – Zvýraznění3 2 9 2" xfId="6003" xr:uid="{00000000-0005-0000-0000-000032060000}"/>
    <cellStyle name="40 % – Zvýraznění3 2 9 2 2" xfId="14020" xr:uid="{7517DBE5-C60C-4820-8FCF-8AAB34E82F6E}"/>
    <cellStyle name="40 % – Zvýraznění3 2 9 2 3" xfId="11528" xr:uid="{62CE85F0-6140-4269-BFA0-ED4725EE4D34}"/>
    <cellStyle name="40 % – Zvýraznění3 2 9 3" xfId="6655" xr:uid="{00000000-0005-0000-0000-000033060000}"/>
    <cellStyle name="40 % – Zvýraznění3 2 9 3 2" xfId="12897" xr:uid="{D42785A6-2F76-4C3A-AE40-FB3140831ED1}"/>
    <cellStyle name="40 % – Zvýraznění3 2 9 4" xfId="7307" xr:uid="{00000000-0005-0000-0000-000034060000}"/>
    <cellStyle name="40 % – Zvýraznění3 2 9 5" xfId="8388" xr:uid="{56776493-0AA3-4279-9572-8954C15ADC2D}"/>
    <cellStyle name="40 % – Zvýraznění3 3" xfId="143" xr:uid="{00000000-0005-0000-0000-000035060000}"/>
    <cellStyle name="40 % – Zvýraznění3 3 2" xfId="144" xr:uid="{00000000-0005-0000-0000-000036060000}"/>
    <cellStyle name="40 % – Zvýraznění3 3 2 10" xfId="6357" xr:uid="{00000000-0005-0000-0000-000037060000}"/>
    <cellStyle name="40 % – Zvýraznění3 3 2 10 2" xfId="11530" xr:uid="{0AFBB8F5-AC59-4424-9C77-AB8541FA5550}"/>
    <cellStyle name="40 % – Zvýraznění3 3 2 10 2 2" xfId="14022" xr:uid="{C9C9E0DA-2C8F-4188-A0B9-81D1E6437ED3}"/>
    <cellStyle name="40 % – Zvýraznění3 3 2 10 3" xfId="12899" xr:uid="{684BBEAC-F498-48E8-8DFD-5AD4EBB629B3}"/>
    <cellStyle name="40 % – Zvýraznění3 3 2 10 4" xfId="8391" xr:uid="{79F2B0F9-5491-4681-BC7F-75FEE33E1305}"/>
    <cellStyle name="40 % – Zvýraznění3 3 2 11" xfId="7009" xr:uid="{00000000-0005-0000-0000-000038060000}"/>
    <cellStyle name="40 % – Zvýraznění3 3 2 11 2" xfId="11779" xr:uid="{68E8A4CF-4680-4A23-9EFD-3E19851C1EB9}"/>
    <cellStyle name="40 % – Zvýraznění3 3 2 11 2 2" xfId="14271" xr:uid="{DE1E06B1-248E-4C3F-90AF-5869E3A4D5EC}"/>
    <cellStyle name="40 % – Zvýraznění3 3 2 11 3" xfId="13148" xr:uid="{5EAB902F-9934-465E-B5AE-36C069D81F8C}"/>
    <cellStyle name="40 % – Zvýraznění3 3 2 11 4" xfId="10248" xr:uid="{F63B41E6-9F70-48DC-B069-388F24420826}"/>
    <cellStyle name="40 % – Zvýraznění3 3 2 12" xfId="10901" xr:uid="{B441D211-F0B1-4043-ACA6-DDD899C2493D}"/>
    <cellStyle name="40 % – Zvýraznění3 3 2 12 2" xfId="12026" xr:uid="{9DC2B134-A745-4B7E-9A23-4A77B9E22E19}"/>
    <cellStyle name="40 % – Zvýraznění3 3 2 12 2 2" xfId="14518" xr:uid="{CEC5C23A-8712-496C-8101-D5CCF7615D1B}"/>
    <cellStyle name="40 % – Zvýraznění3 3 2 12 3" xfId="13395" xr:uid="{955229AB-DEBD-4718-8D41-FDB746595AC3}"/>
    <cellStyle name="40 % – Zvýraznění3 3 2 13" xfId="11111" xr:uid="{5F58946B-B1B9-46C3-B09E-EDC01D693385}"/>
    <cellStyle name="40 % – Zvýraznění3 3 2 13 2" xfId="13603" xr:uid="{5C992537-13E9-427A-83AB-7A28E9D511B9}"/>
    <cellStyle name="40 % – Zvýraznění3 3 2 14" xfId="7902" xr:uid="{6B7D7A47-6322-450F-A734-54EE79656B53}"/>
    <cellStyle name="40 % – Zvýraznění3 3 2 14 2" xfId="12483" xr:uid="{F2CB40E2-8129-423B-B3F7-8CAAA50A2D77}"/>
    <cellStyle name="40 % – Zvýraznění3 3 2 15" xfId="12240" xr:uid="{D84508DB-12A0-4613-A3F2-7ADAB58F4F78}"/>
    <cellStyle name="40 % – Zvýraznění3 3 2 16" xfId="7651" xr:uid="{D38FC8B0-B424-42D9-996B-D3CA4518CFE2}"/>
    <cellStyle name="40 % – Zvýraznění3 3 2 2" xfId="145" xr:uid="{00000000-0005-0000-0000-000039060000}"/>
    <cellStyle name="40 % – Zvýraznění3 3 2 3" xfId="146" xr:uid="{00000000-0005-0000-0000-00003A060000}"/>
    <cellStyle name="40 % – Zvýraznění3 3 2 3 10" xfId="6358" xr:uid="{00000000-0005-0000-0000-00003B060000}"/>
    <cellStyle name="40 % – Zvýraznění3 3 2 3 10 2" xfId="12484" xr:uid="{D1DF4F0A-695F-46B9-ABF0-C2A74E27FD94}"/>
    <cellStyle name="40 % – Zvýraznění3 3 2 3 10 3" xfId="7903" xr:uid="{EB3551F0-9011-4DC9-8893-03E9F8509A4E}"/>
    <cellStyle name="40 % – Zvýraznění3 3 2 3 11" xfId="7010" xr:uid="{00000000-0005-0000-0000-00003C060000}"/>
    <cellStyle name="40 % – Zvýraznění3 3 2 3 11 2" xfId="12241" xr:uid="{276F1C7C-0B5C-4756-BA08-D9FC416FAF72}"/>
    <cellStyle name="40 % – Zvýraznění3 3 2 3 12" xfId="7652" xr:uid="{5351E64A-F4A6-4094-9A6E-4A0E821A4939}"/>
    <cellStyle name="40 % – Zvýraznění3 3 2 3 2" xfId="4681" xr:uid="{00000000-0005-0000-0000-00003D060000}"/>
    <cellStyle name="40 % – Zvýraznění3 3 2 3 2 2" xfId="5789" xr:uid="{00000000-0005-0000-0000-00003E060000}"/>
    <cellStyle name="40 % – Zvýraznění3 3 2 3 2 2 2" xfId="11610" xr:uid="{218718D4-2490-415B-B9B1-7B7A24C1C040}"/>
    <cellStyle name="40 % – Zvýraznění3 3 2 3 2 2 2 2" xfId="14102" xr:uid="{7B9D233F-A230-411F-BBAD-465A3C4DFD62}"/>
    <cellStyle name="40 % – Zvýraznění3 3 2 3 2 2 3" xfId="12979" xr:uid="{1DA3ADB3-A636-4680-889B-E0660CD45350}"/>
    <cellStyle name="40 % – Zvýraznění3 3 2 3 2 2 4" xfId="10048" xr:uid="{341C1B6D-D175-433F-891B-A20418473407}"/>
    <cellStyle name="40 % – Zvýraznění3 3 2 3 2 3" xfId="6441" xr:uid="{00000000-0005-0000-0000-00003F060000}"/>
    <cellStyle name="40 % – Zvýraznění3 3 2 3 2 3 2" xfId="11857" xr:uid="{739F0B46-1492-4075-92AD-01E8A29092F8}"/>
    <cellStyle name="40 % – Zvýraznění3 3 2 3 2 3 2 2" xfId="14349" xr:uid="{B3E1360C-1E22-472E-AE02-1AAEDD39ED03}"/>
    <cellStyle name="40 % – Zvýraznění3 3 2 3 2 3 3" xfId="13226" xr:uid="{B30F1D0B-B1D7-44D3-903D-433D73C9BA77}"/>
    <cellStyle name="40 % – Zvýraznění3 3 2 3 2 3 4" xfId="10692" xr:uid="{68DE7BCB-55F9-4669-8D47-2F9D1C23F699}"/>
    <cellStyle name="40 % – Zvýraznění3 3 2 3 2 4" xfId="7093" xr:uid="{00000000-0005-0000-0000-000040060000}"/>
    <cellStyle name="40 % – Zvýraznění3 3 2 3 2 4 2" xfId="12090" xr:uid="{8699C2C1-6790-4699-B904-4424E99C966A}"/>
    <cellStyle name="40 % – Zvýraznění3 3 2 3 2 4 2 2" xfId="14582" xr:uid="{7366B834-78AD-43FB-A30D-942F8E892629}"/>
    <cellStyle name="40 % – Zvýraznění3 3 2 3 2 4 3" xfId="13459" xr:uid="{6354A1DB-803B-47FC-AE5A-BAA4A945A94F}"/>
    <cellStyle name="40 % – Zvýraznění3 3 2 3 2 4 4" xfId="10967" xr:uid="{86396621-B83D-4644-B11A-B1AF8442C508}"/>
    <cellStyle name="40 % – Zvýraznění3 3 2 3 2 5" xfId="11219" xr:uid="{3D3EF2BE-2DC2-4638-AE71-28A9D26A372C}"/>
    <cellStyle name="40 % – Zvýraznění3 3 2 3 2 5 2" xfId="13711" xr:uid="{E7914340-362B-49F2-A3F8-74D23B5CB049}"/>
    <cellStyle name="40 % – Zvýraznění3 3 2 3 2 6" xfId="8053" xr:uid="{1B036B21-C6DF-4EFD-9C6D-41B4BEBB97E2}"/>
    <cellStyle name="40 % – Zvýraznění3 3 2 3 2 6 2" xfId="12588" xr:uid="{37BD18D9-06AB-4611-8589-26303012C10A}"/>
    <cellStyle name="40 % – Zvýraznění3 3 2 3 2 7" xfId="12348" xr:uid="{BB13C04F-D209-41D9-BF92-3D0B3C02A84B}"/>
    <cellStyle name="40 % – Zvýraznění3 3 2 3 2 8" xfId="7761" xr:uid="{154814BD-8E14-4A53-A2C0-18729344F415}"/>
    <cellStyle name="40 % – Zvýraznění3 3 2 3 3" xfId="4802" xr:uid="{00000000-0005-0000-0000-000041060000}"/>
    <cellStyle name="40 % – Zvýraznění3 3 2 3 3 2" xfId="5876" xr:uid="{00000000-0005-0000-0000-000042060000}"/>
    <cellStyle name="40 % – Zvýraznění3 3 2 3 3 2 2" xfId="11697" xr:uid="{1E4E485B-57C3-462E-9257-2DA98FD44449}"/>
    <cellStyle name="40 % – Zvýraznění3 3 2 3 3 2 2 2" xfId="14189" xr:uid="{419235EF-B888-4ADC-9071-7934D62636C0}"/>
    <cellStyle name="40 % – Zvýraznění3 3 2 3 3 2 3" xfId="13066" xr:uid="{A39C62DE-F080-4DD9-9666-F9F61CAF0C07}"/>
    <cellStyle name="40 % – Zvýraznění3 3 2 3 3 2 4" xfId="10166" xr:uid="{A453580F-6766-41AF-B4B0-2399A0A64D03}"/>
    <cellStyle name="40 % – Zvýraznění3 3 2 3 3 3" xfId="6528" xr:uid="{00000000-0005-0000-0000-000043060000}"/>
    <cellStyle name="40 % – Zvýraznění3 3 2 3 3 3 2" xfId="11944" xr:uid="{FFB0D467-0891-4D9D-B82B-40802E621100}"/>
    <cellStyle name="40 % – Zvýraznění3 3 2 3 3 3 2 2" xfId="14436" xr:uid="{92C4F0FF-378E-482A-ADE7-381CA17502DF}"/>
    <cellStyle name="40 % – Zvýraznění3 3 2 3 3 3 3" xfId="13313" xr:uid="{522A9D99-7496-4358-AC5A-12F47EA0C059}"/>
    <cellStyle name="40 % – Zvýraznění3 3 2 3 3 3 4" xfId="10813" xr:uid="{7F6165DC-6EFC-43DD-BB74-4E1A42B6A3A6}"/>
    <cellStyle name="40 % – Zvýraznění3 3 2 3 3 4" xfId="7180" xr:uid="{00000000-0005-0000-0000-000044060000}"/>
    <cellStyle name="40 % – Zvýraznění3 3 2 3 3 4 2" xfId="12156" xr:uid="{16C07F80-8FEA-48A2-BCA6-640B30BF5E15}"/>
    <cellStyle name="40 % – Zvýraznění3 3 2 3 3 4 2 2" xfId="14648" xr:uid="{C17ABD26-B7CB-46C5-8824-6CA2B4345A1C}"/>
    <cellStyle name="40 % – Zvýraznění3 3 2 3 3 4 3" xfId="13525" xr:uid="{807E25CC-5B5A-4A64-9334-F5ABDD7F1997}"/>
    <cellStyle name="40 % – Zvýraznění3 3 2 3 3 4 4" xfId="11033" xr:uid="{B22BAC0D-EB42-43EC-AEA6-E2A96FCC1444}"/>
    <cellStyle name="40 % – Zvýraznění3 3 2 3 3 5" xfId="11285" xr:uid="{C8B92632-3B9B-4BB3-9BAA-612AFEA1FB04}"/>
    <cellStyle name="40 % – Zvýraznění3 3 2 3 3 5 2" xfId="13777" xr:uid="{1904DD74-497D-4A2A-94D0-CA4D8988A0F0}"/>
    <cellStyle name="40 % – Zvýraznění3 3 2 3 3 6" xfId="8119" xr:uid="{CBA53D1D-CFA4-4104-A712-1E7EC04F7172}"/>
    <cellStyle name="40 % – Zvýraznění3 3 2 3 3 6 2" xfId="12654" xr:uid="{313F5DB4-D159-4095-914E-1FDCD461498C}"/>
    <cellStyle name="40 % – Zvýraznění3 3 2 3 3 7" xfId="12414" xr:uid="{E384163C-D6A8-43CC-B306-68D6F93E6A7D}"/>
    <cellStyle name="40 % – Zvýraznění3 3 2 3 3 8" xfId="7827" xr:uid="{36DDC61E-1FB5-4F34-AA8E-B388F86C55E1}"/>
    <cellStyle name="40 % – Zvýraznění3 3 2 3 4" xfId="5108" xr:uid="{00000000-0005-0000-0000-000045060000}"/>
    <cellStyle name="40 % – Zvýraznění3 3 2 3 4 2" xfId="6006" xr:uid="{00000000-0005-0000-0000-000046060000}"/>
    <cellStyle name="40 % – Zvýraznění3 3 2 3 4 2 2" xfId="13856" xr:uid="{1A8D0CB8-051D-4E3D-9A1E-E75464458A9B}"/>
    <cellStyle name="40 % – Zvýraznění3 3 2 3 4 2 3" xfId="11364" xr:uid="{3D2AC185-4F65-4CC3-8155-58C7E4F98CE7}"/>
    <cellStyle name="40 % – Zvýraznění3 3 2 3 4 3" xfId="6658" xr:uid="{00000000-0005-0000-0000-000047060000}"/>
    <cellStyle name="40 % – Zvýraznění3 3 2 3 4 3 2" xfId="12733" xr:uid="{B7C5E1A4-82E9-47B3-8488-1CCE947C0342}"/>
    <cellStyle name="40 % – Zvýraznění3 3 2 3 4 4" xfId="7310" xr:uid="{00000000-0005-0000-0000-000048060000}"/>
    <cellStyle name="40 % – Zvýraznění3 3 2 3 4 5" xfId="8198" xr:uid="{1C12E9E7-DA7B-4D01-924A-64BD42B46316}"/>
    <cellStyle name="40 % – Zvýraznění3 3 2 3 5" xfId="5191" xr:uid="{00000000-0005-0000-0000-000049060000}"/>
    <cellStyle name="40 % – Zvýraznění3 3 2 3 5 2" xfId="6065" xr:uid="{00000000-0005-0000-0000-00004A060000}"/>
    <cellStyle name="40 % – Zvýraznění3 3 2 3 5 2 2" xfId="13940" xr:uid="{5692E512-25A5-4CA9-A0B4-6EF5998961AB}"/>
    <cellStyle name="40 % – Zvýraznění3 3 2 3 5 2 3" xfId="11448" xr:uid="{7E6CAE56-D5D8-43FE-97AB-C6DDB801336C}"/>
    <cellStyle name="40 % – Zvýraznění3 3 2 3 5 3" xfId="6717" xr:uid="{00000000-0005-0000-0000-00004B060000}"/>
    <cellStyle name="40 % – Zvýraznění3 3 2 3 5 3 2" xfId="12817" xr:uid="{C6393962-8AC9-448E-BB99-4EAF23A8AB2F}"/>
    <cellStyle name="40 % – Zvýraznění3 3 2 3 5 4" xfId="7369" xr:uid="{00000000-0005-0000-0000-00004C060000}"/>
    <cellStyle name="40 % – Zvýraznění3 3 2 3 5 5" xfId="8282" xr:uid="{1CA4B14C-BEC9-4E08-B568-4F4E5F2CA602}"/>
    <cellStyle name="40 % – Zvýraznění3 3 2 3 6" xfId="5264" xr:uid="{00000000-0005-0000-0000-00004D060000}"/>
    <cellStyle name="40 % – Zvýraznění3 3 2 3 6 2" xfId="6125" xr:uid="{00000000-0005-0000-0000-00004E060000}"/>
    <cellStyle name="40 % – Zvýraznění3 3 2 3 6 2 2" xfId="14023" xr:uid="{C0DC12EF-EE2D-4B13-8FF4-F9AA1F742886}"/>
    <cellStyle name="40 % – Zvýraznění3 3 2 3 6 2 3" xfId="11531" xr:uid="{54234021-75ED-489A-80C1-05817162A28B}"/>
    <cellStyle name="40 % – Zvýraznění3 3 2 3 6 3" xfId="6777" xr:uid="{00000000-0005-0000-0000-00004F060000}"/>
    <cellStyle name="40 % – Zvýraznění3 3 2 3 6 3 2" xfId="12900" xr:uid="{309975BF-2561-419D-8009-936705A21CEF}"/>
    <cellStyle name="40 % – Zvýraznění3 3 2 3 6 4" xfId="7429" xr:uid="{00000000-0005-0000-0000-000050060000}"/>
    <cellStyle name="40 % – Zvýraznění3 3 2 3 6 5" xfId="8392" xr:uid="{6985791D-FBFE-4CA2-88CE-93E994036DCC}"/>
    <cellStyle name="40 % – Zvýraznění3 3 2 3 7" xfId="5376" xr:uid="{00000000-0005-0000-0000-000051060000}"/>
    <cellStyle name="40 % – Zvýraznění3 3 2 3 7 2" xfId="6191" xr:uid="{00000000-0005-0000-0000-000052060000}"/>
    <cellStyle name="40 % – Zvýraznění3 3 2 3 7 2 2" xfId="14272" xr:uid="{7032E8E0-12FD-4105-88C2-7B9B336C704A}"/>
    <cellStyle name="40 % – Zvýraznění3 3 2 3 7 2 3" xfId="11780" xr:uid="{58E0B298-9D49-4D3E-BF5F-865A490E286F}"/>
    <cellStyle name="40 % – Zvýraznění3 3 2 3 7 3" xfId="6843" xr:uid="{00000000-0005-0000-0000-000053060000}"/>
    <cellStyle name="40 % – Zvýraznění3 3 2 3 7 3 2" xfId="13149" xr:uid="{ED297068-2065-49FD-91F4-F62763982327}"/>
    <cellStyle name="40 % – Zvýraznění3 3 2 3 7 4" xfId="7495" xr:uid="{00000000-0005-0000-0000-000054060000}"/>
    <cellStyle name="40 % – Zvýraznění3 3 2 3 7 5" xfId="10249" xr:uid="{E934803B-FA68-45F1-AF9F-82C27D806779}"/>
    <cellStyle name="40 % – Zvýraznění3 3 2 3 8" xfId="5608" xr:uid="{00000000-0005-0000-0000-000055060000}"/>
    <cellStyle name="40 % – Zvýraznění3 3 2 3 8 2" xfId="6265" xr:uid="{00000000-0005-0000-0000-000056060000}"/>
    <cellStyle name="40 % – Zvýraznění3 3 2 3 8 2 2" xfId="14519" xr:uid="{F3624740-FE94-4A11-9EDC-F3DB2B894A1D}"/>
    <cellStyle name="40 % – Zvýraznění3 3 2 3 8 2 3" xfId="12027" xr:uid="{174FAE2F-A9B2-44E7-AD81-CEA4F0CB8739}"/>
    <cellStyle name="40 % – Zvýraznění3 3 2 3 8 3" xfId="6917" xr:uid="{00000000-0005-0000-0000-000057060000}"/>
    <cellStyle name="40 % – Zvýraznění3 3 2 3 8 3 2" xfId="13396" xr:uid="{CC11EBD9-50A1-40A1-9802-038DF87CAE97}"/>
    <cellStyle name="40 % – Zvýraznění3 3 2 3 8 4" xfId="7569" xr:uid="{00000000-0005-0000-0000-000058060000}"/>
    <cellStyle name="40 % – Zvýraznění3 3 2 3 8 5" xfId="10902" xr:uid="{2B25887B-7DD3-4128-BA1B-C6B3D347AC2F}"/>
    <cellStyle name="40 % – Zvýraznění3 3 2 3 9" xfId="5701" xr:uid="{00000000-0005-0000-0000-000059060000}"/>
    <cellStyle name="40 % – Zvýraznění3 3 2 3 9 2" xfId="13604" xr:uid="{2DEA43EC-E4EB-4B4C-A989-BFF52660C971}"/>
    <cellStyle name="40 % – Zvýraznění3 3 2 3 9 3" xfId="11112" xr:uid="{6E12FE53-5BAB-4A6E-9192-7742B1CBB45F}"/>
    <cellStyle name="40 % – Zvýraznění3 3 2 4" xfId="147" xr:uid="{00000000-0005-0000-0000-00005A060000}"/>
    <cellStyle name="40 % – Zvýraznění3 3 2 4 10" xfId="12242" xr:uid="{01ED0A81-9064-4C6E-A929-2BFF45D3E029}"/>
    <cellStyle name="40 % – Zvýraznění3 3 2 4 11" xfId="7653" xr:uid="{458F4298-8499-4F05-BF94-AF45CEE4FED9}"/>
    <cellStyle name="40 % – Zvýraznění3 3 2 4 2" xfId="4682" xr:uid="{00000000-0005-0000-0000-00005B060000}"/>
    <cellStyle name="40 % – Zvýraznění3 3 2 4 2 2" xfId="5790" xr:uid="{00000000-0005-0000-0000-00005C060000}"/>
    <cellStyle name="40 % – Zvýraznění3 3 2 4 2 2 2" xfId="11611" xr:uid="{BE7A22E9-AD04-4E80-9F30-4FCE23FAC8E9}"/>
    <cellStyle name="40 % – Zvýraznění3 3 2 4 2 2 2 2" xfId="14103" xr:uid="{6D7E530E-15C2-4867-9BBB-ABCAB836B384}"/>
    <cellStyle name="40 % – Zvýraznění3 3 2 4 2 2 3" xfId="12980" xr:uid="{1859274C-2F3D-41BB-BC6C-4C7005762007}"/>
    <cellStyle name="40 % – Zvýraznění3 3 2 4 2 2 4" xfId="10049" xr:uid="{D53EC076-108F-4792-975C-84ABF9EF2C3F}"/>
    <cellStyle name="40 % – Zvýraznění3 3 2 4 2 3" xfId="6442" xr:uid="{00000000-0005-0000-0000-00005D060000}"/>
    <cellStyle name="40 % – Zvýraznění3 3 2 4 2 3 2" xfId="11858" xr:uid="{3152079C-C42D-4548-A35E-AE4E6FF670E0}"/>
    <cellStyle name="40 % – Zvýraznění3 3 2 4 2 3 2 2" xfId="14350" xr:uid="{B0572D91-DFFD-4746-9C3C-88A2DA43A85C}"/>
    <cellStyle name="40 % – Zvýraznění3 3 2 4 2 3 3" xfId="13227" xr:uid="{A94040BF-40AB-452A-942E-ED8014D8DD9B}"/>
    <cellStyle name="40 % – Zvýraznění3 3 2 4 2 3 4" xfId="10693" xr:uid="{3945C486-6A68-4820-ACA8-A5480D5371DC}"/>
    <cellStyle name="40 % – Zvýraznění3 3 2 4 2 4" xfId="7094" xr:uid="{00000000-0005-0000-0000-00005E060000}"/>
    <cellStyle name="40 % – Zvýraznění3 3 2 4 2 4 2" xfId="12157" xr:uid="{5A87B102-AA21-41C9-B80E-44209F6A331A}"/>
    <cellStyle name="40 % – Zvýraznění3 3 2 4 2 4 2 2" xfId="14649" xr:uid="{DA4D039B-8349-4896-A97D-97AFFAB54B0F}"/>
    <cellStyle name="40 % – Zvýraznění3 3 2 4 2 4 3" xfId="13526" xr:uid="{5F761FB6-34A2-4528-ACFC-0841CD5C43E5}"/>
    <cellStyle name="40 % – Zvýraznění3 3 2 4 2 4 4" xfId="11034" xr:uid="{1987A8CE-494C-43B6-90C9-8A70AD5D9AEC}"/>
    <cellStyle name="40 % – Zvýraznění3 3 2 4 2 5" xfId="11286" xr:uid="{459BC319-CEE9-44C6-834A-EDF52BCED0E1}"/>
    <cellStyle name="40 % – Zvýraznění3 3 2 4 2 5 2" xfId="13778" xr:uid="{714DB018-6DF3-4A5E-94C9-C9AE57D66A54}"/>
    <cellStyle name="40 % – Zvýraznění3 3 2 4 2 6" xfId="8120" xr:uid="{D8F9254E-0BF0-49FA-869E-6827ED5000AE}"/>
    <cellStyle name="40 % – Zvýraznění3 3 2 4 2 6 2" xfId="12655" xr:uid="{FB658180-43F9-4A5B-995B-9B827AE013D8}"/>
    <cellStyle name="40 % – Zvýraznění3 3 2 4 2 7" xfId="12415" xr:uid="{DEACC8A3-3E56-4CA8-B100-2D536986C3EF}"/>
    <cellStyle name="40 % – Zvýraznění3 3 2 4 2 8" xfId="7828" xr:uid="{5FD2CB86-E11A-4B42-9211-47F50BA08F8F}"/>
    <cellStyle name="40 % – Zvýraznění3 3 2 4 3" xfId="4803" xr:uid="{00000000-0005-0000-0000-00005F060000}"/>
    <cellStyle name="40 % – Zvýraznění3 3 2 4 3 2" xfId="5877" xr:uid="{00000000-0005-0000-0000-000060060000}"/>
    <cellStyle name="40 % – Zvýraznění3 3 2 4 3 2 2" xfId="11698" xr:uid="{FB165B13-3F61-465D-94D5-C08DA53BD4D0}"/>
    <cellStyle name="40 % – Zvýraznění3 3 2 4 3 2 2 2" xfId="14190" xr:uid="{BEA1C5A2-A445-4E57-9B07-90A0FECBC1BD}"/>
    <cellStyle name="40 % – Zvýraznění3 3 2 4 3 2 3" xfId="13067" xr:uid="{61A49D52-0070-493A-AC99-A7F37508C6AF}"/>
    <cellStyle name="40 % – Zvýraznění3 3 2 4 3 2 4" xfId="10167" xr:uid="{A20C1607-E055-4EAB-9C83-47E011361ADD}"/>
    <cellStyle name="40 % – Zvýraznění3 3 2 4 3 3" xfId="6529" xr:uid="{00000000-0005-0000-0000-000061060000}"/>
    <cellStyle name="40 % – Zvýraznění3 3 2 4 3 3 2" xfId="11945" xr:uid="{054C34AC-02C1-4BCC-B90A-135AF02715B0}"/>
    <cellStyle name="40 % – Zvýraznění3 3 2 4 3 3 2 2" xfId="14437" xr:uid="{B4CDB3C8-D91A-44FF-98BD-D1601414E61C}"/>
    <cellStyle name="40 % – Zvýraznění3 3 2 4 3 3 3" xfId="13314" xr:uid="{F59E6F54-9D79-4F02-AE05-652248E9C304}"/>
    <cellStyle name="40 % – Zvýraznění3 3 2 4 3 3 4" xfId="10814" xr:uid="{5F7E57A5-5585-41DC-A80C-C814830CBFE7}"/>
    <cellStyle name="40 % – Zvýraznění3 3 2 4 3 4" xfId="7181" xr:uid="{00000000-0005-0000-0000-000062060000}"/>
    <cellStyle name="40 % – Zvýraznění3 3 2 4 3 4 2" xfId="13857" xr:uid="{0AF189B9-A0A7-425D-940B-E373FCEB5349}"/>
    <cellStyle name="40 % – Zvýraznění3 3 2 4 3 4 3" xfId="11365" xr:uid="{09F3AD9B-27BC-46B1-9323-E47D484E496B}"/>
    <cellStyle name="40 % – Zvýraznění3 3 2 4 3 5" xfId="12734" xr:uid="{D57C09FC-6549-4E7B-8FFB-2AEA663A21BD}"/>
    <cellStyle name="40 % – Zvýraznění3 3 2 4 3 6" xfId="8199" xr:uid="{286137F6-C48F-463C-A87F-0BEA9F8905B9}"/>
    <cellStyle name="40 % – Zvýraznění3 3 2 4 4" xfId="5609" xr:uid="{00000000-0005-0000-0000-000063060000}"/>
    <cellStyle name="40 % – Zvýraznění3 3 2 4 4 2" xfId="6266" xr:uid="{00000000-0005-0000-0000-000064060000}"/>
    <cellStyle name="40 % – Zvýraznění3 3 2 4 4 2 2" xfId="13941" xr:uid="{056BEFB3-05E2-45F2-B3BB-04767F271394}"/>
    <cellStyle name="40 % – Zvýraznění3 3 2 4 4 2 3" xfId="11449" xr:uid="{BE9A4DE3-6B55-4582-BF63-99549DF1D056}"/>
    <cellStyle name="40 % – Zvýraznění3 3 2 4 4 3" xfId="6918" xr:uid="{00000000-0005-0000-0000-000065060000}"/>
    <cellStyle name="40 % – Zvýraznění3 3 2 4 4 3 2" xfId="12818" xr:uid="{D72F9259-3FC4-47A1-B247-2CC9D30F07E1}"/>
    <cellStyle name="40 % – Zvýraznění3 3 2 4 4 4" xfId="7570" xr:uid="{00000000-0005-0000-0000-000066060000}"/>
    <cellStyle name="40 % – Zvýraznění3 3 2 4 4 5" xfId="8283" xr:uid="{4D1C0203-DFCF-42F7-9179-3FB0E15229DC}"/>
    <cellStyle name="40 % – Zvýraznění3 3 2 4 5" xfId="5702" xr:uid="{00000000-0005-0000-0000-000067060000}"/>
    <cellStyle name="40 % – Zvýraznění3 3 2 4 5 2" xfId="11532" xr:uid="{6EED02E6-486B-4BDB-9FE3-F192309D843E}"/>
    <cellStyle name="40 % – Zvýraznění3 3 2 4 5 2 2" xfId="14024" xr:uid="{742E5042-0E0B-4D55-8B2F-8FB264386936}"/>
    <cellStyle name="40 % – Zvýraznění3 3 2 4 5 3" xfId="12901" xr:uid="{BA4A58FC-1B42-4843-9EAB-184DFCDA5564}"/>
    <cellStyle name="40 % – Zvýraznění3 3 2 4 5 4" xfId="8393" xr:uid="{7EDAACFC-B517-4B2A-AED7-E9BA45CB0487}"/>
    <cellStyle name="40 % – Zvýraznění3 3 2 4 6" xfId="6359" xr:uid="{00000000-0005-0000-0000-000068060000}"/>
    <cellStyle name="40 % – Zvýraznění3 3 2 4 6 2" xfId="11781" xr:uid="{8A0C09A9-BCFB-4DF1-A96D-E631846D6D12}"/>
    <cellStyle name="40 % – Zvýraznění3 3 2 4 6 2 2" xfId="14273" xr:uid="{B802F2CE-C27D-47FC-A904-4F13F429297E}"/>
    <cellStyle name="40 % – Zvýraznění3 3 2 4 6 3" xfId="13150" xr:uid="{9F8B5F52-C11C-458C-BBF2-7AEB8108AF06}"/>
    <cellStyle name="40 % – Zvýraznění3 3 2 4 6 4" xfId="10250" xr:uid="{519D5AFA-E947-4F1E-8383-7366423E9D91}"/>
    <cellStyle name="40 % – Zvýraznění3 3 2 4 7" xfId="7011" xr:uid="{00000000-0005-0000-0000-000069060000}"/>
    <cellStyle name="40 % – Zvýraznění3 3 2 4 7 2" xfId="12028" xr:uid="{D81AE986-FEC9-4514-99B1-6B92DBF144A1}"/>
    <cellStyle name="40 % – Zvýraznění3 3 2 4 7 2 2" xfId="14520" xr:uid="{7D9EAA62-5BBA-4B60-BBDE-5F63D6803FCE}"/>
    <cellStyle name="40 % – Zvýraznění3 3 2 4 7 3" xfId="13397" xr:uid="{5DD4C1AE-AA27-4BFF-AAA1-545DE2984BEC}"/>
    <cellStyle name="40 % – Zvýraznění3 3 2 4 7 4" xfId="10903" xr:uid="{6305BDA4-F045-48F1-9300-0450668B65D2}"/>
    <cellStyle name="40 % – Zvýraznění3 3 2 4 8" xfId="11113" xr:uid="{3DA24D5C-53A5-442F-9CF3-702E35C792CC}"/>
    <cellStyle name="40 % – Zvýraznění3 3 2 4 8 2" xfId="13605" xr:uid="{75FE1F3F-D3D4-469B-A23A-B7839797FB3B}"/>
    <cellStyle name="40 % – Zvýraznění3 3 2 4 9" xfId="7904" xr:uid="{2626CE2D-00FC-47E0-8399-A42610981954}"/>
    <cellStyle name="40 % – Zvýraznění3 3 2 4 9 2" xfId="12485" xr:uid="{0C5E606F-B011-4603-B3F7-6003BE1EC716}"/>
    <cellStyle name="40 % – Zvýraznění3 3 2 5" xfId="148" xr:uid="{00000000-0005-0000-0000-00006A060000}"/>
    <cellStyle name="40 % – Zvýraznění3 3 2 5 10" xfId="12243" xr:uid="{8D578BDF-348F-47CC-8691-1A9E2FB68CEB}"/>
    <cellStyle name="40 % – Zvýraznění3 3 2 5 11" xfId="7654" xr:uid="{A9E59EB9-1BE4-413F-8739-0D1A8917B9A6}"/>
    <cellStyle name="40 % – Zvýraznění3 3 2 5 2" xfId="4683" xr:uid="{00000000-0005-0000-0000-00006B060000}"/>
    <cellStyle name="40 % – Zvýraznění3 3 2 5 2 2" xfId="5791" xr:uid="{00000000-0005-0000-0000-00006C060000}"/>
    <cellStyle name="40 % – Zvýraznění3 3 2 5 2 2 2" xfId="11612" xr:uid="{1476E6F9-8F7C-4BBC-87CC-7016615DB8BF}"/>
    <cellStyle name="40 % – Zvýraznění3 3 2 5 2 2 2 2" xfId="14104" xr:uid="{89C00C33-6A25-4E8F-B0FC-7F71EE40D0CC}"/>
    <cellStyle name="40 % – Zvýraznění3 3 2 5 2 2 3" xfId="12981" xr:uid="{38BB7928-713C-4359-8C64-C9385C9C430A}"/>
    <cellStyle name="40 % – Zvýraznění3 3 2 5 2 2 4" xfId="10050" xr:uid="{91ACA20C-ACAD-4F83-9AEC-73CCDCB1D232}"/>
    <cellStyle name="40 % – Zvýraznění3 3 2 5 2 3" xfId="6443" xr:uid="{00000000-0005-0000-0000-00006D060000}"/>
    <cellStyle name="40 % – Zvýraznění3 3 2 5 2 3 2" xfId="11859" xr:uid="{B286D249-1EED-446E-9329-4A962AC2A087}"/>
    <cellStyle name="40 % – Zvýraznění3 3 2 5 2 3 2 2" xfId="14351" xr:uid="{4DCA49CE-DEE0-4F30-B013-3C4470996EE2}"/>
    <cellStyle name="40 % – Zvýraznění3 3 2 5 2 3 3" xfId="13228" xr:uid="{A2C9DB4B-8E49-48F7-8625-6328492A5C56}"/>
    <cellStyle name="40 % – Zvýraznění3 3 2 5 2 3 4" xfId="10694" xr:uid="{21BC5E0E-5D3A-4228-8D5C-2423DF317ADD}"/>
    <cellStyle name="40 % – Zvýraznění3 3 2 5 2 4" xfId="7095" xr:uid="{00000000-0005-0000-0000-00006E060000}"/>
    <cellStyle name="40 % – Zvýraznění3 3 2 5 2 4 2" xfId="12158" xr:uid="{231D8570-84D5-4EC2-9393-BB5DEC614785}"/>
    <cellStyle name="40 % – Zvýraznění3 3 2 5 2 4 2 2" xfId="14650" xr:uid="{4350D363-B15A-4BFC-B8AE-D9C91BE9749A}"/>
    <cellStyle name="40 % – Zvýraznění3 3 2 5 2 4 3" xfId="13527" xr:uid="{19207BC9-3458-4B26-AD04-BC81CFC9C0EB}"/>
    <cellStyle name="40 % – Zvýraznění3 3 2 5 2 4 4" xfId="11035" xr:uid="{1ACF49A2-7247-488E-A28A-07B7B58E4D1C}"/>
    <cellStyle name="40 % – Zvýraznění3 3 2 5 2 5" xfId="11287" xr:uid="{6163ED8E-F645-4B40-9F0B-2C8B67952799}"/>
    <cellStyle name="40 % – Zvýraznění3 3 2 5 2 5 2" xfId="13779" xr:uid="{D6B580C5-6E04-4D11-B98B-228CA10C380F}"/>
    <cellStyle name="40 % – Zvýraznění3 3 2 5 2 6" xfId="8121" xr:uid="{5F132252-A3EE-4489-80DB-F34D8F19B0D4}"/>
    <cellStyle name="40 % – Zvýraznění3 3 2 5 2 6 2" xfId="12656" xr:uid="{219B0FB5-7346-4ABA-9FD5-6AD323A42594}"/>
    <cellStyle name="40 % – Zvýraznění3 3 2 5 2 7" xfId="12416" xr:uid="{EA6FBD20-10C9-484F-9DD7-4C8D23DBEA12}"/>
    <cellStyle name="40 % – Zvýraznění3 3 2 5 2 8" xfId="7829" xr:uid="{08966740-D517-4DBE-9DB5-C847D72D3BA0}"/>
    <cellStyle name="40 % – Zvýraznění3 3 2 5 3" xfId="4804" xr:uid="{00000000-0005-0000-0000-00006F060000}"/>
    <cellStyle name="40 % – Zvýraznění3 3 2 5 3 2" xfId="5878" xr:uid="{00000000-0005-0000-0000-000070060000}"/>
    <cellStyle name="40 % – Zvýraznění3 3 2 5 3 2 2" xfId="11699" xr:uid="{03E23921-DD2F-43A0-9B19-36B75B8276F8}"/>
    <cellStyle name="40 % – Zvýraznění3 3 2 5 3 2 2 2" xfId="14191" xr:uid="{10514721-EBB7-41AA-9293-E859A5B5BA54}"/>
    <cellStyle name="40 % – Zvýraznění3 3 2 5 3 2 3" xfId="13068" xr:uid="{EBEAA9C8-8AD9-46A1-8C86-3D009B02ABAA}"/>
    <cellStyle name="40 % – Zvýraznění3 3 2 5 3 2 4" xfId="10168" xr:uid="{225FCCA2-5A34-4AFD-A3D4-46AD73C6BAA3}"/>
    <cellStyle name="40 % – Zvýraznění3 3 2 5 3 3" xfId="6530" xr:uid="{00000000-0005-0000-0000-000071060000}"/>
    <cellStyle name="40 % – Zvýraznění3 3 2 5 3 3 2" xfId="11946" xr:uid="{9841BF77-1F65-4563-A85A-4C5E2FF341EF}"/>
    <cellStyle name="40 % – Zvýraznění3 3 2 5 3 3 2 2" xfId="14438" xr:uid="{3C62A7AD-4F04-4B8D-B0AF-05D40D034662}"/>
    <cellStyle name="40 % – Zvýraznění3 3 2 5 3 3 3" xfId="13315" xr:uid="{413D262C-12D1-40A1-9550-9085E9751A5B}"/>
    <cellStyle name="40 % – Zvýraznění3 3 2 5 3 3 4" xfId="10815" xr:uid="{436C39E2-82DE-4ABB-B797-9E13008C3BDE}"/>
    <cellStyle name="40 % – Zvýraznění3 3 2 5 3 4" xfId="7182" xr:uid="{00000000-0005-0000-0000-000072060000}"/>
    <cellStyle name="40 % – Zvýraznění3 3 2 5 3 4 2" xfId="13858" xr:uid="{360D8117-ADF3-4185-B972-7B2E72222185}"/>
    <cellStyle name="40 % – Zvýraznění3 3 2 5 3 4 3" xfId="11366" xr:uid="{AD24BC2F-296D-41AA-AC57-D6B2F897C686}"/>
    <cellStyle name="40 % – Zvýraznění3 3 2 5 3 5" xfId="12735" xr:uid="{6A7AAEBB-3BEF-46D9-A094-E25F70F31C31}"/>
    <cellStyle name="40 % – Zvýraznění3 3 2 5 3 6" xfId="8200" xr:uid="{D04B33B2-19EC-4190-B430-C5158AFB947B}"/>
    <cellStyle name="40 % – Zvýraznění3 3 2 5 4" xfId="5610" xr:uid="{00000000-0005-0000-0000-000073060000}"/>
    <cellStyle name="40 % – Zvýraznění3 3 2 5 4 2" xfId="6267" xr:uid="{00000000-0005-0000-0000-000074060000}"/>
    <cellStyle name="40 % – Zvýraznění3 3 2 5 4 2 2" xfId="13942" xr:uid="{05E35E32-8127-4A19-9562-43C76BAE8575}"/>
    <cellStyle name="40 % – Zvýraznění3 3 2 5 4 2 3" xfId="11450" xr:uid="{23A4DD08-BF00-4C1F-8C86-85EA5C56C68F}"/>
    <cellStyle name="40 % – Zvýraznění3 3 2 5 4 3" xfId="6919" xr:uid="{00000000-0005-0000-0000-000075060000}"/>
    <cellStyle name="40 % – Zvýraznění3 3 2 5 4 3 2" xfId="12819" xr:uid="{3F620811-86D7-4247-B80A-3B163DD5F284}"/>
    <cellStyle name="40 % – Zvýraznění3 3 2 5 4 4" xfId="7571" xr:uid="{00000000-0005-0000-0000-000076060000}"/>
    <cellStyle name="40 % – Zvýraznění3 3 2 5 4 5" xfId="8284" xr:uid="{49FCF260-F0C3-44D5-B25A-57D48DC70228}"/>
    <cellStyle name="40 % – Zvýraznění3 3 2 5 5" xfId="5703" xr:uid="{00000000-0005-0000-0000-000077060000}"/>
    <cellStyle name="40 % – Zvýraznění3 3 2 5 5 2" xfId="11533" xr:uid="{2B81C980-0BAA-44E3-B2AB-984697987BD7}"/>
    <cellStyle name="40 % – Zvýraznění3 3 2 5 5 2 2" xfId="14025" xr:uid="{292E63BB-5062-4A51-B3C6-8F1A039803F1}"/>
    <cellStyle name="40 % – Zvýraznění3 3 2 5 5 3" xfId="12902" xr:uid="{107F5347-620B-4BF7-B377-B0F855F7A606}"/>
    <cellStyle name="40 % – Zvýraznění3 3 2 5 5 4" xfId="8394" xr:uid="{594F48FB-8518-4C18-B9AA-B15BFFE87954}"/>
    <cellStyle name="40 % – Zvýraznění3 3 2 5 6" xfId="6360" xr:uid="{00000000-0005-0000-0000-000078060000}"/>
    <cellStyle name="40 % – Zvýraznění3 3 2 5 6 2" xfId="11782" xr:uid="{9AFAE8C2-4D86-4BDF-8991-2353BBB0C3D0}"/>
    <cellStyle name="40 % – Zvýraznění3 3 2 5 6 2 2" xfId="14274" xr:uid="{8C09A5AB-B485-4E80-9A5D-8ACE8F5282DB}"/>
    <cellStyle name="40 % – Zvýraznění3 3 2 5 6 3" xfId="13151" xr:uid="{2B375D69-1BFA-4FDF-BB70-FDCEF3FF40C3}"/>
    <cellStyle name="40 % – Zvýraznění3 3 2 5 6 4" xfId="10251" xr:uid="{F0FC0BC4-AE3F-4863-932A-2E02539EF0BD}"/>
    <cellStyle name="40 % – Zvýraznění3 3 2 5 7" xfId="7012" xr:uid="{00000000-0005-0000-0000-000079060000}"/>
    <cellStyle name="40 % – Zvýraznění3 3 2 5 7 2" xfId="12029" xr:uid="{7BEC6105-DF11-4F26-A650-AE34CB045A1A}"/>
    <cellStyle name="40 % – Zvýraznění3 3 2 5 7 2 2" xfId="14521" xr:uid="{1DBED894-1266-4181-8B21-DEC557ED5CE5}"/>
    <cellStyle name="40 % – Zvýraznění3 3 2 5 7 3" xfId="13398" xr:uid="{973CD58F-2D0F-446F-9AE7-2BABC1CD6084}"/>
    <cellStyle name="40 % – Zvýraznění3 3 2 5 7 4" xfId="10904" xr:uid="{A79A6308-B418-4D28-B4C4-C0680E68F690}"/>
    <cellStyle name="40 % – Zvýraznění3 3 2 5 8" xfId="11114" xr:uid="{37AF4978-1A2F-42AB-AA8E-C0D4763D6B39}"/>
    <cellStyle name="40 % – Zvýraznění3 3 2 5 8 2" xfId="13606" xr:uid="{8A98200A-28D4-4BE6-B74E-98A7CE31A19A}"/>
    <cellStyle name="40 % – Zvýraznění3 3 2 5 9" xfId="7905" xr:uid="{6B50CB4E-A9E4-4348-B5F4-3A4FC23BF256}"/>
    <cellStyle name="40 % – Zvýraznění3 3 2 5 9 2" xfId="12486" xr:uid="{CFD8DAC2-D378-4E89-A988-06E65C615E8D}"/>
    <cellStyle name="40 % – Zvýraznění3 3 2 6" xfId="4680" xr:uid="{00000000-0005-0000-0000-00007A060000}"/>
    <cellStyle name="40 % – Zvýraznění3 3 2 6 2" xfId="5788" xr:uid="{00000000-0005-0000-0000-00007B060000}"/>
    <cellStyle name="40 % – Zvýraznění3 3 2 6 2 2" xfId="11609" xr:uid="{3A769FF6-E139-40EA-9CD5-DDC70D50F516}"/>
    <cellStyle name="40 % – Zvýraznění3 3 2 6 2 2 2" xfId="14101" xr:uid="{ABFB7021-9132-4F5D-89BE-83CD8417D6A4}"/>
    <cellStyle name="40 % – Zvýraznění3 3 2 6 2 3" xfId="12978" xr:uid="{864A6B6E-A625-48B1-A99B-9DFF92BAF1B0}"/>
    <cellStyle name="40 % – Zvýraznění3 3 2 6 2 4" xfId="10047" xr:uid="{25F4D283-E1EC-480A-B7BD-ABE91D0DEAF7}"/>
    <cellStyle name="40 % – Zvýraznění3 3 2 6 3" xfId="6440" xr:uid="{00000000-0005-0000-0000-00007C060000}"/>
    <cellStyle name="40 % – Zvýraznění3 3 2 6 3 2" xfId="11856" xr:uid="{D668F325-D9E1-41A4-965D-1B2E2D9EF478}"/>
    <cellStyle name="40 % – Zvýraznění3 3 2 6 3 2 2" xfId="14348" xr:uid="{FB4C1038-D9C7-4330-994A-127E09F5AE91}"/>
    <cellStyle name="40 % – Zvýraznění3 3 2 6 3 3" xfId="13225" xr:uid="{223C995C-140C-4A11-A72F-B64662797BA8}"/>
    <cellStyle name="40 % – Zvýraznění3 3 2 6 3 4" xfId="10691" xr:uid="{3B6D04C4-F10E-4974-B8E1-7D7000909756}"/>
    <cellStyle name="40 % – Zvýraznění3 3 2 6 4" xfId="7092" xr:uid="{00000000-0005-0000-0000-00007D060000}"/>
    <cellStyle name="40 % – Zvýraznění3 3 2 6 4 2" xfId="12089" xr:uid="{C3ED573E-4DA1-4B44-BA82-21AAA098CDB3}"/>
    <cellStyle name="40 % – Zvýraznění3 3 2 6 4 2 2" xfId="14581" xr:uid="{732C9BBE-859C-401D-845D-C25F1940FA39}"/>
    <cellStyle name="40 % – Zvýraznění3 3 2 6 4 3" xfId="13458" xr:uid="{CF76519F-DD6A-4632-82CE-EB7BC8ED1318}"/>
    <cellStyle name="40 % – Zvýraznění3 3 2 6 4 4" xfId="10966" xr:uid="{E73834C6-13A3-4C95-92CA-90FED130DA5E}"/>
    <cellStyle name="40 % – Zvýraznění3 3 2 6 5" xfId="11218" xr:uid="{FE0D1774-D2E0-46E5-9B6A-259ECE686B04}"/>
    <cellStyle name="40 % – Zvýraznění3 3 2 6 5 2" xfId="13710" xr:uid="{188FDDCD-6A10-4E1C-AF9E-32A7A0599545}"/>
    <cellStyle name="40 % – Zvýraznění3 3 2 6 6" xfId="8052" xr:uid="{C1761319-966E-44AE-9EA7-A40E67C88D85}"/>
    <cellStyle name="40 % – Zvýraznění3 3 2 6 6 2" xfId="12587" xr:uid="{ED944DA3-D6ED-44DF-A1F4-C6DD91CE0E52}"/>
    <cellStyle name="40 % – Zvýraznění3 3 2 6 7" xfId="12347" xr:uid="{E7CA05C4-9E49-40CA-A17B-9F9FDEE9998B}"/>
    <cellStyle name="40 % – Zvýraznění3 3 2 6 8" xfId="7760" xr:uid="{BEE07334-9D2A-46D7-9A52-027B74798728}"/>
    <cellStyle name="40 % – Zvýraznění3 3 2 7" xfId="4801" xr:uid="{00000000-0005-0000-0000-00007E060000}"/>
    <cellStyle name="40 % – Zvýraznění3 3 2 7 2" xfId="5875" xr:uid="{00000000-0005-0000-0000-00007F060000}"/>
    <cellStyle name="40 % – Zvýraznění3 3 2 7 2 2" xfId="11696" xr:uid="{EFC646DB-134A-4A7B-B22F-89098D59F8AC}"/>
    <cellStyle name="40 % – Zvýraznění3 3 2 7 2 2 2" xfId="14188" xr:uid="{3EC16AF6-7AF3-4568-BA71-7F347635223F}"/>
    <cellStyle name="40 % – Zvýraznění3 3 2 7 2 3" xfId="13065" xr:uid="{9B5623BB-2A9A-4269-B943-0AD338E7CB68}"/>
    <cellStyle name="40 % – Zvýraznění3 3 2 7 2 4" xfId="10165" xr:uid="{0AB415D6-BC9D-4014-8E5C-18859517EB44}"/>
    <cellStyle name="40 % – Zvýraznění3 3 2 7 3" xfId="6527" xr:uid="{00000000-0005-0000-0000-000080060000}"/>
    <cellStyle name="40 % – Zvýraznění3 3 2 7 3 2" xfId="11943" xr:uid="{62FEFAB5-CCCB-48AC-A703-FA767C31F809}"/>
    <cellStyle name="40 % – Zvýraznění3 3 2 7 3 2 2" xfId="14435" xr:uid="{049B6F62-00E4-4434-92B1-1E67F84A3AD7}"/>
    <cellStyle name="40 % – Zvýraznění3 3 2 7 3 3" xfId="13312" xr:uid="{DEA02714-E008-46BD-9BA4-FB736825634B}"/>
    <cellStyle name="40 % – Zvýraznění3 3 2 7 3 4" xfId="10812" xr:uid="{1651B080-4FA4-4286-AF40-4210D1E0F179}"/>
    <cellStyle name="40 % – Zvýraznění3 3 2 7 4" xfId="7179" xr:uid="{00000000-0005-0000-0000-000081060000}"/>
    <cellStyle name="40 % – Zvýraznění3 3 2 7 4 2" xfId="12155" xr:uid="{3FD018DE-C153-456C-835A-958ED8B24CBA}"/>
    <cellStyle name="40 % – Zvýraznění3 3 2 7 4 2 2" xfId="14647" xr:uid="{EB93A186-810F-4E54-9C4F-16CC82B18E22}"/>
    <cellStyle name="40 % – Zvýraznění3 3 2 7 4 3" xfId="13524" xr:uid="{744B88A3-2FC4-4133-B7A4-C094D2CF2BDA}"/>
    <cellStyle name="40 % – Zvýraznění3 3 2 7 4 4" xfId="11032" xr:uid="{5B88D50F-96AD-417B-A9E6-A8E0FEEA8B27}"/>
    <cellStyle name="40 % – Zvýraznění3 3 2 7 5" xfId="11284" xr:uid="{C574C113-24D6-490A-9605-2534361B539C}"/>
    <cellStyle name="40 % – Zvýraznění3 3 2 7 5 2" xfId="13776" xr:uid="{811864E8-0F6F-4129-B4CC-1D8787F7D2ED}"/>
    <cellStyle name="40 % – Zvýraznění3 3 2 7 6" xfId="8118" xr:uid="{BEB18190-4017-45D1-AA7B-5D97BE4B421D}"/>
    <cellStyle name="40 % – Zvýraznění3 3 2 7 6 2" xfId="12653" xr:uid="{7BE52758-8846-4DEE-9297-5D3906580293}"/>
    <cellStyle name="40 % – Zvýraznění3 3 2 7 7" xfId="12413" xr:uid="{D4BBD917-6C64-4D34-9CEA-66EC37F754B7}"/>
    <cellStyle name="40 % – Zvýraznění3 3 2 7 8" xfId="7826" xr:uid="{FF6C2677-0FCF-4614-9A73-FF831BA35A40}"/>
    <cellStyle name="40 % – Zvýraznění3 3 2 8" xfId="5607" xr:uid="{00000000-0005-0000-0000-000082060000}"/>
    <cellStyle name="40 % – Zvýraznění3 3 2 8 2" xfId="6264" xr:uid="{00000000-0005-0000-0000-000083060000}"/>
    <cellStyle name="40 % – Zvýraznění3 3 2 8 2 2" xfId="13855" xr:uid="{167AD3CB-9A34-4F37-92AD-8B59491F0F30}"/>
    <cellStyle name="40 % – Zvýraznění3 3 2 8 2 3" xfId="11363" xr:uid="{3EE22BCA-1F9E-49B7-981E-7257F3869277}"/>
    <cellStyle name="40 % – Zvýraznění3 3 2 8 3" xfId="6916" xr:uid="{00000000-0005-0000-0000-000084060000}"/>
    <cellStyle name="40 % – Zvýraznění3 3 2 8 3 2" xfId="12732" xr:uid="{04F210E3-52E2-4453-BFAE-4E4E4822A3EB}"/>
    <cellStyle name="40 % – Zvýraznění3 3 2 8 4" xfId="7568" xr:uid="{00000000-0005-0000-0000-000085060000}"/>
    <cellStyle name="40 % – Zvýraznění3 3 2 8 5" xfId="8197" xr:uid="{D498A1CE-E409-4311-AAF2-10D16D367223}"/>
    <cellStyle name="40 % – Zvýraznění3 3 2 9" xfId="5700" xr:uid="{00000000-0005-0000-0000-000086060000}"/>
    <cellStyle name="40 % – Zvýraznění3 3 2 9 2" xfId="11447" xr:uid="{FC68BAC9-8DED-4BBA-8337-BE7CAC22F006}"/>
    <cellStyle name="40 % – Zvýraznění3 3 2 9 2 2" xfId="13939" xr:uid="{74ACB422-454E-4F33-984C-CF26545EF09B}"/>
    <cellStyle name="40 % – Zvýraznění3 3 2 9 3" xfId="12816" xr:uid="{9C48C646-5271-4082-9D28-03A2F77F637C}"/>
    <cellStyle name="40 % – Zvýraznění3 3 2 9 4" xfId="8281" xr:uid="{9E1EF210-ED6C-4753-97F0-99FCD6DC0082}"/>
    <cellStyle name="40 % – Zvýraznění3 3 3" xfId="149" xr:uid="{00000000-0005-0000-0000-000087060000}"/>
    <cellStyle name="40 % – Zvýraznění3 3 3 10" xfId="12244" xr:uid="{F3FC34B6-93CA-4C75-8609-487FB3175338}"/>
    <cellStyle name="40 % – Zvýraznění3 3 3 11" xfId="7655" xr:uid="{881BF166-5E05-4CA1-870C-B9A0C6CCAF22}"/>
    <cellStyle name="40 % – Zvýraznění3 3 3 2" xfId="4684" xr:uid="{00000000-0005-0000-0000-000088060000}"/>
    <cellStyle name="40 % – Zvýraznění3 3 3 2 2" xfId="5792" xr:uid="{00000000-0005-0000-0000-000089060000}"/>
    <cellStyle name="40 % – Zvýraznění3 3 3 2 2 2" xfId="11613" xr:uid="{44FE0322-7542-4D1D-93B8-078DF44F4698}"/>
    <cellStyle name="40 % – Zvýraznění3 3 3 2 2 2 2" xfId="14105" xr:uid="{8C504669-8BE6-4641-BFE5-C27AEF007A28}"/>
    <cellStyle name="40 % – Zvýraznění3 3 3 2 2 3" xfId="12982" xr:uid="{59731E5D-4D85-4FCC-BB39-A37DC797329A}"/>
    <cellStyle name="40 % – Zvýraznění3 3 3 2 2 4" xfId="10051" xr:uid="{EF9A0FC3-93AF-47C7-A438-3E07ADD184CA}"/>
    <cellStyle name="40 % – Zvýraznění3 3 3 2 3" xfId="6444" xr:uid="{00000000-0005-0000-0000-00008A060000}"/>
    <cellStyle name="40 % – Zvýraznění3 3 3 2 3 2" xfId="11860" xr:uid="{28A0EAC1-924A-44BE-BFCA-F022EA11D191}"/>
    <cellStyle name="40 % – Zvýraznění3 3 3 2 3 2 2" xfId="14352" xr:uid="{14ED5A00-3FB3-4F83-B3A6-E124FBE1B310}"/>
    <cellStyle name="40 % – Zvýraznění3 3 3 2 3 3" xfId="13229" xr:uid="{C30451B0-875E-48AE-AE9E-9AC5FDE4ABA6}"/>
    <cellStyle name="40 % – Zvýraznění3 3 3 2 3 4" xfId="10695" xr:uid="{FB6AAFE5-E3BB-495E-B65D-7E8C0CDB2D71}"/>
    <cellStyle name="40 % – Zvýraznění3 3 3 2 4" xfId="7096" xr:uid="{00000000-0005-0000-0000-00008B060000}"/>
    <cellStyle name="40 % – Zvýraznění3 3 3 2 4 2" xfId="12159" xr:uid="{52CA5EE3-A8D8-48FB-B553-0F6B42F291D2}"/>
    <cellStyle name="40 % – Zvýraznění3 3 3 2 4 2 2" xfId="14651" xr:uid="{B0F4D2B0-5AB1-4DB3-8DA7-49C905BFBAC9}"/>
    <cellStyle name="40 % – Zvýraznění3 3 3 2 4 3" xfId="13528" xr:uid="{86E16153-1928-4085-B7D9-0A44FBD9F6BE}"/>
    <cellStyle name="40 % – Zvýraznění3 3 3 2 4 4" xfId="11036" xr:uid="{134C5BC9-F307-4A44-91EE-4C746F446D47}"/>
    <cellStyle name="40 % – Zvýraznění3 3 3 2 5" xfId="11288" xr:uid="{FEB0BDDE-44DD-4A9C-B3B4-A9BF30C9A838}"/>
    <cellStyle name="40 % – Zvýraznění3 3 3 2 5 2" xfId="13780" xr:uid="{CD300539-4BB3-4449-9AD4-FCFBE3704689}"/>
    <cellStyle name="40 % – Zvýraznění3 3 3 2 6" xfId="8122" xr:uid="{7B12E013-E191-4CD9-9AC6-0A6587BC2705}"/>
    <cellStyle name="40 % – Zvýraznění3 3 3 2 6 2" xfId="12657" xr:uid="{7694EF89-A785-44CA-843E-CDB64766A909}"/>
    <cellStyle name="40 % – Zvýraznění3 3 3 2 7" xfId="12417" xr:uid="{4BD5716F-B93E-48E5-A650-3732C703E227}"/>
    <cellStyle name="40 % – Zvýraznění3 3 3 2 8" xfId="7830" xr:uid="{49ED0D96-7C6B-4326-9765-DF75FE5D2A86}"/>
    <cellStyle name="40 % – Zvýraznění3 3 3 3" xfId="4805" xr:uid="{00000000-0005-0000-0000-00008C060000}"/>
    <cellStyle name="40 % – Zvýraznění3 3 3 3 2" xfId="5879" xr:uid="{00000000-0005-0000-0000-00008D060000}"/>
    <cellStyle name="40 % – Zvýraznění3 3 3 3 2 2" xfId="11700" xr:uid="{4F18B42E-C836-4EB5-90A1-C973B151DCAE}"/>
    <cellStyle name="40 % – Zvýraznění3 3 3 3 2 2 2" xfId="14192" xr:uid="{B1679DE1-4830-4A19-8870-76727B6FC9C4}"/>
    <cellStyle name="40 % – Zvýraznění3 3 3 3 2 3" xfId="13069" xr:uid="{3F4AEDEA-5680-4A58-94E5-57E211C67F73}"/>
    <cellStyle name="40 % – Zvýraznění3 3 3 3 2 4" xfId="10169" xr:uid="{8F0690D3-6C43-4B81-935A-A39033CD077C}"/>
    <cellStyle name="40 % – Zvýraznění3 3 3 3 3" xfId="6531" xr:uid="{00000000-0005-0000-0000-00008E060000}"/>
    <cellStyle name="40 % – Zvýraznění3 3 3 3 3 2" xfId="11947" xr:uid="{09B8A517-44BC-41C1-A641-EE127B70F330}"/>
    <cellStyle name="40 % – Zvýraznění3 3 3 3 3 2 2" xfId="14439" xr:uid="{A0F415F4-4F73-44A5-8371-6CA91F8B9BB4}"/>
    <cellStyle name="40 % – Zvýraznění3 3 3 3 3 3" xfId="13316" xr:uid="{C0EEF04C-2A26-416B-AEBC-83B8AB179C4C}"/>
    <cellStyle name="40 % – Zvýraznění3 3 3 3 3 4" xfId="10816" xr:uid="{90FFEFED-3D54-4300-8711-444078D515B2}"/>
    <cellStyle name="40 % – Zvýraznění3 3 3 3 4" xfId="7183" xr:uid="{00000000-0005-0000-0000-00008F060000}"/>
    <cellStyle name="40 % – Zvýraznění3 3 3 3 4 2" xfId="13859" xr:uid="{343881AF-2D0F-440A-AA03-03C2D0C3FF1B}"/>
    <cellStyle name="40 % – Zvýraznění3 3 3 3 4 3" xfId="11367" xr:uid="{645C73DF-2D7F-4634-99A7-866E060380F8}"/>
    <cellStyle name="40 % – Zvýraznění3 3 3 3 5" xfId="12736" xr:uid="{45F2810F-923B-44F5-B786-26CCF6F942B2}"/>
    <cellStyle name="40 % – Zvýraznění3 3 3 3 6" xfId="8201" xr:uid="{398A4C61-7B3B-4ED0-B700-422515BB807C}"/>
    <cellStyle name="40 % – Zvýraznění3 3 3 4" xfId="5611" xr:uid="{00000000-0005-0000-0000-000090060000}"/>
    <cellStyle name="40 % – Zvýraznění3 3 3 4 2" xfId="6268" xr:uid="{00000000-0005-0000-0000-000091060000}"/>
    <cellStyle name="40 % – Zvýraznění3 3 3 4 2 2" xfId="13943" xr:uid="{348453CA-F049-4C30-9B5F-DEBD4A90BBF1}"/>
    <cellStyle name="40 % – Zvýraznění3 3 3 4 2 3" xfId="11451" xr:uid="{3993BE32-CDCC-47C7-9E9A-5A76E9BC03D5}"/>
    <cellStyle name="40 % – Zvýraznění3 3 3 4 3" xfId="6920" xr:uid="{00000000-0005-0000-0000-000092060000}"/>
    <cellStyle name="40 % – Zvýraznění3 3 3 4 3 2" xfId="12820" xr:uid="{FCAE5A56-3CC9-4F19-93FF-A71871A93718}"/>
    <cellStyle name="40 % – Zvýraznění3 3 3 4 4" xfId="7572" xr:uid="{00000000-0005-0000-0000-000093060000}"/>
    <cellStyle name="40 % – Zvýraznění3 3 3 4 5" xfId="8285" xr:uid="{0B0877E5-A9D5-49CE-B117-93909E8FBC9C}"/>
    <cellStyle name="40 % – Zvýraznění3 3 3 5" xfId="5704" xr:uid="{00000000-0005-0000-0000-000094060000}"/>
    <cellStyle name="40 % – Zvýraznění3 3 3 5 2" xfId="11534" xr:uid="{1FF9B868-7E61-4B84-9632-3E362F7B58DD}"/>
    <cellStyle name="40 % – Zvýraznění3 3 3 5 2 2" xfId="14026" xr:uid="{02AEF2C6-9A2A-4864-8E07-12BD7884AA3B}"/>
    <cellStyle name="40 % – Zvýraznění3 3 3 5 3" xfId="12903" xr:uid="{18BDB30C-BDE6-4076-95C2-E1DBC8908866}"/>
    <cellStyle name="40 % – Zvýraznění3 3 3 5 4" xfId="8395" xr:uid="{529D3C95-73A5-45AD-9DC6-3FB27F1BE0D9}"/>
    <cellStyle name="40 % – Zvýraznění3 3 3 6" xfId="6361" xr:uid="{00000000-0005-0000-0000-000095060000}"/>
    <cellStyle name="40 % – Zvýraznění3 3 3 6 2" xfId="11783" xr:uid="{1D77A13D-7510-4D54-8434-0EBE23EDC528}"/>
    <cellStyle name="40 % – Zvýraznění3 3 3 6 2 2" xfId="14275" xr:uid="{9D0392D0-1220-44EC-9513-74CF14AABBAF}"/>
    <cellStyle name="40 % – Zvýraznění3 3 3 6 3" xfId="13152" xr:uid="{B2A760F5-E874-4AA7-BDC4-6600F78DD5D8}"/>
    <cellStyle name="40 % – Zvýraznění3 3 3 6 4" xfId="10252" xr:uid="{7AFCE802-D507-4D3A-A6C3-0B08706492A1}"/>
    <cellStyle name="40 % – Zvýraznění3 3 3 7" xfId="7013" xr:uid="{00000000-0005-0000-0000-000096060000}"/>
    <cellStyle name="40 % – Zvýraznění3 3 3 7 2" xfId="12030" xr:uid="{C7804710-2570-4D1C-AE5E-2FA24231D6FB}"/>
    <cellStyle name="40 % – Zvýraznění3 3 3 7 2 2" xfId="14522" xr:uid="{EE7DD9CB-7373-4485-8AB5-976D666DC3B4}"/>
    <cellStyle name="40 % – Zvýraznění3 3 3 7 3" xfId="13399" xr:uid="{7932EFE4-226C-449C-AB7A-F7EFA4B6A8BC}"/>
    <cellStyle name="40 % – Zvýraznění3 3 3 7 4" xfId="10905" xr:uid="{A40C2BBA-782B-492C-A164-E73B67F68CE5}"/>
    <cellStyle name="40 % – Zvýraznění3 3 3 8" xfId="11115" xr:uid="{80FBF422-E588-43EC-83DD-8F6C2023BE5C}"/>
    <cellStyle name="40 % – Zvýraznění3 3 3 8 2" xfId="13607" xr:uid="{126AA1B7-D747-42A9-B47C-F3CF1BE5AF35}"/>
    <cellStyle name="40 % – Zvýraznění3 3 3 9" xfId="7906" xr:uid="{5CB368ED-33A3-45D6-80BC-BDE089ABF18F}"/>
    <cellStyle name="40 % – Zvýraznění3 3 3 9 2" xfId="12487" xr:uid="{BF0981C2-8B8C-43C5-858C-621BD7848097}"/>
    <cellStyle name="40 % – Zvýraznění3 3 4" xfId="5006" xr:uid="{00000000-0005-0000-0000-000097060000}"/>
    <cellStyle name="40 % – Zvýraznění3 3 4 2" xfId="5951" xr:uid="{00000000-0005-0000-0000-000098060000}"/>
    <cellStyle name="40 % – Zvýraznění3 3 4 3" xfId="6603" xr:uid="{00000000-0005-0000-0000-000099060000}"/>
    <cellStyle name="40 % – Zvýraznění3 3 4 4" xfId="7255" xr:uid="{00000000-0005-0000-0000-00009A060000}"/>
    <cellStyle name="40 % – Zvýraznění3 3 5" xfId="5107" xr:uid="{00000000-0005-0000-0000-00009B060000}"/>
    <cellStyle name="40 % – Zvýraznění3 3 5 2" xfId="6005" xr:uid="{00000000-0005-0000-0000-00009C060000}"/>
    <cellStyle name="40 % – Zvýraznění3 3 5 3" xfId="6657" xr:uid="{00000000-0005-0000-0000-00009D060000}"/>
    <cellStyle name="40 % – Zvýraznění3 3 5 4" xfId="7309" xr:uid="{00000000-0005-0000-0000-00009E060000}"/>
    <cellStyle name="40 % – Zvýraznění3 3 6" xfId="5190" xr:uid="{00000000-0005-0000-0000-00009F060000}"/>
    <cellStyle name="40 % – Zvýraznění3 3 6 2" xfId="6064" xr:uid="{00000000-0005-0000-0000-0000A0060000}"/>
    <cellStyle name="40 % – Zvýraznění3 3 6 3" xfId="6716" xr:uid="{00000000-0005-0000-0000-0000A1060000}"/>
    <cellStyle name="40 % – Zvýraznění3 3 6 4" xfId="7368" xr:uid="{00000000-0005-0000-0000-0000A2060000}"/>
    <cellStyle name="40 % – Zvýraznění3 3 7" xfId="5263" xr:uid="{00000000-0005-0000-0000-0000A3060000}"/>
    <cellStyle name="40 % – Zvýraznění3 3 7 2" xfId="6124" xr:uid="{00000000-0005-0000-0000-0000A4060000}"/>
    <cellStyle name="40 % – Zvýraznění3 3 7 3" xfId="6776" xr:uid="{00000000-0005-0000-0000-0000A5060000}"/>
    <cellStyle name="40 % – Zvýraznění3 3 7 4" xfId="7428" xr:uid="{00000000-0005-0000-0000-0000A6060000}"/>
    <cellStyle name="40 % – Zvýraznění3 3 8" xfId="5375" xr:uid="{00000000-0005-0000-0000-0000A7060000}"/>
    <cellStyle name="40 % – Zvýraznění3 3 8 2" xfId="6190" xr:uid="{00000000-0005-0000-0000-0000A8060000}"/>
    <cellStyle name="40 % – Zvýraznění3 3 8 3" xfId="6842" xr:uid="{00000000-0005-0000-0000-0000A9060000}"/>
    <cellStyle name="40 % – Zvýraznění3 3 8 4" xfId="7494" xr:uid="{00000000-0005-0000-0000-0000AA060000}"/>
    <cellStyle name="40 % – Zvýraznění3 4" xfId="150" xr:uid="{00000000-0005-0000-0000-0000AB060000}"/>
    <cellStyle name="40 % – Zvýraznění3 4 10" xfId="6362" xr:uid="{00000000-0005-0000-0000-0000AC060000}"/>
    <cellStyle name="40 % – Zvýraznění3 4 10 2" xfId="12488" xr:uid="{24E5F50C-96FE-4FBB-9ECC-9A2C85E58207}"/>
    <cellStyle name="40 % – Zvýraznění3 4 10 3" xfId="7907" xr:uid="{749AA7BE-2517-42BB-931D-D4DD74101086}"/>
    <cellStyle name="40 % – Zvýraznění3 4 11" xfId="7014" xr:uid="{00000000-0005-0000-0000-0000AD060000}"/>
    <cellStyle name="40 % – Zvýraznění3 4 11 2" xfId="12245" xr:uid="{77BF2DE5-F974-4AE5-BAF1-D2D5B1882EFB}"/>
    <cellStyle name="40 % – Zvýraznění3 4 12" xfId="7656" xr:uid="{4C3BCB9D-E1A9-4CD0-A2E4-AF5CDBF5C54E}"/>
    <cellStyle name="40 % – Zvýraznění3 4 2" xfId="4685" xr:uid="{00000000-0005-0000-0000-0000AE060000}"/>
    <cellStyle name="40 % – Zvýraznění3 4 2 2" xfId="5793" xr:uid="{00000000-0005-0000-0000-0000AF060000}"/>
    <cellStyle name="40 % – Zvýraznění3 4 2 2 2" xfId="11614" xr:uid="{54C0AC01-6D17-4C60-86EB-B63641650952}"/>
    <cellStyle name="40 % – Zvýraznění3 4 2 2 2 2" xfId="14106" xr:uid="{C790F8BB-E58D-4AA0-A8B9-3192A46DDB92}"/>
    <cellStyle name="40 % – Zvýraznění3 4 2 2 3" xfId="12983" xr:uid="{50A443AE-45E3-48FF-BE86-F7D6675CAB24}"/>
    <cellStyle name="40 % – Zvýraznění3 4 2 2 4" xfId="10052" xr:uid="{4F5E0F4B-D5FC-4ECE-9DF0-0285644B56C9}"/>
    <cellStyle name="40 % – Zvýraznění3 4 2 3" xfId="6445" xr:uid="{00000000-0005-0000-0000-0000B0060000}"/>
    <cellStyle name="40 % – Zvýraznění3 4 2 3 2" xfId="11861" xr:uid="{1D0176E2-FE0B-46D4-B222-5244D4C2E156}"/>
    <cellStyle name="40 % – Zvýraznění3 4 2 3 2 2" xfId="14353" xr:uid="{5C29F51D-B07F-4176-BD7B-D0CF5C048274}"/>
    <cellStyle name="40 % – Zvýraznění3 4 2 3 3" xfId="13230" xr:uid="{3352ACF9-6392-4582-BA48-7DCDEBF79AD5}"/>
    <cellStyle name="40 % – Zvýraznění3 4 2 3 4" xfId="10696" xr:uid="{63928589-5942-4C06-A29F-CC9A7CF4A550}"/>
    <cellStyle name="40 % – Zvýraznění3 4 2 4" xfId="7097" xr:uid="{00000000-0005-0000-0000-0000B1060000}"/>
    <cellStyle name="40 % – Zvýraznění3 4 2 4 2" xfId="12091" xr:uid="{E991BE06-6BC5-4DB0-80C1-26B84058F7E6}"/>
    <cellStyle name="40 % – Zvýraznění3 4 2 4 2 2" xfId="14583" xr:uid="{5F1872D4-84B9-447D-B692-165ADB733976}"/>
    <cellStyle name="40 % – Zvýraznění3 4 2 4 3" xfId="13460" xr:uid="{08300A7D-BDC3-4ACE-8FA0-751D30B939B5}"/>
    <cellStyle name="40 % – Zvýraznění3 4 2 4 4" xfId="10968" xr:uid="{0C9477D2-0AE6-4931-9A7E-6C4DB13B4497}"/>
    <cellStyle name="40 % – Zvýraznění3 4 2 5" xfId="11220" xr:uid="{F5DC5DD8-0D58-46D0-ABC2-D2694B8DF615}"/>
    <cellStyle name="40 % – Zvýraznění3 4 2 5 2" xfId="13712" xr:uid="{F787F5A9-7748-4A07-830E-A26448B872D3}"/>
    <cellStyle name="40 % – Zvýraznění3 4 2 6" xfId="8054" xr:uid="{F2D776E5-E3EF-4FCB-987D-508A624A5272}"/>
    <cellStyle name="40 % – Zvýraznění3 4 2 6 2" xfId="12589" xr:uid="{63429F75-E4BB-4BB3-BE95-9C06389E37B8}"/>
    <cellStyle name="40 % – Zvýraznění3 4 2 7" xfId="12349" xr:uid="{CC6F0F9E-F6AC-4039-827D-9CE212B8F9DD}"/>
    <cellStyle name="40 % – Zvýraznění3 4 2 8" xfId="7762" xr:uid="{E47D8920-31CB-44EE-80BA-DC191E100DEB}"/>
    <cellStyle name="40 % – Zvýraznění3 4 3" xfId="4806" xr:uid="{00000000-0005-0000-0000-0000B2060000}"/>
    <cellStyle name="40 % – Zvýraznění3 4 3 2" xfId="5880" xr:uid="{00000000-0005-0000-0000-0000B3060000}"/>
    <cellStyle name="40 % – Zvýraznění3 4 3 2 2" xfId="11701" xr:uid="{E13B6F1B-EDF5-498B-959D-A3DAA573088F}"/>
    <cellStyle name="40 % – Zvýraznění3 4 3 2 2 2" xfId="14193" xr:uid="{9C2D7C46-B3CB-4CE9-862D-329DF62D4F72}"/>
    <cellStyle name="40 % – Zvýraznění3 4 3 2 3" xfId="13070" xr:uid="{E7E4EDA4-5DB1-4360-B746-4FC18BBA901E}"/>
    <cellStyle name="40 % – Zvýraznění3 4 3 2 4" xfId="10170" xr:uid="{13A06C6B-2FA3-46A1-BEE1-E3A573169F9C}"/>
    <cellStyle name="40 % – Zvýraznění3 4 3 3" xfId="6532" xr:uid="{00000000-0005-0000-0000-0000B4060000}"/>
    <cellStyle name="40 % – Zvýraznění3 4 3 3 2" xfId="11948" xr:uid="{18FB0FFD-DE58-4147-9643-8D6B94DE4308}"/>
    <cellStyle name="40 % – Zvýraznění3 4 3 3 2 2" xfId="14440" xr:uid="{671E1C00-CE04-4FE1-8446-695B3F63BAA7}"/>
    <cellStyle name="40 % – Zvýraznění3 4 3 3 3" xfId="13317" xr:uid="{C03AA71B-708D-4913-94BD-7817E59E0431}"/>
    <cellStyle name="40 % – Zvýraznění3 4 3 3 4" xfId="10817" xr:uid="{E77D0FDB-3D7B-4E96-A62F-CBE8B9942FA1}"/>
    <cellStyle name="40 % – Zvýraznění3 4 3 4" xfId="7184" xr:uid="{00000000-0005-0000-0000-0000B5060000}"/>
    <cellStyle name="40 % – Zvýraznění3 4 3 4 2" xfId="12160" xr:uid="{77FDEC08-3742-478B-8DE1-19D7EA2D984B}"/>
    <cellStyle name="40 % – Zvýraznění3 4 3 4 2 2" xfId="14652" xr:uid="{986350CD-1BF4-4130-8C2E-44D451DE4683}"/>
    <cellStyle name="40 % – Zvýraznění3 4 3 4 3" xfId="13529" xr:uid="{068C06D4-736D-45B7-9460-43F75DA66CD9}"/>
    <cellStyle name="40 % – Zvýraznění3 4 3 4 4" xfId="11037" xr:uid="{E7DD8E4F-4B61-484B-AC92-BDDA4C918FCB}"/>
    <cellStyle name="40 % – Zvýraznění3 4 3 5" xfId="11289" xr:uid="{DA696817-EC84-4098-8203-E267E9966C65}"/>
    <cellStyle name="40 % – Zvýraznění3 4 3 5 2" xfId="13781" xr:uid="{90CC75BB-50F6-472B-8620-1D0FA0D77431}"/>
    <cellStyle name="40 % – Zvýraznění3 4 3 6" xfId="8123" xr:uid="{55F86581-D9EA-48BF-91E3-3CDD6D3F3D05}"/>
    <cellStyle name="40 % – Zvýraznění3 4 3 6 2" xfId="12658" xr:uid="{8A906122-2706-422B-97E3-CF92B20EB37C}"/>
    <cellStyle name="40 % – Zvýraznění3 4 3 7" xfId="12418" xr:uid="{DFDF3999-BE76-4268-AB5A-75585AF9F3A8}"/>
    <cellStyle name="40 % – Zvýraznění3 4 3 8" xfId="7831" xr:uid="{EB07AD21-9CE0-4AE6-B887-9A2FF54EE84A}"/>
    <cellStyle name="40 % – Zvýraznění3 4 4" xfId="5109" xr:uid="{00000000-0005-0000-0000-0000B6060000}"/>
    <cellStyle name="40 % – Zvýraznění3 4 4 2" xfId="6007" xr:uid="{00000000-0005-0000-0000-0000B7060000}"/>
    <cellStyle name="40 % – Zvýraznění3 4 4 2 2" xfId="13860" xr:uid="{5DF09117-70C6-4CF2-AD94-9B10F08D4E5B}"/>
    <cellStyle name="40 % – Zvýraznění3 4 4 2 3" xfId="11368" xr:uid="{951F2517-0A22-4B14-A51A-C300B0D8625A}"/>
    <cellStyle name="40 % – Zvýraznění3 4 4 3" xfId="6659" xr:uid="{00000000-0005-0000-0000-0000B8060000}"/>
    <cellStyle name="40 % – Zvýraznění3 4 4 3 2" xfId="12737" xr:uid="{DD33380D-E964-4171-809F-FFFD7C7E31D9}"/>
    <cellStyle name="40 % – Zvýraznění3 4 4 4" xfId="7311" xr:uid="{00000000-0005-0000-0000-0000B9060000}"/>
    <cellStyle name="40 % – Zvýraznění3 4 4 5" xfId="8202" xr:uid="{1319A4FB-9A5E-4D8A-A5B8-4C41481C95A0}"/>
    <cellStyle name="40 % – Zvýraznění3 4 5" xfId="5192" xr:uid="{00000000-0005-0000-0000-0000BA060000}"/>
    <cellStyle name="40 % – Zvýraznění3 4 5 2" xfId="6066" xr:uid="{00000000-0005-0000-0000-0000BB060000}"/>
    <cellStyle name="40 % – Zvýraznění3 4 5 2 2" xfId="13944" xr:uid="{EF3791A0-A5BC-4AAD-951C-C6878FAEE752}"/>
    <cellStyle name="40 % – Zvýraznění3 4 5 2 3" xfId="11452" xr:uid="{14366D89-1B0F-4B01-9959-C002F4A54C40}"/>
    <cellStyle name="40 % – Zvýraznění3 4 5 3" xfId="6718" xr:uid="{00000000-0005-0000-0000-0000BC060000}"/>
    <cellStyle name="40 % – Zvýraznění3 4 5 3 2" xfId="12821" xr:uid="{2F3A80CB-A632-4B9F-BB55-0C5C33ECDA25}"/>
    <cellStyle name="40 % – Zvýraznění3 4 5 4" xfId="7370" xr:uid="{00000000-0005-0000-0000-0000BD060000}"/>
    <cellStyle name="40 % – Zvýraznění3 4 5 5" xfId="8286" xr:uid="{A4E1C74A-A433-46BC-BF00-BFE690148124}"/>
    <cellStyle name="40 % – Zvýraznění3 4 6" xfId="5265" xr:uid="{00000000-0005-0000-0000-0000BE060000}"/>
    <cellStyle name="40 % – Zvýraznění3 4 6 2" xfId="6126" xr:uid="{00000000-0005-0000-0000-0000BF060000}"/>
    <cellStyle name="40 % – Zvýraznění3 4 6 2 2" xfId="14027" xr:uid="{6271DD91-049C-466A-8710-4BA12DD3254C}"/>
    <cellStyle name="40 % – Zvýraznění3 4 6 2 3" xfId="11535" xr:uid="{5B4DFC3C-A70F-4C85-A1FF-249B69557C81}"/>
    <cellStyle name="40 % – Zvýraznění3 4 6 3" xfId="6778" xr:uid="{00000000-0005-0000-0000-0000C0060000}"/>
    <cellStyle name="40 % – Zvýraznění3 4 6 3 2" xfId="12904" xr:uid="{6DC96BE2-470A-44B6-9DD2-7CD07CF3DFD8}"/>
    <cellStyle name="40 % – Zvýraznění3 4 6 4" xfId="7430" xr:uid="{00000000-0005-0000-0000-0000C1060000}"/>
    <cellStyle name="40 % – Zvýraznění3 4 6 5" xfId="8396" xr:uid="{1B636004-F82D-4345-87C3-6A2178036A89}"/>
    <cellStyle name="40 % – Zvýraznění3 4 7" xfId="5377" xr:uid="{00000000-0005-0000-0000-0000C2060000}"/>
    <cellStyle name="40 % – Zvýraznění3 4 7 2" xfId="6192" xr:uid="{00000000-0005-0000-0000-0000C3060000}"/>
    <cellStyle name="40 % – Zvýraznění3 4 7 2 2" xfId="14276" xr:uid="{533C970E-29B9-4777-A65A-CAB809D1962C}"/>
    <cellStyle name="40 % – Zvýraznění3 4 7 2 3" xfId="11784" xr:uid="{6C49772A-E2F5-4D2D-BF04-9B8013D09445}"/>
    <cellStyle name="40 % – Zvýraznění3 4 7 3" xfId="6844" xr:uid="{00000000-0005-0000-0000-0000C4060000}"/>
    <cellStyle name="40 % – Zvýraznění3 4 7 3 2" xfId="13153" xr:uid="{EE30553E-829B-4B16-936E-F56F3B46720E}"/>
    <cellStyle name="40 % – Zvýraznění3 4 7 4" xfId="7496" xr:uid="{00000000-0005-0000-0000-0000C5060000}"/>
    <cellStyle name="40 % – Zvýraznění3 4 7 5" xfId="10253" xr:uid="{675FFC0B-ACA0-4779-BFC7-86F12CEBA15C}"/>
    <cellStyle name="40 % – Zvýraznění3 4 8" xfId="5612" xr:uid="{00000000-0005-0000-0000-0000C6060000}"/>
    <cellStyle name="40 % – Zvýraznění3 4 8 2" xfId="6269" xr:uid="{00000000-0005-0000-0000-0000C7060000}"/>
    <cellStyle name="40 % – Zvýraznění3 4 8 2 2" xfId="14523" xr:uid="{B2BC6997-2DA4-42AE-8EAE-FBE5D90F89C4}"/>
    <cellStyle name="40 % – Zvýraznění3 4 8 2 3" xfId="12031" xr:uid="{AF729082-2736-44EF-9228-709E06129810}"/>
    <cellStyle name="40 % – Zvýraznění3 4 8 3" xfId="6921" xr:uid="{00000000-0005-0000-0000-0000C8060000}"/>
    <cellStyle name="40 % – Zvýraznění3 4 8 3 2" xfId="13400" xr:uid="{0DE42BC3-60B3-429F-BDFB-09D53FC8232B}"/>
    <cellStyle name="40 % – Zvýraznění3 4 8 4" xfId="7573" xr:uid="{00000000-0005-0000-0000-0000C9060000}"/>
    <cellStyle name="40 % – Zvýraznění3 4 8 5" xfId="10906" xr:uid="{EEF58A52-28AE-4C8B-A764-0429F1C7F656}"/>
    <cellStyle name="40 % – Zvýraznění3 4 9" xfId="5705" xr:uid="{00000000-0005-0000-0000-0000CA060000}"/>
    <cellStyle name="40 % – Zvýraznění3 4 9 2" xfId="13608" xr:uid="{D073BA0C-4AF7-4334-AEB9-3EE4FCF87A58}"/>
    <cellStyle name="40 % – Zvýraznění3 4 9 3" xfId="11116" xr:uid="{B7AA6259-9E1C-416E-AB0C-F7F8D2F6AEFB}"/>
    <cellStyle name="40 % – Zvýraznění3 5" xfId="151" xr:uid="{00000000-0005-0000-0000-0000CB060000}"/>
    <cellStyle name="40 % – Zvýraznění3 5 10" xfId="6363" xr:uid="{00000000-0005-0000-0000-0000CC060000}"/>
    <cellStyle name="40 % – Zvýraznění3 5 10 2" xfId="12489" xr:uid="{B8A292A3-CD5D-4B2B-917B-A900CECAEF61}"/>
    <cellStyle name="40 % – Zvýraznění3 5 10 3" xfId="7908" xr:uid="{37258A02-85B4-44BA-8F69-DB377B19C646}"/>
    <cellStyle name="40 % – Zvýraznění3 5 11" xfId="7015" xr:uid="{00000000-0005-0000-0000-0000CD060000}"/>
    <cellStyle name="40 % – Zvýraznění3 5 11 2" xfId="12246" xr:uid="{7DBA61C5-7906-4E6E-AFC2-BEC727E98699}"/>
    <cellStyle name="40 % – Zvýraznění3 5 12" xfId="7657" xr:uid="{5C810AB4-7857-4A4D-8E21-CD993586E923}"/>
    <cellStyle name="40 % – Zvýraznění3 5 2" xfId="4686" xr:uid="{00000000-0005-0000-0000-0000CE060000}"/>
    <cellStyle name="40 % – Zvýraznění3 5 2 2" xfId="5794" xr:uid="{00000000-0005-0000-0000-0000CF060000}"/>
    <cellStyle name="40 % – Zvýraznění3 5 2 2 2" xfId="11615" xr:uid="{12BD65E2-CF69-4061-811D-B5A6CDEE5250}"/>
    <cellStyle name="40 % – Zvýraznění3 5 2 2 2 2" xfId="14107" xr:uid="{5424C481-9DB6-491C-AA9F-FC51A9339F42}"/>
    <cellStyle name="40 % – Zvýraznění3 5 2 2 3" xfId="12984" xr:uid="{5C0A2F19-8714-4CE7-93FD-9499683841B8}"/>
    <cellStyle name="40 % – Zvýraznění3 5 2 2 4" xfId="10053" xr:uid="{91BC646F-1E49-4D13-A646-F2AB4E3E32E5}"/>
    <cellStyle name="40 % – Zvýraznění3 5 2 3" xfId="6446" xr:uid="{00000000-0005-0000-0000-0000D0060000}"/>
    <cellStyle name="40 % – Zvýraznění3 5 2 3 2" xfId="11862" xr:uid="{892DB7D8-B2DC-4BBB-BC57-AD923CFA9E99}"/>
    <cellStyle name="40 % – Zvýraznění3 5 2 3 2 2" xfId="14354" xr:uid="{514C1EAB-F994-476E-895B-412030F09A69}"/>
    <cellStyle name="40 % – Zvýraznění3 5 2 3 3" xfId="13231" xr:uid="{CDA8EFAE-4D28-4246-B61E-8FE441F23591}"/>
    <cellStyle name="40 % – Zvýraznění3 5 2 3 4" xfId="10697" xr:uid="{B93DD4DF-702F-4506-9E2B-1359FDD9F35B}"/>
    <cellStyle name="40 % – Zvýraznění3 5 2 4" xfId="7098" xr:uid="{00000000-0005-0000-0000-0000D1060000}"/>
    <cellStyle name="40 % – Zvýraznění3 5 2 4 2" xfId="12092" xr:uid="{8B0C7A6C-C0A4-42B5-A1E0-AF1E5067FCD4}"/>
    <cellStyle name="40 % – Zvýraznění3 5 2 4 2 2" xfId="14584" xr:uid="{6913016C-85D4-42A0-8D71-48231C8661CA}"/>
    <cellStyle name="40 % – Zvýraznění3 5 2 4 3" xfId="13461" xr:uid="{801A7226-BD47-4116-86C3-B5E9EC378AA6}"/>
    <cellStyle name="40 % – Zvýraznění3 5 2 4 4" xfId="10969" xr:uid="{2190C5EF-5100-467D-8E10-3AAF472A5DEA}"/>
    <cellStyle name="40 % – Zvýraznění3 5 2 5" xfId="11221" xr:uid="{F1439E46-330E-460E-A6A8-EA764192380F}"/>
    <cellStyle name="40 % – Zvýraznění3 5 2 5 2" xfId="13713" xr:uid="{BCB29C85-4FE2-4DCB-B8E5-5C0BEBDE09CB}"/>
    <cellStyle name="40 % – Zvýraznění3 5 2 6" xfId="8055" xr:uid="{05E1D3D8-7B72-42D2-AC6E-913CB32BACA4}"/>
    <cellStyle name="40 % – Zvýraznění3 5 2 6 2" xfId="12590" xr:uid="{27834B1C-6102-4A2E-95D2-E22247DBD775}"/>
    <cellStyle name="40 % – Zvýraznění3 5 2 7" xfId="12350" xr:uid="{3E84A2F4-76DF-45A7-9567-28869242F837}"/>
    <cellStyle name="40 % – Zvýraznění3 5 2 8" xfId="7763" xr:uid="{7E228C44-DBCC-425B-A672-F60B04A5FC1A}"/>
    <cellStyle name="40 % – Zvýraznění3 5 3" xfId="4807" xr:uid="{00000000-0005-0000-0000-0000D2060000}"/>
    <cellStyle name="40 % – Zvýraznění3 5 3 2" xfId="5881" xr:uid="{00000000-0005-0000-0000-0000D3060000}"/>
    <cellStyle name="40 % – Zvýraznění3 5 3 2 2" xfId="11702" xr:uid="{B460EC01-77E4-49D4-8AD7-78CEF8B71962}"/>
    <cellStyle name="40 % – Zvýraznění3 5 3 2 2 2" xfId="14194" xr:uid="{011409F1-E2DA-46FB-9228-02F247920F38}"/>
    <cellStyle name="40 % – Zvýraznění3 5 3 2 3" xfId="13071" xr:uid="{2F433458-436D-45D5-91D7-E13E0E9CB509}"/>
    <cellStyle name="40 % – Zvýraznění3 5 3 2 4" xfId="10171" xr:uid="{D2FDAC0A-FAE7-4C72-8129-E016D8CB6536}"/>
    <cellStyle name="40 % – Zvýraznění3 5 3 3" xfId="6533" xr:uid="{00000000-0005-0000-0000-0000D4060000}"/>
    <cellStyle name="40 % – Zvýraznění3 5 3 3 2" xfId="11949" xr:uid="{90B2C39C-23F6-4ADE-B1FA-D4DC44D28C77}"/>
    <cellStyle name="40 % – Zvýraznění3 5 3 3 2 2" xfId="14441" xr:uid="{D795891A-C958-4C24-ADDD-E01D798F7A1A}"/>
    <cellStyle name="40 % – Zvýraznění3 5 3 3 3" xfId="13318" xr:uid="{A7748D72-E960-467C-B7B0-54E860ED58A9}"/>
    <cellStyle name="40 % – Zvýraznění3 5 3 3 4" xfId="10818" xr:uid="{DABEE65B-FDD5-4B61-AE27-BAB222E75C53}"/>
    <cellStyle name="40 % – Zvýraznění3 5 3 4" xfId="7185" xr:uid="{00000000-0005-0000-0000-0000D5060000}"/>
    <cellStyle name="40 % – Zvýraznění3 5 3 4 2" xfId="12161" xr:uid="{71C1A26C-D6AB-4DC4-8B10-7EA4F4BE9BEB}"/>
    <cellStyle name="40 % – Zvýraznění3 5 3 4 2 2" xfId="14653" xr:uid="{48D79FC9-8FA0-4E05-AD20-5E506F0025E8}"/>
    <cellStyle name="40 % – Zvýraznění3 5 3 4 3" xfId="13530" xr:uid="{523956D0-1860-4BF6-9943-B8BC5CBA0A8A}"/>
    <cellStyle name="40 % – Zvýraznění3 5 3 4 4" xfId="11038" xr:uid="{25A25D84-27EC-4F26-8C2E-7D65C804B755}"/>
    <cellStyle name="40 % – Zvýraznění3 5 3 5" xfId="11290" xr:uid="{A2F5B993-AC86-4C21-906D-80232473313B}"/>
    <cellStyle name="40 % – Zvýraznění3 5 3 5 2" xfId="13782" xr:uid="{DB23AC07-168A-4691-AF3B-9F53BFD3E019}"/>
    <cellStyle name="40 % – Zvýraznění3 5 3 6" xfId="8124" xr:uid="{3D24DA24-6D4A-4589-B24E-D6E7EB5471CF}"/>
    <cellStyle name="40 % – Zvýraznění3 5 3 6 2" xfId="12659" xr:uid="{0A5AEDC4-3DEB-4CF5-A7D6-568BBC2836E0}"/>
    <cellStyle name="40 % – Zvýraznění3 5 3 7" xfId="12419" xr:uid="{D3137405-C6E6-4341-A802-E68A1E6FE872}"/>
    <cellStyle name="40 % – Zvýraznění3 5 3 8" xfId="7832" xr:uid="{545920C6-1146-4702-8177-538FEE6CFE63}"/>
    <cellStyle name="40 % – Zvýraznění3 5 4" xfId="5110" xr:uid="{00000000-0005-0000-0000-0000D6060000}"/>
    <cellStyle name="40 % – Zvýraznění3 5 4 2" xfId="6008" xr:uid="{00000000-0005-0000-0000-0000D7060000}"/>
    <cellStyle name="40 % – Zvýraznění3 5 4 2 2" xfId="13861" xr:uid="{3A006CB5-B4C8-4E73-8A5F-E3495CD79C3B}"/>
    <cellStyle name="40 % – Zvýraznění3 5 4 2 3" xfId="11369" xr:uid="{DAB58368-A008-44B4-985B-56E798768F9A}"/>
    <cellStyle name="40 % – Zvýraznění3 5 4 3" xfId="6660" xr:uid="{00000000-0005-0000-0000-0000D8060000}"/>
    <cellStyle name="40 % – Zvýraznění3 5 4 3 2" xfId="12738" xr:uid="{E4FDB011-A544-4ECC-B388-CCEB3C7A5B93}"/>
    <cellStyle name="40 % – Zvýraznění3 5 4 4" xfId="7312" xr:uid="{00000000-0005-0000-0000-0000D9060000}"/>
    <cellStyle name="40 % – Zvýraznění3 5 4 5" xfId="8203" xr:uid="{23C45223-2C8E-45E9-9167-9E667BF47AF1}"/>
    <cellStyle name="40 % – Zvýraznění3 5 5" xfId="5193" xr:uid="{00000000-0005-0000-0000-0000DA060000}"/>
    <cellStyle name="40 % – Zvýraznění3 5 5 2" xfId="6067" xr:uid="{00000000-0005-0000-0000-0000DB060000}"/>
    <cellStyle name="40 % – Zvýraznění3 5 5 2 2" xfId="13945" xr:uid="{DF8CB4AA-52B9-43BC-AB6D-148C237B469B}"/>
    <cellStyle name="40 % – Zvýraznění3 5 5 2 3" xfId="11453" xr:uid="{74BC3CBE-CA0E-4DC1-B01C-2F7C137AD155}"/>
    <cellStyle name="40 % – Zvýraznění3 5 5 3" xfId="6719" xr:uid="{00000000-0005-0000-0000-0000DC060000}"/>
    <cellStyle name="40 % – Zvýraznění3 5 5 3 2" xfId="12822" xr:uid="{8D08DAC4-A3F9-430E-9C62-DF71DA84AFA4}"/>
    <cellStyle name="40 % – Zvýraznění3 5 5 4" xfId="7371" xr:uid="{00000000-0005-0000-0000-0000DD060000}"/>
    <cellStyle name="40 % – Zvýraznění3 5 5 5" xfId="8287" xr:uid="{511BEF92-339F-4CEF-B0ED-E3F271EBA9BE}"/>
    <cellStyle name="40 % – Zvýraznění3 5 6" xfId="5266" xr:uid="{00000000-0005-0000-0000-0000DE060000}"/>
    <cellStyle name="40 % – Zvýraznění3 5 6 2" xfId="6127" xr:uid="{00000000-0005-0000-0000-0000DF060000}"/>
    <cellStyle name="40 % – Zvýraznění3 5 6 2 2" xfId="14028" xr:uid="{A119D9CC-AF15-436F-8CD6-F1F514115077}"/>
    <cellStyle name="40 % – Zvýraznění3 5 6 2 3" xfId="11536" xr:uid="{2312B2D3-8652-45FC-8943-8795721E949B}"/>
    <cellStyle name="40 % – Zvýraznění3 5 6 3" xfId="6779" xr:uid="{00000000-0005-0000-0000-0000E0060000}"/>
    <cellStyle name="40 % – Zvýraznění3 5 6 3 2" xfId="12905" xr:uid="{20EE2695-F29E-4D93-9A1D-E996790145AA}"/>
    <cellStyle name="40 % – Zvýraznění3 5 6 4" xfId="7431" xr:uid="{00000000-0005-0000-0000-0000E1060000}"/>
    <cellStyle name="40 % – Zvýraznění3 5 6 5" xfId="8397" xr:uid="{D8894B5A-936C-47DC-8AE6-E61A98A57F88}"/>
    <cellStyle name="40 % – Zvýraznění3 5 7" xfId="5378" xr:uid="{00000000-0005-0000-0000-0000E2060000}"/>
    <cellStyle name="40 % – Zvýraznění3 5 7 2" xfId="6193" xr:uid="{00000000-0005-0000-0000-0000E3060000}"/>
    <cellStyle name="40 % – Zvýraznění3 5 7 2 2" xfId="14277" xr:uid="{2698B90B-59B9-4ACD-B3A3-681A34EA05FA}"/>
    <cellStyle name="40 % – Zvýraznění3 5 7 2 3" xfId="11785" xr:uid="{2C72B9D6-8EBE-4D9B-8D59-A2AAF374184E}"/>
    <cellStyle name="40 % – Zvýraznění3 5 7 3" xfId="6845" xr:uid="{00000000-0005-0000-0000-0000E4060000}"/>
    <cellStyle name="40 % – Zvýraznění3 5 7 3 2" xfId="13154" xr:uid="{1B941144-3269-4784-989A-9547DEEFA6FD}"/>
    <cellStyle name="40 % – Zvýraznění3 5 7 4" xfId="7497" xr:uid="{00000000-0005-0000-0000-0000E5060000}"/>
    <cellStyle name="40 % – Zvýraznění3 5 7 5" xfId="10254" xr:uid="{97D0D82B-09FA-4243-AD6F-D2857C5C3C63}"/>
    <cellStyle name="40 % – Zvýraznění3 5 8" xfId="5613" xr:uid="{00000000-0005-0000-0000-0000E6060000}"/>
    <cellStyle name="40 % – Zvýraznění3 5 8 2" xfId="6270" xr:uid="{00000000-0005-0000-0000-0000E7060000}"/>
    <cellStyle name="40 % – Zvýraznění3 5 8 2 2" xfId="14524" xr:uid="{2C0E3EF1-1216-4CC0-97CC-F13E096D6012}"/>
    <cellStyle name="40 % – Zvýraznění3 5 8 2 3" xfId="12032" xr:uid="{90B90C15-0FA5-46BC-8B24-ED0966AF9BE0}"/>
    <cellStyle name="40 % – Zvýraznění3 5 8 3" xfId="6922" xr:uid="{00000000-0005-0000-0000-0000E8060000}"/>
    <cellStyle name="40 % – Zvýraznění3 5 8 3 2" xfId="13401" xr:uid="{7E042108-763D-4042-8D3A-BBCDACC0D7C7}"/>
    <cellStyle name="40 % – Zvýraznění3 5 8 4" xfId="7574" xr:uid="{00000000-0005-0000-0000-0000E9060000}"/>
    <cellStyle name="40 % – Zvýraznění3 5 8 5" xfId="10907" xr:uid="{A2F496A6-283A-4FA7-AEAB-3C7A972F6258}"/>
    <cellStyle name="40 % – Zvýraznění3 5 9" xfId="5706" xr:uid="{00000000-0005-0000-0000-0000EA060000}"/>
    <cellStyle name="40 % – Zvýraznění3 5 9 2" xfId="13609" xr:uid="{4E5F8674-C1E1-4DE2-9272-0DC8330BA3A8}"/>
    <cellStyle name="40 % – Zvýraznění3 5 9 3" xfId="11117" xr:uid="{E997578F-98AB-42AA-A9CF-4FD1A7C04C28}"/>
    <cellStyle name="40 % – Zvýraznění3 6" xfId="152" xr:uid="{00000000-0005-0000-0000-0000EB060000}"/>
    <cellStyle name="40 % – Zvýraznění3 7" xfId="4798" xr:uid="{00000000-0005-0000-0000-0000EC060000}"/>
    <cellStyle name="40 % – Zvýraznění3 7 2" xfId="5000" xr:uid="{00000000-0005-0000-0000-0000ED060000}"/>
    <cellStyle name="40 % – Zvýraznění3 7 2 2" xfId="5945" xr:uid="{00000000-0005-0000-0000-0000EE060000}"/>
    <cellStyle name="40 % – Zvýraznění3 7 2 2 2" xfId="14185" xr:uid="{73605305-A2D6-4DCF-9066-0FFE47B2180B}"/>
    <cellStyle name="40 % – Zvýraznění3 7 2 2 3" xfId="11693" xr:uid="{9822AD0C-2FBC-4E4E-A711-BCACBFB9C46B}"/>
    <cellStyle name="40 % – Zvýraznění3 7 2 3" xfId="6597" xr:uid="{00000000-0005-0000-0000-0000EF060000}"/>
    <cellStyle name="40 % – Zvýraznění3 7 2 3 2" xfId="13062" xr:uid="{68F2E974-01BB-4A8F-9F95-3CE817FE8632}"/>
    <cellStyle name="40 % – Zvýraznění3 7 2 4" xfId="7249" xr:uid="{00000000-0005-0000-0000-0000F0060000}"/>
    <cellStyle name="40 % – Zvýraznění3 7 2 5" xfId="10162" xr:uid="{790E61E4-FC13-4187-B3D3-AF7002086493}"/>
    <cellStyle name="40 % – Zvýraznění3 7 3" xfId="5316" xr:uid="{00000000-0005-0000-0000-0000F1060000}"/>
    <cellStyle name="40 % – Zvýraznění3 7 3 2" xfId="6144" xr:uid="{00000000-0005-0000-0000-0000F2060000}"/>
    <cellStyle name="40 % – Zvýraznění3 7 3 2 2" xfId="14432" xr:uid="{56F985F3-3E3C-4044-A756-11AE45CCDB19}"/>
    <cellStyle name="40 % – Zvýraznění3 7 3 2 3" xfId="11940" xr:uid="{0C75FC47-79B7-44DA-984E-0770C017ADCB}"/>
    <cellStyle name="40 % – Zvýraznění3 7 3 3" xfId="6796" xr:uid="{00000000-0005-0000-0000-0000F3060000}"/>
    <cellStyle name="40 % – Zvýraznění3 7 3 3 2" xfId="13309" xr:uid="{8C617144-AF22-4A40-B1EA-E5AB25E09F36}"/>
    <cellStyle name="40 % – Zvýraznění3 7 3 4" xfId="7448" xr:uid="{00000000-0005-0000-0000-0000F4060000}"/>
    <cellStyle name="40 % – Zvýraznění3 7 3 5" xfId="10809" xr:uid="{CBFD87B3-63D4-4BDE-B397-967CA6385C1E}"/>
    <cellStyle name="40 % – Zvýraznění3 7 4" xfId="4488" xr:uid="{00000000-0005-0000-0000-0000F5060000}"/>
    <cellStyle name="40 % – Zvýraznění3 7 4 2" xfId="5742" xr:uid="{00000000-0005-0000-0000-0000F6060000}"/>
    <cellStyle name="40 % – Zvýraznění3 7 4 2 2" xfId="14578" xr:uid="{51819C98-0957-43C8-85A3-6485C701C47C}"/>
    <cellStyle name="40 % – Zvýraznění3 7 4 2 3" xfId="12086" xr:uid="{CF2F5807-7706-4DAD-835D-A8BBDF1E3C9F}"/>
    <cellStyle name="40 % – Zvýraznění3 7 4 3" xfId="6394" xr:uid="{00000000-0005-0000-0000-0000F7060000}"/>
    <cellStyle name="40 % – Zvýraznění3 7 4 3 2" xfId="13455" xr:uid="{D58E1C1A-59EF-4D83-A3D7-30598946EFA6}"/>
    <cellStyle name="40 % – Zvýraznění3 7 4 4" xfId="7046" xr:uid="{00000000-0005-0000-0000-0000F8060000}"/>
    <cellStyle name="40 % – Zvýraznění3 7 4 5" xfId="10963" xr:uid="{DD475549-937D-4C2A-B954-4F7D6388CF71}"/>
    <cellStyle name="40 % – Zvýraznění3 7 5" xfId="5872" xr:uid="{00000000-0005-0000-0000-0000F9060000}"/>
    <cellStyle name="40 % – Zvýraznění3 7 5 2" xfId="13707" xr:uid="{2C903135-393A-4E0C-84F9-010168D07530}"/>
    <cellStyle name="40 % – Zvýraznění3 7 5 3" xfId="11215" xr:uid="{A7B6D65A-633E-4119-B6D6-A1B3FFA74958}"/>
    <cellStyle name="40 % – Zvýraznění3 7 6" xfId="6524" xr:uid="{00000000-0005-0000-0000-0000FA060000}"/>
    <cellStyle name="40 % – Zvýraznění3 7 6 2" xfId="12584" xr:uid="{5A0F81D9-6EC3-4B76-A553-1128A3B4F7A0}"/>
    <cellStyle name="40 % – Zvýraznění3 7 6 3" xfId="8049" xr:uid="{2880407A-573F-4B5D-9AB3-F604EF1CCB5E}"/>
    <cellStyle name="40 % – Zvýraznění3 7 7" xfId="7176" xr:uid="{00000000-0005-0000-0000-0000FB060000}"/>
    <cellStyle name="40 % – Zvýraznění3 7 7 2" xfId="12344" xr:uid="{B3A8E133-FABA-4000-9CE6-7CD3A748DED4}"/>
    <cellStyle name="40 % – Zvýraznění3 7 8" xfId="7757" xr:uid="{B0E77771-C75D-4BF3-BB8A-B6E42B430B79}"/>
    <cellStyle name="40 % – Zvýraznění3 8" xfId="4970" xr:uid="{00000000-0005-0000-0000-0000FC060000}"/>
    <cellStyle name="40 % – Zvýraznění3 8 2" xfId="5919" xr:uid="{00000000-0005-0000-0000-0000FD060000}"/>
    <cellStyle name="40 % – Zvýraznění3 8 2 2" xfId="12152" xr:uid="{E4AB2A8C-B7BE-4AD3-BCC4-9D1200DBA764}"/>
    <cellStyle name="40 % – Zvýraznění3 8 2 2 2" xfId="14644" xr:uid="{98F31F33-6113-4EEA-B8D2-5F8199174D51}"/>
    <cellStyle name="40 % – Zvýraznění3 8 2 3" xfId="13521" xr:uid="{92CD9913-DC0E-4901-B5B6-A6B68F8ED8C3}"/>
    <cellStyle name="40 % – Zvýraznění3 8 2 4" xfId="11029" xr:uid="{B677803E-15A5-4BAD-8085-BC51923EA640}"/>
    <cellStyle name="40 % – Zvýraznění3 8 3" xfId="6571" xr:uid="{00000000-0005-0000-0000-0000FE060000}"/>
    <cellStyle name="40 % – Zvýraznění3 8 3 2" xfId="13773" xr:uid="{26BA3507-5074-475A-B4C2-34186C6A945B}"/>
    <cellStyle name="40 % – Zvýraznění3 8 3 3" xfId="11281" xr:uid="{5766C3CC-81D3-4D26-A2D2-7710E2789512}"/>
    <cellStyle name="40 % – Zvýraznění3 8 4" xfId="7223" xr:uid="{00000000-0005-0000-0000-0000FF060000}"/>
    <cellStyle name="40 % – Zvýraznění3 8 4 2" xfId="12650" xr:uid="{0452AE2D-B4C9-4CD2-AAE6-20EA6F890E4C}"/>
    <cellStyle name="40 % – Zvýraznění3 8 4 3" xfId="8115" xr:uid="{E06682DE-3FD2-44DC-9261-3FEBBFA15019}"/>
    <cellStyle name="40 % – Zvýraznění3 8 5" xfId="12410" xr:uid="{D85F9C9E-EFBB-4CED-8FA9-DC6D1A2B1600}"/>
    <cellStyle name="40 % – Zvýraznění3 8 6" xfId="7823" xr:uid="{F417F40A-7D27-4F42-B36C-E755DE882AB8}"/>
    <cellStyle name="40 % – Zvýraznění3 9" xfId="4988" xr:uid="{00000000-0005-0000-0000-000000070000}"/>
    <cellStyle name="40 % – Zvýraznění3 9 2" xfId="5934" xr:uid="{00000000-0005-0000-0000-000001070000}"/>
    <cellStyle name="40 % – Zvýraznění3 9 2 2" xfId="13852" xr:uid="{F61C9411-31E4-4385-A2C6-A4034C042BBA}"/>
    <cellStyle name="40 % – Zvýraznění3 9 2 3" xfId="11360" xr:uid="{D2F10CB0-0B86-4035-B8B4-DC03E95BDEB2}"/>
    <cellStyle name="40 % – Zvýraznění3 9 3" xfId="6586" xr:uid="{00000000-0005-0000-0000-000002070000}"/>
    <cellStyle name="40 % – Zvýraznění3 9 3 2" xfId="12729" xr:uid="{54F5F0F2-12AF-40B5-8262-16517A39685B}"/>
    <cellStyle name="40 % – Zvýraznění3 9 4" xfId="7238" xr:uid="{00000000-0005-0000-0000-000003070000}"/>
    <cellStyle name="40 % – Zvýraznění3 9 5" xfId="8194" xr:uid="{FE0BC4DF-4FD2-4422-A041-DFBE8BD5A17D}"/>
    <cellStyle name="40 % – Zvýraznění4 10" xfId="5343" xr:uid="{00000000-0005-0000-0000-000005070000}"/>
    <cellStyle name="40 % – Zvýraznění4 10 2" xfId="6159" xr:uid="{00000000-0005-0000-0000-000006070000}"/>
    <cellStyle name="40 % – Zvýraznění4 10 2 2" xfId="14278" xr:uid="{97EA78B8-E1EF-483F-BC4E-B02DB4A0034C}"/>
    <cellStyle name="40 % – Zvýraznění4 10 2 3" xfId="11786" xr:uid="{4A254456-79B5-4EFD-BAF3-A70E1883E850}"/>
    <cellStyle name="40 % – Zvýraznění4 10 3" xfId="6811" xr:uid="{00000000-0005-0000-0000-000007070000}"/>
    <cellStyle name="40 % – Zvýraznění4 10 3 2" xfId="13155" xr:uid="{A314A92A-DFB0-448A-B2C2-3C43EEFA40C5}"/>
    <cellStyle name="40 % – Zvýraznění4 10 4" xfId="7463" xr:uid="{00000000-0005-0000-0000-000008070000}"/>
    <cellStyle name="40 % – Zvýraznění4 10 5" xfId="10255" xr:uid="{38709172-2318-48EB-A895-302641000AE8}"/>
    <cellStyle name="40 % – Zvýraznění4 11" xfId="5614" xr:uid="{00000000-0005-0000-0000-000009070000}"/>
    <cellStyle name="40 % – Zvýraznění4 11 2" xfId="6271" xr:uid="{00000000-0005-0000-0000-00000A070000}"/>
    <cellStyle name="40 % – Zvýraznění4 11 2 2" xfId="14525" xr:uid="{43785388-CAB3-4E01-AD62-EC3439B6CCEA}"/>
    <cellStyle name="40 % – Zvýraznění4 11 2 3" xfId="12033" xr:uid="{CA115413-8091-48C0-83FD-23C0C72ECAE4}"/>
    <cellStyle name="40 % – Zvýraznění4 11 3" xfId="6923" xr:uid="{00000000-0005-0000-0000-00000B070000}"/>
    <cellStyle name="40 % – Zvýraznění4 11 3 2" xfId="13402" xr:uid="{5A949786-899E-4434-8780-0CF0A54BE88C}"/>
    <cellStyle name="40 % – Zvýraznění4 11 4" xfId="7575" xr:uid="{00000000-0005-0000-0000-00000C070000}"/>
    <cellStyle name="40 % – Zvýraznění4 11 5" xfId="10908" xr:uid="{4D390001-707E-4EC3-8A0C-66E4D4D8AAA2}"/>
    <cellStyle name="40 % – Zvýraznění4 12" xfId="5707" xr:uid="{00000000-0005-0000-0000-00000D070000}"/>
    <cellStyle name="40 % – Zvýraznění4 13" xfId="6364" xr:uid="{00000000-0005-0000-0000-00000E070000}"/>
    <cellStyle name="40 % – Zvýraznění4 14" xfId="7016" xr:uid="{00000000-0005-0000-0000-00000F070000}"/>
    <cellStyle name="40 % – Zvýraznění4 2" xfId="154" xr:uid="{00000000-0005-0000-0000-000010070000}"/>
    <cellStyle name="40 % – Zvýraznění4 2 2" xfId="155" xr:uid="{00000000-0005-0000-0000-000011070000}"/>
    <cellStyle name="40 % – Zvýraznění4 2 3" xfId="156" xr:uid="{00000000-0005-0000-0000-000012070000}"/>
    <cellStyle name="40 % – Zvýraznění4 3" xfId="157" xr:uid="{00000000-0005-0000-0000-000013070000}"/>
    <cellStyle name="40 % – Zvýraznění4 4" xfId="158" xr:uid="{00000000-0005-0000-0000-000014070000}"/>
    <cellStyle name="40 % – Zvýraznění4 5" xfId="4675" xr:uid="{00000000-0005-0000-0000-000015070000}"/>
    <cellStyle name="40 % – Zvýraznění4 5 2" xfId="5783" xr:uid="{00000000-0005-0000-0000-000016070000}"/>
    <cellStyle name="40 % – Zvýraznění4 5 2 2" xfId="11604" xr:uid="{0B35D614-4ECB-4094-BD22-6E1C99F252F7}"/>
    <cellStyle name="40 % – Zvýraznění4 5 2 2 2" xfId="14096" xr:uid="{F45A5DC8-5454-4F61-89B7-AB0DEC04F325}"/>
    <cellStyle name="40 % – Zvýraznění4 5 2 3" xfId="12973" xr:uid="{4CA6D26B-961C-4AD0-8B49-D4A775104AD7}"/>
    <cellStyle name="40 % – Zvýraznění4 5 2 4" xfId="10042" xr:uid="{ABDB2B1D-DBF8-46F6-BEDB-FF8AA7268CDF}"/>
    <cellStyle name="40 % – Zvýraznění4 5 3" xfId="6435" xr:uid="{00000000-0005-0000-0000-000017070000}"/>
    <cellStyle name="40 % – Zvýraznění4 5 3 2" xfId="11851" xr:uid="{61DE8519-616C-406D-AD0A-64208111961D}"/>
    <cellStyle name="40 % – Zvýraznění4 5 3 2 2" xfId="14343" xr:uid="{89391190-0618-4FAA-999F-6D35BF3A2551}"/>
    <cellStyle name="40 % – Zvýraznění4 5 3 3" xfId="13220" xr:uid="{C45DE887-3A62-44FB-A821-47216D40B887}"/>
    <cellStyle name="40 % – Zvýraznění4 5 3 4" xfId="10686" xr:uid="{897BCF3C-C7B6-411B-8901-0508C540177D}"/>
    <cellStyle name="40 % – Zvýraznění4 5 4" xfId="7087" xr:uid="{00000000-0005-0000-0000-000018070000}"/>
    <cellStyle name="40 % – Zvýraznění4 5 4 2" xfId="12093" xr:uid="{AB4C6539-1115-44D2-AD08-6867A02CCE79}"/>
    <cellStyle name="40 % – Zvýraznění4 5 4 2 2" xfId="14585" xr:uid="{69220C37-7679-4863-A54A-2DDE8068BF1C}"/>
    <cellStyle name="40 % – Zvýraznění4 5 4 3" xfId="13462" xr:uid="{71126E92-90A9-4A31-B711-82467DD6D873}"/>
    <cellStyle name="40 % – Zvýraznění4 5 4 4" xfId="10970" xr:uid="{B60AE92F-86EB-4BA5-A809-124C7718CD19}"/>
    <cellStyle name="40 % – Zvýraznění4 5 5" xfId="11222" xr:uid="{93C7AF24-5876-4C71-97C7-88FCA194B278}"/>
    <cellStyle name="40 % – Zvýraznění4 5 5 2" xfId="13714" xr:uid="{7CB69A57-6F21-4B37-8E74-2524A67A98E8}"/>
    <cellStyle name="40 % – Zvýraznění4 5 6" xfId="8056" xr:uid="{77CC9575-FC63-4595-9E1B-644E03A6FD6F}"/>
    <cellStyle name="40 % – Zvýraznění4 5 6 2" xfId="12591" xr:uid="{1B97721C-A9ED-402C-A3F1-57314CF03775}"/>
    <cellStyle name="40 % – Zvýraznění4 5 7" xfId="12351" xr:uid="{39182F3A-4CF6-44C7-87C7-B5C8D5C25853}"/>
    <cellStyle name="40 % – Zvýraznění4 5 8" xfId="7764" xr:uid="{F80FDC3C-A655-483D-92E0-C6ABB173C8FF}"/>
    <cellStyle name="40 % – Zvýraznění4 6" xfId="4808" xr:uid="{00000000-0005-0000-0000-000019070000}"/>
    <cellStyle name="40 % – Zvýraznění4 6 2" xfId="5882" xr:uid="{00000000-0005-0000-0000-00001A070000}"/>
    <cellStyle name="40 % – Zvýraznění4 6 2 2" xfId="11703" xr:uid="{B81ACA77-BB33-4343-A567-DEBFFDDF55D4}"/>
    <cellStyle name="40 % – Zvýraznění4 6 2 2 2" xfId="14195" xr:uid="{81AF6096-EB30-4849-91A7-9C00BC665323}"/>
    <cellStyle name="40 % – Zvýraznění4 6 2 3" xfId="13072" xr:uid="{B7B0D792-8B6F-42FC-8847-1BE1626D3327}"/>
    <cellStyle name="40 % – Zvýraznění4 6 2 4" xfId="10172" xr:uid="{73FABC44-5BA6-44B5-B5DD-128473694CFB}"/>
    <cellStyle name="40 % – Zvýraznění4 6 3" xfId="6534" xr:uid="{00000000-0005-0000-0000-00001B070000}"/>
    <cellStyle name="40 % – Zvýraznění4 6 3 2" xfId="11950" xr:uid="{E291FF01-DB87-4F37-AD2B-16AD2DEE0185}"/>
    <cellStyle name="40 % – Zvýraznění4 6 3 2 2" xfId="14442" xr:uid="{DE4CCE0B-272C-4F71-A251-AF1FAE9C932E}"/>
    <cellStyle name="40 % – Zvýraznění4 6 3 3" xfId="13319" xr:uid="{9E29A881-8E84-4DF2-81A5-69EBFCFC4348}"/>
    <cellStyle name="40 % – Zvýraznění4 6 3 4" xfId="10819" xr:uid="{2D84D2D8-8B42-4C37-8BAA-08761DC6942F}"/>
    <cellStyle name="40 % – Zvýraznění4 6 4" xfId="7186" xr:uid="{00000000-0005-0000-0000-00001C070000}"/>
    <cellStyle name="40 % – Zvýraznění4 6 4 2" xfId="12162" xr:uid="{7F0B18BD-216D-44A0-9BDC-36DD6AF01B4C}"/>
    <cellStyle name="40 % – Zvýraznění4 6 4 2 2" xfId="14654" xr:uid="{4DA82AB9-F62A-49C0-BF89-37DA42F94234}"/>
    <cellStyle name="40 % – Zvýraznění4 6 4 3" xfId="13531" xr:uid="{CBE83506-2772-4CB6-8ED5-94844FD15146}"/>
    <cellStyle name="40 % – Zvýraznění4 6 4 4" xfId="11039" xr:uid="{748D8088-1522-48BA-8A1E-EA560982E047}"/>
    <cellStyle name="40 % – Zvýraznění4 6 5" xfId="11291" xr:uid="{B02A3BD4-F266-45C6-AD9F-5FFFAB69D04C}"/>
    <cellStyle name="40 % – Zvýraznění4 6 5 2" xfId="13783" xr:uid="{3DDF9619-CC87-4C2D-BECC-6B6EBD93A22F}"/>
    <cellStyle name="40 % – Zvýraznění4 6 6" xfId="8125" xr:uid="{EE4CE42D-E80C-4460-BF07-0EED07914E70}"/>
    <cellStyle name="40 % – Zvýraznění4 6 6 2" xfId="12660" xr:uid="{692F7091-D26A-4381-B73A-FDEF6B1C9719}"/>
    <cellStyle name="40 % – Zvýraznění4 6 7" xfId="12420" xr:uid="{2C24C5A6-9277-4550-A17B-155D2AAA14A7}"/>
    <cellStyle name="40 % – Zvýraznění4 6 8" xfId="7833" xr:uid="{DF7C319E-0B59-42BD-874F-8D2961B53A8C}"/>
    <cellStyle name="40 % – Zvýraznění4 7" xfId="5076" xr:uid="{00000000-0005-0000-0000-00001D070000}"/>
    <cellStyle name="40 % – Zvýraznění4 7 2" xfId="5974" xr:uid="{00000000-0005-0000-0000-00001E070000}"/>
    <cellStyle name="40 % – Zvýraznění4 7 2 2" xfId="13862" xr:uid="{87B257BA-2FDF-4FA4-8547-CD10E4CFD0E5}"/>
    <cellStyle name="40 % – Zvýraznění4 7 2 3" xfId="11370" xr:uid="{6E3649B1-9BAE-44E0-AEAB-5660F95C1FAE}"/>
    <cellStyle name="40 % – Zvýraznění4 7 3" xfId="6626" xr:uid="{00000000-0005-0000-0000-00001F070000}"/>
    <cellStyle name="40 % – Zvýraznění4 7 3 2" xfId="12739" xr:uid="{66C5776D-93A2-4D4C-A669-FC8EDAEFDE07}"/>
    <cellStyle name="40 % – Zvýraznění4 7 4" xfId="7278" xr:uid="{00000000-0005-0000-0000-000020070000}"/>
    <cellStyle name="40 % – Zvýraznění4 7 5" xfId="8204" xr:uid="{AED77CD7-7B88-4E77-BB6A-06578776A953}"/>
    <cellStyle name="40 % – Zvýraznění4 8" xfId="5159" xr:uid="{00000000-0005-0000-0000-000021070000}"/>
    <cellStyle name="40 % – Zvýraznění4 8 2" xfId="6033" xr:uid="{00000000-0005-0000-0000-000022070000}"/>
    <cellStyle name="40 % – Zvýraznění4 8 2 2" xfId="13946" xr:uid="{13C74EFA-A564-40A4-A348-A631C1AB5EE3}"/>
    <cellStyle name="40 % – Zvýraznění4 8 2 3" xfId="11454" xr:uid="{2C75413C-51A5-4532-B7F3-8A0657559027}"/>
    <cellStyle name="40 % – Zvýraznění4 8 3" xfId="6685" xr:uid="{00000000-0005-0000-0000-000023070000}"/>
    <cellStyle name="40 % – Zvýraznění4 8 3 2" xfId="12823" xr:uid="{269F5B26-1176-4879-912D-F154DDFF68A2}"/>
    <cellStyle name="40 % – Zvýraznění4 8 4" xfId="7337" xr:uid="{00000000-0005-0000-0000-000024070000}"/>
    <cellStyle name="40 % – Zvýraznění4 8 5" xfId="8288" xr:uid="{A30F7929-F0CE-430C-A100-88317159B170}"/>
    <cellStyle name="40 % – Zvýraznění4 9" xfId="5231" xr:uid="{00000000-0005-0000-0000-000025070000}"/>
    <cellStyle name="40 % – Zvýraznění4 9 2" xfId="6093" xr:uid="{00000000-0005-0000-0000-000026070000}"/>
    <cellStyle name="40 % – Zvýraznění4 9 2 2" xfId="14029" xr:uid="{878CA6B8-3B21-4DBD-A492-3F995AA71E28}"/>
    <cellStyle name="40 % – Zvýraznění4 9 2 3" xfId="11537" xr:uid="{FC354959-A329-4DBC-A900-10DEB0B7EC2A}"/>
    <cellStyle name="40 % – Zvýraznění4 9 3" xfId="6745" xr:uid="{00000000-0005-0000-0000-000027070000}"/>
    <cellStyle name="40 % – Zvýraznění4 9 3 2" xfId="12906" xr:uid="{A67EAFAA-3192-47F8-9612-4A211BE77C50}"/>
    <cellStyle name="40 % – Zvýraznění4 9 4" xfId="7397" xr:uid="{00000000-0005-0000-0000-000028070000}"/>
    <cellStyle name="40 % – Zvýraznění4 9 5" xfId="8399" xr:uid="{BB7B0188-DED2-4E24-BDB0-3E8E5C86E7C2}"/>
    <cellStyle name="40 % – Zvýraznění5 10" xfId="5345" xr:uid="{00000000-0005-0000-0000-00002A070000}"/>
    <cellStyle name="40 % – Zvýraznění5 10 2" xfId="6161" xr:uid="{00000000-0005-0000-0000-00002B070000}"/>
    <cellStyle name="40 % – Zvýraznění5 10 2 2" xfId="14279" xr:uid="{BEAFDB3C-28E7-4D93-A815-981BD2E0A0EC}"/>
    <cellStyle name="40 % – Zvýraznění5 10 2 3" xfId="11787" xr:uid="{4989B19E-BE9E-4E6F-BA29-8D0708AACC39}"/>
    <cellStyle name="40 % – Zvýraznění5 10 3" xfId="6813" xr:uid="{00000000-0005-0000-0000-00002C070000}"/>
    <cellStyle name="40 % – Zvýraznění5 10 3 2" xfId="13156" xr:uid="{CC9EA5EB-B6AE-4530-A2FC-A00F2523E1CC}"/>
    <cellStyle name="40 % – Zvýraznění5 10 4" xfId="7465" xr:uid="{00000000-0005-0000-0000-00002D070000}"/>
    <cellStyle name="40 % – Zvýraznění5 10 5" xfId="10256" xr:uid="{F1E82C11-85A2-4B7F-A001-8E39C64DA7CD}"/>
    <cellStyle name="40 % – Zvýraznění5 11" xfId="5615" xr:uid="{00000000-0005-0000-0000-00002E070000}"/>
    <cellStyle name="40 % – Zvýraznění5 11 2" xfId="6272" xr:uid="{00000000-0005-0000-0000-00002F070000}"/>
    <cellStyle name="40 % – Zvýraznění5 11 2 2" xfId="14526" xr:uid="{266B9138-FC7D-4D99-B183-447DC4671BAB}"/>
    <cellStyle name="40 % – Zvýraznění5 11 2 3" xfId="12034" xr:uid="{1ED50FB9-1158-4E94-8B41-338A4346BA7E}"/>
    <cellStyle name="40 % – Zvýraznění5 11 3" xfId="6924" xr:uid="{00000000-0005-0000-0000-000030070000}"/>
    <cellStyle name="40 % – Zvýraznění5 11 3 2" xfId="13403" xr:uid="{D26BE48C-01CC-44AB-A551-D97AC265205C}"/>
    <cellStyle name="40 % – Zvýraznění5 11 4" xfId="7576" xr:uid="{00000000-0005-0000-0000-000031070000}"/>
    <cellStyle name="40 % – Zvýraznění5 11 5" xfId="10909" xr:uid="{21B34D6E-9688-40FC-AFE9-451722E32708}"/>
    <cellStyle name="40 % – Zvýraznění5 12" xfId="5708" xr:uid="{00000000-0005-0000-0000-000032070000}"/>
    <cellStyle name="40 % – Zvýraznění5 13" xfId="6365" xr:uid="{00000000-0005-0000-0000-000033070000}"/>
    <cellStyle name="40 % – Zvýraznění5 14" xfId="7017" xr:uid="{00000000-0005-0000-0000-000034070000}"/>
    <cellStyle name="40 % – Zvýraznění5 2" xfId="160" xr:uid="{00000000-0005-0000-0000-000035070000}"/>
    <cellStyle name="40 % – Zvýraznění5 2 2" xfId="161" xr:uid="{00000000-0005-0000-0000-000036070000}"/>
    <cellStyle name="40 % – Zvýraznění5 2 3" xfId="162" xr:uid="{00000000-0005-0000-0000-000037070000}"/>
    <cellStyle name="40 % – Zvýraznění5 3" xfId="163" xr:uid="{00000000-0005-0000-0000-000038070000}"/>
    <cellStyle name="40 % – Zvýraznění5 4" xfId="164" xr:uid="{00000000-0005-0000-0000-000039070000}"/>
    <cellStyle name="40 % – Zvýraznění5 5" xfId="4676" xr:uid="{00000000-0005-0000-0000-00003A070000}"/>
    <cellStyle name="40 % – Zvýraznění5 5 2" xfId="5784" xr:uid="{00000000-0005-0000-0000-00003B070000}"/>
    <cellStyle name="40 % – Zvýraznění5 5 2 2" xfId="11605" xr:uid="{8363FE96-1B7D-4DF6-883F-F9EE8BF1EEFB}"/>
    <cellStyle name="40 % – Zvýraznění5 5 2 2 2" xfId="14097" xr:uid="{010DBAF2-55B2-4673-9919-32D7D7B3D078}"/>
    <cellStyle name="40 % – Zvýraznění5 5 2 3" xfId="12974" xr:uid="{D5E1C765-A3CF-48AF-B040-53CC0F244737}"/>
    <cellStyle name="40 % – Zvýraznění5 5 2 4" xfId="10043" xr:uid="{A63428F8-360E-49F3-8C7D-88D47F788785}"/>
    <cellStyle name="40 % – Zvýraznění5 5 3" xfId="6436" xr:uid="{00000000-0005-0000-0000-00003C070000}"/>
    <cellStyle name="40 % – Zvýraznění5 5 3 2" xfId="11852" xr:uid="{2C0F50EF-9925-4E3D-A1A4-2AB0116A31C0}"/>
    <cellStyle name="40 % – Zvýraznění5 5 3 2 2" xfId="14344" xr:uid="{5326ED73-EEEA-457D-A679-8517306D28B8}"/>
    <cellStyle name="40 % – Zvýraznění5 5 3 3" xfId="13221" xr:uid="{C1CE43E2-E910-4632-9CD5-119808D0F7AB}"/>
    <cellStyle name="40 % – Zvýraznění5 5 3 4" xfId="10687" xr:uid="{57727626-40DC-4819-9D04-657C49EF842F}"/>
    <cellStyle name="40 % – Zvýraznění5 5 4" xfId="7088" xr:uid="{00000000-0005-0000-0000-00003D070000}"/>
    <cellStyle name="40 % – Zvýraznění5 5 4 2" xfId="12094" xr:uid="{88A3157C-6D8A-4898-AFF2-1DC109C09ED9}"/>
    <cellStyle name="40 % – Zvýraznění5 5 4 2 2" xfId="14586" xr:uid="{A9EA20F8-50A9-40ED-806F-3D211CA6F886}"/>
    <cellStyle name="40 % – Zvýraznění5 5 4 3" xfId="13463" xr:uid="{C99295EC-3D6C-444B-A8F3-A5F634719C12}"/>
    <cellStyle name="40 % – Zvýraznění5 5 4 4" xfId="10971" xr:uid="{C5943CDB-4739-4F0D-91E4-7742635B18BC}"/>
    <cellStyle name="40 % – Zvýraznění5 5 5" xfId="11223" xr:uid="{C6FB0110-AE59-4561-BC24-A805F38247C9}"/>
    <cellStyle name="40 % – Zvýraznění5 5 5 2" xfId="13715" xr:uid="{8DBE2DDD-5081-4204-B9DC-D886C9542B06}"/>
    <cellStyle name="40 % – Zvýraznění5 5 6" xfId="8057" xr:uid="{17BF60BB-ADB7-46D1-A7CA-E6823F71D53E}"/>
    <cellStyle name="40 % – Zvýraznění5 5 6 2" xfId="12592" xr:uid="{BDC2F2A0-0348-4E77-A016-B8A164664471}"/>
    <cellStyle name="40 % – Zvýraznění5 5 7" xfId="12352" xr:uid="{DB9A6928-D796-4691-928A-0D4663C3CC59}"/>
    <cellStyle name="40 % – Zvýraznění5 5 8" xfId="7765" xr:uid="{723B41C8-7C30-4479-9525-F7804C3E9825}"/>
    <cellStyle name="40 % – Zvýraznění5 6" xfId="4809" xr:uid="{00000000-0005-0000-0000-00003E070000}"/>
    <cellStyle name="40 % – Zvýraznění5 6 2" xfId="5883" xr:uid="{00000000-0005-0000-0000-00003F070000}"/>
    <cellStyle name="40 % – Zvýraznění5 6 2 2" xfId="11704" xr:uid="{EACA4A65-227E-48E9-BC61-4176486C3F41}"/>
    <cellStyle name="40 % – Zvýraznění5 6 2 2 2" xfId="14196" xr:uid="{35E5965C-B4F6-4FD9-BE7A-16DB1BA6E808}"/>
    <cellStyle name="40 % – Zvýraznění5 6 2 3" xfId="13073" xr:uid="{FFCCB9FD-CC1C-4FD1-AF11-2F785D81B686}"/>
    <cellStyle name="40 % – Zvýraznění5 6 2 4" xfId="10173" xr:uid="{00BC587F-435A-4885-896D-693CA0AE4A3A}"/>
    <cellStyle name="40 % – Zvýraznění5 6 3" xfId="6535" xr:uid="{00000000-0005-0000-0000-000040070000}"/>
    <cellStyle name="40 % – Zvýraznění5 6 3 2" xfId="11951" xr:uid="{B83DDE50-BE5E-4113-B07B-86FF64E158C3}"/>
    <cellStyle name="40 % – Zvýraznění5 6 3 2 2" xfId="14443" xr:uid="{5C1F32C1-D63D-4BCD-B669-B92BE812D606}"/>
    <cellStyle name="40 % – Zvýraznění5 6 3 3" xfId="13320" xr:uid="{29E1E94E-1686-4867-9215-B6CEDF52ABE1}"/>
    <cellStyle name="40 % – Zvýraznění5 6 3 4" xfId="10820" xr:uid="{9516028D-2E09-4230-91ED-A7C8312E7652}"/>
    <cellStyle name="40 % – Zvýraznění5 6 4" xfId="7187" xr:uid="{00000000-0005-0000-0000-000041070000}"/>
    <cellStyle name="40 % – Zvýraznění5 6 4 2" xfId="12163" xr:uid="{41F23661-1E45-4DDB-834C-0DA84C6DBEE1}"/>
    <cellStyle name="40 % – Zvýraznění5 6 4 2 2" xfId="14655" xr:uid="{4D318EBB-D8C5-4BB4-829C-0E1C7B45B983}"/>
    <cellStyle name="40 % – Zvýraznění5 6 4 3" xfId="13532" xr:uid="{03B26FFB-4AE1-48BD-8D9D-E0198140C6BB}"/>
    <cellStyle name="40 % – Zvýraznění5 6 4 4" xfId="11040" xr:uid="{A0DD8812-2180-4F79-8938-81FA4F90FEDC}"/>
    <cellStyle name="40 % – Zvýraznění5 6 5" xfId="11292" xr:uid="{CC76B90D-E573-4671-94DB-E442D30AF71A}"/>
    <cellStyle name="40 % – Zvýraznění5 6 5 2" xfId="13784" xr:uid="{251FBE1B-9926-4C1B-9031-B2D45E1A6FC4}"/>
    <cellStyle name="40 % – Zvýraznění5 6 6" xfId="8126" xr:uid="{0659FDCF-0EEF-43EB-BC0A-28288789CBE6}"/>
    <cellStyle name="40 % – Zvýraznění5 6 6 2" xfId="12661" xr:uid="{945DCA8F-BED4-4CF8-93E9-DDFF4864B339}"/>
    <cellStyle name="40 % – Zvýraznění5 6 7" xfId="12421" xr:uid="{C672F597-47EB-4A2E-B4E9-B602A80D5A1F}"/>
    <cellStyle name="40 % – Zvýraznění5 6 8" xfId="7834" xr:uid="{73B1872B-A053-4910-8FBA-06B02CED73CF}"/>
    <cellStyle name="40 % – Zvýraznění5 7" xfId="5078" xr:uid="{00000000-0005-0000-0000-000042070000}"/>
    <cellStyle name="40 % – Zvýraznění5 7 2" xfId="5976" xr:uid="{00000000-0005-0000-0000-000043070000}"/>
    <cellStyle name="40 % – Zvýraznění5 7 2 2" xfId="13863" xr:uid="{F83539E4-492A-4166-BEC0-F0E6C1B64A43}"/>
    <cellStyle name="40 % – Zvýraznění5 7 2 3" xfId="11371" xr:uid="{D8D15A1D-C92F-4884-9AAD-0CDA4383FEFE}"/>
    <cellStyle name="40 % – Zvýraznění5 7 3" xfId="6628" xr:uid="{00000000-0005-0000-0000-000044070000}"/>
    <cellStyle name="40 % – Zvýraznění5 7 3 2" xfId="12740" xr:uid="{C6B82BC9-AF80-4304-9565-E95E5B29D67B}"/>
    <cellStyle name="40 % – Zvýraznění5 7 4" xfId="7280" xr:uid="{00000000-0005-0000-0000-000045070000}"/>
    <cellStyle name="40 % – Zvýraznění5 7 5" xfId="8205" xr:uid="{53152956-26C9-4101-B825-70DDE8BC6C9E}"/>
    <cellStyle name="40 % – Zvýraznění5 8" xfId="5161" xr:uid="{00000000-0005-0000-0000-000046070000}"/>
    <cellStyle name="40 % – Zvýraznění5 8 2" xfId="6035" xr:uid="{00000000-0005-0000-0000-000047070000}"/>
    <cellStyle name="40 % – Zvýraznění5 8 2 2" xfId="13947" xr:uid="{CB70DB50-9B4D-4340-A3CA-B53125879EB4}"/>
    <cellStyle name="40 % – Zvýraznění5 8 2 3" xfId="11455" xr:uid="{58BC5F57-A706-4AF4-9DF3-88E50FB9D419}"/>
    <cellStyle name="40 % – Zvýraznění5 8 3" xfId="6687" xr:uid="{00000000-0005-0000-0000-000048070000}"/>
    <cellStyle name="40 % – Zvýraznění5 8 3 2" xfId="12824" xr:uid="{3482CEB1-601D-43AC-A6BF-538AB27495E6}"/>
    <cellStyle name="40 % – Zvýraznění5 8 4" xfId="7339" xr:uid="{00000000-0005-0000-0000-000049070000}"/>
    <cellStyle name="40 % – Zvýraznění5 8 5" xfId="8289" xr:uid="{1249DEEA-D0FE-4139-A169-41E4ABC8B663}"/>
    <cellStyle name="40 % – Zvýraznění5 9" xfId="5233" xr:uid="{00000000-0005-0000-0000-00004A070000}"/>
    <cellStyle name="40 % – Zvýraznění5 9 2" xfId="6095" xr:uid="{00000000-0005-0000-0000-00004B070000}"/>
    <cellStyle name="40 % – Zvýraznění5 9 2 2" xfId="14030" xr:uid="{A907E7A4-2B09-40A6-B57C-9C85CBF08681}"/>
    <cellStyle name="40 % – Zvýraznění5 9 2 3" xfId="11538" xr:uid="{EC3286FE-41E1-4326-B4BF-88B3A341F08E}"/>
    <cellStyle name="40 % – Zvýraznění5 9 3" xfId="6747" xr:uid="{00000000-0005-0000-0000-00004C070000}"/>
    <cellStyle name="40 % – Zvýraznění5 9 3 2" xfId="12907" xr:uid="{6242F573-7A56-43C2-BC6F-55372CCAFF0B}"/>
    <cellStyle name="40 % – Zvýraznění5 9 4" xfId="7399" xr:uid="{00000000-0005-0000-0000-00004D070000}"/>
    <cellStyle name="40 % – Zvýraznění5 9 5" xfId="8401" xr:uid="{256E6F4A-E1D9-4C2E-9196-EF72967162A9}"/>
    <cellStyle name="40 % – Zvýraznění6 10" xfId="5347" xr:uid="{00000000-0005-0000-0000-00004F070000}"/>
    <cellStyle name="40 % – Zvýraznění6 10 2" xfId="6163" xr:uid="{00000000-0005-0000-0000-000050070000}"/>
    <cellStyle name="40 % – Zvýraznění6 10 2 2" xfId="14280" xr:uid="{EE5AEDFF-B44F-486C-82E3-CFCEBDB05902}"/>
    <cellStyle name="40 % – Zvýraznění6 10 2 3" xfId="11788" xr:uid="{ABC48CFC-8ABE-4379-97FD-47E100B080C1}"/>
    <cellStyle name="40 % – Zvýraznění6 10 3" xfId="6815" xr:uid="{00000000-0005-0000-0000-000051070000}"/>
    <cellStyle name="40 % – Zvýraznění6 10 3 2" xfId="13157" xr:uid="{A8053E25-EEF2-4030-9DE2-FC18B1119AEB}"/>
    <cellStyle name="40 % – Zvýraznění6 10 4" xfId="7467" xr:uid="{00000000-0005-0000-0000-000052070000}"/>
    <cellStyle name="40 % – Zvýraznění6 10 5" xfId="10257" xr:uid="{5E7A84AB-E9C2-4BE3-AF80-C12DD75FA366}"/>
    <cellStyle name="40 % – Zvýraznění6 11" xfId="5616" xr:uid="{00000000-0005-0000-0000-000053070000}"/>
    <cellStyle name="40 % – Zvýraznění6 11 2" xfId="6273" xr:uid="{00000000-0005-0000-0000-000054070000}"/>
    <cellStyle name="40 % – Zvýraznění6 11 2 2" xfId="14527" xr:uid="{755A9B5A-0D43-48CD-B088-ECB6E53E22BD}"/>
    <cellStyle name="40 % – Zvýraznění6 11 2 3" xfId="12035" xr:uid="{090792D7-650A-4B6D-9C5D-817867F1F587}"/>
    <cellStyle name="40 % – Zvýraznění6 11 3" xfId="6925" xr:uid="{00000000-0005-0000-0000-000055070000}"/>
    <cellStyle name="40 % – Zvýraznění6 11 3 2" xfId="13404" xr:uid="{AA9F0A73-BB18-401E-AE46-EA71C768CC43}"/>
    <cellStyle name="40 % – Zvýraznění6 11 4" xfId="7577" xr:uid="{00000000-0005-0000-0000-000056070000}"/>
    <cellStyle name="40 % – Zvýraznění6 11 5" xfId="10910" xr:uid="{73281640-AC9D-4F6F-A5E6-16FF9676F02D}"/>
    <cellStyle name="40 % – Zvýraznění6 12" xfId="5709" xr:uid="{00000000-0005-0000-0000-000057070000}"/>
    <cellStyle name="40 % – Zvýraznění6 13" xfId="6366" xr:uid="{00000000-0005-0000-0000-000058070000}"/>
    <cellStyle name="40 % – Zvýraznění6 14" xfId="7018" xr:uid="{00000000-0005-0000-0000-000059070000}"/>
    <cellStyle name="40 % – Zvýraznění6 2" xfId="166" xr:uid="{00000000-0005-0000-0000-00005A070000}"/>
    <cellStyle name="40 % – Zvýraznění6 2 2" xfId="167" xr:uid="{00000000-0005-0000-0000-00005B070000}"/>
    <cellStyle name="40 % – Zvýraznění6 2 3" xfId="168" xr:uid="{00000000-0005-0000-0000-00005C070000}"/>
    <cellStyle name="40 % – Zvýraznění6 3" xfId="169" xr:uid="{00000000-0005-0000-0000-00005D070000}"/>
    <cellStyle name="40 % – Zvýraznění6 4" xfId="170" xr:uid="{00000000-0005-0000-0000-00005E070000}"/>
    <cellStyle name="40 % – Zvýraznění6 5" xfId="4677" xr:uid="{00000000-0005-0000-0000-00005F070000}"/>
    <cellStyle name="40 % – Zvýraznění6 5 2" xfId="5785" xr:uid="{00000000-0005-0000-0000-000060070000}"/>
    <cellStyle name="40 % – Zvýraznění6 5 2 2" xfId="11606" xr:uid="{5E370C9C-FC63-4026-9471-9D58D93850E8}"/>
    <cellStyle name="40 % – Zvýraznění6 5 2 2 2" xfId="14098" xr:uid="{5CDF69FA-7F09-4C36-9DA6-844B539FA768}"/>
    <cellStyle name="40 % – Zvýraznění6 5 2 3" xfId="12975" xr:uid="{D261AEBD-8BE2-4AB5-89FA-360CB0ECAE38}"/>
    <cellStyle name="40 % – Zvýraznění6 5 2 4" xfId="10044" xr:uid="{81DFF3BB-DED9-460C-9A5B-62814A72E213}"/>
    <cellStyle name="40 % – Zvýraznění6 5 3" xfId="6437" xr:uid="{00000000-0005-0000-0000-000061070000}"/>
    <cellStyle name="40 % – Zvýraznění6 5 3 2" xfId="11853" xr:uid="{92C0A363-C4FB-402C-8183-6A8261B069EA}"/>
    <cellStyle name="40 % – Zvýraznění6 5 3 2 2" xfId="14345" xr:uid="{1EB0E347-0116-4585-8A52-21569223D286}"/>
    <cellStyle name="40 % – Zvýraznění6 5 3 3" xfId="13222" xr:uid="{8C80614C-CFCF-4D87-AB6D-D8707EC0A099}"/>
    <cellStyle name="40 % – Zvýraznění6 5 3 4" xfId="10688" xr:uid="{710AD67E-339E-4010-A5F5-2025CAC35746}"/>
    <cellStyle name="40 % – Zvýraznění6 5 4" xfId="7089" xr:uid="{00000000-0005-0000-0000-000062070000}"/>
    <cellStyle name="40 % – Zvýraznění6 5 4 2" xfId="12095" xr:uid="{53C33A1A-7632-4781-84DD-70D63872FB78}"/>
    <cellStyle name="40 % – Zvýraznění6 5 4 2 2" xfId="14587" xr:uid="{193EC5CC-6969-488C-BE34-C94D2837967B}"/>
    <cellStyle name="40 % – Zvýraznění6 5 4 3" xfId="13464" xr:uid="{A3823F83-E79D-43C0-90AB-E010DFCD324E}"/>
    <cellStyle name="40 % – Zvýraznění6 5 4 4" xfId="10972" xr:uid="{3E544966-9D2A-49D2-8785-544E3B024C70}"/>
    <cellStyle name="40 % – Zvýraznění6 5 5" xfId="11224" xr:uid="{9CA38F51-F391-4760-B113-E707954B5A8E}"/>
    <cellStyle name="40 % – Zvýraznění6 5 5 2" xfId="13716" xr:uid="{ED79A79A-7307-42BB-8640-ACBBE5240DF0}"/>
    <cellStyle name="40 % – Zvýraznění6 5 6" xfId="8058" xr:uid="{247C845D-7FAE-4EB8-9128-D03CE7E3D791}"/>
    <cellStyle name="40 % – Zvýraznění6 5 6 2" xfId="12593" xr:uid="{A8796FE3-0BE1-4028-A764-E1F6FE0D0D10}"/>
    <cellStyle name="40 % – Zvýraznění6 5 7" xfId="12353" xr:uid="{2B4D204B-7389-45F2-AE06-9D03E6278904}"/>
    <cellStyle name="40 % – Zvýraznění6 5 8" xfId="7766" xr:uid="{7E26FE2B-6B17-4B21-9761-5C30E106D138}"/>
    <cellStyle name="40 % – Zvýraznění6 6" xfId="4810" xr:uid="{00000000-0005-0000-0000-000063070000}"/>
    <cellStyle name="40 % – Zvýraznění6 6 2" xfId="5884" xr:uid="{00000000-0005-0000-0000-000064070000}"/>
    <cellStyle name="40 % – Zvýraznění6 6 2 2" xfId="11705" xr:uid="{8BBD0E0D-819C-49D4-867A-B2BBE8A44D44}"/>
    <cellStyle name="40 % – Zvýraznění6 6 2 2 2" xfId="14197" xr:uid="{91C4819D-1C45-40DA-A639-1DCCE20F552A}"/>
    <cellStyle name="40 % – Zvýraznění6 6 2 3" xfId="13074" xr:uid="{56FEE696-9549-4E8B-BB5C-B204C1E745B4}"/>
    <cellStyle name="40 % – Zvýraznění6 6 2 4" xfId="10174" xr:uid="{6EFD6A24-B3F1-4746-9B70-8648200739AF}"/>
    <cellStyle name="40 % – Zvýraznění6 6 3" xfId="6536" xr:uid="{00000000-0005-0000-0000-000065070000}"/>
    <cellStyle name="40 % – Zvýraznění6 6 3 2" xfId="11952" xr:uid="{848AD7CE-58E7-49EF-9B32-0E8A0EB8D7AB}"/>
    <cellStyle name="40 % – Zvýraznění6 6 3 2 2" xfId="14444" xr:uid="{00BA74CA-5280-4E59-AE39-DC3DF3DB406C}"/>
    <cellStyle name="40 % – Zvýraznění6 6 3 3" xfId="13321" xr:uid="{B92BF4E4-E68A-4450-AF2E-8A58DDBB39C7}"/>
    <cellStyle name="40 % – Zvýraznění6 6 3 4" xfId="10821" xr:uid="{343F2AA3-4DBE-4638-B275-D4CC055FAD99}"/>
    <cellStyle name="40 % – Zvýraznění6 6 4" xfId="7188" xr:uid="{00000000-0005-0000-0000-000066070000}"/>
    <cellStyle name="40 % – Zvýraznění6 6 4 2" xfId="12164" xr:uid="{9BD827CB-DB6F-43C3-99B2-B7124F843AF2}"/>
    <cellStyle name="40 % – Zvýraznění6 6 4 2 2" xfId="14656" xr:uid="{CE557D54-4421-4173-9E0C-AA4A8B93B173}"/>
    <cellStyle name="40 % – Zvýraznění6 6 4 3" xfId="13533" xr:uid="{13575618-E0D8-4041-8FA8-CBF215B965E8}"/>
    <cellStyle name="40 % – Zvýraznění6 6 4 4" xfId="11041" xr:uid="{4B32D2D2-A719-48F2-9E02-C45F17142DAE}"/>
    <cellStyle name="40 % – Zvýraznění6 6 5" xfId="11293" xr:uid="{F91D859F-3466-4414-9EF2-7548A7AF60FB}"/>
    <cellStyle name="40 % – Zvýraznění6 6 5 2" xfId="13785" xr:uid="{99DA5257-25AE-4092-8870-0E1BB9337319}"/>
    <cellStyle name="40 % – Zvýraznění6 6 6" xfId="8127" xr:uid="{3EAC53D1-9DC0-4B2B-8A51-3C7F6608B2CE}"/>
    <cellStyle name="40 % – Zvýraznění6 6 6 2" xfId="12662" xr:uid="{0E4BDF59-A5E8-4BB1-9225-693F30305507}"/>
    <cellStyle name="40 % – Zvýraznění6 6 7" xfId="12422" xr:uid="{22A08114-6816-4444-9FFF-8D3E3B099591}"/>
    <cellStyle name="40 % – Zvýraznění6 6 8" xfId="7835" xr:uid="{0A833FFD-AC48-4F0C-A11A-52BA56B58013}"/>
    <cellStyle name="40 % – Zvýraznění6 7" xfId="5080" xr:uid="{00000000-0005-0000-0000-000067070000}"/>
    <cellStyle name="40 % – Zvýraznění6 7 2" xfId="5978" xr:uid="{00000000-0005-0000-0000-000068070000}"/>
    <cellStyle name="40 % – Zvýraznění6 7 2 2" xfId="13864" xr:uid="{ACCF2AC5-C030-42C0-8879-DD2BD1976EA0}"/>
    <cellStyle name="40 % – Zvýraznění6 7 2 3" xfId="11372" xr:uid="{8B499BF8-EB6E-4191-A06B-7E3082F4598C}"/>
    <cellStyle name="40 % – Zvýraznění6 7 3" xfId="6630" xr:uid="{00000000-0005-0000-0000-000069070000}"/>
    <cellStyle name="40 % – Zvýraznění6 7 3 2" xfId="12741" xr:uid="{76A6C88A-A1CA-4CB8-9D5B-6CBD53F970FB}"/>
    <cellStyle name="40 % – Zvýraznění6 7 4" xfId="7282" xr:uid="{00000000-0005-0000-0000-00006A070000}"/>
    <cellStyle name="40 % – Zvýraznění6 7 5" xfId="8206" xr:uid="{C4D3E9A0-DA2E-4CE3-9154-2A819B016B01}"/>
    <cellStyle name="40 % – Zvýraznění6 8" xfId="5163" xr:uid="{00000000-0005-0000-0000-00006B070000}"/>
    <cellStyle name="40 % – Zvýraznění6 8 2" xfId="6037" xr:uid="{00000000-0005-0000-0000-00006C070000}"/>
    <cellStyle name="40 % – Zvýraznění6 8 2 2" xfId="13948" xr:uid="{79E36B46-9457-4FF0-ABC9-536436D907BF}"/>
    <cellStyle name="40 % – Zvýraznění6 8 2 3" xfId="11456" xr:uid="{5BAC09C0-674C-4415-9D46-21B9CA398EAC}"/>
    <cellStyle name="40 % – Zvýraznění6 8 3" xfId="6689" xr:uid="{00000000-0005-0000-0000-00006D070000}"/>
    <cellStyle name="40 % – Zvýraznění6 8 3 2" xfId="12825" xr:uid="{0B9863B2-9953-4B53-B86A-D2FF4076E4C7}"/>
    <cellStyle name="40 % – Zvýraznění6 8 4" xfId="7341" xr:uid="{00000000-0005-0000-0000-00006E070000}"/>
    <cellStyle name="40 % – Zvýraznění6 8 5" xfId="8290" xr:uid="{43890D0A-6B37-4442-B324-A8EDF9130B4F}"/>
    <cellStyle name="40 % – Zvýraznění6 9" xfId="5235" xr:uid="{00000000-0005-0000-0000-00006F070000}"/>
    <cellStyle name="40 % – Zvýraznění6 9 2" xfId="6097" xr:uid="{00000000-0005-0000-0000-000070070000}"/>
    <cellStyle name="40 % – Zvýraznění6 9 2 2" xfId="14031" xr:uid="{9D432B9A-A221-4655-B5E7-A33849EDC887}"/>
    <cellStyle name="40 % – Zvýraznění6 9 2 3" xfId="11539" xr:uid="{82CFF680-C882-4383-A4C8-15124A975BA5}"/>
    <cellStyle name="40 % – Zvýraznění6 9 3" xfId="6749" xr:uid="{00000000-0005-0000-0000-000071070000}"/>
    <cellStyle name="40 % – Zvýraznění6 9 3 2" xfId="12908" xr:uid="{CD0A21D1-54FF-495B-A477-3A3A3A9C84B0}"/>
    <cellStyle name="40 % – Zvýraznění6 9 4" xfId="7401" xr:uid="{00000000-0005-0000-0000-000072070000}"/>
    <cellStyle name="40 % – Zvýraznění6 9 5" xfId="8404" xr:uid="{01387F94-7378-4750-8370-6D4D95BC73B5}"/>
    <cellStyle name="40% - Accent1" xfId="171" xr:uid="{00000000-0005-0000-0000-000073070000}"/>
    <cellStyle name="40% - Accent2" xfId="172" xr:uid="{00000000-0005-0000-0000-000074070000}"/>
    <cellStyle name="40% - Accent3" xfId="173" xr:uid="{00000000-0005-0000-0000-000075070000}"/>
    <cellStyle name="40% - Accent4" xfId="174" xr:uid="{00000000-0005-0000-0000-000076070000}"/>
    <cellStyle name="40% - Accent5" xfId="175" xr:uid="{00000000-0005-0000-0000-000077070000}"/>
    <cellStyle name="40% - Accent6" xfId="176" xr:uid="{00000000-0005-0000-0000-000078070000}"/>
    <cellStyle name="60 % – Zvýraznění 1" xfId="177" builtinId="32" customBuiltin="1"/>
    <cellStyle name="60 % – Zvýraznění 1 2" xfId="7915" xr:uid="{A7449B7A-CC3A-4C73-AB57-5EDF5CFC8500}"/>
    <cellStyle name="60 % – Zvýraznění 2" xfId="183" builtinId="36" customBuiltin="1"/>
    <cellStyle name="60 % – Zvýraznění 2 2" xfId="7916" xr:uid="{56F23FFF-87F9-4896-ACC1-11F92BAD7945}"/>
    <cellStyle name="60 % – Zvýraznění 3" xfId="189" builtinId="40" customBuiltin="1"/>
    <cellStyle name="60 % – Zvýraznění 3 2" xfId="7917" xr:uid="{8BA057FE-393A-47FE-A121-D767E87C2E2F}"/>
    <cellStyle name="60 % – Zvýraznění 4" xfId="207" builtinId="44" customBuiltin="1"/>
    <cellStyle name="60 % – Zvýraznění 4 2" xfId="7918" xr:uid="{BBE8B6BE-DEAE-4B2A-83A6-23DE347149CE}"/>
    <cellStyle name="60 % – Zvýraznění 5" xfId="225" builtinId="48" customBuiltin="1"/>
    <cellStyle name="60 % – Zvýraznění 5 2" xfId="7919" xr:uid="{013D184C-01DA-4F7B-BA5A-2C0B3399BD41}"/>
    <cellStyle name="60 % – Zvýraznění 6" xfId="231" builtinId="52" customBuiltin="1"/>
    <cellStyle name="60 % – Zvýraznění 6 2" xfId="7920" xr:uid="{8F4018B5-B1EB-4EFE-8FEA-9E489EE5C135}"/>
    <cellStyle name="60 % – Zvýraznění1 2" xfId="178" xr:uid="{00000000-0005-0000-0000-00007A070000}"/>
    <cellStyle name="60 % – Zvýraznění1 2 2" xfId="179" xr:uid="{00000000-0005-0000-0000-00007B070000}"/>
    <cellStyle name="60 % – Zvýraznění1 2 3" xfId="180" xr:uid="{00000000-0005-0000-0000-00007C070000}"/>
    <cellStyle name="60 % – Zvýraznění1 3" xfId="181" xr:uid="{00000000-0005-0000-0000-00007D070000}"/>
    <cellStyle name="60 % – Zvýraznění1 4" xfId="182" xr:uid="{00000000-0005-0000-0000-00007E070000}"/>
    <cellStyle name="60 % – Zvýraznění2 2" xfId="184" xr:uid="{00000000-0005-0000-0000-000080070000}"/>
    <cellStyle name="60 % – Zvýraznění2 2 2" xfId="185" xr:uid="{00000000-0005-0000-0000-000081070000}"/>
    <cellStyle name="60 % – Zvýraznění2 2 3" xfId="186" xr:uid="{00000000-0005-0000-0000-000082070000}"/>
    <cellStyle name="60 % – Zvýraznění2 3" xfId="187" xr:uid="{00000000-0005-0000-0000-000083070000}"/>
    <cellStyle name="60 % – Zvýraznění2 4" xfId="188" xr:uid="{00000000-0005-0000-0000-000084070000}"/>
    <cellStyle name="60 % – Zvýraznění3 2" xfId="190" xr:uid="{00000000-0005-0000-0000-000086070000}"/>
    <cellStyle name="60 % – Zvýraznění3 2 2" xfId="191" xr:uid="{00000000-0005-0000-0000-000087070000}"/>
    <cellStyle name="60 % – Zvýraznění3 2 3" xfId="192" xr:uid="{00000000-0005-0000-0000-000088070000}"/>
    <cellStyle name="60 % – Zvýraznění3 2 3 2" xfId="193" xr:uid="{00000000-0005-0000-0000-000089070000}"/>
    <cellStyle name="60 % – Zvýraznění3 2 4" xfId="194" xr:uid="{00000000-0005-0000-0000-00008A070000}"/>
    <cellStyle name="60 % – Zvýraznění3 2 4 2" xfId="195" xr:uid="{00000000-0005-0000-0000-00008B070000}"/>
    <cellStyle name="60 % – Zvýraznění3 2 5" xfId="196" xr:uid="{00000000-0005-0000-0000-00008C070000}"/>
    <cellStyle name="60 % – Zvýraznění3 2 5 2" xfId="4499" xr:uid="{00000000-0005-0000-0000-00008D070000}"/>
    <cellStyle name="60 % – Zvýraznění3 2 6" xfId="4500" xr:uid="{00000000-0005-0000-0000-00008E070000}"/>
    <cellStyle name="60 % – Zvýraznění3 3" xfId="197" xr:uid="{00000000-0005-0000-0000-00008F070000}"/>
    <cellStyle name="60 % – Zvýraznění3 3 2" xfId="198" xr:uid="{00000000-0005-0000-0000-000090070000}"/>
    <cellStyle name="60 % – Zvýraznění3 3 2 2" xfId="199" xr:uid="{00000000-0005-0000-0000-000091070000}"/>
    <cellStyle name="60 % – Zvýraznění3 3 2 3" xfId="200" xr:uid="{00000000-0005-0000-0000-000092070000}"/>
    <cellStyle name="60 % – Zvýraznění3 3 2 4" xfId="201" xr:uid="{00000000-0005-0000-0000-000093070000}"/>
    <cellStyle name="60 % – Zvýraznění3 3 2 5" xfId="202" xr:uid="{00000000-0005-0000-0000-000094070000}"/>
    <cellStyle name="60 % – Zvýraznění3 3 3" xfId="203" xr:uid="{00000000-0005-0000-0000-000095070000}"/>
    <cellStyle name="60 % – Zvýraznění3 4" xfId="204" xr:uid="{00000000-0005-0000-0000-000096070000}"/>
    <cellStyle name="60 % – Zvýraznění3 5" xfId="205" xr:uid="{00000000-0005-0000-0000-000097070000}"/>
    <cellStyle name="60 % – Zvýraznění3 6" xfId="206" xr:uid="{00000000-0005-0000-0000-000098070000}"/>
    <cellStyle name="60 % – Zvýraznění3 7" xfId="4507" xr:uid="{00000000-0005-0000-0000-000099070000}"/>
    <cellStyle name="60 % – Zvýraznění4 2" xfId="208" xr:uid="{00000000-0005-0000-0000-00009B070000}"/>
    <cellStyle name="60 % – Zvýraznění4 2 2" xfId="209" xr:uid="{00000000-0005-0000-0000-00009C070000}"/>
    <cellStyle name="60 % – Zvýraznění4 2 3" xfId="210" xr:uid="{00000000-0005-0000-0000-00009D070000}"/>
    <cellStyle name="60 % – Zvýraznění4 2 3 2" xfId="211" xr:uid="{00000000-0005-0000-0000-00009E070000}"/>
    <cellStyle name="60 % – Zvýraznění4 2 4" xfId="212" xr:uid="{00000000-0005-0000-0000-00009F070000}"/>
    <cellStyle name="60 % – Zvýraznění4 2 4 2" xfId="213" xr:uid="{00000000-0005-0000-0000-0000A0070000}"/>
    <cellStyle name="60 % – Zvýraznění4 2 5" xfId="214" xr:uid="{00000000-0005-0000-0000-0000A1070000}"/>
    <cellStyle name="60 % – Zvýraznění4 2 5 2" xfId="4511" xr:uid="{00000000-0005-0000-0000-0000A2070000}"/>
    <cellStyle name="60 % – Zvýraznění4 2 6" xfId="4512" xr:uid="{00000000-0005-0000-0000-0000A3070000}"/>
    <cellStyle name="60 % – Zvýraznění4 3" xfId="215" xr:uid="{00000000-0005-0000-0000-0000A4070000}"/>
    <cellStyle name="60 % – Zvýraznění4 3 2" xfId="216" xr:uid="{00000000-0005-0000-0000-0000A5070000}"/>
    <cellStyle name="60 % – Zvýraznění4 3 2 2" xfId="217" xr:uid="{00000000-0005-0000-0000-0000A6070000}"/>
    <cellStyle name="60 % – Zvýraznění4 3 2 3" xfId="218" xr:uid="{00000000-0005-0000-0000-0000A7070000}"/>
    <cellStyle name="60 % – Zvýraznění4 3 2 4" xfId="219" xr:uid="{00000000-0005-0000-0000-0000A8070000}"/>
    <cellStyle name="60 % – Zvýraznění4 3 2 5" xfId="220" xr:uid="{00000000-0005-0000-0000-0000A9070000}"/>
    <cellStyle name="60 % – Zvýraznění4 3 3" xfId="221" xr:uid="{00000000-0005-0000-0000-0000AA070000}"/>
    <cellStyle name="60 % – Zvýraznění4 4" xfId="222" xr:uid="{00000000-0005-0000-0000-0000AB070000}"/>
    <cellStyle name="60 % – Zvýraznění4 5" xfId="223" xr:uid="{00000000-0005-0000-0000-0000AC070000}"/>
    <cellStyle name="60 % – Zvýraznění4 6" xfId="224" xr:uid="{00000000-0005-0000-0000-0000AD070000}"/>
    <cellStyle name="60 % – Zvýraznění4 7" xfId="4515" xr:uid="{00000000-0005-0000-0000-0000AE070000}"/>
    <cellStyle name="60 % – Zvýraznění5 2" xfId="226" xr:uid="{00000000-0005-0000-0000-0000B0070000}"/>
    <cellStyle name="60 % – Zvýraznění5 2 2" xfId="227" xr:uid="{00000000-0005-0000-0000-0000B1070000}"/>
    <cellStyle name="60 % – Zvýraznění5 2 3" xfId="228" xr:uid="{00000000-0005-0000-0000-0000B2070000}"/>
    <cellStyle name="60 % – Zvýraznění5 3" xfId="229" xr:uid="{00000000-0005-0000-0000-0000B3070000}"/>
    <cellStyle name="60 % – Zvýraznění5 4" xfId="230" xr:uid="{00000000-0005-0000-0000-0000B4070000}"/>
    <cellStyle name="60 % – Zvýraznění6 2" xfId="232" xr:uid="{00000000-0005-0000-0000-0000B6070000}"/>
    <cellStyle name="60 % – Zvýraznění6 2 2" xfId="233" xr:uid="{00000000-0005-0000-0000-0000B7070000}"/>
    <cellStyle name="60 % – Zvýraznění6 2 3" xfId="234" xr:uid="{00000000-0005-0000-0000-0000B8070000}"/>
    <cellStyle name="60 % – Zvýraznění6 2 3 2" xfId="235" xr:uid="{00000000-0005-0000-0000-0000B9070000}"/>
    <cellStyle name="60 % – Zvýraznění6 2 4" xfId="236" xr:uid="{00000000-0005-0000-0000-0000BA070000}"/>
    <cellStyle name="60 % – Zvýraznění6 2 4 2" xfId="237" xr:uid="{00000000-0005-0000-0000-0000BB070000}"/>
    <cellStyle name="60 % – Zvýraznění6 2 5" xfId="238" xr:uid="{00000000-0005-0000-0000-0000BC070000}"/>
    <cellStyle name="60 % – Zvýraznění6 2 5 2" xfId="4516" xr:uid="{00000000-0005-0000-0000-0000BD070000}"/>
    <cellStyle name="60 % – Zvýraznění6 2 6" xfId="4517" xr:uid="{00000000-0005-0000-0000-0000BE070000}"/>
    <cellStyle name="60 % – Zvýraznění6 3" xfId="239" xr:uid="{00000000-0005-0000-0000-0000BF070000}"/>
    <cellStyle name="60 % – Zvýraznění6 3 2" xfId="240" xr:uid="{00000000-0005-0000-0000-0000C0070000}"/>
    <cellStyle name="60 % – Zvýraznění6 3 2 2" xfId="241" xr:uid="{00000000-0005-0000-0000-0000C1070000}"/>
    <cellStyle name="60 % – Zvýraznění6 3 2 3" xfId="242" xr:uid="{00000000-0005-0000-0000-0000C2070000}"/>
    <cellStyle name="60 % – Zvýraznění6 3 2 4" xfId="243" xr:uid="{00000000-0005-0000-0000-0000C3070000}"/>
    <cellStyle name="60 % – Zvýraznění6 3 2 5" xfId="244" xr:uid="{00000000-0005-0000-0000-0000C4070000}"/>
    <cellStyle name="60 % – Zvýraznění6 3 3" xfId="245" xr:uid="{00000000-0005-0000-0000-0000C5070000}"/>
    <cellStyle name="60 % – Zvýraznění6 4" xfId="246" xr:uid="{00000000-0005-0000-0000-0000C6070000}"/>
    <cellStyle name="60 % – Zvýraznění6 5" xfId="247" xr:uid="{00000000-0005-0000-0000-0000C7070000}"/>
    <cellStyle name="60 % – Zvýraznění6 6" xfId="248" xr:uid="{00000000-0005-0000-0000-0000C8070000}"/>
    <cellStyle name="60 % – Zvýraznění6 7" xfId="4518" xr:uid="{00000000-0005-0000-0000-0000C9070000}"/>
    <cellStyle name="60% - Accent1" xfId="249" xr:uid="{00000000-0005-0000-0000-0000CA070000}"/>
    <cellStyle name="60% - Accent2" xfId="250" xr:uid="{00000000-0005-0000-0000-0000CB070000}"/>
    <cellStyle name="60% - Accent3" xfId="251" xr:uid="{00000000-0005-0000-0000-0000CC070000}"/>
    <cellStyle name="60% - Accent4" xfId="252" xr:uid="{00000000-0005-0000-0000-0000CD070000}"/>
    <cellStyle name="60% - Accent5" xfId="253" xr:uid="{00000000-0005-0000-0000-0000CE070000}"/>
    <cellStyle name="60% - Accent6" xfId="254" xr:uid="{00000000-0005-0000-0000-0000CF070000}"/>
    <cellStyle name="Accent1" xfId="255" xr:uid="{00000000-0005-0000-0000-0000D0070000}"/>
    <cellStyle name="Accent1 2" xfId="8011" xr:uid="{86BA88E8-49BA-4D5E-929F-6B64318AF72B}"/>
    <cellStyle name="Accent2" xfId="256" xr:uid="{00000000-0005-0000-0000-0000D1070000}"/>
    <cellStyle name="Accent2 2" xfId="8012" xr:uid="{76AE46FD-48C6-42D9-886D-8F25D6FE34D9}"/>
    <cellStyle name="Accent3" xfId="257" xr:uid="{00000000-0005-0000-0000-0000D2070000}"/>
    <cellStyle name="Accent3 2" xfId="8013" xr:uid="{828ED124-122D-4A9F-B00F-3013D11D7335}"/>
    <cellStyle name="Accent4" xfId="258" xr:uid="{00000000-0005-0000-0000-0000D3070000}"/>
    <cellStyle name="Accent4 2" xfId="8014" xr:uid="{84C40B0D-68BA-45C1-ADD7-E588904FA520}"/>
    <cellStyle name="Accent5" xfId="259" xr:uid="{00000000-0005-0000-0000-0000D4070000}"/>
    <cellStyle name="Accent5 2" xfId="8015" xr:uid="{CBD4D0E1-1D1B-45B6-B909-B790DECC51B9}"/>
    <cellStyle name="Accent6" xfId="260" xr:uid="{00000000-0005-0000-0000-0000D5070000}"/>
    <cellStyle name="Accent6 2" xfId="8016" xr:uid="{A5A3F6E4-4F13-42A4-A36C-CF484CF6CC05}"/>
    <cellStyle name="args.style" xfId="261" xr:uid="{00000000-0005-0000-0000-0000D6070000}"/>
    <cellStyle name="Bad" xfId="262" xr:uid="{00000000-0005-0000-0000-0000D7070000}"/>
    <cellStyle name="Bad 2" xfId="7924" xr:uid="{30B58419-1674-43F1-961D-77ADFB0A93DC}"/>
    <cellStyle name="bezčárky_" xfId="263" xr:uid="{00000000-0005-0000-0000-0000D8070000}"/>
    <cellStyle name="blokcen" xfId="264" xr:uid="{00000000-0005-0000-0000-0000D9070000}"/>
    <cellStyle name="Calc Currency (0)" xfId="265" xr:uid="{00000000-0005-0000-0000-0000DA070000}"/>
    <cellStyle name="Calc Currency (0) 2" xfId="266" xr:uid="{00000000-0005-0000-0000-0000DB070000}"/>
    <cellStyle name="Calc Currency (0) 2 2" xfId="267" xr:uid="{00000000-0005-0000-0000-0000DC070000}"/>
    <cellStyle name="Calc Currency (0) 2 2 2" xfId="9134" xr:uid="{A1C649D5-5E1E-404B-840B-837EFA50A336}"/>
    <cellStyle name="Calc Currency (0) 2 3" xfId="8430" xr:uid="{3650617A-D966-4E35-898D-3C32447994A3}"/>
    <cellStyle name="Calc Currency (0) 3" xfId="268" xr:uid="{00000000-0005-0000-0000-0000DD070000}"/>
    <cellStyle name="Calc Currency (0) 3 2" xfId="9133" xr:uid="{11F50A9F-21A7-4B9B-9817-160C05FB93F9}"/>
    <cellStyle name="Calc Currency (0) 4" xfId="8429" xr:uid="{65CF3BED-ED47-41CD-B544-3C74049139FF}"/>
    <cellStyle name="Calc Currency (2)" xfId="269" xr:uid="{00000000-0005-0000-0000-0000DE070000}"/>
    <cellStyle name="Calc Percent (0)" xfId="270" xr:uid="{00000000-0005-0000-0000-0000DF070000}"/>
    <cellStyle name="Calc Percent (1)" xfId="271" xr:uid="{00000000-0005-0000-0000-0000E0070000}"/>
    <cellStyle name="Calc Percent (1) 2" xfId="272" xr:uid="{00000000-0005-0000-0000-0000E1070000}"/>
    <cellStyle name="Calc Percent (1) 2 2" xfId="273" xr:uid="{00000000-0005-0000-0000-0000E2070000}"/>
    <cellStyle name="Calc Percent (1) 2 2 2" xfId="9132" xr:uid="{EB0562B1-13A3-4BC9-9506-241F4AB560B9}"/>
    <cellStyle name="Calc Percent (1) 2 3" xfId="8433" xr:uid="{4020580B-FAD2-4FA7-AEE2-0D6C6F535E9D}"/>
    <cellStyle name="Calc Percent (1) 3" xfId="274" xr:uid="{00000000-0005-0000-0000-0000E3070000}"/>
    <cellStyle name="Calc Percent (1) 3 2" xfId="9131" xr:uid="{F98A0136-1203-42D0-992F-75FB857B25C2}"/>
    <cellStyle name="Calc Percent (1) 4" xfId="8432" xr:uid="{D32AB3B1-132F-42EC-913D-A1FF380F0591}"/>
    <cellStyle name="Calc Percent (2)" xfId="275" xr:uid="{00000000-0005-0000-0000-0000E4070000}"/>
    <cellStyle name="Calc Percent (2) 2" xfId="276" xr:uid="{00000000-0005-0000-0000-0000E5070000}"/>
    <cellStyle name="Calc Percent (2) 2 2" xfId="277" xr:uid="{00000000-0005-0000-0000-0000E6070000}"/>
    <cellStyle name="Calc Percent (2) 2 2 2" xfId="9130" xr:uid="{9DB59199-3718-40C3-BD46-8FED5BF51186}"/>
    <cellStyle name="Calc Percent (2) 2 3" xfId="8435" xr:uid="{C08FDD09-A140-440C-A41C-3177B152066E}"/>
    <cellStyle name="Calc Percent (2) 3" xfId="278" xr:uid="{00000000-0005-0000-0000-0000E7070000}"/>
    <cellStyle name="Calc Percent (2) 3 2" xfId="9129" xr:uid="{AE9EFC69-375A-446A-8E2B-28B9DBCE24D7}"/>
    <cellStyle name="Calc Percent (2) 4" xfId="8434" xr:uid="{25C65531-E885-4B65-AE86-C6B4B6672777}"/>
    <cellStyle name="Calc Units (0)" xfId="279" xr:uid="{00000000-0005-0000-0000-0000E8070000}"/>
    <cellStyle name="Calc Units (1)" xfId="280" xr:uid="{00000000-0005-0000-0000-0000E9070000}"/>
    <cellStyle name="Calc Units (2)" xfId="281" xr:uid="{00000000-0005-0000-0000-0000EA070000}"/>
    <cellStyle name="Calculation" xfId="282" xr:uid="{00000000-0005-0000-0000-0000EB070000}"/>
    <cellStyle name="Calculation 2" xfId="8008" xr:uid="{61681B0C-E536-47FB-9A54-124AD0EEF024}"/>
    <cellStyle name="Celkem" xfId="283" builtinId="25" customBuiltin="1"/>
    <cellStyle name="Celkem 2" xfId="284" xr:uid="{00000000-0005-0000-0000-0000ED070000}"/>
    <cellStyle name="Celkem 2 2" xfId="285" xr:uid="{00000000-0005-0000-0000-0000EE070000}"/>
    <cellStyle name="Celkem 2 3" xfId="286" xr:uid="{00000000-0005-0000-0000-0000EF070000}"/>
    <cellStyle name="Celkem 3" xfId="287" xr:uid="{00000000-0005-0000-0000-0000F0070000}"/>
    <cellStyle name="cena" xfId="288" xr:uid="{00000000-0005-0000-0000-0000F1070000}"/>
    <cellStyle name="cena celkem" xfId="289" xr:uid="{00000000-0005-0000-0000-0000F2070000}"/>
    <cellStyle name="cena součet" xfId="290" xr:uid="{00000000-0005-0000-0000-0000F3070000}"/>
    <cellStyle name="cena_EPS" xfId="291" xr:uid="{00000000-0005-0000-0000-0000F4070000}"/>
    <cellStyle name="Comma [0]_!!!GO" xfId="292" xr:uid="{00000000-0005-0000-0000-0000F5070000}"/>
    <cellStyle name="Comma [00]" xfId="293" xr:uid="{00000000-0005-0000-0000-0000F6070000}"/>
    <cellStyle name="Comma_!!!GO" xfId="294" xr:uid="{00000000-0005-0000-0000-0000F7070000}"/>
    <cellStyle name="Copied" xfId="295" xr:uid="{00000000-0005-0000-0000-0000F8070000}"/>
    <cellStyle name="COST1" xfId="296" xr:uid="{00000000-0005-0000-0000-0000F9070000}"/>
    <cellStyle name="Currency [0]_!!!GO" xfId="297" xr:uid="{00000000-0005-0000-0000-0000FA070000}"/>
    <cellStyle name="Currency [00]" xfId="298" xr:uid="{00000000-0005-0000-0000-0000FB070000}"/>
    <cellStyle name="Currency_!!!GO" xfId="299" xr:uid="{00000000-0005-0000-0000-0000FC070000}"/>
    <cellStyle name="čárky 2" xfId="300" xr:uid="{00000000-0005-0000-0000-0000FD070000}"/>
    <cellStyle name="čárky 2 2" xfId="301" xr:uid="{00000000-0005-0000-0000-0000FE070000}"/>
    <cellStyle name="čárky 2 2 2" xfId="11122" xr:uid="{4CE18F9B-47F6-44E0-8B29-F9074DD1654F}"/>
    <cellStyle name="čárky 2 2 2 2" xfId="13614" xr:uid="{4F294C1E-0123-45A8-B6F8-D6A39005D24A}"/>
    <cellStyle name="čárky 2 2 3" xfId="7922" xr:uid="{BE309C51-EA2C-419D-82A6-57437B454DEB}"/>
    <cellStyle name="čárky 2 2 3 2" xfId="12491" xr:uid="{17A8E5BD-FC30-42B1-A6EF-A44543BDDE6D}"/>
    <cellStyle name="čárky 2 2 4" xfId="12251" xr:uid="{98A96A3D-9F5D-410D-A8C8-837FDD799F3D}"/>
    <cellStyle name="čárky 2 2 5" xfId="7662" xr:uid="{6F7F2CD2-F9EB-422E-9C93-3AA14241549C}"/>
    <cellStyle name="čárky 2 3" xfId="302" xr:uid="{00000000-0005-0000-0000-0000FF070000}"/>
    <cellStyle name="čárky 2 3 2" xfId="4537" xr:uid="{00000000-0005-0000-0000-000000080000}"/>
    <cellStyle name="čárky 2 3 2 2" xfId="13613" xr:uid="{B41B8490-F33A-42C6-B197-B502034A9622}"/>
    <cellStyle name="čárky 2 3 3" xfId="11121" xr:uid="{D0AE2344-8C0A-4366-B31A-328834BE9B14}"/>
    <cellStyle name="čárky 2 4" xfId="5381" xr:uid="{00000000-0005-0000-0000-000001080000}"/>
    <cellStyle name="čárky 2 4 2" xfId="12490" xr:uid="{EA7D82BA-F247-4914-B08E-C2595591DF6A}"/>
    <cellStyle name="čárky 2 4 3" xfId="7921" xr:uid="{30FBD739-0C0C-43F6-A3D5-E31D4317B5A0}"/>
    <cellStyle name="čárky 2 5" xfId="12250" xr:uid="{FBF03354-DA9F-44FA-8136-9093A1FEAD24}"/>
    <cellStyle name="čárky 2 6" xfId="7661" xr:uid="{4DCA3811-120B-43AD-BCA5-E0B70A315107}"/>
    <cellStyle name="čárky 3" xfId="303" xr:uid="{00000000-0005-0000-0000-000002080000}"/>
    <cellStyle name="čárky 3 2" xfId="304" xr:uid="{00000000-0005-0000-0000-000003080000}"/>
    <cellStyle name="čárky 3 3" xfId="305" xr:uid="{00000000-0005-0000-0000-000004080000}"/>
    <cellStyle name="čárky 3 3 2" xfId="4538" xr:uid="{00000000-0005-0000-0000-000005080000}"/>
    <cellStyle name="čárky 3 4" xfId="5382" xr:uid="{00000000-0005-0000-0000-000006080000}"/>
    <cellStyle name="číslo" xfId="306" xr:uid="{00000000-0005-0000-0000-000007080000}"/>
    <cellStyle name="číslo.00_" xfId="307" xr:uid="{00000000-0005-0000-0000-000008080000}"/>
    <cellStyle name="Date Short" xfId="308" xr:uid="{00000000-0005-0000-0000-000009080000}"/>
    <cellStyle name="definity" xfId="309" xr:uid="{00000000-0005-0000-0000-00000A080000}"/>
    <cellStyle name="Dezimal_Tabelle1" xfId="310" xr:uid="{00000000-0005-0000-0000-00000B080000}"/>
    <cellStyle name="Dolní index" xfId="311" xr:uid="{00000000-0005-0000-0000-00000C080000}"/>
    <cellStyle name="Enter Currency (0)" xfId="312" xr:uid="{00000000-0005-0000-0000-00000D080000}"/>
    <cellStyle name="Enter Currency (2)" xfId="313" xr:uid="{00000000-0005-0000-0000-00000E080000}"/>
    <cellStyle name="Enter Units (0)" xfId="314" xr:uid="{00000000-0005-0000-0000-00000F080000}"/>
    <cellStyle name="Enter Units (1)" xfId="315" xr:uid="{00000000-0005-0000-0000-000010080000}"/>
    <cellStyle name="Enter Units (2)" xfId="316" xr:uid="{00000000-0005-0000-0000-000011080000}"/>
    <cellStyle name="Entered" xfId="317" xr:uid="{00000000-0005-0000-0000-000012080000}"/>
    <cellStyle name="Euro" xfId="318" xr:uid="{00000000-0005-0000-0000-000013080000}"/>
    <cellStyle name="Euro 2" xfId="319" xr:uid="{00000000-0005-0000-0000-000014080000}"/>
    <cellStyle name="Euro 2 2" xfId="320" xr:uid="{00000000-0005-0000-0000-000015080000}"/>
    <cellStyle name="Euro 2 2 2" xfId="9126" xr:uid="{B5E7EC7D-141F-4DC7-883F-007AD3B365F7}"/>
    <cellStyle name="Euro 2 3" xfId="8452" xr:uid="{AC040DE6-5F68-4B3B-A7DD-48D4481EF4AC}"/>
    <cellStyle name="Euro 3" xfId="321" xr:uid="{00000000-0005-0000-0000-000016080000}"/>
    <cellStyle name="Euro 3 2" xfId="322" xr:uid="{00000000-0005-0000-0000-000017080000}"/>
    <cellStyle name="Euro 3 2 2" xfId="9123" xr:uid="{CA2384E8-1C43-41F5-8C2E-11DD08D92F3D}"/>
    <cellStyle name="Euro 3 3" xfId="8453" xr:uid="{78558CE6-9B1C-4221-9917-47186359713F}"/>
    <cellStyle name="Euro 4" xfId="323" xr:uid="{00000000-0005-0000-0000-000018080000}"/>
    <cellStyle name="Euro 4 2" xfId="9122" xr:uid="{C69BA8D2-C6E8-409F-AEB3-D03913901831}"/>
    <cellStyle name="Euro 5" xfId="8451" xr:uid="{5F2ED35F-245A-473B-8635-7ABC873933C5}"/>
    <cellStyle name="Explanatory Text" xfId="324" xr:uid="{00000000-0005-0000-0000-000019080000}"/>
    <cellStyle name="Explanatory Text 2" xfId="8010" xr:uid="{A62561DB-359B-4004-B8EC-150961F57B32}"/>
    <cellStyle name="Good" xfId="325" xr:uid="{00000000-0005-0000-0000-00001A080000}"/>
    <cellStyle name="Good 2" xfId="8006" xr:uid="{D92DF574-AD4F-4EB2-AF7E-CE1B9CDD4BB7}"/>
    <cellStyle name="Grey" xfId="326" xr:uid="{00000000-0005-0000-0000-00001B080000}"/>
    <cellStyle name="Header1" xfId="327" xr:uid="{00000000-0005-0000-0000-00001C080000}"/>
    <cellStyle name="Header2" xfId="328" xr:uid="{00000000-0005-0000-0000-00001D080000}"/>
    <cellStyle name="Heading 1" xfId="329" xr:uid="{00000000-0005-0000-0000-00001E080000}"/>
    <cellStyle name="Heading 1 2" xfId="7968" xr:uid="{8B2860CE-3CC9-454D-84F8-F457450EFD94}"/>
    <cellStyle name="Heading 2" xfId="330" xr:uid="{00000000-0005-0000-0000-00001F080000}"/>
    <cellStyle name="Heading 2 2" xfId="7969" xr:uid="{B3A27879-2B57-4AF0-8DE6-A903C3BC3BC8}"/>
    <cellStyle name="Heading 3" xfId="331" xr:uid="{00000000-0005-0000-0000-000020080000}"/>
    <cellStyle name="Heading 3 2" xfId="7970" xr:uid="{F2C8D4F0-73D6-4B05-AEE7-385D30BED01A}"/>
    <cellStyle name="Heading 4" xfId="332" xr:uid="{00000000-0005-0000-0000-000021080000}"/>
    <cellStyle name="Heading 4 2" xfId="7971" xr:uid="{7053A4A9-95F2-4623-AD43-B736AAB1A0FA}"/>
    <cellStyle name="Horní index" xfId="333" xr:uid="{00000000-0005-0000-0000-000022080000}"/>
    <cellStyle name="Hyperlink" xfId="334" xr:uid="{00000000-0005-0000-0000-000023080000}"/>
    <cellStyle name="Hyperlink 2" xfId="7923" xr:uid="{7F185C11-6A46-4821-8C5A-3F42771B54F4}"/>
    <cellStyle name="Hypertextový odkaz 2" xfId="335" xr:uid="{00000000-0005-0000-0000-000025080000}"/>
    <cellStyle name="Hypertextový odkaz 2 2" xfId="336" xr:uid="{00000000-0005-0000-0000-000026080000}"/>
    <cellStyle name="Hypertextový odkaz 2 3" xfId="5384" xr:uid="{00000000-0005-0000-0000-000027080000}"/>
    <cellStyle name="Hypertextový odkaz 3" xfId="337" xr:uid="{00000000-0005-0000-0000-000028080000}"/>
    <cellStyle name="Hypertextový odkaz 4" xfId="338" xr:uid="{00000000-0005-0000-0000-000029080000}"/>
    <cellStyle name="Hypertextový odkaz 5" xfId="339" xr:uid="{00000000-0005-0000-0000-00002A080000}"/>
    <cellStyle name="Hypertextový odkaz 6" xfId="340" xr:uid="{00000000-0005-0000-0000-00002B080000}"/>
    <cellStyle name="Hypertextový odkaz 6 2" xfId="341" xr:uid="{00000000-0005-0000-0000-00002C080000}"/>
    <cellStyle name="Hypertextový odkaz 6 3" xfId="5007" xr:uid="{00000000-0005-0000-0000-00002D080000}"/>
    <cellStyle name="Hypertextový odkaz 6 4" xfId="5383" xr:uid="{00000000-0005-0000-0000-00002E080000}"/>
    <cellStyle name="Check Cell" xfId="342" xr:uid="{00000000-0005-0000-0000-00002F080000}"/>
    <cellStyle name="Check Cell 2" xfId="7925" xr:uid="{8A434BF1-855A-4AB9-AC2D-275B7B332722}"/>
    <cellStyle name="Chybně 2" xfId="344" xr:uid="{00000000-0005-0000-0000-000031080000}"/>
    <cellStyle name="Chybně 3" xfId="345" xr:uid="{00000000-0005-0000-0000-000032080000}"/>
    <cellStyle name="Chybně 4" xfId="346" xr:uid="{00000000-0005-0000-0000-000033080000}"/>
    <cellStyle name="Input" xfId="347" xr:uid="{00000000-0005-0000-0000-000034080000}"/>
    <cellStyle name="Input [yellow]" xfId="348" xr:uid="{00000000-0005-0000-0000-000035080000}"/>
    <cellStyle name="Input 2" xfId="8007" xr:uid="{B86F0AFC-03E6-4905-B7CF-47F91D8081C2}"/>
    <cellStyle name="Input 3" xfId="12187" xr:uid="{01C6E2CE-C490-47C7-BCFC-4E29D88298A1}"/>
    <cellStyle name="Input 4" xfId="12192" xr:uid="{4FE7DC7F-B911-4F7A-9DE1-98007DFD295A}"/>
    <cellStyle name="Input 5" xfId="7992" xr:uid="{3EE5DACE-AF10-4851-842D-736AA7EBFA2E}"/>
    <cellStyle name="Input 6" xfId="8005" xr:uid="{7ADA4DA3-ADB1-4908-A0E0-6FA60D4AAED1}"/>
    <cellStyle name="Input 7" xfId="7976" xr:uid="{E4E2F1C3-BCD1-402F-8218-2F7BED867363}"/>
    <cellStyle name="Input 8" xfId="7988" xr:uid="{0E055746-0BB7-4D88-8074-0CF32AFF909E}"/>
    <cellStyle name="Input Cells" xfId="349" xr:uid="{00000000-0005-0000-0000-000036080000}"/>
    <cellStyle name="Kontrolní buňka" xfId="350" builtinId="23" customBuiltin="1"/>
    <cellStyle name="Kontrolní buňka 2" xfId="351" xr:uid="{00000000-0005-0000-0000-000038080000}"/>
    <cellStyle name="Kontrolní buňka 2 2" xfId="352" xr:uid="{00000000-0005-0000-0000-000039080000}"/>
    <cellStyle name="Kontrolní buňka 2 3" xfId="353" xr:uid="{00000000-0005-0000-0000-00003A080000}"/>
    <cellStyle name="Kontrolní buňka 3" xfId="354" xr:uid="{00000000-0005-0000-0000-00003B080000}"/>
    <cellStyle name="Kontrolní buňka 4" xfId="355" xr:uid="{00000000-0005-0000-0000-00003C080000}"/>
    <cellStyle name="Lien hypertexte" xfId="356" xr:uid="{00000000-0005-0000-0000-00003D080000}"/>
    <cellStyle name="Lien hypertexte visité" xfId="357" xr:uid="{00000000-0005-0000-0000-00003E080000}"/>
    <cellStyle name="Link Currency (0)" xfId="358" xr:uid="{00000000-0005-0000-0000-00003F080000}"/>
    <cellStyle name="Link Currency (2)" xfId="359" xr:uid="{00000000-0005-0000-0000-000040080000}"/>
    <cellStyle name="Link Units (0)" xfId="360" xr:uid="{00000000-0005-0000-0000-000041080000}"/>
    <cellStyle name="Link Units (1)" xfId="361" xr:uid="{00000000-0005-0000-0000-000042080000}"/>
    <cellStyle name="Link Units (2)" xfId="362" xr:uid="{00000000-0005-0000-0000-000043080000}"/>
    <cellStyle name="Linked Cell" xfId="363" xr:uid="{00000000-0005-0000-0000-000044080000}"/>
    <cellStyle name="Linked Cell 2" xfId="8004" xr:uid="{BC920061-BEBC-4E1B-96CA-0B0C6F1E52AB}"/>
    <cellStyle name="Linked Cells" xfId="364" xr:uid="{00000000-0005-0000-0000-000045080000}"/>
    <cellStyle name="Měna 2" xfId="365" xr:uid="{00000000-0005-0000-0000-000046080000}"/>
    <cellStyle name="Měna 2 2" xfId="4543" xr:uid="{00000000-0005-0000-0000-000047080000}"/>
    <cellStyle name="měny 10" xfId="5222" xr:uid="{00000000-0005-0000-0000-000048080000}"/>
    <cellStyle name="měny 10 2" xfId="6085" xr:uid="{00000000-0005-0000-0000-000049080000}"/>
    <cellStyle name="měny 10 3" xfId="6737" xr:uid="{00000000-0005-0000-0000-00004A080000}"/>
    <cellStyle name="měny 10 4" xfId="7389" xr:uid="{00000000-0005-0000-0000-00004B080000}"/>
    <cellStyle name="měny 11" xfId="5335" xr:uid="{00000000-0005-0000-0000-00004C080000}"/>
    <cellStyle name="měny 11 2" xfId="6151" xr:uid="{00000000-0005-0000-0000-00004D080000}"/>
    <cellStyle name="měny 11 3" xfId="6803" xr:uid="{00000000-0005-0000-0000-00004E080000}"/>
    <cellStyle name="měny 11 4" xfId="7455" xr:uid="{00000000-0005-0000-0000-00004F080000}"/>
    <cellStyle name="měny 12" xfId="5549" xr:uid="{00000000-0005-0000-0000-000050080000}"/>
    <cellStyle name="měny 12 2" xfId="6211" xr:uid="{00000000-0005-0000-0000-000051080000}"/>
    <cellStyle name="měny 12 3" xfId="6863" xr:uid="{00000000-0005-0000-0000-000052080000}"/>
    <cellStyle name="měny 12 4" xfId="7515" xr:uid="{00000000-0005-0000-0000-000053080000}"/>
    <cellStyle name="měny 2" xfId="366" xr:uid="{00000000-0005-0000-0000-000054080000}"/>
    <cellStyle name="měny 2 2" xfId="367" xr:uid="{00000000-0005-0000-0000-000055080000}"/>
    <cellStyle name="měny 2 2 2" xfId="368" xr:uid="{00000000-0005-0000-0000-000056080000}"/>
    <cellStyle name="měny 2 2 2 2" xfId="13616" xr:uid="{76678954-A4E0-428D-9005-EA8CF0A96A09}"/>
    <cellStyle name="měny 2 2 2 3" xfId="11124" xr:uid="{271276E0-A7FB-4FF8-81D2-ABF29F163FB2}"/>
    <cellStyle name="měny 2 2 3" xfId="7927" xr:uid="{4BDE873E-32A1-4515-9BA7-5B58F2078BDF}"/>
    <cellStyle name="měny 2 2 3 2" xfId="12493" xr:uid="{755166D5-3706-4591-ACD0-47191123F6A3}"/>
    <cellStyle name="měny 2 2 4" xfId="12253" xr:uid="{ABAA522B-3E82-4DE7-9EBC-329CAC0690AB}"/>
    <cellStyle name="měny 2 2 5" xfId="7664" xr:uid="{B06D1C5C-09C6-4044-ACFA-BB8D2B57FAB8}"/>
    <cellStyle name="měny 2 3" xfId="369" xr:uid="{00000000-0005-0000-0000-000057080000}"/>
    <cellStyle name="měny 2 3 2" xfId="370" xr:uid="{00000000-0005-0000-0000-000058080000}"/>
    <cellStyle name="měny 2 3 2 2" xfId="13617" xr:uid="{2468AB1D-F6EB-4DA1-8342-DD220DFFB81B}"/>
    <cellStyle name="měny 2 3 2 3" xfId="11125" xr:uid="{0B522784-C388-4FA6-92AA-0095AE1B3DFB}"/>
    <cellStyle name="měny 2 3 3" xfId="7928" xr:uid="{DE036371-6F8B-4495-B945-BA3AB26D64B7}"/>
    <cellStyle name="měny 2 3 3 2" xfId="12494" xr:uid="{0B019715-4AD0-4C3B-836A-1C0CFEA9828D}"/>
    <cellStyle name="měny 2 3 4" xfId="12254" xr:uid="{B1121132-2C02-4406-A5C6-915B62E1A16E}"/>
    <cellStyle name="měny 2 3 5" xfId="7665" xr:uid="{30269E6B-9FE9-4D55-9EB4-9169D0EDC38C}"/>
    <cellStyle name="měny 2 4" xfId="371" xr:uid="{00000000-0005-0000-0000-000059080000}"/>
    <cellStyle name="měny 2 4 2" xfId="13615" xr:uid="{53744E99-3F17-4F4D-9D0E-3C43A5366A19}"/>
    <cellStyle name="měny 2 4 3" xfId="11123" xr:uid="{209063F0-BC08-4151-9FC7-A946590B7EB1}"/>
    <cellStyle name="měny 2 5" xfId="7926" xr:uid="{EE1CAD3E-FAA3-4DA5-A46D-0FA35A951FEA}"/>
    <cellStyle name="měny 2 5 2" xfId="12492" xr:uid="{BBB0E78C-28EA-49FB-83BC-A7E181711806}"/>
    <cellStyle name="měny 2 6" xfId="12252" xr:uid="{9A400D82-7A3A-4B8E-9C83-9BB30A9062CC}"/>
    <cellStyle name="měny 2 7" xfId="7663" xr:uid="{95BB7302-D232-4882-8095-8FC4D153406C}"/>
    <cellStyle name="měny 3" xfId="372" xr:uid="{00000000-0005-0000-0000-00005A080000}"/>
    <cellStyle name="měny 3 2" xfId="373" xr:uid="{00000000-0005-0000-0000-00005B080000}"/>
    <cellStyle name="měny 3 2 2" xfId="13618" xr:uid="{1A3DDC4D-42D5-47B3-B93D-80345D75F9C1}"/>
    <cellStyle name="měny 3 2 3" xfId="11126" xr:uid="{3102355A-ADC5-4A7A-9739-D6083CC965A2}"/>
    <cellStyle name="měny 3 3" xfId="7929" xr:uid="{D5A83F15-0CE7-4AD4-A2E7-9C00AE489CD8}"/>
    <cellStyle name="měny 3 3 2" xfId="12495" xr:uid="{E0EEB61D-4B32-4824-BA9C-4F18F075D539}"/>
    <cellStyle name="měny 3 4" xfId="12255" xr:uid="{50BB2140-951E-4E8C-BA74-F9078162CE22}"/>
    <cellStyle name="měny 3 5" xfId="7666" xr:uid="{82EBAC0E-92C4-4CE0-9C02-38FE50F8A093}"/>
    <cellStyle name="měny 4" xfId="374" xr:uid="{00000000-0005-0000-0000-00005C080000}"/>
    <cellStyle name="měny 4 2" xfId="375" xr:uid="{00000000-0005-0000-0000-00005D080000}"/>
    <cellStyle name="měny 4 2 2" xfId="13619" xr:uid="{332C62F2-FD35-40DA-9E0B-2BA274EBEF40}"/>
    <cellStyle name="měny 4 2 3" xfId="11127" xr:uid="{DC5FF80D-BFDC-4A2F-984D-A80CE718A8E1}"/>
    <cellStyle name="měny 4 3" xfId="7930" xr:uid="{D9721258-D747-4EA1-A27F-291CEC1FFF69}"/>
    <cellStyle name="měny 4 3 2" xfId="12496" xr:uid="{950FF50A-AA92-4024-8AA3-AE5B3BC79AAC}"/>
    <cellStyle name="měny 4 4" xfId="12256" xr:uid="{9221221B-9BB9-4508-8C8B-49E76C0DEE2C}"/>
    <cellStyle name="měny 4 5" xfId="7667" xr:uid="{A4B47B05-B424-49ED-AF3A-041C0D06594F}"/>
    <cellStyle name="měny 5" xfId="376" xr:uid="{00000000-0005-0000-0000-00005E080000}"/>
    <cellStyle name="měny 5 2" xfId="377" xr:uid="{00000000-0005-0000-0000-00005F080000}"/>
    <cellStyle name="měny 5 2 2" xfId="11129" xr:uid="{6F71AADE-949F-4CBD-B092-AD4C3D746989}"/>
    <cellStyle name="měny 5 2 2 2" xfId="13621" xr:uid="{9BF36361-F039-4085-94DF-A01B1AF6D147}"/>
    <cellStyle name="měny 5 2 3" xfId="7932" xr:uid="{FC4865CE-7191-40B9-BF55-1C28F60A41FD}"/>
    <cellStyle name="měny 5 2 3 2" xfId="12498" xr:uid="{98E380F3-38A4-4F6D-8F44-2A6A15AC7FA2}"/>
    <cellStyle name="měny 5 2 4" xfId="12258" xr:uid="{F435B1BD-46D1-486B-8B7A-F3E5237428C8}"/>
    <cellStyle name="měny 5 2 5" xfId="7669" xr:uid="{BC55304A-2E15-47FB-8BBF-4D9FCE38955A}"/>
    <cellStyle name="měny 5 3" xfId="378" xr:uid="{00000000-0005-0000-0000-000060080000}"/>
    <cellStyle name="měny 5 3 2" xfId="4545" xr:uid="{00000000-0005-0000-0000-000061080000}"/>
    <cellStyle name="měny 5 3 2 2" xfId="13620" xr:uid="{49B259D2-14D0-4F4D-8013-FDEA9BE4C1E7}"/>
    <cellStyle name="měny 5 3 3" xfId="11128" xr:uid="{AB1C077B-7297-4E8D-9CF5-4E2874735EC3}"/>
    <cellStyle name="měny 5 4" xfId="5385" xr:uid="{00000000-0005-0000-0000-000062080000}"/>
    <cellStyle name="měny 5 4 2" xfId="12497" xr:uid="{F25589AF-2C38-4F03-B726-5CD33530C0D7}"/>
    <cellStyle name="měny 5 4 3" xfId="7931" xr:uid="{394D9BD8-430F-47BB-BEE8-D917B876A1EF}"/>
    <cellStyle name="měny 5 5" xfId="12257" xr:uid="{81AB65DB-E566-49AC-B62E-FEB3A0A2D174}"/>
    <cellStyle name="měny 5 6" xfId="7668" xr:uid="{3BCA2D23-0C36-42D9-BFE0-8874A195128C}"/>
    <cellStyle name="měny 6" xfId="379" xr:uid="{00000000-0005-0000-0000-000063080000}"/>
    <cellStyle name="měny 6 10" xfId="380" xr:uid="{00000000-0005-0000-0000-000064080000}"/>
    <cellStyle name="měny 6 10 2" xfId="381" xr:uid="{00000000-0005-0000-0000-000065080000}"/>
    <cellStyle name="měny 6 10 2 2" xfId="11132" xr:uid="{ADE8E35A-5232-4CDD-9E94-4788E3E45C21}"/>
    <cellStyle name="měny 6 10 2 2 2" xfId="13624" xr:uid="{869E336C-9377-4470-A43A-B7EEC0C3BC8E}"/>
    <cellStyle name="měny 6 10 2 3" xfId="7935" xr:uid="{9783D606-8F6E-4AB6-A6B9-F27E111C2F7B}"/>
    <cellStyle name="měny 6 10 2 3 2" xfId="12501" xr:uid="{D7CCAD89-5F48-4945-ABC2-65E8D95A3C28}"/>
    <cellStyle name="měny 6 10 2 4" xfId="12261" xr:uid="{A299DDB0-7885-4822-91F9-73D612CA5A13}"/>
    <cellStyle name="měny 6 10 2 5" xfId="7672" xr:uid="{6426BD5D-6C2B-4A6B-9BA0-7005634603B7}"/>
    <cellStyle name="měny 6 10 3" xfId="11131" xr:uid="{EE70D2E7-FEE5-4653-B82F-C8EF5A7BF5A3}"/>
    <cellStyle name="měny 6 10 3 2" xfId="13623" xr:uid="{F157A913-CF95-4D3F-81EF-4F8758C549D0}"/>
    <cellStyle name="měny 6 10 4" xfId="7934" xr:uid="{A5EB0268-4AD2-4D13-A612-1F48EE6A57C3}"/>
    <cellStyle name="měny 6 10 4 2" xfId="12500" xr:uid="{D0C47C26-F463-49F7-92F3-AAD7CD6083EC}"/>
    <cellStyle name="měny 6 10 5" xfId="12260" xr:uid="{ADB317C4-58D9-4475-BBC8-EB67C7C492BF}"/>
    <cellStyle name="měny 6 10 6" xfId="7671" xr:uid="{D8D15A0F-867B-41E3-9B15-2BC7D22721EE}"/>
    <cellStyle name="měny 6 11" xfId="382" xr:uid="{00000000-0005-0000-0000-000066080000}"/>
    <cellStyle name="měny 6 11 2" xfId="383" xr:uid="{00000000-0005-0000-0000-000067080000}"/>
    <cellStyle name="měny 6 11 2 2" xfId="11134" xr:uid="{9C2D6364-2B6B-491F-A77D-6BF422A48AF4}"/>
    <cellStyle name="měny 6 11 2 2 2" xfId="13626" xr:uid="{7E4A33DF-6F30-4DEE-9328-A1B10F76AEC6}"/>
    <cellStyle name="měny 6 11 2 3" xfId="7937" xr:uid="{80C60E05-DCA6-4784-AF41-70AF95382A52}"/>
    <cellStyle name="měny 6 11 2 3 2" xfId="12503" xr:uid="{F3E60BC4-E08A-44CB-A307-E782E5C6583B}"/>
    <cellStyle name="měny 6 11 2 4" xfId="12263" xr:uid="{B9F781A5-9268-406D-BE3D-FAA69EF4585C}"/>
    <cellStyle name="měny 6 11 2 5" xfId="7674" xr:uid="{7F69355D-2F8C-4648-B562-A5B1BF32DB1F}"/>
    <cellStyle name="měny 6 11 3" xfId="11133" xr:uid="{47B0C093-5CCF-4CCE-9017-67C421F56E72}"/>
    <cellStyle name="měny 6 11 3 2" xfId="13625" xr:uid="{480B7ED2-D8B8-4752-AC47-6D8707744769}"/>
    <cellStyle name="měny 6 11 4" xfId="7936" xr:uid="{60F1848B-144D-42B2-964C-09A179B3B5B5}"/>
    <cellStyle name="měny 6 11 4 2" xfId="12502" xr:uid="{2DEDBD90-9470-4FDF-B199-23804A034500}"/>
    <cellStyle name="měny 6 11 5" xfId="12262" xr:uid="{A4B2969E-A264-4086-9BCE-5248E75AEF25}"/>
    <cellStyle name="měny 6 11 6" xfId="7673" xr:uid="{4A4614C8-E57B-4782-AB9F-2A9AFAC45F93}"/>
    <cellStyle name="měny 6 12" xfId="384" xr:uid="{00000000-0005-0000-0000-000068080000}"/>
    <cellStyle name="měny 6 12 10" xfId="7938" xr:uid="{C34CF8A7-49FA-4848-9207-73B3D40AEC28}"/>
    <cellStyle name="měny 6 12 10 2" xfId="12504" xr:uid="{472F69B0-D00D-4876-8E59-373C456C5532}"/>
    <cellStyle name="měny 6 12 11" xfId="12264" xr:uid="{3B0542F9-7F80-4C14-AA15-919B1C62236B}"/>
    <cellStyle name="měny 6 12 12" xfId="7675" xr:uid="{ABF5CBDB-6E6F-402E-AE04-9CA869BDBAFB}"/>
    <cellStyle name="měny 6 12 2" xfId="385" xr:uid="{00000000-0005-0000-0000-000069080000}"/>
    <cellStyle name="měny 6 12 2 2" xfId="9120" xr:uid="{CF237CFF-B290-4A18-9363-E568139AD38C}"/>
    <cellStyle name="měny 6 12 2 2 2" xfId="11563" xr:uid="{4E41FCA8-CE39-499E-AA16-A3989A2CC064}"/>
    <cellStyle name="měny 6 12 2 2 2 2" xfId="14055" xr:uid="{D807A50F-FCD9-4D55-A510-B6E88DB880F5}"/>
    <cellStyle name="měny 6 12 2 2 3" xfId="12932" xr:uid="{BFAA0F6A-2BAA-47B7-AB70-CB78D7CCF200}"/>
    <cellStyle name="měny 6 12 2 3" xfId="11136" xr:uid="{C12ACB2B-E3EC-43FB-B518-E660D751B217}"/>
    <cellStyle name="měny 6 12 2 3 2" xfId="13628" xr:uid="{01240773-3AD4-4AE2-B431-E83436C66C53}"/>
    <cellStyle name="měny 6 12 2 4" xfId="7939" xr:uid="{6956FAF4-204D-45A6-8770-04FA4AED8394}"/>
    <cellStyle name="měny 6 12 2 4 2" xfId="12505" xr:uid="{47CF8DC4-6718-4A41-AA2D-C61165B2B13E}"/>
    <cellStyle name="měny 6 12 2 5" xfId="12265" xr:uid="{97AC418E-8248-4503-B6A1-C1CB4BE87F52}"/>
    <cellStyle name="měny 6 12 2 6" xfId="7676" xr:uid="{C3B0763B-DEB6-425D-9420-AD0340085958}"/>
    <cellStyle name="měny 6 12 3" xfId="3916" xr:uid="{00000000-0005-0000-0000-00006A080000}"/>
    <cellStyle name="měny 6 12 3 2" xfId="11137" xr:uid="{63F69996-6CF9-4597-BC1A-D2021263263E}"/>
    <cellStyle name="měny 6 12 3 2 2" xfId="13629" xr:uid="{8F919425-23C8-4E35-B2E8-4C5BDA66D4E1}"/>
    <cellStyle name="měny 6 12 3 3" xfId="7940" xr:uid="{E677F1EE-45B2-4FEB-83E6-4AE855DC30F5}"/>
    <cellStyle name="měny 6 12 3 3 2" xfId="12506" xr:uid="{3C89936D-165C-4BC0-B0C3-C6A99B3B7BAF}"/>
    <cellStyle name="měny 6 12 3 4" xfId="12266" xr:uid="{3B14AC4B-62D3-42BD-84AD-8B411EE61926}"/>
    <cellStyle name="měny 6 12 3 5" xfId="7677" xr:uid="{2B03F010-7D5E-460C-ABB4-2C7C7B8D4B3C}"/>
    <cellStyle name="měny 6 12 4" xfId="4687" xr:uid="{00000000-0005-0000-0000-00006B080000}"/>
    <cellStyle name="měny 6 12 4 2" xfId="5795" xr:uid="{00000000-0005-0000-0000-00006C080000}"/>
    <cellStyle name="měny 6 12 4 2 2" xfId="11616" xr:uid="{178B1D01-D6CE-4A76-8912-840D609F1469}"/>
    <cellStyle name="měny 6 12 4 2 2 2" xfId="14108" xr:uid="{C6DFD08A-5B13-49B3-AA4A-50EC9FF09709}"/>
    <cellStyle name="měny 6 12 4 2 3" xfId="12985" xr:uid="{5E1207EF-6BDC-43E9-BB13-A48B5DC3A6B7}"/>
    <cellStyle name="měny 6 12 4 2 4" xfId="10054" xr:uid="{46CCFA9A-7AEB-4994-97F4-521542C75610}"/>
    <cellStyle name="měny 6 12 4 3" xfId="6447" xr:uid="{00000000-0005-0000-0000-00006D080000}"/>
    <cellStyle name="měny 6 12 4 3 2" xfId="11863" xr:uid="{0241327C-7C8D-4276-9B75-B50D72087AA2}"/>
    <cellStyle name="měny 6 12 4 3 2 2" xfId="14355" xr:uid="{7E881750-7650-4F18-BD13-84FD93C60268}"/>
    <cellStyle name="měny 6 12 4 3 3" xfId="13232" xr:uid="{5994D3B0-A69C-4C68-ABBC-9550D89E4543}"/>
    <cellStyle name="měny 6 12 4 3 4" xfId="10698" xr:uid="{28AC1EB8-8D02-4C6F-A272-C4A91323EDD0}"/>
    <cellStyle name="měny 6 12 4 4" xfId="7099" xr:uid="{00000000-0005-0000-0000-00006E080000}"/>
    <cellStyle name="měny 6 12 4 4 2" xfId="12165" xr:uid="{DB7841B1-5E7E-43CF-BF6E-62A1319F9B65}"/>
    <cellStyle name="měny 6 12 4 4 2 2" xfId="14657" xr:uid="{EBB04026-44B1-44BC-8318-EF1E057233CE}"/>
    <cellStyle name="měny 6 12 4 4 3" xfId="13534" xr:uid="{5F5B62D4-FC4D-4AFD-A6BB-7AF0DF9E9B3C}"/>
    <cellStyle name="měny 6 12 4 4 4" xfId="11042" xr:uid="{DD540DB6-5FBB-49ED-9052-48EED20423DB}"/>
    <cellStyle name="měny 6 12 4 5" xfId="11294" xr:uid="{33F9EF2D-74EB-41F4-934C-3192C36D4B07}"/>
    <cellStyle name="měny 6 12 4 5 2" xfId="13786" xr:uid="{121D85D8-7019-4258-8D7A-49C312C6F539}"/>
    <cellStyle name="měny 6 12 4 6" xfId="8128" xr:uid="{CF575C41-EAF3-42AA-9822-9A541B333C8D}"/>
    <cellStyle name="měny 6 12 4 6 2" xfId="12663" xr:uid="{934241A5-A750-4FC0-AB9D-E873AEE823DF}"/>
    <cellStyle name="měny 6 12 4 7" xfId="12423" xr:uid="{327A9D44-83FE-422A-91AD-D69A704F035C}"/>
    <cellStyle name="měny 6 12 4 8" xfId="7836" xr:uid="{791F45C5-DAFC-436A-B189-BB562DA004DD}"/>
    <cellStyle name="měny 6 12 5" xfId="4811" xr:uid="{00000000-0005-0000-0000-00006F080000}"/>
    <cellStyle name="měny 6 12 5 2" xfId="5885" xr:uid="{00000000-0005-0000-0000-000070080000}"/>
    <cellStyle name="měny 6 12 5 2 2" xfId="11706" xr:uid="{41C3C96D-8DB0-4D2C-AEFE-536415721193}"/>
    <cellStyle name="měny 6 12 5 2 2 2" xfId="14198" xr:uid="{85F192AA-0BD2-477E-8D29-106630F83675}"/>
    <cellStyle name="měny 6 12 5 2 3" xfId="13075" xr:uid="{A12E1E72-56B9-4B85-ACB4-D12693DAD242}"/>
    <cellStyle name="měny 6 12 5 2 4" xfId="10175" xr:uid="{6FA4F624-F206-4D31-BA27-54E634A2A137}"/>
    <cellStyle name="měny 6 12 5 3" xfId="6537" xr:uid="{00000000-0005-0000-0000-000071080000}"/>
    <cellStyle name="měny 6 12 5 3 2" xfId="11953" xr:uid="{B5A5AE30-A94C-4F0D-9555-762C5E5635C2}"/>
    <cellStyle name="měny 6 12 5 3 2 2" xfId="14445" xr:uid="{50F73C22-7310-4C95-8398-E81BCBFB97FB}"/>
    <cellStyle name="měny 6 12 5 3 3" xfId="13322" xr:uid="{9D062E4B-3C25-496F-9635-4BDEFD1B376D}"/>
    <cellStyle name="měny 6 12 5 3 4" xfId="10822" xr:uid="{D5E228F9-1E97-46F0-9206-E817BEA6E828}"/>
    <cellStyle name="měny 6 12 5 4" xfId="7189" xr:uid="{00000000-0005-0000-0000-000072080000}"/>
    <cellStyle name="měny 6 12 5 4 2" xfId="13865" xr:uid="{965C840D-B603-4E85-B6A1-5259228BCE23}"/>
    <cellStyle name="měny 6 12 5 4 3" xfId="11373" xr:uid="{F684D03A-2191-4110-A5B7-2559FC9F70CD}"/>
    <cellStyle name="měny 6 12 5 5" xfId="12742" xr:uid="{0787EF12-DF87-4DB7-9537-607A7F2D6EAB}"/>
    <cellStyle name="měny 6 12 5 6" xfId="8207" xr:uid="{7FCFEA0C-EF03-4799-9204-145139E59E66}"/>
    <cellStyle name="měny 6 12 6" xfId="5617" xr:uid="{00000000-0005-0000-0000-000073080000}"/>
    <cellStyle name="měny 6 12 6 2" xfId="6274" xr:uid="{00000000-0005-0000-0000-000074080000}"/>
    <cellStyle name="měny 6 12 6 2 2" xfId="13950" xr:uid="{4ADB55C5-214F-456B-B3D1-B710C45D07F6}"/>
    <cellStyle name="měny 6 12 6 2 3" xfId="11458" xr:uid="{B8F4836D-8E29-4EA6-A32F-377760CF727E}"/>
    <cellStyle name="měny 6 12 6 3" xfId="6926" xr:uid="{00000000-0005-0000-0000-000075080000}"/>
    <cellStyle name="měny 6 12 6 3 2" xfId="12827" xr:uid="{B1F700D9-8923-4F4A-89C7-1AAEBC72B4F3}"/>
    <cellStyle name="měny 6 12 6 4" xfId="7578" xr:uid="{00000000-0005-0000-0000-000076080000}"/>
    <cellStyle name="měny 6 12 6 5" xfId="8292" xr:uid="{0AADF8E8-1102-400D-BE4E-517B7B33BDAC}"/>
    <cellStyle name="měny 6 12 7" xfId="8479" xr:uid="{DFE02377-CC82-4191-86C6-A6F305363CC3}"/>
    <cellStyle name="měny 6 12 7 2" xfId="11540" xr:uid="{023DC2F5-D041-4F97-BF97-5C542FDD13DF}"/>
    <cellStyle name="měny 6 12 7 2 2" xfId="14032" xr:uid="{D1B16C1B-FCED-4E6E-86BB-C49A6BA459BD}"/>
    <cellStyle name="měny 6 12 7 3" xfId="12909" xr:uid="{FA67C93C-74C4-4894-9E97-B676DB4C6312}"/>
    <cellStyle name="měny 6 12 8" xfId="10258" xr:uid="{9021A01C-7CC8-4C52-BB05-04A2519DB8B9}"/>
    <cellStyle name="měny 6 12 8 2" xfId="11789" xr:uid="{085AE660-F6F1-45E3-969F-CBE76315D9EB}"/>
    <cellStyle name="měny 6 12 8 2 2" xfId="14281" xr:uid="{30C9729E-08DB-4440-A6CE-8334D4CEC7B6}"/>
    <cellStyle name="měny 6 12 8 3" xfId="13158" xr:uid="{FA33C0F3-15B6-47AF-9334-602126384E5C}"/>
    <cellStyle name="měny 6 12 9" xfId="11135" xr:uid="{E9269211-C1E8-4E32-8E76-585B64393ADA}"/>
    <cellStyle name="měny 6 12 9 2" xfId="13627" xr:uid="{57B62440-3B28-4993-A625-7636C4EF1180}"/>
    <cellStyle name="měny 6 13" xfId="386" xr:uid="{00000000-0005-0000-0000-000077080000}"/>
    <cellStyle name="měny 6 13 2" xfId="4548" xr:uid="{00000000-0005-0000-0000-000078080000}"/>
    <cellStyle name="měny 6 13 2 2" xfId="13622" xr:uid="{3D19A5F6-958F-4EC8-A6B2-E84B535EE623}"/>
    <cellStyle name="měny 6 13 3" xfId="11130" xr:uid="{78071081-7965-40AF-A380-ABFF17EFEB9F}"/>
    <cellStyle name="měny 6 14" xfId="4972" xr:uid="{00000000-0005-0000-0000-000079080000}"/>
    <cellStyle name="měny 6 14 2" xfId="5921" xr:uid="{00000000-0005-0000-0000-00007A080000}"/>
    <cellStyle name="měny 6 14 2 2" xfId="12499" xr:uid="{14A507C3-518A-436D-AE0F-919C7640958D}"/>
    <cellStyle name="měny 6 14 3" xfId="6573" xr:uid="{00000000-0005-0000-0000-00007B080000}"/>
    <cellStyle name="měny 6 14 4" xfId="7225" xr:uid="{00000000-0005-0000-0000-00007C080000}"/>
    <cellStyle name="měny 6 14 5" xfId="7933" xr:uid="{DAE9A1A0-F75A-4DDF-8FFC-8D9E703FE9CF}"/>
    <cellStyle name="měny 6 15" xfId="5008" xr:uid="{00000000-0005-0000-0000-00007D080000}"/>
    <cellStyle name="měny 6 15 2" xfId="5952" xr:uid="{00000000-0005-0000-0000-00007E080000}"/>
    <cellStyle name="měny 6 15 3" xfId="6604" xr:uid="{00000000-0005-0000-0000-00007F080000}"/>
    <cellStyle name="měny 6 15 4" xfId="7256" xr:uid="{00000000-0005-0000-0000-000080080000}"/>
    <cellStyle name="měny 6 15 5" xfId="12259" xr:uid="{73807BBE-7B29-4F79-A696-29F2B5F51D51}"/>
    <cellStyle name="měny 6 16" xfId="5111" xr:uid="{00000000-0005-0000-0000-000081080000}"/>
    <cellStyle name="měny 6 16 2" xfId="6009" xr:uid="{00000000-0005-0000-0000-000082080000}"/>
    <cellStyle name="měny 6 16 3" xfId="6661" xr:uid="{00000000-0005-0000-0000-000083080000}"/>
    <cellStyle name="měny 6 16 4" xfId="7313" xr:uid="{00000000-0005-0000-0000-000084080000}"/>
    <cellStyle name="měny 6 17" xfId="5194" xr:uid="{00000000-0005-0000-0000-000085080000}"/>
    <cellStyle name="měny 6 17 2" xfId="6068" xr:uid="{00000000-0005-0000-0000-000086080000}"/>
    <cellStyle name="měny 6 17 3" xfId="6720" xr:uid="{00000000-0005-0000-0000-000087080000}"/>
    <cellStyle name="měny 6 17 4" xfId="7372" xr:uid="{00000000-0005-0000-0000-000088080000}"/>
    <cellStyle name="měny 6 18" xfId="5269" xr:uid="{00000000-0005-0000-0000-000089080000}"/>
    <cellStyle name="měny 6 18 2" xfId="6128" xr:uid="{00000000-0005-0000-0000-00008A080000}"/>
    <cellStyle name="měny 6 18 3" xfId="6780" xr:uid="{00000000-0005-0000-0000-00008B080000}"/>
    <cellStyle name="měny 6 18 4" xfId="7432" xr:uid="{00000000-0005-0000-0000-00008C080000}"/>
    <cellStyle name="měny 6 19" xfId="5386" xr:uid="{00000000-0005-0000-0000-00008D080000}"/>
    <cellStyle name="měny 6 19 2" xfId="6194" xr:uid="{00000000-0005-0000-0000-00008E080000}"/>
    <cellStyle name="měny 6 19 3" xfId="6846" xr:uid="{00000000-0005-0000-0000-00008F080000}"/>
    <cellStyle name="měny 6 19 4" xfId="7498" xr:uid="{00000000-0005-0000-0000-000090080000}"/>
    <cellStyle name="měny 6 2" xfId="387" xr:uid="{00000000-0005-0000-0000-000091080000}"/>
    <cellStyle name="měny 6 2 10" xfId="388" xr:uid="{00000000-0005-0000-0000-000092080000}"/>
    <cellStyle name="měny 6 2 10 2" xfId="5710" xr:uid="{00000000-0005-0000-0000-000093080000}"/>
    <cellStyle name="měny 6 2 10 2 2" xfId="12096" xr:uid="{F8AD9903-664A-4790-B30A-78D720010038}"/>
    <cellStyle name="měny 6 2 10 2 2 2" xfId="14588" xr:uid="{2E87C7F5-6EF6-4D35-A409-1AF2EA379BC3}"/>
    <cellStyle name="měny 6 2 10 2 3" xfId="13465" xr:uid="{27D51D12-C54C-4866-8C18-BC5F6506BEAE}"/>
    <cellStyle name="měny 6 2 10 2 4" xfId="10973" xr:uid="{ECEF2DE5-4222-4A7C-A804-A3B8C1BF509E}"/>
    <cellStyle name="měny 6 2 10 3" xfId="11225" xr:uid="{864AEA65-C7A6-4D55-B81D-24C2DC850A49}"/>
    <cellStyle name="měny 6 2 10 3 2" xfId="13717" xr:uid="{D32CDECE-C8D2-473B-BEFA-AC4331E3CBE7}"/>
    <cellStyle name="měny 6 2 10 4" xfId="8059" xr:uid="{AF844A86-120E-4BB1-BAF3-A90F3E9C0DA5}"/>
    <cellStyle name="měny 6 2 10 4 2" xfId="12594" xr:uid="{A756CD08-134D-4784-B4C6-449984204EE3}"/>
    <cellStyle name="měny 6 2 10 5" xfId="12354" xr:uid="{46155383-A9EC-44D4-845A-1F5A04F453F9}"/>
    <cellStyle name="měny 6 2 10 6" xfId="7767" xr:uid="{3D95F6D8-5D81-4BD0-890D-3C64C2BDC0B4}"/>
    <cellStyle name="měny 6 2 11" xfId="11138" xr:uid="{96E36576-865B-4B3B-8BDB-B10BE41688CC}"/>
    <cellStyle name="měny 6 2 11 2" xfId="13630" xr:uid="{E06D67A5-BA9E-44D1-8D04-7C280482F5D3}"/>
    <cellStyle name="měny 6 2 12" xfId="7941" xr:uid="{589002C0-2C5A-42D3-A139-E41D1FDFD5E8}"/>
    <cellStyle name="měny 6 2 12 2" xfId="12507" xr:uid="{D75338BB-CB51-412A-BBF0-068EFB6F3450}"/>
    <cellStyle name="měny 6 2 13" xfId="12267" xr:uid="{871C057B-9594-4E79-BB84-EDFFA2748DA1}"/>
    <cellStyle name="měny 6 2 14" xfId="7678" xr:uid="{7D9A65D0-FC3C-4E24-9D61-A9281608B985}"/>
    <cellStyle name="měny 6 2 2" xfId="389" xr:uid="{00000000-0005-0000-0000-000094080000}"/>
    <cellStyle name="měny 6 2 2 2" xfId="390" xr:uid="{00000000-0005-0000-0000-000095080000}"/>
    <cellStyle name="měny 6 2 2 2 2" xfId="11140" xr:uid="{C7EE74AE-3A3D-49E8-989B-B02AB158B812}"/>
    <cellStyle name="měny 6 2 2 2 2 2" xfId="13632" xr:uid="{C44A9AB5-1105-4962-9D43-CB33CC809116}"/>
    <cellStyle name="měny 6 2 2 2 3" xfId="7943" xr:uid="{C55F2D04-6C02-404E-BC04-C06A9B2CE814}"/>
    <cellStyle name="měny 6 2 2 2 3 2" xfId="12509" xr:uid="{2A50E17F-50EA-4C7E-85DF-E39090EB90FB}"/>
    <cellStyle name="měny 6 2 2 2 4" xfId="12269" xr:uid="{F0B8AC19-A0A0-43D5-A856-C8BA3A3BF4C1}"/>
    <cellStyle name="měny 6 2 2 2 5" xfId="7680" xr:uid="{D3FE529A-39AB-4B6C-B86D-1D3F2D6CBBD0}"/>
    <cellStyle name="měny 6 2 2 3" xfId="391" xr:uid="{00000000-0005-0000-0000-000096080000}"/>
    <cellStyle name="měny 6 2 2 3 2" xfId="11141" xr:uid="{D886BC58-12D2-4D07-8877-6E78056E1E86}"/>
    <cellStyle name="měny 6 2 2 3 2 2" xfId="13633" xr:uid="{9F6901E6-98BB-4646-BFF8-59EBC3C7ABEB}"/>
    <cellStyle name="měny 6 2 2 3 3" xfId="7944" xr:uid="{327C4A72-E064-4114-B553-B4F415CA93E8}"/>
    <cellStyle name="měny 6 2 2 3 3 2" xfId="12510" xr:uid="{53BAE309-DC6A-4CC4-A645-460A9B3B55B6}"/>
    <cellStyle name="měny 6 2 2 3 4" xfId="12270" xr:uid="{458122B7-6552-4F74-B64A-B373C7D26790}"/>
    <cellStyle name="měny 6 2 2 3 5" xfId="7681" xr:uid="{53F9F748-2DE0-4199-860C-87F0993C2D46}"/>
    <cellStyle name="měny 6 2 2 4" xfId="11139" xr:uid="{4491596C-4D94-4E8D-9B61-C44053C3E8FE}"/>
    <cellStyle name="měny 6 2 2 4 2" xfId="13631" xr:uid="{10D77435-B08E-44EE-B02E-18247FFB9E3D}"/>
    <cellStyle name="měny 6 2 2 5" xfId="7942" xr:uid="{4E528E94-D316-4DA4-9E34-F7422DD3FC24}"/>
    <cellStyle name="měny 6 2 2 5 2" xfId="12508" xr:uid="{566B2DA5-63B0-4005-AC87-5559EF8C5D14}"/>
    <cellStyle name="měny 6 2 2 6" xfId="12268" xr:uid="{F766A835-8104-4285-8EC0-878E20704593}"/>
    <cellStyle name="měny 6 2 2 7" xfId="7679" xr:uid="{9969BB36-829C-4F64-B3BE-E8517AF5FCA1}"/>
    <cellStyle name="měny 6 2 3" xfId="392" xr:uid="{00000000-0005-0000-0000-000097080000}"/>
    <cellStyle name="měny 6 2 3 2" xfId="11142" xr:uid="{8DF6420A-9068-42E5-9DC2-00339EFC5E01}"/>
    <cellStyle name="měny 6 2 3 2 2" xfId="13634" xr:uid="{D6201E44-B51D-4EE7-873E-E8F3A2320A75}"/>
    <cellStyle name="měny 6 2 3 3" xfId="7945" xr:uid="{02070707-4E1D-4392-BD78-708D52445A05}"/>
    <cellStyle name="měny 6 2 3 3 2" xfId="12511" xr:uid="{32425692-79EF-4BF1-875D-4A7F6F854C13}"/>
    <cellStyle name="měny 6 2 3 4" xfId="12271" xr:uid="{067431D0-7A08-45C5-89D5-0E2B90108DD4}"/>
    <cellStyle name="měny 6 2 3 5" xfId="7682" xr:uid="{C5A31A58-9CED-4EDA-A9EC-8A7FCD7294A2}"/>
    <cellStyle name="měny 6 2 4" xfId="393" xr:uid="{00000000-0005-0000-0000-000098080000}"/>
    <cellStyle name="měny 6 2 4 2" xfId="394" xr:uid="{00000000-0005-0000-0000-000099080000}"/>
    <cellStyle name="měny 6 2 4 2 2" xfId="13635" xr:uid="{6B1E53FC-900B-4465-AFB1-F3F208D06003}"/>
    <cellStyle name="měny 6 2 4 2 3" xfId="11143" xr:uid="{C5F7C3F3-3995-4819-9C2B-7DC73558AF93}"/>
    <cellStyle name="měny 6 2 4 3" xfId="7946" xr:uid="{DF36C183-71AA-494F-9BEF-F893D1983491}"/>
    <cellStyle name="měny 6 2 4 3 2" xfId="12512" xr:uid="{8E1F210B-76FB-4851-BCA6-A2C8B5F79688}"/>
    <cellStyle name="měny 6 2 4 4" xfId="12272" xr:uid="{1322FD75-08BC-4944-B913-A97624184126}"/>
    <cellStyle name="měny 6 2 4 5" xfId="7683" xr:uid="{D17D632B-12EB-400F-84B8-C9DBF6267CC8}"/>
    <cellStyle name="měny 6 2 5" xfId="395" xr:uid="{00000000-0005-0000-0000-00009A080000}"/>
    <cellStyle name="měny 6 2 5 2" xfId="396" xr:uid="{00000000-0005-0000-0000-00009B080000}"/>
    <cellStyle name="měny 6 2 5 2 2" xfId="11145" xr:uid="{A1F23C17-5FC0-4DEB-ADB6-602B9DC97947}"/>
    <cellStyle name="měny 6 2 5 2 2 2" xfId="13637" xr:uid="{C5FC0B10-D583-4ACA-842F-21E23F1CDE03}"/>
    <cellStyle name="měny 6 2 5 2 3" xfId="7948" xr:uid="{8B3658B6-B768-4E93-A70B-66B4134DF73E}"/>
    <cellStyle name="měny 6 2 5 2 3 2" xfId="12514" xr:uid="{891C786A-E89D-4176-92DF-5BA8BE846F11}"/>
    <cellStyle name="měny 6 2 5 2 4" xfId="12274" xr:uid="{30E45DFF-F472-419D-9A40-B1D8553CEF38}"/>
    <cellStyle name="měny 6 2 5 2 5" xfId="7685" xr:uid="{976E7FD4-7C01-4EBE-8B60-594145946ACE}"/>
    <cellStyle name="měny 6 2 5 3" xfId="11144" xr:uid="{A1E024A5-CE98-4336-8D49-D5EC86AD9147}"/>
    <cellStyle name="měny 6 2 5 3 2" xfId="13636" xr:uid="{5DB0BC7E-90DF-4589-BFDF-21BE54FAEB03}"/>
    <cellStyle name="měny 6 2 5 4" xfId="7947" xr:uid="{DD646910-A035-40FD-80EB-0741B2C46342}"/>
    <cellStyle name="měny 6 2 5 4 2" xfId="12513" xr:uid="{B2D81906-CCA9-4190-BBCE-345C8277BE5B}"/>
    <cellStyle name="měny 6 2 5 5" xfId="12273" xr:uid="{181301C4-3D43-4D21-B76B-4B229186182B}"/>
    <cellStyle name="měny 6 2 5 6" xfId="7684" xr:uid="{1E5B9611-8F70-4F25-A0C6-1C89B591C209}"/>
    <cellStyle name="měny 6 2 6" xfId="397" xr:uid="{00000000-0005-0000-0000-00009C080000}"/>
    <cellStyle name="měny 6 2 6 2" xfId="398" xr:uid="{00000000-0005-0000-0000-00009D080000}"/>
    <cellStyle name="měny 6 2 6 2 2" xfId="11147" xr:uid="{4487AC98-109C-4ACF-A637-BB2F9A381849}"/>
    <cellStyle name="měny 6 2 6 2 2 2" xfId="13639" xr:uid="{801AF3F3-86D3-4FC4-8D8A-13FDA19B7B19}"/>
    <cellStyle name="měny 6 2 6 2 3" xfId="7950" xr:uid="{4B567AC2-72C4-4E22-B30D-43132582D285}"/>
    <cellStyle name="měny 6 2 6 2 3 2" xfId="12516" xr:uid="{17461A8D-D87D-4A7A-8434-2923EDB562C9}"/>
    <cellStyle name="měny 6 2 6 2 4" xfId="12276" xr:uid="{2F0A80A9-5908-49B1-B23D-8D8DDCD75847}"/>
    <cellStyle name="měny 6 2 6 2 5" xfId="7687" xr:uid="{C9A5FABA-EF4E-4B74-9714-CB8F02804872}"/>
    <cellStyle name="měny 6 2 6 3" xfId="11146" xr:uid="{51303C6F-A279-4F00-B90C-ABED29C9A455}"/>
    <cellStyle name="měny 6 2 6 3 2" xfId="13638" xr:uid="{837B04EF-6560-4F8B-B3B3-C386EC60EA20}"/>
    <cellStyle name="měny 6 2 6 4" xfId="7949" xr:uid="{81A31127-AA56-4B65-9826-BFE3E8161767}"/>
    <cellStyle name="měny 6 2 6 4 2" xfId="12515" xr:uid="{14EF9B5D-C7BC-4743-8F23-C0B6A87881F4}"/>
    <cellStyle name="měny 6 2 6 5" xfId="12275" xr:uid="{1CBC88A1-36DE-4112-97F2-E1B008591C19}"/>
    <cellStyle name="měny 6 2 6 6" xfId="7686" xr:uid="{4D7446CE-2E04-4CDF-A1B8-92FD0B5CCFBD}"/>
    <cellStyle name="měny 6 2 7" xfId="399" xr:uid="{00000000-0005-0000-0000-00009E080000}"/>
    <cellStyle name="měny 6 2 7 2" xfId="400" xr:uid="{00000000-0005-0000-0000-00009F080000}"/>
    <cellStyle name="měny 6 2 7 2 2" xfId="11149" xr:uid="{3E1A8592-1C40-479A-B8ED-66E8E6B44B4C}"/>
    <cellStyle name="měny 6 2 7 2 2 2" xfId="13641" xr:uid="{E787C097-573A-442D-8BFC-92973FCA1BC4}"/>
    <cellStyle name="měny 6 2 7 2 3" xfId="7952" xr:uid="{7E385A87-E6F2-4EC4-8A7A-1DECA633E0EA}"/>
    <cellStyle name="měny 6 2 7 2 3 2" xfId="12518" xr:uid="{AAE421A7-37F8-4746-88B7-600FD28F8A29}"/>
    <cellStyle name="měny 6 2 7 2 4" xfId="12278" xr:uid="{CABF4E9F-4993-40A1-AE77-08A035FF2C18}"/>
    <cellStyle name="měny 6 2 7 2 5" xfId="7689" xr:uid="{1B83224A-8606-435B-A88B-B8621C9C1710}"/>
    <cellStyle name="měny 6 2 7 3" xfId="11148" xr:uid="{45549194-7A13-4A89-9553-0020A636AAAD}"/>
    <cellStyle name="měny 6 2 7 3 2" xfId="13640" xr:uid="{430C361B-172B-4EB4-8A01-85CA791EE8EF}"/>
    <cellStyle name="měny 6 2 7 4" xfId="7951" xr:uid="{5D88162B-0F49-4364-A711-2C55F09E3EE3}"/>
    <cellStyle name="měny 6 2 7 4 2" xfId="12517" xr:uid="{DC02B49A-51BD-4546-88C9-012DFF4DE4EC}"/>
    <cellStyle name="měny 6 2 7 5" xfId="12277" xr:uid="{FD9F1715-50C5-42B5-BEC2-85063F8F4E5D}"/>
    <cellStyle name="měny 6 2 7 6" xfId="7688" xr:uid="{34A86029-A61B-4072-8EC1-7A6CCAA8ABF6}"/>
    <cellStyle name="měny 6 2 8" xfId="401" xr:uid="{00000000-0005-0000-0000-0000A0080000}"/>
    <cellStyle name="měny 6 2 8 2" xfId="402" xr:uid="{00000000-0005-0000-0000-0000A1080000}"/>
    <cellStyle name="měny 6 2 8 2 2" xfId="11151" xr:uid="{CA0624A7-2B50-4F6A-B0FE-A2BC878996CF}"/>
    <cellStyle name="měny 6 2 8 2 2 2" xfId="13643" xr:uid="{B4181A7D-DDE0-4572-9202-2CD608EE4B71}"/>
    <cellStyle name="měny 6 2 8 2 3" xfId="7954" xr:uid="{0664692C-E6BB-435B-9EA3-CFA5D708D8C1}"/>
    <cellStyle name="měny 6 2 8 2 3 2" xfId="12520" xr:uid="{F92F558C-C6A1-4E55-8F3E-EF631B8B07DD}"/>
    <cellStyle name="měny 6 2 8 2 4" xfId="12280" xr:uid="{A39B3B2E-B3FF-4F87-A34D-C74E19EA83A5}"/>
    <cellStyle name="měny 6 2 8 2 5" xfId="7691" xr:uid="{ADB0D522-8403-48B4-BD29-1737981F0096}"/>
    <cellStyle name="měny 6 2 8 3" xfId="11150" xr:uid="{5C4ADE66-D25F-414A-9523-205A2B01DF2F}"/>
    <cellStyle name="měny 6 2 8 3 2" xfId="13642" xr:uid="{38590D54-D302-49C9-B997-9C369A60F549}"/>
    <cellStyle name="měny 6 2 8 4" xfId="7953" xr:uid="{43C8E321-08FC-46EB-BEDE-D213DD1850F5}"/>
    <cellStyle name="měny 6 2 8 4 2" xfId="12519" xr:uid="{E800D3F9-7AD6-49C1-AC15-80402076BB86}"/>
    <cellStyle name="měny 6 2 8 5" xfId="12279" xr:uid="{6E683D65-8D36-45A1-8AD1-D32F87753233}"/>
    <cellStyle name="měny 6 2 8 6" xfId="7690" xr:uid="{0D028EBB-E2F9-4DCE-9F00-C8F9E229F807}"/>
    <cellStyle name="měny 6 2 9" xfId="403" xr:uid="{00000000-0005-0000-0000-0000A2080000}"/>
    <cellStyle name="měny 6 2 9 2" xfId="3917" xr:uid="{00000000-0005-0000-0000-0000A3080000}"/>
    <cellStyle name="měny 6 2 9 2 2" xfId="9118" xr:uid="{43106F18-9FF0-4480-9BE7-D76CBE9C3317}"/>
    <cellStyle name="měny 6 2 9 2 2 2" xfId="11561" xr:uid="{83611249-314B-4C25-8E95-CEA91A445781}"/>
    <cellStyle name="měny 6 2 9 2 2 2 2" xfId="14053" xr:uid="{81224F7E-DBC2-4299-8049-4865C93187D9}"/>
    <cellStyle name="měny 6 2 9 2 2 3" xfId="12930" xr:uid="{3241A53D-DC68-4218-8329-FC1DDF96A98B}"/>
    <cellStyle name="měny 6 2 9 2 3" xfId="11153" xr:uid="{AE4E6C4D-F787-4FF8-BFC2-227515578360}"/>
    <cellStyle name="měny 6 2 9 2 3 2" xfId="13645" xr:uid="{60260777-5DEA-4176-98C9-12CAC4DEA98B}"/>
    <cellStyle name="měny 6 2 9 2 4" xfId="7956" xr:uid="{2BCB39EE-41E4-4B3F-8758-4791C9382C38}"/>
    <cellStyle name="měny 6 2 9 2 4 2" xfId="12522" xr:uid="{67EF6D00-57E5-43AA-AE9A-29175942FE72}"/>
    <cellStyle name="měny 6 2 9 2 5" xfId="12282" xr:uid="{721B4539-6282-4905-90C2-FF8D32CF33E2}"/>
    <cellStyle name="měny 6 2 9 2 6" xfId="7693" xr:uid="{180F3C90-774F-43DB-BEC8-BBF4128AB70C}"/>
    <cellStyle name="měny 6 2 9 3" xfId="3918" xr:uid="{00000000-0005-0000-0000-0000A4080000}"/>
    <cellStyle name="měny 6 2 9 3 2" xfId="11154" xr:uid="{6439AEA9-9C7A-463A-8678-8988F94BBC25}"/>
    <cellStyle name="měny 6 2 9 3 2 2" xfId="13646" xr:uid="{ADF696CD-240C-4904-8036-32DF2121BF6F}"/>
    <cellStyle name="měny 6 2 9 3 3" xfId="7957" xr:uid="{B553DE20-E013-4BAF-9DB9-B0D9ACD4C5A5}"/>
    <cellStyle name="měny 6 2 9 3 3 2" xfId="12523" xr:uid="{5DEB6277-CD45-4239-969C-B800F4658152}"/>
    <cellStyle name="měny 6 2 9 3 4" xfId="12283" xr:uid="{0CD6819D-C936-40BC-9554-332422FDFA39}"/>
    <cellStyle name="měny 6 2 9 3 5" xfId="7694" xr:uid="{B3B49046-B86D-4CA4-8148-7BF2B267774B}"/>
    <cellStyle name="měny 6 2 9 4" xfId="4688" xr:uid="{00000000-0005-0000-0000-0000A5080000}"/>
    <cellStyle name="měny 6 2 9 4 2" xfId="5796" xr:uid="{00000000-0005-0000-0000-0000A6080000}"/>
    <cellStyle name="měny 6 2 9 4 2 2" xfId="11617" xr:uid="{1600FF13-44E5-4816-9EC0-43A2C46FB022}"/>
    <cellStyle name="měny 6 2 9 4 2 2 2" xfId="14109" xr:uid="{7E05DB7C-B9C6-4A7C-A0B8-9EB00A00B102}"/>
    <cellStyle name="měny 6 2 9 4 2 3" xfId="12986" xr:uid="{1F22BF26-AA3F-4251-9ACE-EE5581DD5F64}"/>
    <cellStyle name="měny 6 2 9 4 2 4" xfId="10055" xr:uid="{B4FD923E-00B4-4B26-BF82-9CE5D66D15D1}"/>
    <cellStyle name="měny 6 2 9 4 3" xfId="6448" xr:uid="{00000000-0005-0000-0000-0000A7080000}"/>
    <cellStyle name="měny 6 2 9 4 3 2" xfId="11864" xr:uid="{6593DA24-7CDD-4361-AD20-AE88A51A358E}"/>
    <cellStyle name="měny 6 2 9 4 3 2 2" xfId="14356" xr:uid="{668022C3-DD4E-49D6-977B-B977550E8E16}"/>
    <cellStyle name="měny 6 2 9 4 3 3" xfId="13233" xr:uid="{559315BE-A812-412B-83F3-E3514F5CD473}"/>
    <cellStyle name="měny 6 2 9 4 3 4" xfId="10699" xr:uid="{C457F55D-1A08-4EC1-B7F8-E12AD82A1B4A}"/>
    <cellStyle name="měny 6 2 9 4 4" xfId="7100" xr:uid="{00000000-0005-0000-0000-0000A8080000}"/>
    <cellStyle name="měny 6 2 9 4 4 2" xfId="13949" xr:uid="{5F5EB3DC-CA75-455C-BC7F-CDF82F3F21AF}"/>
    <cellStyle name="měny 6 2 9 4 4 3" xfId="11457" xr:uid="{E5FBE2E5-8B65-4414-A602-A3E648165855}"/>
    <cellStyle name="měny 6 2 9 4 5" xfId="12826" xr:uid="{EC86DC7B-4036-4A1A-A903-0B02F61D8210}"/>
    <cellStyle name="měny 6 2 9 4 6" xfId="8291" xr:uid="{09C2AB05-144B-4EF1-9887-573A9AEB6C1C}"/>
    <cellStyle name="měny 6 2 9 5" xfId="4812" xr:uid="{00000000-0005-0000-0000-0000A9080000}"/>
    <cellStyle name="měny 6 2 9 5 2" xfId="5886" xr:uid="{00000000-0005-0000-0000-0000AA080000}"/>
    <cellStyle name="měny 6 2 9 5 2 2" xfId="11954" xr:uid="{A5FFD978-7EF6-4CC9-8116-D0205D659149}"/>
    <cellStyle name="měny 6 2 9 5 2 2 2" xfId="14446" xr:uid="{60138D98-F0CD-4F7D-8475-D5629A17BC6D}"/>
    <cellStyle name="měny 6 2 9 5 2 3" xfId="13323" xr:uid="{122D0A31-8284-422A-A03B-6A1F3DC6BFE0}"/>
    <cellStyle name="měny 6 2 9 5 2 4" xfId="10823" xr:uid="{31588ED5-5609-4AFF-8A99-445D224FB8E9}"/>
    <cellStyle name="měny 6 2 9 5 3" xfId="6538" xr:uid="{00000000-0005-0000-0000-0000AB080000}"/>
    <cellStyle name="měny 6 2 9 5 3 2" xfId="14199" xr:uid="{2A5C8FD1-5CF1-45AC-95BD-CD3B3B2435EA}"/>
    <cellStyle name="měny 6 2 9 5 3 3" xfId="11707" xr:uid="{1073C6B3-5458-4B56-BB49-9B6962AD602F}"/>
    <cellStyle name="měny 6 2 9 5 4" xfId="7190" xr:uid="{00000000-0005-0000-0000-0000AC080000}"/>
    <cellStyle name="měny 6 2 9 5 4 2" xfId="13076" xr:uid="{C17A65F6-0598-4C40-842C-34965128001A}"/>
    <cellStyle name="měny 6 2 9 5 5" xfId="10176" xr:uid="{ECDD866C-35F3-48D2-8323-210257F88B68}"/>
    <cellStyle name="měny 6 2 9 6" xfId="5618" xr:uid="{00000000-0005-0000-0000-0000AD080000}"/>
    <cellStyle name="měny 6 2 9 6 2" xfId="6275" xr:uid="{00000000-0005-0000-0000-0000AE080000}"/>
    <cellStyle name="měny 6 2 9 6 2 2" xfId="13644" xr:uid="{11726F59-681C-44B3-83C8-D8C384EFC943}"/>
    <cellStyle name="měny 6 2 9 6 3" xfId="6927" xr:uid="{00000000-0005-0000-0000-0000AF080000}"/>
    <cellStyle name="měny 6 2 9 6 4" xfId="7579" xr:uid="{00000000-0005-0000-0000-0000B0080000}"/>
    <cellStyle name="měny 6 2 9 6 5" xfId="11152" xr:uid="{31027F6F-DD36-4325-8C55-3BA283609A19}"/>
    <cellStyle name="měny 6 2 9 7" xfId="7955" xr:uid="{B290E0C4-7C02-4F3B-A414-FDE07EA030CF}"/>
    <cellStyle name="měny 6 2 9 7 2" xfId="12521" xr:uid="{23DC0F61-E4EF-419C-A69C-59F58C42D43B}"/>
    <cellStyle name="měny 6 2 9 8" xfId="12281" xr:uid="{EC10D725-53AA-48FB-9755-D334E05FA70D}"/>
    <cellStyle name="měny 6 2 9 9" xfId="7692" xr:uid="{AB0163AE-2D7B-4C67-BF52-8A239FFAB724}"/>
    <cellStyle name="měny 6 20" xfId="7670" xr:uid="{BE57A886-3B52-473E-9FF3-C41A1A848A25}"/>
    <cellStyle name="měny 6 3" xfId="404" xr:uid="{00000000-0005-0000-0000-0000B1080000}"/>
    <cellStyle name="měny 6 3 2" xfId="11155" xr:uid="{84885ACC-979D-4FD1-A4D1-46719C53ABF2}"/>
    <cellStyle name="měny 6 3 2 2" xfId="13647" xr:uid="{CFF7661B-D7CD-4E93-9CA7-6410C8F19AA0}"/>
    <cellStyle name="měny 6 3 3" xfId="7958" xr:uid="{A280446B-1CC1-4B32-86E7-63F3C552CCAD}"/>
    <cellStyle name="měny 6 3 3 2" xfId="12524" xr:uid="{C65D6838-B30D-4F26-81F7-32C6348126D5}"/>
    <cellStyle name="měny 6 3 4" xfId="12284" xr:uid="{51BFC065-D2CF-4A1A-8A11-9944787A0591}"/>
    <cellStyle name="měny 6 3 5" xfId="7695" xr:uid="{9565C2C3-5A20-47F9-90F2-67D88AB58647}"/>
    <cellStyle name="měny 6 4" xfId="405" xr:uid="{00000000-0005-0000-0000-0000B2080000}"/>
    <cellStyle name="měny 6 4 2" xfId="406" xr:uid="{00000000-0005-0000-0000-0000B3080000}"/>
    <cellStyle name="měny 6 4 2 2" xfId="11157" xr:uid="{020EE833-748C-4CF8-951B-0305D3C96212}"/>
    <cellStyle name="měny 6 4 2 2 2" xfId="13649" xr:uid="{0D9DE736-BB01-4EA8-9701-925C6CE992FA}"/>
    <cellStyle name="měny 6 4 2 3" xfId="7960" xr:uid="{82C91B21-CD3D-40DF-AA18-70702E86CC9F}"/>
    <cellStyle name="měny 6 4 2 3 2" xfId="12526" xr:uid="{FC13BFA7-F752-436B-9202-9AEE40480FBB}"/>
    <cellStyle name="měny 6 4 2 4" xfId="12286" xr:uid="{94226112-3006-459F-A1D1-E9A6FD2C39A3}"/>
    <cellStyle name="měny 6 4 2 5" xfId="7697" xr:uid="{9322607F-ACDB-4F78-9A2B-D2B78A4936B7}"/>
    <cellStyle name="měny 6 4 3" xfId="11156" xr:uid="{EC39F516-10BD-46F4-84F8-27BBF4365CA1}"/>
    <cellStyle name="měny 6 4 3 2" xfId="13648" xr:uid="{FAC0F46E-CA3F-4FC8-B229-1B67C2460EEB}"/>
    <cellStyle name="měny 6 4 4" xfId="7959" xr:uid="{2B94D291-A61F-45E2-9BD2-9C64BA44B775}"/>
    <cellStyle name="měny 6 4 4 2" xfId="12525" xr:uid="{781A5CC1-267E-4CF2-9002-C9773CB49AD3}"/>
    <cellStyle name="měny 6 4 5" xfId="12285" xr:uid="{1C09B1B6-EBDC-4A00-9646-5538A7C1DF49}"/>
    <cellStyle name="měny 6 4 6" xfId="7696" xr:uid="{AB4290A2-3216-4998-A38B-4A39FFA0DBF9}"/>
    <cellStyle name="měny 6 5" xfId="407" xr:uid="{00000000-0005-0000-0000-0000B4080000}"/>
    <cellStyle name="měny 6 5 2" xfId="408" xr:uid="{00000000-0005-0000-0000-0000B5080000}"/>
    <cellStyle name="měny 6 5 2 2" xfId="13650" xr:uid="{F2FEBAD1-0442-4FED-B00C-7470BB3F6264}"/>
    <cellStyle name="měny 6 5 2 3" xfId="11158" xr:uid="{B88EE663-144B-434D-A9E2-724C54CA239E}"/>
    <cellStyle name="měny 6 5 3" xfId="7961" xr:uid="{5B237656-BF5C-4766-9279-CACD5ECCB0AA}"/>
    <cellStyle name="měny 6 5 3 2" xfId="12527" xr:uid="{B7205AFD-D33F-46A7-A73D-F822C91A5DF3}"/>
    <cellStyle name="měny 6 5 4" xfId="12287" xr:uid="{4B379191-8095-4069-BA4D-62B316887382}"/>
    <cellStyle name="měny 6 5 5" xfId="7698" xr:uid="{C0033F74-AA36-4EF0-AB11-CFB54591C164}"/>
    <cellStyle name="měny 6 6" xfId="409" xr:uid="{00000000-0005-0000-0000-0000B6080000}"/>
    <cellStyle name="měny 6 6 2" xfId="11159" xr:uid="{74DDF0C2-C281-4BF9-8D26-6841AA486F47}"/>
    <cellStyle name="měny 6 6 2 2" xfId="13651" xr:uid="{0A4396A2-9D35-47F6-8E90-95DA59BD7CC2}"/>
    <cellStyle name="měny 6 6 3" xfId="7962" xr:uid="{560B653A-C51E-4D2F-9798-D3081F5E4C3A}"/>
    <cellStyle name="měny 6 6 3 2" xfId="12528" xr:uid="{B6E41B36-1FAB-4E74-8E88-B87030B5D942}"/>
    <cellStyle name="měny 6 6 4" xfId="12288" xr:uid="{5A514F5E-5C5D-461A-BA24-5C52F5CA23F0}"/>
    <cellStyle name="měny 6 6 5" xfId="7699" xr:uid="{0E7B14B4-4A9C-45EE-8E13-F55C26A0799B}"/>
    <cellStyle name="měny 6 7" xfId="410" xr:uid="{00000000-0005-0000-0000-0000B7080000}"/>
    <cellStyle name="měny 6 7 2" xfId="11160" xr:uid="{9335306F-A215-4B1D-8183-BED22248C058}"/>
    <cellStyle name="měny 6 7 2 2" xfId="13652" xr:uid="{614DD4EE-D17D-4DBA-B5D5-938C9A480BAE}"/>
    <cellStyle name="měny 6 7 3" xfId="7963" xr:uid="{E7CF1112-0233-4DD6-BDC7-763F9D315CF7}"/>
    <cellStyle name="měny 6 7 3 2" xfId="12529" xr:uid="{174E511F-D78A-45AC-8664-68E6D18226BD}"/>
    <cellStyle name="měny 6 7 4" xfId="12289" xr:uid="{B53D7B85-086B-434A-ACAF-CBB5FEFFE623}"/>
    <cellStyle name="měny 6 7 5" xfId="7700" xr:uid="{DC442968-7877-4613-BE3F-C13001A1B800}"/>
    <cellStyle name="měny 6 8" xfId="411" xr:uid="{00000000-0005-0000-0000-0000B8080000}"/>
    <cellStyle name="měny 6 8 2" xfId="412" xr:uid="{00000000-0005-0000-0000-0000B9080000}"/>
    <cellStyle name="měny 6 8 2 2" xfId="11162" xr:uid="{806F23F5-F324-4387-9FBC-898B3C36D060}"/>
    <cellStyle name="měny 6 8 2 2 2" xfId="13654" xr:uid="{B94A3578-EC65-404D-A898-1A6C951775A0}"/>
    <cellStyle name="měny 6 8 2 3" xfId="7965" xr:uid="{791B6D0C-E9B8-4739-B385-57180D94433B}"/>
    <cellStyle name="měny 6 8 2 3 2" xfId="12531" xr:uid="{4F958BF4-0D12-4DC9-BAE6-F8688FB4E554}"/>
    <cellStyle name="měny 6 8 2 4" xfId="12291" xr:uid="{D8C47A19-0E90-47F1-BDA3-70292A6F589B}"/>
    <cellStyle name="měny 6 8 2 5" xfId="7702" xr:uid="{3E5E13B8-8652-49A5-AD3B-0A7464738ED2}"/>
    <cellStyle name="měny 6 8 3" xfId="413" xr:uid="{00000000-0005-0000-0000-0000BA080000}"/>
    <cellStyle name="měny 6 8 3 2" xfId="13653" xr:uid="{3EC18317-0F0B-4897-8224-7BCD23DA8A5E}"/>
    <cellStyle name="měny 6 8 3 3" xfId="11161" xr:uid="{B99E6307-7FB8-4A25-A7DE-D09372F5E58A}"/>
    <cellStyle name="měny 6 8 4" xfId="7964" xr:uid="{98865567-5566-47B3-8E55-A6F8F3114114}"/>
    <cellStyle name="měny 6 8 4 2" xfId="12530" xr:uid="{46F71552-26DD-48AD-9A93-0D3B8B31581D}"/>
    <cellStyle name="měny 6 8 5" xfId="12290" xr:uid="{0094F794-80B3-4C93-A0B8-21DB787DB70F}"/>
    <cellStyle name="měny 6 8 6" xfId="7701" xr:uid="{ACC1E01B-BCF1-497D-BF85-4813896EDEE8}"/>
    <cellStyle name="měny 6 9" xfId="414" xr:uid="{00000000-0005-0000-0000-0000BB080000}"/>
    <cellStyle name="měny 6 9 2" xfId="415" xr:uid="{00000000-0005-0000-0000-0000BC080000}"/>
    <cellStyle name="měny 6 9 2 2" xfId="11164" xr:uid="{7249C1F9-5E85-494B-8A8B-538D919FABBD}"/>
    <cellStyle name="měny 6 9 2 2 2" xfId="13656" xr:uid="{5E97E2F1-C986-4B8B-B692-EC053E95966F}"/>
    <cellStyle name="měny 6 9 2 3" xfId="7967" xr:uid="{3C8E274E-9EE9-4F30-A922-48AFB2AA3298}"/>
    <cellStyle name="měny 6 9 2 3 2" xfId="12533" xr:uid="{2E6DB211-D8B5-4470-B101-545A9F98624C}"/>
    <cellStyle name="měny 6 9 2 4" xfId="12293" xr:uid="{75F80D76-4458-4BB5-BFC4-3CB383762B95}"/>
    <cellStyle name="měny 6 9 2 5" xfId="7704" xr:uid="{76CE090D-2FAF-4404-AAEB-0416C2ACCCA5}"/>
    <cellStyle name="měny 6 9 3" xfId="11163" xr:uid="{DC586A51-463C-4811-80DB-C9790A2FDCCF}"/>
    <cellStyle name="měny 6 9 3 2" xfId="13655" xr:uid="{399E9708-194D-41A4-B0C0-6FF342E35D56}"/>
    <cellStyle name="měny 6 9 4" xfId="7966" xr:uid="{82E10A0A-CF3D-4F20-8B20-07160A3C7259}"/>
    <cellStyle name="měny 6 9 4 2" xfId="12532" xr:uid="{0FB02846-CF0C-4065-98D3-F995ED827402}"/>
    <cellStyle name="měny 6 9 5" xfId="12292" xr:uid="{8AC104AE-F067-43D0-9630-3EF0D52793CA}"/>
    <cellStyle name="měny 6 9 6" xfId="7703" xr:uid="{3BC0DD5F-6A03-4BB5-8F43-7AE413590E40}"/>
    <cellStyle name="měny 7" xfId="4984" xr:uid="{00000000-0005-0000-0000-0000BD080000}"/>
    <cellStyle name="měny 7 2" xfId="5930" xr:uid="{00000000-0005-0000-0000-0000BE080000}"/>
    <cellStyle name="měny 7 3" xfId="6582" xr:uid="{00000000-0005-0000-0000-0000BF080000}"/>
    <cellStyle name="měny 7 4" xfId="7234" xr:uid="{00000000-0005-0000-0000-0000C0080000}"/>
    <cellStyle name="měny 8" xfId="5067" xr:uid="{00000000-0005-0000-0000-0000C1080000}"/>
    <cellStyle name="měny 8 2" xfId="5966" xr:uid="{00000000-0005-0000-0000-0000C2080000}"/>
    <cellStyle name="měny 8 3" xfId="6618" xr:uid="{00000000-0005-0000-0000-0000C3080000}"/>
    <cellStyle name="měny 8 4" xfId="7270" xr:uid="{00000000-0005-0000-0000-0000C4080000}"/>
    <cellStyle name="měny 9" xfId="5150" xr:uid="{00000000-0005-0000-0000-0000C5080000}"/>
    <cellStyle name="měny 9 2" xfId="6025" xr:uid="{00000000-0005-0000-0000-0000C6080000}"/>
    <cellStyle name="měny 9 3" xfId="6677" xr:uid="{00000000-0005-0000-0000-0000C7080000}"/>
    <cellStyle name="měny 9 4" xfId="7329" xr:uid="{00000000-0005-0000-0000-0000C8080000}"/>
    <cellStyle name="Milliers [0]_!!!GO" xfId="416" xr:uid="{00000000-0005-0000-0000-0000C9080000}"/>
    <cellStyle name="Milliers_!!!GO" xfId="417" xr:uid="{00000000-0005-0000-0000-0000CA080000}"/>
    <cellStyle name="Monétaire [0]_!!!GO" xfId="418" xr:uid="{00000000-0005-0000-0000-0000CB080000}"/>
    <cellStyle name="Monétaire_!!!GO" xfId="419" xr:uid="{00000000-0005-0000-0000-0000CC080000}"/>
    <cellStyle name="NADPIS" xfId="420" xr:uid="{00000000-0005-0000-0000-0000CD080000}"/>
    <cellStyle name="Nadpis 1" xfId="421" builtinId="16" customBuiltin="1"/>
    <cellStyle name="Nadpis 1 2" xfId="422" xr:uid="{00000000-0005-0000-0000-0000CF080000}"/>
    <cellStyle name="Nadpis 1 2 2" xfId="423" xr:uid="{00000000-0005-0000-0000-0000D0080000}"/>
    <cellStyle name="Nadpis 1 2 3" xfId="424" xr:uid="{00000000-0005-0000-0000-0000D1080000}"/>
    <cellStyle name="Nadpis 1 3" xfId="425" xr:uid="{00000000-0005-0000-0000-0000D2080000}"/>
    <cellStyle name="Nadpis 2" xfId="426" builtinId="17" customBuiltin="1"/>
    <cellStyle name="Nadpis 2 2" xfId="427" xr:uid="{00000000-0005-0000-0000-0000D4080000}"/>
    <cellStyle name="Nadpis 2 2 2" xfId="428" xr:uid="{00000000-0005-0000-0000-0000D5080000}"/>
    <cellStyle name="Nadpis 2 2 3" xfId="429" xr:uid="{00000000-0005-0000-0000-0000D6080000}"/>
    <cellStyle name="Nadpis 2 3" xfId="430" xr:uid="{00000000-0005-0000-0000-0000D7080000}"/>
    <cellStyle name="Nadpis 3" xfId="431" builtinId="18" customBuiltin="1"/>
    <cellStyle name="Nadpis 3 2" xfId="432" xr:uid="{00000000-0005-0000-0000-0000D9080000}"/>
    <cellStyle name="Nadpis 3 2 2" xfId="433" xr:uid="{00000000-0005-0000-0000-0000DA080000}"/>
    <cellStyle name="Nadpis 3 2 3" xfId="434" xr:uid="{00000000-0005-0000-0000-0000DB080000}"/>
    <cellStyle name="Nadpis 3 3" xfId="435" xr:uid="{00000000-0005-0000-0000-0000DC080000}"/>
    <cellStyle name="Nadpis 4" xfId="436" builtinId="19" customBuiltin="1"/>
    <cellStyle name="Nadpis 4 2" xfId="437" xr:uid="{00000000-0005-0000-0000-0000DE080000}"/>
    <cellStyle name="Nadpis 4 2 2" xfId="438" xr:uid="{00000000-0005-0000-0000-0000DF080000}"/>
    <cellStyle name="Nadpis 4 2 3" xfId="439" xr:uid="{00000000-0005-0000-0000-0000E0080000}"/>
    <cellStyle name="Nadpis 4 3" xfId="440" xr:uid="{00000000-0005-0000-0000-0000E1080000}"/>
    <cellStyle name="Název" xfId="441" builtinId="15" customBuiltin="1"/>
    <cellStyle name="Název 2" xfId="442" xr:uid="{00000000-0005-0000-0000-0000E3080000}"/>
    <cellStyle name="Název 3" xfId="443" xr:uid="{00000000-0005-0000-0000-0000E4080000}"/>
    <cellStyle name="Název 4" xfId="444" xr:uid="{00000000-0005-0000-0000-0000E5080000}"/>
    <cellStyle name="Název 4 2" xfId="445" xr:uid="{00000000-0005-0000-0000-0000E6080000}"/>
    <cellStyle name="Název 4 3" xfId="446" xr:uid="{00000000-0005-0000-0000-0000E7080000}"/>
    <cellStyle name="Název 5" xfId="447" xr:uid="{00000000-0005-0000-0000-0000E8080000}"/>
    <cellStyle name="Název 6" xfId="448" xr:uid="{00000000-0005-0000-0000-0000E9080000}"/>
    <cellStyle name="Název 6 2" xfId="4551" xr:uid="{00000000-0005-0000-0000-0000EA080000}"/>
    <cellStyle name="Název 7" xfId="4552" xr:uid="{00000000-0005-0000-0000-0000EB080000}"/>
    <cellStyle name="nazev_skup" xfId="449" xr:uid="{00000000-0005-0000-0000-0000EC080000}"/>
    <cellStyle name="Neutral" xfId="450" xr:uid="{00000000-0005-0000-0000-0000ED080000}"/>
    <cellStyle name="Neutral 2" xfId="7972" xr:uid="{D1B9FE56-F6F1-4C41-9587-48483DEF8548}"/>
    <cellStyle name="Neutrální" xfId="451" builtinId="28" customBuiltin="1"/>
    <cellStyle name="Neutrální 2" xfId="452" xr:uid="{00000000-0005-0000-0000-0000EF080000}"/>
    <cellStyle name="Neutrální 2 2" xfId="453" xr:uid="{00000000-0005-0000-0000-0000F0080000}"/>
    <cellStyle name="Neutrální 2 3" xfId="454" xr:uid="{00000000-0005-0000-0000-0000F1080000}"/>
    <cellStyle name="Neutrální 3" xfId="455" xr:uid="{00000000-0005-0000-0000-0000F2080000}"/>
    <cellStyle name="Neutrální 4" xfId="456" xr:uid="{00000000-0005-0000-0000-0000F3080000}"/>
    <cellStyle name="Neutrální 5" xfId="5550" xr:uid="{00000000-0005-0000-0000-0000F4080000}"/>
    <cellStyle name="no dec" xfId="457" xr:uid="{00000000-0005-0000-0000-0000F5080000}"/>
    <cellStyle name="normal" xfId="458" xr:uid="{00000000-0005-0000-0000-0000F6080000}"/>
    <cellStyle name="Normal - Style1" xfId="459" xr:uid="{00000000-0005-0000-0000-0000F7080000}"/>
    <cellStyle name="normal 10" xfId="460" xr:uid="{00000000-0005-0000-0000-0000F8080000}"/>
    <cellStyle name="normal 10 2" xfId="461" xr:uid="{00000000-0005-0000-0000-0000F9080000}"/>
    <cellStyle name="normal 10 2 2" xfId="462" xr:uid="{00000000-0005-0000-0000-0000FA080000}"/>
    <cellStyle name="normal 10 2 2 2" xfId="463" xr:uid="{00000000-0005-0000-0000-0000FB080000}"/>
    <cellStyle name="normal 10 2 2 3" xfId="5389" xr:uid="{00000000-0005-0000-0000-0000FC080000}"/>
    <cellStyle name="normal 10 2 3" xfId="464" xr:uid="{00000000-0005-0000-0000-0000FD080000}"/>
    <cellStyle name="normal 10 2 4" xfId="465" xr:uid="{00000000-0005-0000-0000-0000FE080000}"/>
    <cellStyle name="normal 10 2 5" xfId="466" xr:uid="{00000000-0005-0000-0000-0000FF080000}"/>
    <cellStyle name="normal 10 2 6" xfId="5388" xr:uid="{00000000-0005-0000-0000-000000090000}"/>
    <cellStyle name="normal 10 3" xfId="467" xr:uid="{00000000-0005-0000-0000-000001090000}"/>
    <cellStyle name="normal 100" xfId="468" xr:uid="{00000000-0005-0000-0000-000002090000}"/>
    <cellStyle name="normal 100 2" xfId="469" xr:uid="{00000000-0005-0000-0000-000003090000}"/>
    <cellStyle name="normal 100 2 2" xfId="470" xr:uid="{00000000-0005-0000-0000-000004090000}"/>
    <cellStyle name="normal 100 2 3" xfId="5390" xr:uid="{00000000-0005-0000-0000-000005090000}"/>
    <cellStyle name="normal 100 3" xfId="471" xr:uid="{00000000-0005-0000-0000-000006090000}"/>
    <cellStyle name="normal 100 4" xfId="472" xr:uid="{00000000-0005-0000-0000-000007090000}"/>
    <cellStyle name="normal 101" xfId="473" xr:uid="{00000000-0005-0000-0000-000008090000}"/>
    <cellStyle name="normal 101 2" xfId="474" xr:uid="{00000000-0005-0000-0000-000009090000}"/>
    <cellStyle name="normal 101 3" xfId="5391" xr:uid="{00000000-0005-0000-0000-00000A090000}"/>
    <cellStyle name="normal 102" xfId="475" xr:uid="{00000000-0005-0000-0000-00000B090000}"/>
    <cellStyle name="normal 102 2" xfId="476" xr:uid="{00000000-0005-0000-0000-00000C090000}"/>
    <cellStyle name="normal 102 3" xfId="5392" xr:uid="{00000000-0005-0000-0000-00000D090000}"/>
    <cellStyle name="normal 103" xfId="477" xr:uid="{00000000-0005-0000-0000-00000E090000}"/>
    <cellStyle name="normal 103 2" xfId="478" xr:uid="{00000000-0005-0000-0000-00000F090000}"/>
    <cellStyle name="normal 103 3" xfId="5393" xr:uid="{00000000-0005-0000-0000-000010090000}"/>
    <cellStyle name="normal 104" xfId="479" xr:uid="{00000000-0005-0000-0000-000011090000}"/>
    <cellStyle name="normal 104 2" xfId="480" xr:uid="{00000000-0005-0000-0000-000012090000}"/>
    <cellStyle name="normal 104 3" xfId="5394" xr:uid="{00000000-0005-0000-0000-000013090000}"/>
    <cellStyle name="normal 105" xfId="481" xr:uid="{00000000-0005-0000-0000-000014090000}"/>
    <cellStyle name="normal 105 2" xfId="482" xr:uid="{00000000-0005-0000-0000-000015090000}"/>
    <cellStyle name="normal 105 3" xfId="483" xr:uid="{00000000-0005-0000-0000-000016090000}"/>
    <cellStyle name="normal 105 3 2" xfId="4554" xr:uid="{00000000-0005-0000-0000-000017090000}"/>
    <cellStyle name="normal 105 4" xfId="5395" xr:uid="{00000000-0005-0000-0000-000018090000}"/>
    <cellStyle name="normal 106" xfId="484" xr:uid="{00000000-0005-0000-0000-000019090000}"/>
    <cellStyle name="normal 106 2" xfId="485" xr:uid="{00000000-0005-0000-0000-00001A090000}"/>
    <cellStyle name="normal 106 3" xfId="486" xr:uid="{00000000-0005-0000-0000-00001B090000}"/>
    <cellStyle name="normal 106 3 2" xfId="4555" xr:uid="{00000000-0005-0000-0000-00001C090000}"/>
    <cellStyle name="normal 106 4" xfId="5396" xr:uid="{00000000-0005-0000-0000-00001D090000}"/>
    <cellStyle name="normal 107" xfId="487" xr:uid="{00000000-0005-0000-0000-00001E090000}"/>
    <cellStyle name="normal 107 2" xfId="488" xr:uid="{00000000-0005-0000-0000-00001F090000}"/>
    <cellStyle name="normal 107 3" xfId="489" xr:uid="{00000000-0005-0000-0000-000020090000}"/>
    <cellStyle name="normal 107 3 2" xfId="4556" xr:uid="{00000000-0005-0000-0000-000021090000}"/>
    <cellStyle name="normal 107 4" xfId="5397" xr:uid="{00000000-0005-0000-0000-000022090000}"/>
    <cellStyle name="normal 108" xfId="490" xr:uid="{00000000-0005-0000-0000-000023090000}"/>
    <cellStyle name="normal 108 2" xfId="491" xr:uid="{00000000-0005-0000-0000-000024090000}"/>
    <cellStyle name="normal 108 3" xfId="492" xr:uid="{00000000-0005-0000-0000-000025090000}"/>
    <cellStyle name="normal 108 3 2" xfId="4557" xr:uid="{00000000-0005-0000-0000-000026090000}"/>
    <cellStyle name="normal 108 4" xfId="5398" xr:uid="{00000000-0005-0000-0000-000027090000}"/>
    <cellStyle name="normal 109" xfId="493" xr:uid="{00000000-0005-0000-0000-000028090000}"/>
    <cellStyle name="normal 109 2" xfId="494" xr:uid="{00000000-0005-0000-0000-000029090000}"/>
    <cellStyle name="normal 109 3" xfId="495" xr:uid="{00000000-0005-0000-0000-00002A090000}"/>
    <cellStyle name="normal 109 3 2" xfId="4558" xr:uid="{00000000-0005-0000-0000-00002B090000}"/>
    <cellStyle name="normal 109 4" xfId="5399" xr:uid="{00000000-0005-0000-0000-00002C090000}"/>
    <cellStyle name="normal 11" xfId="496" xr:uid="{00000000-0005-0000-0000-00002D090000}"/>
    <cellStyle name="normal 11 2" xfId="497" xr:uid="{00000000-0005-0000-0000-00002E090000}"/>
    <cellStyle name="normal 11 3" xfId="498" xr:uid="{00000000-0005-0000-0000-00002F090000}"/>
    <cellStyle name="normal 11 3 2" xfId="499" xr:uid="{00000000-0005-0000-0000-000030090000}"/>
    <cellStyle name="normal 11 3 3" xfId="5400" xr:uid="{00000000-0005-0000-0000-000031090000}"/>
    <cellStyle name="normal 11 4" xfId="500" xr:uid="{00000000-0005-0000-0000-000032090000}"/>
    <cellStyle name="normal 11 4 2" xfId="4559" xr:uid="{00000000-0005-0000-0000-000033090000}"/>
    <cellStyle name="normal 110" xfId="501" xr:uid="{00000000-0005-0000-0000-000034090000}"/>
    <cellStyle name="normal 110 2" xfId="502" xr:uid="{00000000-0005-0000-0000-000035090000}"/>
    <cellStyle name="normal 110 3" xfId="503" xr:uid="{00000000-0005-0000-0000-000036090000}"/>
    <cellStyle name="normal 110 3 2" xfId="4560" xr:uid="{00000000-0005-0000-0000-000037090000}"/>
    <cellStyle name="normal 110 4" xfId="5401" xr:uid="{00000000-0005-0000-0000-000038090000}"/>
    <cellStyle name="normal 111" xfId="504" xr:uid="{00000000-0005-0000-0000-000039090000}"/>
    <cellStyle name="normal 111 2" xfId="505" xr:uid="{00000000-0005-0000-0000-00003A090000}"/>
    <cellStyle name="normal 111 3" xfId="506" xr:uid="{00000000-0005-0000-0000-00003B090000}"/>
    <cellStyle name="normal 111 3 2" xfId="4561" xr:uid="{00000000-0005-0000-0000-00003C090000}"/>
    <cellStyle name="normal 111 4" xfId="5402" xr:uid="{00000000-0005-0000-0000-00003D090000}"/>
    <cellStyle name="normal 112" xfId="507" xr:uid="{00000000-0005-0000-0000-00003E090000}"/>
    <cellStyle name="normal 112 2" xfId="508" xr:uid="{00000000-0005-0000-0000-00003F090000}"/>
    <cellStyle name="normal 112 3" xfId="509" xr:uid="{00000000-0005-0000-0000-000040090000}"/>
    <cellStyle name="normal 112 3 2" xfId="4562" xr:uid="{00000000-0005-0000-0000-000041090000}"/>
    <cellStyle name="normal 112 4" xfId="5403" xr:uid="{00000000-0005-0000-0000-000042090000}"/>
    <cellStyle name="normal 113" xfId="510" xr:uid="{00000000-0005-0000-0000-000043090000}"/>
    <cellStyle name="normal 113 2" xfId="511" xr:uid="{00000000-0005-0000-0000-000044090000}"/>
    <cellStyle name="normal 113 3" xfId="512" xr:uid="{00000000-0005-0000-0000-000045090000}"/>
    <cellStyle name="normal 113 3 2" xfId="4563" xr:uid="{00000000-0005-0000-0000-000046090000}"/>
    <cellStyle name="normal 113 4" xfId="5404" xr:uid="{00000000-0005-0000-0000-000047090000}"/>
    <cellStyle name="normal 114" xfId="513" xr:uid="{00000000-0005-0000-0000-000048090000}"/>
    <cellStyle name="normal 114 2" xfId="514" xr:uid="{00000000-0005-0000-0000-000049090000}"/>
    <cellStyle name="normal 114 3" xfId="515" xr:uid="{00000000-0005-0000-0000-00004A090000}"/>
    <cellStyle name="normal 114 3 2" xfId="4564" xr:uid="{00000000-0005-0000-0000-00004B090000}"/>
    <cellStyle name="normal 114 4" xfId="5405" xr:uid="{00000000-0005-0000-0000-00004C090000}"/>
    <cellStyle name="normal 115" xfId="516" xr:uid="{00000000-0005-0000-0000-00004D090000}"/>
    <cellStyle name="normal 115 2" xfId="517" xr:uid="{00000000-0005-0000-0000-00004E090000}"/>
    <cellStyle name="normal 115 2 2" xfId="518" xr:uid="{00000000-0005-0000-0000-00004F090000}"/>
    <cellStyle name="normal 115 2 3" xfId="4565" xr:uid="{00000000-0005-0000-0000-000050090000}"/>
    <cellStyle name="normal 115 3" xfId="519" xr:uid="{00000000-0005-0000-0000-000051090000}"/>
    <cellStyle name="normal 115 4" xfId="5406" xr:uid="{00000000-0005-0000-0000-000052090000}"/>
    <cellStyle name="normal 116" xfId="520" xr:uid="{00000000-0005-0000-0000-000053090000}"/>
    <cellStyle name="normal 116 2" xfId="521" xr:uid="{00000000-0005-0000-0000-000054090000}"/>
    <cellStyle name="normal 116 2 2" xfId="522" xr:uid="{00000000-0005-0000-0000-000055090000}"/>
    <cellStyle name="normal 116 2 3" xfId="4566" xr:uid="{00000000-0005-0000-0000-000056090000}"/>
    <cellStyle name="normal 116 3" xfId="523" xr:uid="{00000000-0005-0000-0000-000057090000}"/>
    <cellStyle name="normal 116 4" xfId="5407" xr:uid="{00000000-0005-0000-0000-000058090000}"/>
    <cellStyle name="normal 117" xfId="524" xr:uid="{00000000-0005-0000-0000-000059090000}"/>
    <cellStyle name="normal 117 2" xfId="525" xr:uid="{00000000-0005-0000-0000-00005A090000}"/>
    <cellStyle name="normal 117 2 2" xfId="526" xr:uid="{00000000-0005-0000-0000-00005B090000}"/>
    <cellStyle name="normal 117 3" xfId="527" xr:uid="{00000000-0005-0000-0000-00005C090000}"/>
    <cellStyle name="normal 118" xfId="528" xr:uid="{00000000-0005-0000-0000-00005D090000}"/>
    <cellStyle name="normal 119" xfId="529" xr:uid="{00000000-0005-0000-0000-00005E090000}"/>
    <cellStyle name="normal 12" xfId="530" xr:uid="{00000000-0005-0000-0000-00005F090000}"/>
    <cellStyle name="normal 12 2" xfId="531" xr:uid="{00000000-0005-0000-0000-000060090000}"/>
    <cellStyle name="normal 12 3" xfId="532" xr:uid="{00000000-0005-0000-0000-000061090000}"/>
    <cellStyle name="normal 12 3 2" xfId="533" xr:uid="{00000000-0005-0000-0000-000062090000}"/>
    <cellStyle name="normal 12 3 3" xfId="5408" xr:uid="{00000000-0005-0000-0000-000063090000}"/>
    <cellStyle name="normal 12 4" xfId="534" xr:uid="{00000000-0005-0000-0000-000064090000}"/>
    <cellStyle name="normal 12 4 2" xfId="4567" xr:uid="{00000000-0005-0000-0000-000065090000}"/>
    <cellStyle name="normal 120" xfId="535" xr:uid="{00000000-0005-0000-0000-000066090000}"/>
    <cellStyle name="normal 121" xfId="536" xr:uid="{00000000-0005-0000-0000-000067090000}"/>
    <cellStyle name="normal 121 2" xfId="537" xr:uid="{00000000-0005-0000-0000-000068090000}"/>
    <cellStyle name="normal 121 2 2" xfId="4568" xr:uid="{00000000-0005-0000-0000-000069090000}"/>
    <cellStyle name="normal 122" xfId="538" xr:uid="{00000000-0005-0000-0000-00006A090000}"/>
    <cellStyle name="normal 122 2" xfId="539" xr:uid="{00000000-0005-0000-0000-00006B090000}"/>
    <cellStyle name="normal 122 3" xfId="540" xr:uid="{00000000-0005-0000-0000-00006C090000}"/>
    <cellStyle name="normal 122 3 2" xfId="4569" xr:uid="{00000000-0005-0000-0000-00006D090000}"/>
    <cellStyle name="normal 123" xfId="541" xr:uid="{00000000-0005-0000-0000-00006E090000}"/>
    <cellStyle name="normal 123 2" xfId="542" xr:uid="{00000000-0005-0000-0000-00006F090000}"/>
    <cellStyle name="normal 123 3" xfId="543" xr:uid="{00000000-0005-0000-0000-000070090000}"/>
    <cellStyle name="normal 123 3 2" xfId="4570" xr:uid="{00000000-0005-0000-0000-000071090000}"/>
    <cellStyle name="normal 124" xfId="544" xr:uid="{00000000-0005-0000-0000-000072090000}"/>
    <cellStyle name="normal 124 2" xfId="545" xr:uid="{00000000-0005-0000-0000-000073090000}"/>
    <cellStyle name="normal 124 3" xfId="546" xr:uid="{00000000-0005-0000-0000-000074090000}"/>
    <cellStyle name="normal 124 3 2" xfId="4571" xr:uid="{00000000-0005-0000-0000-000075090000}"/>
    <cellStyle name="normal 125" xfId="547" xr:uid="{00000000-0005-0000-0000-000076090000}"/>
    <cellStyle name="normal 125 2" xfId="548" xr:uid="{00000000-0005-0000-0000-000077090000}"/>
    <cellStyle name="normal 125 3" xfId="549" xr:uid="{00000000-0005-0000-0000-000078090000}"/>
    <cellStyle name="normal 125 3 2" xfId="4572" xr:uid="{00000000-0005-0000-0000-000079090000}"/>
    <cellStyle name="normal 126" xfId="550" xr:uid="{00000000-0005-0000-0000-00007A090000}"/>
    <cellStyle name="normal 126 2" xfId="551" xr:uid="{00000000-0005-0000-0000-00007B090000}"/>
    <cellStyle name="normal 126 3" xfId="552" xr:uid="{00000000-0005-0000-0000-00007C090000}"/>
    <cellStyle name="normal 126 3 2" xfId="4573" xr:uid="{00000000-0005-0000-0000-00007D090000}"/>
    <cellStyle name="normal 127" xfId="553" xr:uid="{00000000-0005-0000-0000-00007E090000}"/>
    <cellStyle name="normal 127 2" xfId="554" xr:uid="{00000000-0005-0000-0000-00007F090000}"/>
    <cellStyle name="normal 127 3" xfId="555" xr:uid="{00000000-0005-0000-0000-000080090000}"/>
    <cellStyle name="normal 127 3 2" xfId="4574" xr:uid="{00000000-0005-0000-0000-000081090000}"/>
    <cellStyle name="normal 128" xfId="556" xr:uid="{00000000-0005-0000-0000-000082090000}"/>
    <cellStyle name="normal 128 2" xfId="557" xr:uid="{00000000-0005-0000-0000-000083090000}"/>
    <cellStyle name="normal 128 3" xfId="558" xr:uid="{00000000-0005-0000-0000-000084090000}"/>
    <cellStyle name="normal 128 3 2" xfId="4575" xr:uid="{00000000-0005-0000-0000-000085090000}"/>
    <cellStyle name="normal 129" xfId="559" xr:uid="{00000000-0005-0000-0000-000086090000}"/>
    <cellStyle name="normal 129 2" xfId="560" xr:uid="{00000000-0005-0000-0000-000087090000}"/>
    <cellStyle name="normal 13" xfId="561" xr:uid="{00000000-0005-0000-0000-000088090000}"/>
    <cellStyle name="normal 13 2" xfId="562" xr:uid="{00000000-0005-0000-0000-000089090000}"/>
    <cellStyle name="normal 13 3" xfId="563" xr:uid="{00000000-0005-0000-0000-00008A090000}"/>
    <cellStyle name="normal 13 3 2" xfId="564" xr:uid="{00000000-0005-0000-0000-00008B090000}"/>
    <cellStyle name="normal 13 3 3" xfId="5409" xr:uid="{00000000-0005-0000-0000-00008C090000}"/>
    <cellStyle name="normal 13 4" xfId="565" xr:uid="{00000000-0005-0000-0000-00008D090000}"/>
    <cellStyle name="normal 13 4 2" xfId="4576" xr:uid="{00000000-0005-0000-0000-00008E090000}"/>
    <cellStyle name="normal 130" xfId="566" xr:uid="{00000000-0005-0000-0000-00008F090000}"/>
    <cellStyle name="normal 130 2" xfId="567" xr:uid="{00000000-0005-0000-0000-000090090000}"/>
    <cellStyle name="normal 131" xfId="568" xr:uid="{00000000-0005-0000-0000-000091090000}"/>
    <cellStyle name="normal 131 2" xfId="569" xr:uid="{00000000-0005-0000-0000-000092090000}"/>
    <cellStyle name="normal 132" xfId="570" xr:uid="{00000000-0005-0000-0000-000093090000}"/>
    <cellStyle name="normal 132 2" xfId="571" xr:uid="{00000000-0005-0000-0000-000094090000}"/>
    <cellStyle name="normal 133" xfId="572" xr:uid="{00000000-0005-0000-0000-000095090000}"/>
    <cellStyle name="normal 133 2" xfId="573" xr:uid="{00000000-0005-0000-0000-000096090000}"/>
    <cellStyle name="normal 134" xfId="574" xr:uid="{00000000-0005-0000-0000-000097090000}"/>
    <cellStyle name="normal 134 2" xfId="575" xr:uid="{00000000-0005-0000-0000-000098090000}"/>
    <cellStyle name="normal 135" xfId="576" xr:uid="{00000000-0005-0000-0000-000099090000}"/>
    <cellStyle name="normal 135 2" xfId="577" xr:uid="{00000000-0005-0000-0000-00009A090000}"/>
    <cellStyle name="normal 136" xfId="578" xr:uid="{00000000-0005-0000-0000-00009B090000}"/>
    <cellStyle name="normal 136 2" xfId="579" xr:uid="{00000000-0005-0000-0000-00009C090000}"/>
    <cellStyle name="normal 137" xfId="580" xr:uid="{00000000-0005-0000-0000-00009D090000}"/>
    <cellStyle name="normal 137 2" xfId="581" xr:uid="{00000000-0005-0000-0000-00009E090000}"/>
    <cellStyle name="normal 137 3" xfId="582" xr:uid="{00000000-0005-0000-0000-00009F090000}"/>
    <cellStyle name="normal 137 3 2" xfId="4577" xr:uid="{00000000-0005-0000-0000-0000A0090000}"/>
    <cellStyle name="normal 137 4" xfId="583" xr:uid="{00000000-0005-0000-0000-0000A1090000}"/>
    <cellStyle name="normal 138" xfId="584" xr:uid="{00000000-0005-0000-0000-0000A2090000}"/>
    <cellStyle name="normal 138 2" xfId="585" xr:uid="{00000000-0005-0000-0000-0000A3090000}"/>
    <cellStyle name="normal 138 3" xfId="586" xr:uid="{00000000-0005-0000-0000-0000A4090000}"/>
    <cellStyle name="normal 138 3 2" xfId="4578" xr:uid="{00000000-0005-0000-0000-0000A5090000}"/>
    <cellStyle name="normal 138 4" xfId="587" xr:uid="{00000000-0005-0000-0000-0000A6090000}"/>
    <cellStyle name="normal 139" xfId="588" xr:uid="{00000000-0005-0000-0000-0000A7090000}"/>
    <cellStyle name="normal 139 2" xfId="589" xr:uid="{00000000-0005-0000-0000-0000A8090000}"/>
    <cellStyle name="normal 139 3" xfId="590" xr:uid="{00000000-0005-0000-0000-0000A9090000}"/>
    <cellStyle name="normal 139 3 2" xfId="4579" xr:uid="{00000000-0005-0000-0000-0000AA090000}"/>
    <cellStyle name="normal 139 4" xfId="591" xr:uid="{00000000-0005-0000-0000-0000AB090000}"/>
    <cellStyle name="normal 14" xfId="592" xr:uid="{00000000-0005-0000-0000-0000AC090000}"/>
    <cellStyle name="normal 14 2" xfId="593" xr:uid="{00000000-0005-0000-0000-0000AD090000}"/>
    <cellStyle name="normal 14 3" xfId="594" xr:uid="{00000000-0005-0000-0000-0000AE090000}"/>
    <cellStyle name="normal 14 3 2" xfId="595" xr:uid="{00000000-0005-0000-0000-0000AF090000}"/>
    <cellStyle name="normal 14 3 3" xfId="5410" xr:uid="{00000000-0005-0000-0000-0000B0090000}"/>
    <cellStyle name="normal 14 4" xfId="596" xr:uid="{00000000-0005-0000-0000-0000B1090000}"/>
    <cellStyle name="normal 14 4 2" xfId="4580" xr:uid="{00000000-0005-0000-0000-0000B2090000}"/>
    <cellStyle name="normal 140" xfId="597" xr:uid="{00000000-0005-0000-0000-0000B3090000}"/>
    <cellStyle name="normal 140 2" xfId="598" xr:uid="{00000000-0005-0000-0000-0000B4090000}"/>
    <cellStyle name="normal 141" xfId="599" xr:uid="{00000000-0005-0000-0000-0000B5090000}"/>
    <cellStyle name="normal 141 2" xfId="600" xr:uid="{00000000-0005-0000-0000-0000B6090000}"/>
    <cellStyle name="normal 142" xfId="601" xr:uid="{00000000-0005-0000-0000-0000B7090000}"/>
    <cellStyle name="normal 142 2" xfId="602" xr:uid="{00000000-0005-0000-0000-0000B8090000}"/>
    <cellStyle name="normal 143" xfId="603" xr:uid="{00000000-0005-0000-0000-0000B9090000}"/>
    <cellStyle name="normal 143 2" xfId="604" xr:uid="{00000000-0005-0000-0000-0000BA090000}"/>
    <cellStyle name="normal 144" xfId="605" xr:uid="{00000000-0005-0000-0000-0000BB090000}"/>
    <cellStyle name="normal 144 2" xfId="606" xr:uid="{00000000-0005-0000-0000-0000BC090000}"/>
    <cellStyle name="normal 145" xfId="607" xr:uid="{00000000-0005-0000-0000-0000BD090000}"/>
    <cellStyle name="normal 145 2" xfId="608" xr:uid="{00000000-0005-0000-0000-0000BE090000}"/>
    <cellStyle name="normal 146" xfId="609" xr:uid="{00000000-0005-0000-0000-0000BF090000}"/>
    <cellStyle name="normal 146 2" xfId="610" xr:uid="{00000000-0005-0000-0000-0000C0090000}"/>
    <cellStyle name="normal 147" xfId="611" xr:uid="{00000000-0005-0000-0000-0000C1090000}"/>
    <cellStyle name="normal 147 2" xfId="612" xr:uid="{00000000-0005-0000-0000-0000C2090000}"/>
    <cellStyle name="normal 148" xfId="613" xr:uid="{00000000-0005-0000-0000-0000C3090000}"/>
    <cellStyle name="normal 148 2" xfId="614" xr:uid="{00000000-0005-0000-0000-0000C4090000}"/>
    <cellStyle name="normal 149" xfId="615" xr:uid="{00000000-0005-0000-0000-0000C5090000}"/>
    <cellStyle name="normal 149 2" xfId="616" xr:uid="{00000000-0005-0000-0000-0000C6090000}"/>
    <cellStyle name="normal 15" xfId="617" xr:uid="{00000000-0005-0000-0000-0000C7090000}"/>
    <cellStyle name="normal 15 2" xfId="618" xr:uid="{00000000-0005-0000-0000-0000C8090000}"/>
    <cellStyle name="normal 15 3" xfId="619" xr:uid="{00000000-0005-0000-0000-0000C9090000}"/>
    <cellStyle name="normal 15 3 2" xfId="620" xr:uid="{00000000-0005-0000-0000-0000CA090000}"/>
    <cellStyle name="normal 15 3 3" xfId="5411" xr:uid="{00000000-0005-0000-0000-0000CB090000}"/>
    <cellStyle name="normal 15 4" xfId="621" xr:uid="{00000000-0005-0000-0000-0000CC090000}"/>
    <cellStyle name="normal 15 4 2" xfId="4581" xr:uid="{00000000-0005-0000-0000-0000CD090000}"/>
    <cellStyle name="normal 150" xfId="622" xr:uid="{00000000-0005-0000-0000-0000CE090000}"/>
    <cellStyle name="normal 150 2" xfId="623" xr:uid="{00000000-0005-0000-0000-0000CF090000}"/>
    <cellStyle name="normal 151" xfId="624" xr:uid="{00000000-0005-0000-0000-0000D0090000}"/>
    <cellStyle name="normal 151 2" xfId="625" xr:uid="{00000000-0005-0000-0000-0000D1090000}"/>
    <cellStyle name="normal 152" xfId="626" xr:uid="{00000000-0005-0000-0000-0000D2090000}"/>
    <cellStyle name="normal 152 2" xfId="627" xr:uid="{00000000-0005-0000-0000-0000D3090000}"/>
    <cellStyle name="normal 153" xfId="628" xr:uid="{00000000-0005-0000-0000-0000D4090000}"/>
    <cellStyle name="normal 153 2" xfId="629" xr:uid="{00000000-0005-0000-0000-0000D5090000}"/>
    <cellStyle name="normal 154" xfId="630" xr:uid="{00000000-0005-0000-0000-0000D6090000}"/>
    <cellStyle name="normal 154 2" xfId="631" xr:uid="{00000000-0005-0000-0000-0000D7090000}"/>
    <cellStyle name="normal 155" xfId="632" xr:uid="{00000000-0005-0000-0000-0000D8090000}"/>
    <cellStyle name="normal 155 2" xfId="633" xr:uid="{00000000-0005-0000-0000-0000D9090000}"/>
    <cellStyle name="normal 156" xfId="634" xr:uid="{00000000-0005-0000-0000-0000DA090000}"/>
    <cellStyle name="normal 156 2" xfId="635" xr:uid="{00000000-0005-0000-0000-0000DB090000}"/>
    <cellStyle name="normal 157" xfId="636" xr:uid="{00000000-0005-0000-0000-0000DC090000}"/>
    <cellStyle name="normal 157 2" xfId="637" xr:uid="{00000000-0005-0000-0000-0000DD090000}"/>
    <cellStyle name="normal 158" xfId="638" xr:uid="{00000000-0005-0000-0000-0000DE090000}"/>
    <cellStyle name="normal 158 2" xfId="639" xr:uid="{00000000-0005-0000-0000-0000DF090000}"/>
    <cellStyle name="normal 159" xfId="640" xr:uid="{00000000-0005-0000-0000-0000E0090000}"/>
    <cellStyle name="normal 159 2" xfId="641" xr:uid="{00000000-0005-0000-0000-0000E1090000}"/>
    <cellStyle name="normal 16" xfId="642" xr:uid="{00000000-0005-0000-0000-0000E2090000}"/>
    <cellStyle name="normal 16 2" xfId="643" xr:uid="{00000000-0005-0000-0000-0000E3090000}"/>
    <cellStyle name="normal 16 3" xfId="644" xr:uid="{00000000-0005-0000-0000-0000E4090000}"/>
    <cellStyle name="normal 16 3 2" xfId="645" xr:uid="{00000000-0005-0000-0000-0000E5090000}"/>
    <cellStyle name="normal 16 3 3" xfId="5413" xr:uid="{00000000-0005-0000-0000-0000E6090000}"/>
    <cellStyle name="normal 16 4" xfId="646" xr:uid="{00000000-0005-0000-0000-0000E7090000}"/>
    <cellStyle name="normal 16 4 2" xfId="4582" xr:uid="{00000000-0005-0000-0000-0000E8090000}"/>
    <cellStyle name="normal 160" xfId="647" xr:uid="{00000000-0005-0000-0000-0000E9090000}"/>
    <cellStyle name="normal 160 2" xfId="648" xr:uid="{00000000-0005-0000-0000-0000EA090000}"/>
    <cellStyle name="normal 161" xfId="649" xr:uid="{00000000-0005-0000-0000-0000EB090000}"/>
    <cellStyle name="normal 161 2" xfId="650" xr:uid="{00000000-0005-0000-0000-0000EC090000}"/>
    <cellStyle name="normal 162" xfId="651" xr:uid="{00000000-0005-0000-0000-0000ED090000}"/>
    <cellStyle name="normal 162 2" xfId="652" xr:uid="{00000000-0005-0000-0000-0000EE090000}"/>
    <cellStyle name="normal 163" xfId="653" xr:uid="{00000000-0005-0000-0000-0000EF090000}"/>
    <cellStyle name="normal 163 2" xfId="654" xr:uid="{00000000-0005-0000-0000-0000F0090000}"/>
    <cellStyle name="normal 164" xfId="655" xr:uid="{00000000-0005-0000-0000-0000F1090000}"/>
    <cellStyle name="normal 164 2" xfId="656" xr:uid="{00000000-0005-0000-0000-0000F2090000}"/>
    <cellStyle name="normal 165" xfId="657" xr:uid="{00000000-0005-0000-0000-0000F3090000}"/>
    <cellStyle name="normal 165 2" xfId="658" xr:uid="{00000000-0005-0000-0000-0000F4090000}"/>
    <cellStyle name="normal 166" xfId="659" xr:uid="{00000000-0005-0000-0000-0000F5090000}"/>
    <cellStyle name="normal 166 2" xfId="660" xr:uid="{00000000-0005-0000-0000-0000F6090000}"/>
    <cellStyle name="normal 167" xfId="661" xr:uid="{00000000-0005-0000-0000-0000F7090000}"/>
    <cellStyle name="normal 167 2" xfId="662" xr:uid="{00000000-0005-0000-0000-0000F8090000}"/>
    <cellStyle name="normal 168" xfId="663" xr:uid="{00000000-0005-0000-0000-0000F9090000}"/>
    <cellStyle name="normal 168 2" xfId="664" xr:uid="{00000000-0005-0000-0000-0000FA090000}"/>
    <cellStyle name="normal 169" xfId="665" xr:uid="{00000000-0005-0000-0000-0000FB090000}"/>
    <cellStyle name="normal 169 2" xfId="666" xr:uid="{00000000-0005-0000-0000-0000FC090000}"/>
    <cellStyle name="normal 17" xfId="667" xr:uid="{00000000-0005-0000-0000-0000FD090000}"/>
    <cellStyle name="normal 17 2" xfId="668" xr:uid="{00000000-0005-0000-0000-0000FE090000}"/>
    <cellStyle name="normal 17 3" xfId="669" xr:uid="{00000000-0005-0000-0000-0000FF090000}"/>
    <cellStyle name="normal 17 3 2" xfId="670" xr:uid="{00000000-0005-0000-0000-0000000A0000}"/>
    <cellStyle name="normal 17 3 3" xfId="5415" xr:uid="{00000000-0005-0000-0000-0000010A0000}"/>
    <cellStyle name="normal 17 4" xfId="671" xr:uid="{00000000-0005-0000-0000-0000020A0000}"/>
    <cellStyle name="normal 17 4 2" xfId="4583" xr:uid="{00000000-0005-0000-0000-0000030A0000}"/>
    <cellStyle name="normal 170" xfId="672" xr:uid="{00000000-0005-0000-0000-0000040A0000}"/>
    <cellStyle name="normal 170 2" xfId="673" xr:uid="{00000000-0005-0000-0000-0000050A0000}"/>
    <cellStyle name="normal 171" xfId="674" xr:uid="{00000000-0005-0000-0000-0000060A0000}"/>
    <cellStyle name="normal 171 2" xfId="675" xr:uid="{00000000-0005-0000-0000-0000070A0000}"/>
    <cellStyle name="normal 172" xfId="676" xr:uid="{00000000-0005-0000-0000-0000080A0000}"/>
    <cellStyle name="normal 172 2" xfId="677" xr:uid="{00000000-0005-0000-0000-0000090A0000}"/>
    <cellStyle name="normal 173" xfId="678" xr:uid="{00000000-0005-0000-0000-00000A0A0000}"/>
    <cellStyle name="normal 173 2" xfId="679" xr:uid="{00000000-0005-0000-0000-00000B0A0000}"/>
    <cellStyle name="normal 174" xfId="680" xr:uid="{00000000-0005-0000-0000-00000C0A0000}"/>
    <cellStyle name="normal 174 2" xfId="681" xr:uid="{00000000-0005-0000-0000-00000D0A0000}"/>
    <cellStyle name="normal 175" xfId="682" xr:uid="{00000000-0005-0000-0000-00000E0A0000}"/>
    <cellStyle name="normal 175 2" xfId="683" xr:uid="{00000000-0005-0000-0000-00000F0A0000}"/>
    <cellStyle name="normal 176" xfId="684" xr:uid="{00000000-0005-0000-0000-0000100A0000}"/>
    <cellStyle name="normal 176 2" xfId="685" xr:uid="{00000000-0005-0000-0000-0000110A0000}"/>
    <cellStyle name="normal 177" xfId="686" xr:uid="{00000000-0005-0000-0000-0000120A0000}"/>
    <cellStyle name="normal 177 2" xfId="687" xr:uid="{00000000-0005-0000-0000-0000130A0000}"/>
    <cellStyle name="normal 178" xfId="688" xr:uid="{00000000-0005-0000-0000-0000140A0000}"/>
    <cellStyle name="normal 178 2" xfId="689" xr:uid="{00000000-0005-0000-0000-0000150A0000}"/>
    <cellStyle name="normal 179" xfId="690" xr:uid="{00000000-0005-0000-0000-0000160A0000}"/>
    <cellStyle name="normal 179 2" xfId="691" xr:uid="{00000000-0005-0000-0000-0000170A0000}"/>
    <cellStyle name="normal 18" xfId="692" xr:uid="{00000000-0005-0000-0000-0000180A0000}"/>
    <cellStyle name="normal 18 2" xfId="693" xr:uid="{00000000-0005-0000-0000-0000190A0000}"/>
    <cellStyle name="normal 18 3" xfId="694" xr:uid="{00000000-0005-0000-0000-00001A0A0000}"/>
    <cellStyle name="normal 18 3 2" xfId="695" xr:uid="{00000000-0005-0000-0000-00001B0A0000}"/>
    <cellStyle name="normal 18 3 3" xfId="5416" xr:uid="{00000000-0005-0000-0000-00001C0A0000}"/>
    <cellStyle name="normal 18 4" xfId="696" xr:uid="{00000000-0005-0000-0000-00001D0A0000}"/>
    <cellStyle name="normal 18 4 2" xfId="4584" xr:uid="{00000000-0005-0000-0000-00001E0A0000}"/>
    <cellStyle name="normal 180" xfId="697" xr:uid="{00000000-0005-0000-0000-00001F0A0000}"/>
    <cellStyle name="normal 180 2" xfId="698" xr:uid="{00000000-0005-0000-0000-0000200A0000}"/>
    <cellStyle name="normal 181" xfId="699" xr:uid="{00000000-0005-0000-0000-0000210A0000}"/>
    <cellStyle name="normal 181 2" xfId="700" xr:uid="{00000000-0005-0000-0000-0000220A0000}"/>
    <cellStyle name="normal 182" xfId="701" xr:uid="{00000000-0005-0000-0000-0000230A0000}"/>
    <cellStyle name="normal 182 2" xfId="702" xr:uid="{00000000-0005-0000-0000-0000240A0000}"/>
    <cellStyle name="normal 183" xfId="703" xr:uid="{00000000-0005-0000-0000-0000250A0000}"/>
    <cellStyle name="normal 183 2" xfId="704" xr:uid="{00000000-0005-0000-0000-0000260A0000}"/>
    <cellStyle name="normal 184" xfId="705" xr:uid="{00000000-0005-0000-0000-0000270A0000}"/>
    <cellStyle name="normal 184 2" xfId="706" xr:uid="{00000000-0005-0000-0000-0000280A0000}"/>
    <cellStyle name="normal 185" xfId="707" xr:uid="{00000000-0005-0000-0000-0000290A0000}"/>
    <cellStyle name="normal 185 2" xfId="708" xr:uid="{00000000-0005-0000-0000-00002A0A0000}"/>
    <cellStyle name="normal 186" xfId="709" xr:uid="{00000000-0005-0000-0000-00002B0A0000}"/>
    <cellStyle name="normal 186 2" xfId="710" xr:uid="{00000000-0005-0000-0000-00002C0A0000}"/>
    <cellStyle name="normal 187" xfId="711" xr:uid="{00000000-0005-0000-0000-00002D0A0000}"/>
    <cellStyle name="normal 187 2" xfId="712" xr:uid="{00000000-0005-0000-0000-00002E0A0000}"/>
    <cellStyle name="normal 188" xfId="713" xr:uid="{00000000-0005-0000-0000-00002F0A0000}"/>
    <cellStyle name="normal 188 2" xfId="714" xr:uid="{00000000-0005-0000-0000-0000300A0000}"/>
    <cellStyle name="normal 189" xfId="715" xr:uid="{00000000-0005-0000-0000-0000310A0000}"/>
    <cellStyle name="normal 189 2" xfId="716" xr:uid="{00000000-0005-0000-0000-0000320A0000}"/>
    <cellStyle name="normal 19" xfId="717" xr:uid="{00000000-0005-0000-0000-0000330A0000}"/>
    <cellStyle name="normal 190" xfId="718" xr:uid="{00000000-0005-0000-0000-0000340A0000}"/>
    <cellStyle name="normal 190 2" xfId="719" xr:uid="{00000000-0005-0000-0000-0000350A0000}"/>
    <cellStyle name="normal 191" xfId="720" xr:uid="{00000000-0005-0000-0000-0000360A0000}"/>
    <cellStyle name="normal 191 2" xfId="721" xr:uid="{00000000-0005-0000-0000-0000370A0000}"/>
    <cellStyle name="normal 192" xfId="722" xr:uid="{00000000-0005-0000-0000-0000380A0000}"/>
    <cellStyle name="normal 192 2" xfId="723" xr:uid="{00000000-0005-0000-0000-0000390A0000}"/>
    <cellStyle name="normal 193" xfId="724" xr:uid="{00000000-0005-0000-0000-00003A0A0000}"/>
    <cellStyle name="normal 193 2" xfId="725" xr:uid="{00000000-0005-0000-0000-00003B0A0000}"/>
    <cellStyle name="normal 194" xfId="726" xr:uid="{00000000-0005-0000-0000-00003C0A0000}"/>
    <cellStyle name="normal 194 2" xfId="727" xr:uid="{00000000-0005-0000-0000-00003D0A0000}"/>
    <cellStyle name="normal 195" xfId="728" xr:uid="{00000000-0005-0000-0000-00003E0A0000}"/>
    <cellStyle name="normal 195 2" xfId="729" xr:uid="{00000000-0005-0000-0000-00003F0A0000}"/>
    <cellStyle name="normal 195 3" xfId="4585" xr:uid="{00000000-0005-0000-0000-0000400A0000}"/>
    <cellStyle name="normal 196" xfId="730" xr:uid="{00000000-0005-0000-0000-0000410A0000}"/>
    <cellStyle name="normal 196 2" xfId="731" xr:uid="{00000000-0005-0000-0000-0000420A0000}"/>
    <cellStyle name="normal 196 3" xfId="4586" xr:uid="{00000000-0005-0000-0000-0000430A0000}"/>
    <cellStyle name="normal 197" xfId="732" xr:uid="{00000000-0005-0000-0000-0000440A0000}"/>
    <cellStyle name="normal 197 2" xfId="733" xr:uid="{00000000-0005-0000-0000-0000450A0000}"/>
    <cellStyle name="normal 197 3" xfId="4587" xr:uid="{00000000-0005-0000-0000-0000460A0000}"/>
    <cellStyle name="normal 198" xfId="734" xr:uid="{00000000-0005-0000-0000-0000470A0000}"/>
    <cellStyle name="normal 198 2" xfId="735" xr:uid="{00000000-0005-0000-0000-0000480A0000}"/>
    <cellStyle name="normal 198 3" xfId="4588" xr:uid="{00000000-0005-0000-0000-0000490A0000}"/>
    <cellStyle name="normal 199" xfId="736" xr:uid="{00000000-0005-0000-0000-00004A0A0000}"/>
    <cellStyle name="normal 199 2" xfId="737" xr:uid="{00000000-0005-0000-0000-00004B0A0000}"/>
    <cellStyle name="normal 199 3" xfId="4589" xr:uid="{00000000-0005-0000-0000-00004C0A0000}"/>
    <cellStyle name="normal 2" xfId="738" xr:uid="{00000000-0005-0000-0000-00004D0A0000}"/>
    <cellStyle name="normal 2 2" xfId="739" xr:uid="{00000000-0005-0000-0000-00004E0A0000}"/>
    <cellStyle name="normal 2 3" xfId="5417" xr:uid="{00000000-0005-0000-0000-00004F0A0000}"/>
    <cellStyle name="normal 20" xfId="740" xr:uid="{00000000-0005-0000-0000-0000500A0000}"/>
    <cellStyle name="normal 200" xfId="741" xr:uid="{00000000-0005-0000-0000-0000510A0000}"/>
    <cellStyle name="normal 200 2" xfId="742" xr:uid="{00000000-0005-0000-0000-0000520A0000}"/>
    <cellStyle name="normal 200 3" xfId="4590" xr:uid="{00000000-0005-0000-0000-0000530A0000}"/>
    <cellStyle name="normal 201" xfId="743" xr:uid="{00000000-0005-0000-0000-0000540A0000}"/>
    <cellStyle name="normal 201 2" xfId="744" xr:uid="{00000000-0005-0000-0000-0000550A0000}"/>
    <cellStyle name="normal 201 3" xfId="4591" xr:uid="{00000000-0005-0000-0000-0000560A0000}"/>
    <cellStyle name="normal 202" xfId="745" xr:uid="{00000000-0005-0000-0000-0000570A0000}"/>
    <cellStyle name="normal 202 2" xfId="746" xr:uid="{00000000-0005-0000-0000-0000580A0000}"/>
    <cellStyle name="normal 202 3" xfId="4592" xr:uid="{00000000-0005-0000-0000-0000590A0000}"/>
    <cellStyle name="normal 203" xfId="747" xr:uid="{00000000-0005-0000-0000-00005A0A0000}"/>
    <cellStyle name="normal 203 2" xfId="748" xr:uid="{00000000-0005-0000-0000-00005B0A0000}"/>
    <cellStyle name="normal 203 3" xfId="4593" xr:uid="{00000000-0005-0000-0000-00005C0A0000}"/>
    <cellStyle name="normal 204" xfId="749" xr:uid="{00000000-0005-0000-0000-00005D0A0000}"/>
    <cellStyle name="normal 204 2" xfId="750" xr:uid="{00000000-0005-0000-0000-00005E0A0000}"/>
    <cellStyle name="normal 204 3" xfId="4594" xr:uid="{00000000-0005-0000-0000-00005F0A0000}"/>
    <cellStyle name="normal 205" xfId="751" xr:uid="{00000000-0005-0000-0000-0000600A0000}"/>
    <cellStyle name="normal 205 2" xfId="752" xr:uid="{00000000-0005-0000-0000-0000610A0000}"/>
    <cellStyle name="normal 206" xfId="753" xr:uid="{00000000-0005-0000-0000-0000620A0000}"/>
    <cellStyle name="normal 206 2" xfId="754" xr:uid="{00000000-0005-0000-0000-0000630A0000}"/>
    <cellStyle name="normal 207" xfId="755" xr:uid="{00000000-0005-0000-0000-0000640A0000}"/>
    <cellStyle name="normal 207 2" xfId="756" xr:uid="{00000000-0005-0000-0000-0000650A0000}"/>
    <cellStyle name="normal 208" xfId="757" xr:uid="{00000000-0005-0000-0000-0000660A0000}"/>
    <cellStyle name="normal 208 2" xfId="758" xr:uid="{00000000-0005-0000-0000-0000670A0000}"/>
    <cellStyle name="normal 209" xfId="759" xr:uid="{00000000-0005-0000-0000-0000680A0000}"/>
    <cellStyle name="normal 209 2" xfId="760" xr:uid="{00000000-0005-0000-0000-0000690A0000}"/>
    <cellStyle name="normal 21" xfId="761" xr:uid="{00000000-0005-0000-0000-00006A0A0000}"/>
    <cellStyle name="normal 210" xfId="762" xr:uid="{00000000-0005-0000-0000-00006B0A0000}"/>
    <cellStyle name="normal 210 2" xfId="763" xr:uid="{00000000-0005-0000-0000-00006C0A0000}"/>
    <cellStyle name="normal 211" xfId="764" xr:uid="{00000000-0005-0000-0000-00006D0A0000}"/>
    <cellStyle name="normal 211 2" xfId="765" xr:uid="{00000000-0005-0000-0000-00006E0A0000}"/>
    <cellStyle name="normal 211 3" xfId="766" xr:uid="{00000000-0005-0000-0000-00006F0A0000}"/>
    <cellStyle name="normal 211 3 2" xfId="4595" xr:uid="{00000000-0005-0000-0000-0000700A0000}"/>
    <cellStyle name="normal 212" xfId="767" xr:uid="{00000000-0005-0000-0000-0000710A0000}"/>
    <cellStyle name="normal 212 2" xfId="768" xr:uid="{00000000-0005-0000-0000-0000720A0000}"/>
    <cellStyle name="normal 212 3" xfId="769" xr:uid="{00000000-0005-0000-0000-0000730A0000}"/>
    <cellStyle name="normal 212 3 2" xfId="4596" xr:uid="{00000000-0005-0000-0000-0000740A0000}"/>
    <cellStyle name="normal 213" xfId="770" xr:uid="{00000000-0005-0000-0000-0000750A0000}"/>
    <cellStyle name="normal 213 2" xfId="771" xr:uid="{00000000-0005-0000-0000-0000760A0000}"/>
    <cellStyle name="normal 213 3" xfId="772" xr:uid="{00000000-0005-0000-0000-0000770A0000}"/>
    <cellStyle name="normal 213 3 2" xfId="4597" xr:uid="{00000000-0005-0000-0000-0000780A0000}"/>
    <cellStyle name="normal 214" xfId="773" xr:uid="{00000000-0005-0000-0000-0000790A0000}"/>
    <cellStyle name="normal 214 2" xfId="774" xr:uid="{00000000-0005-0000-0000-00007A0A0000}"/>
    <cellStyle name="normal 215" xfId="775" xr:uid="{00000000-0005-0000-0000-00007B0A0000}"/>
    <cellStyle name="normal 215 2" xfId="776" xr:uid="{00000000-0005-0000-0000-00007C0A0000}"/>
    <cellStyle name="normal 216" xfId="777" xr:uid="{00000000-0005-0000-0000-00007D0A0000}"/>
    <cellStyle name="normal 216 2" xfId="778" xr:uid="{00000000-0005-0000-0000-00007E0A0000}"/>
    <cellStyle name="normal 217" xfId="779" xr:uid="{00000000-0005-0000-0000-00007F0A0000}"/>
    <cellStyle name="normal 217 2" xfId="780" xr:uid="{00000000-0005-0000-0000-0000800A0000}"/>
    <cellStyle name="normal 218" xfId="781" xr:uid="{00000000-0005-0000-0000-0000810A0000}"/>
    <cellStyle name="normal 218 2" xfId="782" xr:uid="{00000000-0005-0000-0000-0000820A0000}"/>
    <cellStyle name="normal 219" xfId="783" xr:uid="{00000000-0005-0000-0000-0000830A0000}"/>
    <cellStyle name="normal 219 2" xfId="784" xr:uid="{00000000-0005-0000-0000-0000840A0000}"/>
    <cellStyle name="normal 22" xfId="785" xr:uid="{00000000-0005-0000-0000-0000850A0000}"/>
    <cellStyle name="normal 220" xfId="786" xr:uid="{00000000-0005-0000-0000-0000860A0000}"/>
    <cellStyle name="normal 220 2" xfId="787" xr:uid="{00000000-0005-0000-0000-0000870A0000}"/>
    <cellStyle name="normal 221" xfId="788" xr:uid="{00000000-0005-0000-0000-0000880A0000}"/>
    <cellStyle name="normal 221 2" xfId="789" xr:uid="{00000000-0005-0000-0000-0000890A0000}"/>
    <cellStyle name="normal 222" xfId="790" xr:uid="{00000000-0005-0000-0000-00008A0A0000}"/>
    <cellStyle name="normal 222 2" xfId="791" xr:uid="{00000000-0005-0000-0000-00008B0A0000}"/>
    <cellStyle name="normal 223" xfId="792" xr:uid="{00000000-0005-0000-0000-00008C0A0000}"/>
    <cellStyle name="normal 223 2" xfId="793" xr:uid="{00000000-0005-0000-0000-00008D0A0000}"/>
    <cellStyle name="normal 224" xfId="794" xr:uid="{00000000-0005-0000-0000-00008E0A0000}"/>
    <cellStyle name="normal 224 2" xfId="795" xr:uid="{00000000-0005-0000-0000-00008F0A0000}"/>
    <cellStyle name="normal 225" xfId="796" xr:uid="{00000000-0005-0000-0000-0000900A0000}"/>
    <cellStyle name="normal 225 2" xfId="797" xr:uid="{00000000-0005-0000-0000-0000910A0000}"/>
    <cellStyle name="normal 226" xfId="798" xr:uid="{00000000-0005-0000-0000-0000920A0000}"/>
    <cellStyle name="normal 226 2" xfId="799" xr:uid="{00000000-0005-0000-0000-0000930A0000}"/>
    <cellStyle name="normal 227" xfId="800" xr:uid="{00000000-0005-0000-0000-0000940A0000}"/>
    <cellStyle name="normal 227 2" xfId="801" xr:uid="{00000000-0005-0000-0000-0000950A0000}"/>
    <cellStyle name="normal 228" xfId="802" xr:uid="{00000000-0005-0000-0000-0000960A0000}"/>
    <cellStyle name="normal 228 2" xfId="803" xr:uid="{00000000-0005-0000-0000-0000970A0000}"/>
    <cellStyle name="normal 229" xfId="804" xr:uid="{00000000-0005-0000-0000-0000980A0000}"/>
    <cellStyle name="normal 229 2" xfId="805" xr:uid="{00000000-0005-0000-0000-0000990A0000}"/>
    <cellStyle name="normal 23" xfId="806" xr:uid="{00000000-0005-0000-0000-00009A0A0000}"/>
    <cellStyle name="normal 230" xfId="807" xr:uid="{00000000-0005-0000-0000-00009B0A0000}"/>
    <cellStyle name="normal 230 2" xfId="808" xr:uid="{00000000-0005-0000-0000-00009C0A0000}"/>
    <cellStyle name="normal 231" xfId="809" xr:uid="{00000000-0005-0000-0000-00009D0A0000}"/>
    <cellStyle name="normal 231 2" xfId="810" xr:uid="{00000000-0005-0000-0000-00009E0A0000}"/>
    <cellStyle name="normal 232" xfId="811" xr:uid="{00000000-0005-0000-0000-00009F0A0000}"/>
    <cellStyle name="normal 232 2" xfId="812" xr:uid="{00000000-0005-0000-0000-0000A00A0000}"/>
    <cellStyle name="normal 233" xfId="813" xr:uid="{00000000-0005-0000-0000-0000A10A0000}"/>
    <cellStyle name="normal 233 2" xfId="814" xr:uid="{00000000-0005-0000-0000-0000A20A0000}"/>
    <cellStyle name="normal 234" xfId="815" xr:uid="{00000000-0005-0000-0000-0000A30A0000}"/>
    <cellStyle name="normal 234 2" xfId="816" xr:uid="{00000000-0005-0000-0000-0000A40A0000}"/>
    <cellStyle name="normal 235" xfId="817" xr:uid="{00000000-0005-0000-0000-0000A50A0000}"/>
    <cellStyle name="normal 235 2" xfId="818" xr:uid="{00000000-0005-0000-0000-0000A60A0000}"/>
    <cellStyle name="normal 236" xfId="819" xr:uid="{00000000-0005-0000-0000-0000A70A0000}"/>
    <cellStyle name="normal 236 2" xfId="820" xr:uid="{00000000-0005-0000-0000-0000A80A0000}"/>
    <cellStyle name="normal 237" xfId="821" xr:uid="{00000000-0005-0000-0000-0000A90A0000}"/>
    <cellStyle name="normal 237 2" xfId="822" xr:uid="{00000000-0005-0000-0000-0000AA0A0000}"/>
    <cellStyle name="normal 238" xfId="823" xr:uid="{00000000-0005-0000-0000-0000AB0A0000}"/>
    <cellStyle name="normal 238 2" xfId="824" xr:uid="{00000000-0005-0000-0000-0000AC0A0000}"/>
    <cellStyle name="normal 239" xfId="825" xr:uid="{00000000-0005-0000-0000-0000AD0A0000}"/>
    <cellStyle name="normal 239 2" xfId="826" xr:uid="{00000000-0005-0000-0000-0000AE0A0000}"/>
    <cellStyle name="normal 24" xfId="827" xr:uid="{00000000-0005-0000-0000-0000AF0A0000}"/>
    <cellStyle name="normal 240" xfId="828" xr:uid="{00000000-0005-0000-0000-0000B00A0000}"/>
    <cellStyle name="normal 240 2" xfId="829" xr:uid="{00000000-0005-0000-0000-0000B10A0000}"/>
    <cellStyle name="normal 241" xfId="830" xr:uid="{00000000-0005-0000-0000-0000B20A0000}"/>
    <cellStyle name="normal 241 2" xfId="831" xr:uid="{00000000-0005-0000-0000-0000B30A0000}"/>
    <cellStyle name="normal 242" xfId="832" xr:uid="{00000000-0005-0000-0000-0000B40A0000}"/>
    <cellStyle name="normal 242 2" xfId="833" xr:uid="{00000000-0005-0000-0000-0000B50A0000}"/>
    <cellStyle name="normal 243" xfId="834" xr:uid="{00000000-0005-0000-0000-0000B60A0000}"/>
    <cellStyle name="normal 243 2" xfId="835" xr:uid="{00000000-0005-0000-0000-0000B70A0000}"/>
    <cellStyle name="normal 244" xfId="836" xr:uid="{00000000-0005-0000-0000-0000B80A0000}"/>
    <cellStyle name="normal 244 2" xfId="837" xr:uid="{00000000-0005-0000-0000-0000B90A0000}"/>
    <cellStyle name="normal 245" xfId="838" xr:uid="{00000000-0005-0000-0000-0000BA0A0000}"/>
    <cellStyle name="normal 245 2" xfId="839" xr:uid="{00000000-0005-0000-0000-0000BB0A0000}"/>
    <cellStyle name="normal 246" xfId="840" xr:uid="{00000000-0005-0000-0000-0000BC0A0000}"/>
    <cellStyle name="normal 246 2" xfId="841" xr:uid="{00000000-0005-0000-0000-0000BD0A0000}"/>
    <cellStyle name="normal 247" xfId="842" xr:uid="{00000000-0005-0000-0000-0000BE0A0000}"/>
    <cellStyle name="normal 247 2" xfId="843" xr:uid="{00000000-0005-0000-0000-0000BF0A0000}"/>
    <cellStyle name="normal 248" xfId="844" xr:uid="{00000000-0005-0000-0000-0000C00A0000}"/>
    <cellStyle name="normal 248 2" xfId="845" xr:uid="{00000000-0005-0000-0000-0000C10A0000}"/>
    <cellStyle name="normal 249" xfId="846" xr:uid="{00000000-0005-0000-0000-0000C20A0000}"/>
    <cellStyle name="normal 249 2" xfId="847" xr:uid="{00000000-0005-0000-0000-0000C30A0000}"/>
    <cellStyle name="normal 25" xfId="848" xr:uid="{00000000-0005-0000-0000-0000C40A0000}"/>
    <cellStyle name="normal 250" xfId="849" xr:uid="{00000000-0005-0000-0000-0000C50A0000}"/>
    <cellStyle name="normal 250 2" xfId="850" xr:uid="{00000000-0005-0000-0000-0000C60A0000}"/>
    <cellStyle name="normal 251" xfId="851" xr:uid="{00000000-0005-0000-0000-0000C70A0000}"/>
    <cellStyle name="normal 251 2" xfId="852" xr:uid="{00000000-0005-0000-0000-0000C80A0000}"/>
    <cellStyle name="normal 252" xfId="853" xr:uid="{00000000-0005-0000-0000-0000C90A0000}"/>
    <cellStyle name="normal 252 2" xfId="854" xr:uid="{00000000-0005-0000-0000-0000CA0A0000}"/>
    <cellStyle name="normal 253" xfId="855" xr:uid="{00000000-0005-0000-0000-0000CB0A0000}"/>
    <cellStyle name="normal 253 2" xfId="856" xr:uid="{00000000-0005-0000-0000-0000CC0A0000}"/>
    <cellStyle name="normal 254" xfId="857" xr:uid="{00000000-0005-0000-0000-0000CD0A0000}"/>
    <cellStyle name="normal 254 2" xfId="858" xr:uid="{00000000-0005-0000-0000-0000CE0A0000}"/>
    <cellStyle name="normal 255" xfId="859" xr:uid="{00000000-0005-0000-0000-0000CF0A0000}"/>
    <cellStyle name="normal 255 2" xfId="860" xr:uid="{00000000-0005-0000-0000-0000D00A0000}"/>
    <cellStyle name="normal 256" xfId="861" xr:uid="{00000000-0005-0000-0000-0000D10A0000}"/>
    <cellStyle name="normal 256 2" xfId="862" xr:uid="{00000000-0005-0000-0000-0000D20A0000}"/>
    <cellStyle name="normal 257" xfId="863" xr:uid="{00000000-0005-0000-0000-0000D30A0000}"/>
    <cellStyle name="normal 257 2" xfId="864" xr:uid="{00000000-0005-0000-0000-0000D40A0000}"/>
    <cellStyle name="normal 258" xfId="865" xr:uid="{00000000-0005-0000-0000-0000D50A0000}"/>
    <cellStyle name="normal 258 2" xfId="866" xr:uid="{00000000-0005-0000-0000-0000D60A0000}"/>
    <cellStyle name="normal 259" xfId="867" xr:uid="{00000000-0005-0000-0000-0000D70A0000}"/>
    <cellStyle name="normal 259 2" xfId="868" xr:uid="{00000000-0005-0000-0000-0000D80A0000}"/>
    <cellStyle name="normal 26" xfId="869" xr:uid="{00000000-0005-0000-0000-0000D90A0000}"/>
    <cellStyle name="normal 260" xfId="870" xr:uid="{00000000-0005-0000-0000-0000DA0A0000}"/>
    <cellStyle name="normal 260 2" xfId="871" xr:uid="{00000000-0005-0000-0000-0000DB0A0000}"/>
    <cellStyle name="normal 261" xfId="872" xr:uid="{00000000-0005-0000-0000-0000DC0A0000}"/>
    <cellStyle name="normal 261 2" xfId="4598" xr:uid="{00000000-0005-0000-0000-0000DD0A0000}"/>
    <cellStyle name="normal 262" xfId="873" xr:uid="{00000000-0005-0000-0000-0000DE0A0000}"/>
    <cellStyle name="normal 263" xfId="874" xr:uid="{00000000-0005-0000-0000-0000DF0A0000}"/>
    <cellStyle name="normal 264" xfId="875" xr:uid="{00000000-0005-0000-0000-0000E00A0000}"/>
    <cellStyle name="normal 265" xfId="876" xr:uid="{00000000-0005-0000-0000-0000E10A0000}"/>
    <cellStyle name="normal 266" xfId="877" xr:uid="{00000000-0005-0000-0000-0000E20A0000}"/>
    <cellStyle name="normal 267" xfId="878" xr:uid="{00000000-0005-0000-0000-0000E30A0000}"/>
    <cellStyle name="normal 268" xfId="879" xr:uid="{00000000-0005-0000-0000-0000E40A0000}"/>
    <cellStyle name="normal 269" xfId="880" xr:uid="{00000000-0005-0000-0000-0000E50A0000}"/>
    <cellStyle name="normal 27" xfId="881" xr:uid="{00000000-0005-0000-0000-0000E60A0000}"/>
    <cellStyle name="normal 270" xfId="882" xr:uid="{00000000-0005-0000-0000-0000E70A0000}"/>
    <cellStyle name="normal 271" xfId="883" xr:uid="{00000000-0005-0000-0000-0000E80A0000}"/>
    <cellStyle name="normal 272" xfId="884" xr:uid="{00000000-0005-0000-0000-0000E90A0000}"/>
    <cellStyle name="normal 273" xfId="885" xr:uid="{00000000-0005-0000-0000-0000EA0A0000}"/>
    <cellStyle name="normal 274" xfId="886" xr:uid="{00000000-0005-0000-0000-0000EB0A0000}"/>
    <cellStyle name="normal 275" xfId="887" xr:uid="{00000000-0005-0000-0000-0000EC0A0000}"/>
    <cellStyle name="normal 276" xfId="888" xr:uid="{00000000-0005-0000-0000-0000ED0A0000}"/>
    <cellStyle name="normal 277" xfId="889" xr:uid="{00000000-0005-0000-0000-0000EE0A0000}"/>
    <cellStyle name="normal 278" xfId="890" xr:uid="{00000000-0005-0000-0000-0000EF0A0000}"/>
    <cellStyle name="normal 279" xfId="891" xr:uid="{00000000-0005-0000-0000-0000F00A0000}"/>
    <cellStyle name="normal 28" xfId="892" xr:uid="{00000000-0005-0000-0000-0000F10A0000}"/>
    <cellStyle name="normal 280" xfId="893" xr:uid="{00000000-0005-0000-0000-0000F20A0000}"/>
    <cellStyle name="normal 281" xfId="894" xr:uid="{00000000-0005-0000-0000-0000F30A0000}"/>
    <cellStyle name="normal 282" xfId="895" xr:uid="{00000000-0005-0000-0000-0000F40A0000}"/>
    <cellStyle name="normal 283" xfId="896" xr:uid="{00000000-0005-0000-0000-0000F50A0000}"/>
    <cellStyle name="normal 284" xfId="897" xr:uid="{00000000-0005-0000-0000-0000F60A0000}"/>
    <cellStyle name="normal 285" xfId="898" xr:uid="{00000000-0005-0000-0000-0000F70A0000}"/>
    <cellStyle name="normal 286" xfId="899" xr:uid="{00000000-0005-0000-0000-0000F80A0000}"/>
    <cellStyle name="normal 287" xfId="900" xr:uid="{00000000-0005-0000-0000-0000F90A0000}"/>
    <cellStyle name="normal 288" xfId="901" xr:uid="{00000000-0005-0000-0000-0000FA0A0000}"/>
    <cellStyle name="normal 289" xfId="902" xr:uid="{00000000-0005-0000-0000-0000FB0A0000}"/>
    <cellStyle name="normal 289 2" xfId="4600" xr:uid="{00000000-0005-0000-0000-0000FC0A0000}"/>
    <cellStyle name="normal 29" xfId="903" xr:uid="{00000000-0005-0000-0000-0000FD0A0000}"/>
    <cellStyle name="normal 290" xfId="904" xr:uid="{00000000-0005-0000-0000-0000FE0A0000}"/>
    <cellStyle name="normal 290 2" xfId="4601" xr:uid="{00000000-0005-0000-0000-0000FF0A0000}"/>
    <cellStyle name="normal 291" xfId="4602" xr:uid="{00000000-0005-0000-0000-0000000B0000}"/>
    <cellStyle name="normal 291 2" xfId="4603" xr:uid="{00000000-0005-0000-0000-0000010B0000}"/>
    <cellStyle name="normal 292" xfId="4604" xr:uid="{00000000-0005-0000-0000-0000020B0000}"/>
    <cellStyle name="normal 292 2" xfId="4605" xr:uid="{00000000-0005-0000-0000-0000030B0000}"/>
    <cellStyle name="normal 293" xfId="4606" xr:uid="{00000000-0005-0000-0000-0000040B0000}"/>
    <cellStyle name="normal 293 2" xfId="4607" xr:uid="{00000000-0005-0000-0000-0000050B0000}"/>
    <cellStyle name="normal 294" xfId="4608" xr:uid="{00000000-0005-0000-0000-0000060B0000}"/>
    <cellStyle name="normal 294 2" xfId="4609" xr:uid="{00000000-0005-0000-0000-0000070B0000}"/>
    <cellStyle name="normal 295" xfId="4610" xr:uid="{00000000-0005-0000-0000-0000080B0000}"/>
    <cellStyle name="normal 295 2" xfId="4611" xr:uid="{00000000-0005-0000-0000-0000090B0000}"/>
    <cellStyle name="normal 296" xfId="4612" xr:uid="{00000000-0005-0000-0000-00000A0B0000}"/>
    <cellStyle name="normal 297" xfId="4613" xr:uid="{00000000-0005-0000-0000-00000B0B0000}"/>
    <cellStyle name="normal 298" xfId="4614" xr:uid="{00000000-0005-0000-0000-00000C0B0000}"/>
    <cellStyle name="normal 299" xfId="4615" xr:uid="{00000000-0005-0000-0000-00000D0B0000}"/>
    <cellStyle name="normal 3" xfId="905" xr:uid="{00000000-0005-0000-0000-00000E0B0000}"/>
    <cellStyle name="normal 3 2" xfId="906" xr:uid="{00000000-0005-0000-0000-00000F0B0000}"/>
    <cellStyle name="normal 3 3" xfId="5418" xr:uid="{00000000-0005-0000-0000-0000100B0000}"/>
    <cellStyle name="normal 30" xfId="907" xr:uid="{00000000-0005-0000-0000-0000110B0000}"/>
    <cellStyle name="normal 300" xfId="4616" xr:uid="{00000000-0005-0000-0000-0000120B0000}"/>
    <cellStyle name="normal 301" xfId="5009" xr:uid="{00000000-0005-0000-0000-0000130B0000}"/>
    <cellStyle name="normal 302" xfId="5038" xr:uid="{00000000-0005-0000-0000-0000140B0000}"/>
    <cellStyle name="normal 303" xfId="5113" xr:uid="{00000000-0005-0000-0000-0000150B0000}"/>
    <cellStyle name="normal 304" xfId="5140" xr:uid="{00000000-0005-0000-0000-0000160B0000}"/>
    <cellStyle name="normal 305" xfId="5068" xr:uid="{00000000-0005-0000-0000-0000170B0000}"/>
    <cellStyle name="normal 306" xfId="5141" xr:uid="{00000000-0005-0000-0000-0000180B0000}"/>
    <cellStyle name="normal 307" xfId="5112" xr:uid="{00000000-0005-0000-0000-0000190B0000}"/>
    <cellStyle name="normal 308" xfId="5142" xr:uid="{00000000-0005-0000-0000-00001A0B0000}"/>
    <cellStyle name="normal 309" xfId="5195" xr:uid="{00000000-0005-0000-0000-00001B0B0000}"/>
    <cellStyle name="normal 31" xfId="908" xr:uid="{00000000-0005-0000-0000-00001C0B0000}"/>
    <cellStyle name="normal 310" xfId="5217" xr:uid="{00000000-0005-0000-0000-00001D0B0000}"/>
    <cellStyle name="normal 311" xfId="5151" xr:uid="{00000000-0005-0000-0000-00001E0B0000}"/>
    <cellStyle name="normal 312" xfId="5273" xr:uid="{00000000-0005-0000-0000-00001F0B0000}"/>
    <cellStyle name="normal 313" xfId="5314" xr:uid="{00000000-0005-0000-0000-0000200B0000}"/>
    <cellStyle name="normal 314" xfId="5223" xr:uid="{00000000-0005-0000-0000-0000210B0000}"/>
    <cellStyle name="normal 315" xfId="5313" xr:uid="{00000000-0005-0000-0000-0000220B0000}"/>
    <cellStyle name="normal 316" xfId="5271" xr:uid="{00000000-0005-0000-0000-0000230B0000}"/>
    <cellStyle name="normal 317" xfId="5315" xr:uid="{00000000-0005-0000-0000-0000240B0000}"/>
    <cellStyle name="normal 318" xfId="5270" xr:uid="{00000000-0005-0000-0000-0000250B0000}"/>
    <cellStyle name="normal 319" xfId="5322" xr:uid="{00000000-0005-0000-0000-0000260B0000}"/>
    <cellStyle name="normal 32" xfId="909" xr:uid="{00000000-0005-0000-0000-0000270B0000}"/>
    <cellStyle name="normal 320" xfId="5272" xr:uid="{00000000-0005-0000-0000-0000280B0000}"/>
    <cellStyle name="normal 321" xfId="5321" xr:uid="{00000000-0005-0000-0000-0000290B0000}"/>
    <cellStyle name="normal 322" xfId="5387" xr:uid="{00000000-0005-0000-0000-00002A0B0000}"/>
    <cellStyle name="normal 323" xfId="5540" xr:uid="{00000000-0005-0000-0000-00002B0B0000}"/>
    <cellStyle name="normal 324" xfId="5380" xr:uid="{00000000-0005-0000-0000-00002C0B0000}"/>
    <cellStyle name="normal 325" xfId="5541" xr:uid="{00000000-0005-0000-0000-00002D0B0000}"/>
    <cellStyle name="normal 326" xfId="5379" xr:uid="{00000000-0005-0000-0000-00002E0B0000}"/>
    <cellStyle name="normal 327" xfId="4553" xr:uid="{00000000-0005-0000-0000-00002F0B0000}"/>
    <cellStyle name="normal 328" xfId="4843" xr:uid="{00000000-0005-0000-0000-0000300B0000}"/>
    <cellStyle name="normal 329" xfId="4486" xr:uid="{00000000-0005-0000-0000-0000310B0000}"/>
    <cellStyle name="normal 33" xfId="910" xr:uid="{00000000-0005-0000-0000-0000320B0000}"/>
    <cellStyle name="normal 34" xfId="911" xr:uid="{00000000-0005-0000-0000-0000330B0000}"/>
    <cellStyle name="normal 35" xfId="912" xr:uid="{00000000-0005-0000-0000-0000340B0000}"/>
    <cellStyle name="normal 36" xfId="913" xr:uid="{00000000-0005-0000-0000-0000350B0000}"/>
    <cellStyle name="normal 37" xfId="914" xr:uid="{00000000-0005-0000-0000-0000360B0000}"/>
    <cellStyle name="normal 38" xfId="915" xr:uid="{00000000-0005-0000-0000-0000370B0000}"/>
    <cellStyle name="normal 39" xfId="916" xr:uid="{00000000-0005-0000-0000-0000380B0000}"/>
    <cellStyle name="normal 39 2" xfId="917" xr:uid="{00000000-0005-0000-0000-0000390B0000}"/>
    <cellStyle name="normal 39 3" xfId="918" xr:uid="{00000000-0005-0000-0000-00003A0B0000}"/>
    <cellStyle name="normal 39 3 2" xfId="4618" xr:uid="{00000000-0005-0000-0000-00003B0B0000}"/>
    <cellStyle name="normal 4" xfId="919" xr:uid="{00000000-0005-0000-0000-00003C0B0000}"/>
    <cellStyle name="normal 4 2" xfId="920" xr:uid="{00000000-0005-0000-0000-00003D0B0000}"/>
    <cellStyle name="normal 4 3" xfId="5419" xr:uid="{00000000-0005-0000-0000-00003E0B0000}"/>
    <cellStyle name="normal 40" xfId="921" xr:uid="{00000000-0005-0000-0000-00003F0B0000}"/>
    <cellStyle name="normal 40 2" xfId="922" xr:uid="{00000000-0005-0000-0000-0000400B0000}"/>
    <cellStyle name="normal 40 3" xfId="923" xr:uid="{00000000-0005-0000-0000-0000410B0000}"/>
    <cellStyle name="normal 40 3 2" xfId="4620" xr:uid="{00000000-0005-0000-0000-0000420B0000}"/>
    <cellStyle name="normal 41" xfId="924" xr:uid="{00000000-0005-0000-0000-0000430B0000}"/>
    <cellStyle name="normal 42" xfId="925" xr:uid="{00000000-0005-0000-0000-0000440B0000}"/>
    <cellStyle name="normal 43" xfId="926" xr:uid="{00000000-0005-0000-0000-0000450B0000}"/>
    <cellStyle name="normal 44" xfId="927" xr:uid="{00000000-0005-0000-0000-0000460B0000}"/>
    <cellStyle name="normal 45" xfId="928" xr:uid="{00000000-0005-0000-0000-0000470B0000}"/>
    <cellStyle name="normal 46" xfId="929" xr:uid="{00000000-0005-0000-0000-0000480B0000}"/>
    <cellStyle name="normal 46 2" xfId="930" xr:uid="{00000000-0005-0000-0000-0000490B0000}"/>
    <cellStyle name="normal 46 3" xfId="5420" xr:uid="{00000000-0005-0000-0000-00004A0B0000}"/>
    <cellStyle name="normal 47" xfId="931" xr:uid="{00000000-0005-0000-0000-00004B0B0000}"/>
    <cellStyle name="normal 47 2" xfId="932" xr:uid="{00000000-0005-0000-0000-00004C0B0000}"/>
    <cellStyle name="normal 47 3" xfId="5421" xr:uid="{00000000-0005-0000-0000-00004D0B0000}"/>
    <cellStyle name="normal 48" xfId="933" xr:uid="{00000000-0005-0000-0000-00004E0B0000}"/>
    <cellStyle name="normal 48 2" xfId="934" xr:uid="{00000000-0005-0000-0000-00004F0B0000}"/>
    <cellStyle name="normal 48 3" xfId="5422" xr:uid="{00000000-0005-0000-0000-0000500B0000}"/>
    <cellStyle name="normal 49" xfId="935" xr:uid="{00000000-0005-0000-0000-0000510B0000}"/>
    <cellStyle name="normal 49 2" xfId="936" xr:uid="{00000000-0005-0000-0000-0000520B0000}"/>
    <cellStyle name="normal 49 3" xfId="5423" xr:uid="{00000000-0005-0000-0000-0000530B0000}"/>
    <cellStyle name="normal 5" xfId="937" xr:uid="{00000000-0005-0000-0000-0000540B0000}"/>
    <cellStyle name="normal 5 2" xfId="938" xr:uid="{00000000-0005-0000-0000-0000550B0000}"/>
    <cellStyle name="normal 5 2 2" xfId="939" xr:uid="{00000000-0005-0000-0000-0000560B0000}"/>
    <cellStyle name="normal 5 2 3" xfId="5424" xr:uid="{00000000-0005-0000-0000-0000570B0000}"/>
    <cellStyle name="normal 5 3" xfId="940" xr:uid="{00000000-0005-0000-0000-0000580B0000}"/>
    <cellStyle name="normal 50" xfId="941" xr:uid="{00000000-0005-0000-0000-0000590B0000}"/>
    <cellStyle name="normal 50 2" xfId="942" xr:uid="{00000000-0005-0000-0000-00005A0B0000}"/>
    <cellStyle name="normal 50 3" xfId="5425" xr:uid="{00000000-0005-0000-0000-00005B0B0000}"/>
    <cellStyle name="normal 51" xfId="943" xr:uid="{00000000-0005-0000-0000-00005C0B0000}"/>
    <cellStyle name="normal 51 2" xfId="944" xr:uid="{00000000-0005-0000-0000-00005D0B0000}"/>
    <cellStyle name="normal 51 3" xfId="5426" xr:uid="{00000000-0005-0000-0000-00005E0B0000}"/>
    <cellStyle name="normal 52" xfId="945" xr:uid="{00000000-0005-0000-0000-00005F0B0000}"/>
    <cellStyle name="normal 52 2" xfId="946" xr:uid="{00000000-0005-0000-0000-0000600B0000}"/>
    <cellStyle name="normal 52 3" xfId="5427" xr:uid="{00000000-0005-0000-0000-0000610B0000}"/>
    <cellStyle name="normal 53" xfId="947" xr:uid="{00000000-0005-0000-0000-0000620B0000}"/>
    <cellStyle name="normal 53 2" xfId="948" xr:uid="{00000000-0005-0000-0000-0000630B0000}"/>
    <cellStyle name="normal 53 3" xfId="5428" xr:uid="{00000000-0005-0000-0000-0000640B0000}"/>
    <cellStyle name="normal 54" xfId="949" xr:uid="{00000000-0005-0000-0000-0000650B0000}"/>
    <cellStyle name="normal 54 2" xfId="950" xr:uid="{00000000-0005-0000-0000-0000660B0000}"/>
    <cellStyle name="normal 54 3" xfId="5429" xr:uid="{00000000-0005-0000-0000-0000670B0000}"/>
    <cellStyle name="normal 55" xfId="951" xr:uid="{00000000-0005-0000-0000-0000680B0000}"/>
    <cellStyle name="normal 55 2" xfId="952" xr:uid="{00000000-0005-0000-0000-0000690B0000}"/>
    <cellStyle name="normal 55 3" xfId="5430" xr:uid="{00000000-0005-0000-0000-00006A0B0000}"/>
    <cellStyle name="normal 56" xfId="953" xr:uid="{00000000-0005-0000-0000-00006B0B0000}"/>
    <cellStyle name="normal 56 2" xfId="954" xr:uid="{00000000-0005-0000-0000-00006C0B0000}"/>
    <cellStyle name="normal 56 3" xfId="5431" xr:uid="{00000000-0005-0000-0000-00006D0B0000}"/>
    <cellStyle name="normal 57" xfId="955" xr:uid="{00000000-0005-0000-0000-00006E0B0000}"/>
    <cellStyle name="normal 57 2" xfId="956" xr:uid="{00000000-0005-0000-0000-00006F0B0000}"/>
    <cellStyle name="normal 57 3" xfId="5432" xr:uid="{00000000-0005-0000-0000-0000700B0000}"/>
    <cellStyle name="normal 58" xfId="957" xr:uid="{00000000-0005-0000-0000-0000710B0000}"/>
    <cellStyle name="normal 58 2" xfId="958" xr:uid="{00000000-0005-0000-0000-0000720B0000}"/>
    <cellStyle name="normal 58 3" xfId="5433" xr:uid="{00000000-0005-0000-0000-0000730B0000}"/>
    <cellStyle name="normal 59" xfId="959" xr:uid="{00000000-0005-0000-0000-0000740B0000}"/>
    <cellStyle name="normal 59 2" xfId="960" xr:uid="{00000000-0005-0000-0000-0000750B0000}"/>
    <cellStyle name="normal 59 3" xfId="5434" xr:uid="{00000000-0005-0000-0000-0000760B0000}"/>
    <cellStyle name="normal 6" xfId="961" xr:uid="{00000000-0005-0000-0000-0000770B0000}"/>
    <cellStyle name="normal 6 2" xfId="962" xr:uid="{00000000-0005-0000-0000-0000780B0000}"/>
    <cellStyle name="normal 6 2 2" xfId="963" xr:uid="{00000000-0005-0000-0000-0000790B0000}"/>
    <cellStyle name="normal 6 2 3" xfId="5435" xr:uid="{00000000-0005-0000-0000-00007A0B0000}"/>
    <cellStyle name="normal 6 3" xfId="964" xr:uid="{00000000-0005-0000-0000-00007B0B0000}"/>
    <cellStyle name="normal 60" xfId="965" xr:uid="{00000000-0005-0000-0000-00007C0B0000}"/>
    <cellStyle name="normal 60 2" xfId="966" xr:uid="{00000000-0005-0000-0000-00007D0B0000}"/>
    <cellStyle name="normal 60 3" xfId="5436" xr:uid="{00000000-0005-0000-0000-00007E0B0000}"/>
    <cellStyle name="normal 61" xfId="967" xr:uid="{00000000-0005-0000-0000-00007F0B0000}"/>
    <cellStyle name="normal 61 2" xfId="968" xr:uid="{00000000-0005-0000-0000-0000800B0000}"/>
    <cellStyle name="normal 61 3" xfId="5437" xr:uid="{00000000-0005-0000-0000-0000810B0000}"/>
    <cellStyle name="normal 62" xfId="969" xr:uid="{00000000-0005-0000-0000-0000820B0000}"/>
    <cellStyle name="normal 62 2" xfId="970" xr:uid="{00000000-0005-0000-0000-0000830B0000}"/>
    <cellStyle name="normal 62 3" xfId="5438" xr:uid="{00000000-0005-0000-0000-0000840B0000}"/>
    <cellStyle name="normal 63" xfId="971" xr:uid="{00000000-0005-0000-0000-0000850B0000}"/>
    <cellStyle name="normal 63 2" xfId="972" xr:uid="{00000000-0005-0000-0000-0000860B0000}"/>
    <cellStyle name="normal 63 3" xfId="5439" xr:uid="{00000000-0005-0000-0000-0000870B0000}"/>
    <cellStyle name="normal 64" xfId="973" xr:uid="{00000000-0005-0000-0000-0000880B0000}"/>
    <cellStyle name="normal 64 2" xfId="974" xr:uid="{00000000-0005-0000-0000-0000890B0000}"/>
    <cellStyle name="normal 64 3" xfId="5440" xr:uid="{00000000-0005-0000-0000-00008A0B0000}"/>
    <cellStyle name="normal 65" xfId="975" xr:uid="{00000000-0005-0000-0000-00008B0B0000}"/>
    <cellStyle name="normal 65 2" xfId="976" xr:uid="{00000000-0005-0000-0000-00008C0B0000}"/>
    <cellStyle name="normal 65 3" xfId="5441" xr:uid="{00000000-0005-0000-0000-00008D0B0000}"/>
    <cellStyle name="normal 66" xfId="977" xr:uid="{00000000-0005-0000-0000-00008E0B0000}"/>
    <cellStyle name="normal 66 2" xfId="978" xr:uid="{00000000-0005-0000-0000-00008F0B0000}"/>
    <cellStyle name="normal 66 3" xfId="5442" xr:uid="{00000000-0005-0000-0000-0000900B0000}"/>
    <cellStyle name="normal 67" xfId="979" xr:uid="{00000000-0005-0000-0000-0000910B0000}"/>
    <cellStyle name="normal 67 2" xfId="980" xr:uid="{00000000-0005-0000-0000-0000920B0000}"/>
    <cellStyle name="normal 67 3" xfId="5443" xr:uid="{00000000-0005-0000-0000-0000930B0000}"/>
    <cellStyle name="normal 68" xfId="981" xr:uid="{00000000-0005-0000-0000-0000940B0000}"/>
    <cellStyle name="normal 68 2" xfId="982" xr:uid="{00000000-0005-0000-0000-0000950B0000}"/>
    <cellStyle name="normal 68 3" xfId="5444" xr:uid="{00000000-0005-0000-0000-0000960B0000}"/>
    <cellStyle name="normal 69" xfId="983" xr:uid="{00000000-0005-0000-0000-0000970B0000}"/>
    <cellStyle name="normal 69 2" xfId="984" xr:uid="{00000000-0005-0000-0000-0000980B0000}"/>
    <cellStyle name="normal 69 3" xfId="5445" xr:uid="{00000000-0005-0000-0000-0000990B0000}"/>
    <cellStyle name="normal 7" xfId="985" xr:uid="{00000000-0005-0000-0000-00009A0B0000}"/>
    <cellStyle name="normal 7 2" xfId="986" xr:uid="{00000000-0005-0000-0000-00009B0B0000}"/>
    <cellStyle name="normal 7 2 2" xfId="987" xr:uid="{00000000-0005-0000-0000-00009C0B0000}"/>
    <cellStyle name="normal 7 2 3" xfId="5446" xr:uid="{00000000-0005-0000-0000-00009D0B0000}"/>
    <cellStyle name="normal 7 3" xfId="988" xr:uid="{00000000-0005-0000-0000-00009E0B0000}"/>
    <cellStyle name="normal 70" xfId="989" xr:uid="{00000000-0005-0000-0000-00009F0B0000}"/>
    <cellStyle name="normal 70 2" xfId="990" xr:uid="{00000000-0005-0000-0000-0000A00B0000}"/>
    <cellStyle name="normal 70 3" xfId="5447" xr:uid="{00000000-0005-0000-0000-0000A10B0000}"/>
    <cellStyle name="normal 71" xfId="991" xr:uid="{00000000-0005-0000-0000-0000A20B0000}"/>
    <cellStyle name="normal 71 2" xfId="992" xr:uid="{00000000-0005-0000-0000-0000A30B0000}"/>
    <cellStyle name="normal 71 3" xfId="5448" xr:uid="{00000000-0005-0000-0000-0000A40B0000}"/>
    <cellStyle name="normal 72" xfId="993" xr:uid="{00000000-0005-0000-0000-0000A50B0000}"/>
    <cellStyle name="normal 72 2" xfId="994" xr:uid="{00000000-0005-0000-0000-0000A60B0000}"/>
    <cellStyle name="normal 72 3" xfId="5449" xr:uid="{00000000-0005-0000-0000-0000A70B0000}"/>
    <cellStyle name="normal 73" xfId="995" xr:uid="{00000000-0005-0000-0000-0000A80B0000}"/>
    <cellStyle name="normal 73 2" xfId="996" xr:uid="{00000000-0005-0000-0000-0000A90B0000}"/>
    <cellStyle name="normal 73 3" xfId="5450" xr:uid="{00000000-0005-0000-0000-0000AA0B0000}"/>
    <cellStyle name="normal 74" xfId="997" xr:uid="{00000000-0005-0000-0000-0000AB0B0000}"/>
    <cellStyle name="normal 74 2" xfId="998" xr:uid="{00000000-0005-0000-0000-0000AC0B0000}"/>
    <cellStyle name="normal 74 3" xfId="5451" xr:uid="{00000000-0005-0000-0000-0000AD0B0000}"/>
    <cellStyle name="normal 75" xfId="999" xr:uid="{00000000-0005-0000-0000-0000AE0B0000}"/>
    <cellStyle name="normal 75 2" xfId="1000" xr:uid="{00000000-0005-0000-0000-0000AF0B0000}"/>
    <cellStyle name="normal 75 3" xfId="5452" xr:uid="{00000000-0005-0000-0000-0000B00B0000}"/>
    <cellStyle name="normal 76" xfId="1001" xr:uid="{00000000-0005-0000-0000-0000B10B0000}"/>
    <cellStyle name="normal 76 2" xfId="1002" xr:uid="{00000000-0005-0000-0000-0000B20B0000}"/>
    <cellStyle name="normal 76 3" xfId="5453" xr:uid="{00000000-0005-0000-0000-0000B30B0000}"/>
    <cellStyle name="normal 77" xfId="1003" xr:uid="{00000000-0005-0000-0000-0000B40B0000}"/>
    <cellStyle name="normal 77 2" xfId="1004" xr:uid="{00000000-0005-0000-0000-0000B50B0000}"/>
    <cellStyle name="normal 77 3" xfId="5454" xr:uid="{00000000-0005-0000-0000-0000B60B0000}"/>
    <cellStyle name="normal 78" xfId="1005" xr:uid="{00000000-0005-0000-0000-0000B70B0000}"/>
    <cellStyle name="normal 78 2" xfId="1006" xr:uid="{00000000-0005-0000-0000-0000B80B0000}"/>
    <cellStyle name="normal 78 3" xfId="5455" xr:uid="{00000000-0005-0000-0000-0000B90B0000}"/>
    <cellStyle name="normal 79" xfId="1007" xr:uid="{00000000-0005-0000-0000-0000BA0B0000}"/>
    <cellStyle name="normal 79 2" xfId="1008" xr:uid="{00000000-0005-0000-0000-0000BB0B0000}"/>
    <cellStyle name="normal 79 3" xfId="5456" xr:uid="{00000000-0005-0000-0000-0000BC0B0000}"/>
    <cellStyle name="normal 8" xfId="1009" xr:uid="{00000000-0005-0000-0000-0000BD0B0000}"/>
    <cellStyle name="normal 8 2" xfId="1010" xr:uid="{00000000-0005-0000-0000-0000BE0B0000}"/>
    <cellStyle name="normal 8 2 2" xfId="1011" xr:uid="{00000000-0005-0000-0000-0000BF0B0000}"/>
    <cellStyle name="normal 8 2 3" xfId="5457" xr:uid="{00000000-0005-0000-0000-0000C00B0000}"/>
    <cellStyle name="normal 8 3" xfId="1012" xr:uid="{00000000-0005-0000-0000-0000C10B0000}"/>
    <cellStyle name="normal 80" xfId="1013" xr:uid="{00000000-0005-0000-0000-0000C20B0000}"/>
    <cellStyle name="normal 80 2" xfId="1014" xr:uid="{00000000-0005-0000-0000-0000C30B0000}"/>
    <cellStyle name="normal 80 3" xfId="5458" xr:uid="{00000000-0005-0000-0000-0000C40B0000}"/>
    <cellStyle name="normal 81" xfId="1015" xr:uid="{00000000-0005-0000-0000-0000C50B0000}"/>
    <cellStyle name="normal 81 2" xfId="1016" xr:uid="{00000000-0005-0000-0000-0000C60B0000}"/>
    <cellStyle name="normal 81 3" xfId="5459" xr:uid="{00000000-0005-0000-0000-0000C70B0000}"/>
    <cellStyle name="normal 82" xfId="1017" xr:uid="{00000000-0005-0000-0000-0000C80B0000}"/>
    <cellStyle name="normal 82 2" xfId="1018" xr:uid="{00000000-0005-0000-0000-0000C90B0000}"/>
    <cellStyle name="normal 82 3" xfId="5460" xr:uid="{00000000-0005-0000-0000-0000CA0B0000}"/>
    <cellStyle name="normal 83" xfId="1019" xr:uid="{00000000-0005-0000-0000-0000CB0B0000}"/>
    <cellStyle name="normal 83 2" xfId="1020" xr:uid="{00000000-0005-0000-0000-0000CC0B0000}"/>
    <cellStyle name="normal 83 3" xfId="5461" xr:uid="{00000000-0005-0000-0000-0000CD0B0000}"/>
    <cellStyle name="normal 84" xfId="1021" xr:uid="{00000000-0005-0000-0000-0000CE0B0000}"/>
    <cellStyle name="normal 84 2" xfId="1022" xr:uid="{00000000-0005-0000-0000-0000CF0B0000}"/>
    <cellStyle name="normal 84 3" xfId="5462" xr:uid="{00000000-0005-0000-0000-0000D00B0000}"/>
    <cellStyle name="normal 85" xfId="1023" xr:uid="{00000000-0005-0000-0000-0000D10B0000}"/>
    <cellStyle name="normal 85 2" xfId="1024" xr:uid="{00000000-0005-0000-0000-0000D20B0000}"/>
    <cellStyle name="normal 85 3" xfId="5463" xr:uid="{00000000-0005-0000-0000-0000D30B0000}"/>
    <cellStyle name="normal 86" xfId="1025" xr:uid="{00000000-0005-0000-0000-0000D40B0000}"/>
    <cellStyle name="normal 86 2" xfId="1026" xr:uid="{00000000-0005-0000-0000-0000D50B0000}"/>
    <cellStyle name="normal 86 3" xfId="5464" xr:uid="{00000000-0005-0000-0000-0000D60B0000}"/>
    <cellStyle name="normal 87" xfId="1027" xr:uid="{00000000-0005-0000-0000-0000D70B0000}"/>
    <cellStyle name="normal 87 2" xfId="1028" xr:uid="{00000000-0005-0000-0000-0000D80B0000}"/>
    <cellStyle name="normal 87 3" xfId="5465" xr:uid="{00000000-0005-0000-0000-0000D90B0000}"/>
    <cellStyle name="normal 88" xfId="1029" xr:uid="{00000000-0005-0000-0000-0000DA0B0000}"/>
    <cellStyle name="normal 88 2" xfId="1030" xr:uid="{00000000-0005-0000-0000-0000DB0B0000}"/>
    <cellStyle name="normal 88 3" xfId="5466" xr:uid="{00000000-0005-0000-0000-0000DC0B0000}"/>
    <cellStyle name="normal 89" xfId="1031" xr:uid="{00000000-0005-0000-0000-0000DD0B0000}"/>
    <cellStyle name="normal 89 2" xfId="1032" xr:uid="{00000000-0005-0000-0000-0000DE0B0000}"/>
    <cellStyle name="normal 89 3" xfId="5467" xr:uid="{00000000-0005-0000-0000-0000DF0B0000}"/>
    <cellStyle name="normal 9" xfId="1033" xr:uid="{00000000-0005-0000-0000-0000E00B0000}"/>
    <cellStyle name="normal 9 2" xfId="1034" xr:uid="{00000000-0005-0000-0000-0000E10B0000}"/>
    <cellStyle name="normal 9 2 2" xfId="1035" xr:uid="{00000000-0005-0000-0000-0000E20B0000}"/>
    <cellStyle name="normal 9 2 3" xfId="5468" xr:uid="{00000000-0005-0000-0000-0000E30B0000}"/>
    <cellStyle name="normal 9 3" xfId="1036" xr:uid="{00000000-0005-0000-0000-0000E40B0000}"/>
    <cellStyle name="normal 90" xfId="1037" xr:uid="{00000000-0005-0000-0000-0000E50B0000}"/>
    <cellStyle name="normal 90 2" xfId="1038" xr:uid="{00000000-0005-0000-0000-0000E60B0000}"/>
    <cellStyle name="normal 90 3" xfId="5469" xr:uid="{00000000-0005-0000-0000-0000E70B0000}"/>
    <cellStyle name="normal 91" xfId="1039" xr:uid="{00000000-0005-0000-0000-0000E80B0000}"/>
    <cellStyle name="normal 91 2" xfId="1040" xr:uid="{00000000-0005-0000-0000-0000E90B0000}"/>
    <cellStyle name="normal 91 3" xfId="1041" xr:uid="{00000000-0005-0000-0000-0000EA0B0000}"/>
    <cellStyle name="normal 91 3 2" xfId="1042" xr:uid="{00000000-0005-0000-0000-0000EB0B0000}"/>
    <cellStyle name="normal 91 4" xfId="1043" xr:uid="{00000000-0005-0000-0000-0000EC0B0000}"/>
    <cellStyle name="normal 91 4 2" xfId="4621" xr:uid="{00000000-0005-0000-0000-0000ED0B0000}"/>
    <cellStyle name="normal 92" xfId="1044" xr:uid="{00000000-0005-0000-0000-0000EE0B0000}"/>
    <cellStyle name="normal 92 2" xfId="1045" xr:uid="{00000000-0005-0000-0000-0000EF0B0000}"/>
    <cellStyle name="normal 92 2 2" xfId="1046" xr:uid="{00000000-0005-0000-0000-0000F00B0000}"/>
    <cellStyle name="normal 92 2 3" xfId="5470" xr:uid="{00000000-0005-0000-0000-0000F10B0000}"/>
    <cellStyle name="normal 92 3" xfId="1047" xr:uid="{00000000-0005-0000-0000-0000F20B0000}"/>
    <cellStyle name="normal 92 4" xfId="1048" xr:uid="{00000000-0005-0000-0000-0000F30B0000}"/>
    <cellStyle name="normal 92 5" xfId="1049" xr:uid="{00000000-0005-0000-0000-0000F40B0000}"/>
    <cellStyle name="normal 92 5 2" xfId="4622" xr:uid="{00000000-0005-0000-0000-0000F50B0000}"/>
    <cellStyle name="normal 93" xfId="1050" xr:uid="{00000000-0005-0000-0000-0000F60B0000}"/>
    <cellStyle name="normal 93 2" xfId="1051" xr:uid="{00000000-0005-0000-0000-0000F70B0000}"/>
    <cellStyle name="normal 93 2 2" xfId="1052" xr:uid="{00000000-0005-0000-0000-0000F80B0000}"/>
    <cellStyle name="normal 93 2 3" xfId="5471" xr:uid="{00000000-0005-0000-0000-0000F90B0000}"/>
    <cellStyle name="normal 93 3" xfId="1053" xr:uid="{00000000-0005-0000-0000-0000FA0B0000}"/>
    <cellStyle name="normal 93 4" xfId="1054" xr:uid="{00000000-0005-0000-0000-0000FB0B0000}"/>
    <cellStyle name="normal 93 5" xfId="1055" xr:uid="{00000000-0005-0000-0000-0000FC0B0000}"/>
    <cellStyle name="normal 93 5 2" xfId="4623" xr:uid="{00000000-0005-0000-0000-0000FD0B0000}"/>
    <cellStyle name="normal 94" xfId="1056" xr:uid="{00000000-0005-0000-0000-0000FE0B0000}"/>
    <cellStyle name="normal 94 2" xfId="1057" xr:uid="{00000000-0005-0000-0000-0000FF0B0000}"/>
    <cellStyle name="normal 94 3" xfId="5472" xr:uid="{00000000-0005-0000-0000-0000000C0000}"/>
    <cellStyle name="normal 95" xfId="1058" xr:uid="{00000000-0005-0000-0000-0000010C0000}"/>
    <cellStyle name="normal 95 2" xfId="1059" xr:uid="{00000000-0005-0000-0000-0000020C0000}"/>
    <cellStyle name="normal 95 2 2" xfId="1060" xr:uid="{00000000-0005-0000-0000-0000030C0000}"/>
    <cellStyle name="normal 95 2 3" xfId="5473" xr:uid="{00000000-0005-0000-0000-0000040C0000}"/>
    <cellStyle name="normal 95 3" xfId="1061" xr:uid="{00000000-0005-0000-0000-0000050C0000}"/>
    <cellStyle name="normal 95 4" xfId="1062" xr:uid="{00000000-0005-0000-0000-0000060C0000}"/>
    <cellStyle name="normal 96" xfId="1063" xr:uid="{00000000-0005-0000-0000-0000070C0000}"/>
    <cellStyle name="normal 96 2" xfId="1064" xr:uid="{00000000-0005-0000-0000-0000080C0000}"/>
    <cellStyle name="normal 96 2 2" xfId="1065" xr:uid="{00000000-0005-0000-0000-0000090C0000}"/>
    <cellStyle name="normal 96 2 3" xfId="5474" xr:uid="{00000000-0005-0000-0000-00000A0C0000}"/>
    <cellStyle name="normal 96 3" xfId="1066" xr:uid="{00000000-0005-0000-0000-00000B0C0000}"/>
    <cellStyle name="normal 96 4" xfId="1067" xr:uid="{00000000-0005-0000-0000-00000C0C0000}"/>
    <cellStyle name="normal 97" xfId="1068" xr:uid="{00000000-0005-0000-0000-00000D0C0000}"/>
    <cellStyle name="normal 97 2" xfId="1069" xr:uid="{00000000-0005-0000-0000-00000E0C0000}"/>
    <cellStyle name="normal 97 2 2" xfId="1070" xr:uid="{00000000-0005-0000-0000-00000F0C0000}"/>
    <cellStyle name="normal 97 2 3" xfId="5475" xr:uid="{00000000-0005-0000-0000-0000100C0000}"/>
    <cellStyle name="normal 97 3" xfId="1071" xr:uid="{00000000-0005-0000-0000-0000110C0000}"/>
    <cellStyle name="normal 97 4" xfId="1072" xr:uid="{00000000-0005-0000-0000-0000120C0000}"/>
    <cellStyle name="normal 98" xfId="1073" xr:uid="{00000000-0005-0000-0000-0000130C0000}"/>
    <cellStyle name="normal 98 2" xfId="1074" xr:uid="{00000000-0005-0000-0000-0000140C0000}"/>
    <cellStyle name="normal 98 2 2" xfId="1075" xr:uid="{00000000-0005-0000-0000-0000150C0000}"/>
    <cellStyle name="normal 98 2 3" xfId="5476" xr:uid="{00000000-0005-0000-0000-0000160C0000}"/>
    <cellStyle name="normal 98 3" xfId="1076" xr:uid="{00000000-0005-0000-0000-0000170C0000}"/>
    <cellStyle name="normal 98 4" xfId="1077" xr:uid="{00000000-0005-0000-0000-0000180C0000}"/>
    <cellStyle name="normal 99" xfId="1078" xr:uid="{00000000-0005-0000-0000-0000190C0000}"/>
    <cellStyle name="normal 99 2" xfId="1079" xr:uid="{00000000-0005-0000-0000-00001A0C0000}"/>
    <cellStyle name="normal 99 2 2" xfId="1080" xr:uid="{00000000-0005-0000-0000-00001B0C0000}"/>
    <cellStyle name="normal 99 2 3" xfId="5477" xr:uid="{00000000-0005-0000-0000-00001C0C0000}"/>
    <cellStyle name="normal 99 3" xfId="1081" xr:uid="{00000000-0005-0000-0000-00001D0C0000}"/>
    <cellStyle name="normal 99 4" xfId="1082" xr:uid="{00000000-0005-0000-0000-00001E0C0000}"/>
    <cellStyle name="Normal_!!!GO" xfId="1083" xr:uid="{00000000-0005-0000-0000-00001F0C0000}"/>
    <cellStyle name="Normale_073196 (2)" xfId="1084" xr:uid="{00000000-0005-0000-0000-0000200C0000}"/>
    <cellStyle name="Normální" xfId="0" builtinId="0"/>
    <cellStyle name="normální 10" xfId="1085" xr:uid="{00000000-0005-0000-0000-0000220C0000}"/>
    <cellStyle name="normální 10 10" xfId="5711" xr:uid="{00000000-0005-0000-0000-0000230C0000}"/>
    <cellStyle name="normální 10 10 2" xfId="13657" xr:uid="{72125625-71E0-4CB1-8B27-E49BFF0E5FAB}"/>
    <cellStyle name="normální 10 10 3" xfId="11165" xr:uid="{770D8D3D-A3B4-4A6E-9958-5DDBD28895FD}"/>
    <cellStyle name="normální 10 11" xfId="6367" xr:uid="{00000000-0005-0000-0000-0000240C0000}"/>
    <cellStyle name="normální 10 11 2" xfId="12534" xr:uid="{80386706-48FC-488A-AD97-FD2BA47E165F}"/>
    <cellStyle name="normální 10 11 3" xfId="7973" xr:uid="{8E83FE2C-5F4F-4BB8-A5AD-DE2E759ED0E1}"/>
    <cellStyle name="normální 10 12" xfId="7019" xr:uid="{00000000-0005-0000-0000-0000250C0000}"/>
    <cellStyle name="normální 10 12 2" xfId="12294" xr:uid="{11847B46-6C77-4BC4-A3DA-F9EA28C27B9E}"/>
    <cellStyle name="normální 10 13" xfId="7705" xr:uid="{725A9C1D-B7F3-48FE-85D2-D38A8A74A50F}"/>
    <cellStyle name="normální 10 2" xfId="1086" xr:uid="{00000000-0005-0000-0000-0000260C0000}"/>
    <cellStyle name="normální 10 3" xfId="4689" xr:uid="{00000000-0005-0000-0000-0000270C0000}"/>
    <cellStyle name="normální 10 3 2" xfId="5797" xr:uid="{00000000-0005-0000-0000-0000280C0000}"/>
    <cellStyle name="normální 10 3 2 2" xfId="11618" xr:uid="{C29519F3-8B1A-4AE0-A0A5-217FD04DBBD2}"/>
    <cellStyle name="normální 10 3 2 2 2" xfId="14110" xr:uid="{CE7E3337-2F44-4BA4-9CEB-D5CEAEF85DAB}"/>
    <cellStyle name="normální 10 3 2 3" xfId="12987" xr:uid="{58DC4F9B-9467-4AAB-8140-DE3C7B5571FA}"/>
    <cellStyle name="normální 10 3 2 4" xfId="10056" xr:uid="{B0B09C0A-9D04-47B7-BB4B-46B016C65DBD}"/>
    <cellStyle name="normální 10 3 3" xfId="6449" xr:uid="{00000000-0005-0000-0000-0000290C0000}"/>
    <cellStyle name="normální 10 3 3 2" xfId="11865" xr:uid="{48A0AE51-7C36-46B2-84D0-68C5E2574328}"/>
    <cellStyle name="normální 10 3 3 2 2" xfId="14357" xr:uid="{B648DEF6-13FB-4B32-BC84-A8208515438E}"/>
    <cellStyle name="normální 10 3 3 3" xfId="13234" xr:uid="{C0688169-89C3-4E7B-A5CB-C7051661406A}"/>
    <cellStyle name="normální 10 3 3 4" xfId="10700" xr:uid="{2B270D3B-D10F-444E-9AE4-47408F527151}"/>
    <cellStyle name="normální 10 3 4" xfId="7101" xr:uid="{00000000-0005-0000-0000-00002A0C0000}"/>
    <cellStyle name="normální 10 3 4 2" xfId="12097" xr:uid="{90C4622B-3051-4BA4-AB5D-9182AD598943}"/>
    <cellStyle name="normální 10 3 4 2 2" xfId="14589" xr:uid="{BF97ED27-177D-4EEE-8085-2078936C604A}"/>
    <cellStyle name="normální 10 3 4 3" xfId="13466" xr:uid="{FF3BD565-6B32-44DB-AFFF-C6F2EDDFBE31}"/>
    <cellStyle name="normální 10 3 4 4" xfId="10974" xr:uid="{BD83C25C-923C-47EA-9537-480D095D9126}"/>
    <cellStyle name="normální 10 3 5" xfId="11226" xr:uid="{E4462FA0-916F-4B6C-A3A7-FD68B703DA89}"/>
    <cellStyle name="normální 10 3 5 2" xfId="13718" xr:uid="{2F9890CE-81E0-4E6F-8935-D2D46F2A24A3}"/>
    <cellStyle name="normální 10 3 6" xfId="8060" xr:uid="{CAF23674-0429-4BDF-AA7B-B3BF310651F5}"/>
    <cellStyle name="normální 10 3 6 2" xfId="12595" xr:uid="{9A738F67-B896-47E1-B780-A5FCCCEFDC8C}"/>
    <cellStyle name="normální 10 3 7" xfId="12355" xr:uid="{FD3EBD20-DF36-4287-AFBC-46555FE3DF46}"/>
    <cellStyle name="normální 10 3 8" xfId="7768" xr:uid="{F1AFF449-1E5D-467F-9111-22EEE8F261BA}"/>
    <cellStyle name="normální 10 4" xfId="4813" xr:uid="{00000000-0005-0000-0000-00002B0C0000}"/>
    <cellStyle name="normální 10 4 2" xfId="5887" xr:uid="{00000000-0005-0000-0000-00002C0C0000}"/>
    <cellStyle name="normální 10 4 2 2" xfId="11708" xr:uid="{4AA3CF01-BF05-492F-91A9-14EE6EBCBCE4}"/>
    <cellStyle name="normální 10 4 2 2 2" xfId="14200" xr:uid="{A3145494-5E86-4DBA-BD50-BC981D7B4DFD}"/>
    <cellStyle name="normální 10 4 2 3" xfId="13077" xr:uid="{648BDE00-E05F-4A90-8571-CA4605576AA6}"/>
    <cellStyle name="normální 10 4 2 4" xfId="10177" xr:uid="{9CB319D1-FDCF-4301-A331-BD9719DC3A78}"/>
    <cellStyle name="normální 10 4 3" xfId="6539" xr:uid="{00000000-0005-0000-0000-00002D0C0000}"/>
    <cellStyle name="normální 10 4 3 2" xfId="11955" xr:uid="{5193FE7A-2844-4B0C-93B7-8D84CE71D104}"/>
    <cellStyle name="normální 10 4 3 2 2" xfId="14447" xr:uid="{FB08DEAB-D372-4FF0-A80A-84BDEEBDDD60}"/>
    <cellStyle name="normální 10 4 3 3" xfId="13324" xr:uid="{38D050C4-0E1D-469A-8655-19BC2EA41C87}"/>
    <cellStyle name="normální 10 4 3 4" xfId="10824" xr:uid="{E841B2C5-318F-438E-ACE1-57424730A576}"/>
    <cellStyle name="normální 10 4 4" xfId="7191" xr:uid="{00000000-0005-0000-0000-00002E0C0000}"/>
    <cellStyle name="normální 10 4 4 2" xfId="12166" xr:uid="{06DE6CAE-3AA7-4554-8CD7-F4ACB680D1FC}"/>
    <cellStyle name="normální 10 4 4 2 2" xfId="14658" xr:uid="{36EA3CBC-5393-43AE-8C17-749D6D842E2D}"/>
    <cellStyle name="normální 10 4 4 3" xfId="13535" xr:uid="{AFF3CA36-DD8F-4E90-9D33-BB5D20ED21DD}"/>
    <cellStyle name="normální 10 4 4 4" xfId="11043" xr:uid="{AA23FB65-45A3-4DB0-A4A1-D2AA23F44DE8}"/>
    <cellStyle name="normální 10 4 5" xfId="11295" xr:uid="{8BA74FD3-CC6F-492D-83EA-3F7F25F8819C}"/>
    <cellStyle name="normální 10 4 5 2" xfId="13787" xr:uid="{C04EE5A3-B014-4E48-B43A-E4DB114D2E91}"/>
    <cellStyle name="normální 10 4 6" xfId="8129" xr:uid="{B87F4D04-F2EA-4E0B-B776-A95F38133F9C}"/>
    <cellStyle name="normální 10 4 6 2" xfId="12664" xr:uid="{16588C32-EE34-46A4-B23A-05249B71C7FF}"/>
    <cellStyle name="normální 10 4 7" xfId="12424" xr:uid="{E31CE8C7-9844-4127-A99F-9E04C7B2ED48}"/>
    <cellStyle name="normální 10 4 8" xfId="7837" xr:uid="{0006FF71-0443-4E82-9818-51EDE79F54A1}"/>
    <cellStyle name="normální 10 5" xfId="5114" xr:uid="{00000000-0005-0000-0000-00002F0C0000}"/>
    <cellStyle name="normální 10 5 2" xfId="6010" xr:uid="{00000000-0005-0000-0000-0000300C0000}"/>
    <cellStyle name="normální 10 5 2 2" xfId="13866" xr:uid="{3AC792EF-9C2F-4E1A-B560-7C9A3F28FA32}"/>
    <cellStyle name="normální 10 5 2 3" xfId="11374" xr:uid="{B9E00F25-D808-4EA9-811D-1E1E3343967F}"/>
    <cellStyle name="normální 10 5 3" xfId="6662" xr:uid="{00000000-0005-0000-0000-0000310C0000}"/>
    <cellStyle name="normální 10 5 3 2" xfId="12743" xr:uid="{AC40D261-E168-4497-BDA9-E5D8AFFF3421}"/>
    <cellStyle name="normální 10 5 4" xfId="7314" xr:uid="{00000000-0005-0000-0000-0000320C0000}"/>
    <cellStyle name="normální 10 5 5" xfId="8208" xr:uid="{C79771C7-BE69-4F15-A7F0-CFE24F10D9A3}"/>
    <cellStyle name="normální 10 6" xfId="5196" xr:uid="{00000000-0005-0000-0000-0000330C0000}"/>
    <cellStyle name="normální 10 6 2" xfId="6069" xr:uid="{00000000-0005-0000-0000-0000340C0000}"/>
    <cellStyle name="normální 10 6 2 2" xfId="13951" xr:uid="{52E071E2-6C3E-4399-83D3-F5586C92681C}"/>
    <cellStyle name="normální 10 6 2 3" xfId="11459" xr:uid="{4B3A83B5-E7E7-435F-A399-4A6C01D48E6F}"/>
    <cellStyle name="normální 10 6 3" xfId="6721" xr:uid="{00000000-0005-0000-0000-0000350C0000}"/>
    <cellStyle name="normální 10 6 3 2" xfId="12828" xr:uid="{CFD042C2-693C-4945-B71B-BCA4E880284F}"/>
    <cellStyle name="normální 10 6 4" xfId="7373" xr:uid="{00000000-0005-0000-0000-0000360C0000}"/>
    <cellStyle name="normální 10 6 5" xfId="8293" xr:uid="{860F5366-4550-47A2-8F91-11CD489B7E44}"/>
    <cellStyle name="normální 10 7" xfId="5275" xr:uid="{00000000-0005-0000-0000-0000370C0000}"/>
    <cellStyle name="normální 10 7 2" xfId="6129" xr:uid="{00000000-0005-0000-0000-0000380C0000}"/>
    <cellStyle name="normální 10 7 2 2" xfId="14033" xr:uid="{A0B5DEDB-359C-4E91-9F9B-8EE1021A8561}"/>
    <cellStyle name="normální 10 7 2 3" xfId="11541" xr:uid="{E8D72134-0C36-44D9-BA25-76FFCC58AC9F}"/>
    <cellStyle name="normální 10 7 3" xfId="6781" xr:uid="{00000000-0005-0000-0000-0000390C0000}"/>
    <cellStyle name="normální 10 7 3 2" xfId="12910" xr:uid="{20FD1BA5-EE2C-4035-A054-9EFF55844A8D}"/>
    <cellStyle name="normální 10 7 4" xfId="7433" xr:uid="{00000000-0005-0000-0000-00003A0C0000}"/>
    <cellStyle name="normální 10 7 5" xfId="8734" xr:uid="{B99CBFE5-CEC6-49EA-9555-4DF91ED161BB}"/>
    <cellStyle name="normální 10 8" xfId="5478" xr:uid="{00000000-0005-0000-0000-00003B0C0000}"/>
    <cellStyle name="normální 10 8 2" xfId="6195" xr:uid="{00000000-0005-0000-0000-00003C0C0000}"/>
    <cellStyle name="normální 10 8 2 2" xfId="14282" xr:uid="{BC0E93E9-1F9E-4399-95E5-AD9566D63A1E}"/>
    <cellStyle name="normální 10 8 2 3" xfId="11790" xr:uid="{D9714DCD-4682-4427-BE0F-4DAB31C6D94C}"/>
    <cellStyle name="normální 10 8 3" xfId="6847" xr:uid="{00000000-0005-0000-0000-00003D0C0000}"/>
    <cellStyle name="normální 10 8 3 2" xfId="13159" xr:uid="{A7530046-99E0-4562-80D9-16F4D36EB54E}"/>
    <cellStyle name="normální 10 8 4" xfId="7499" xr:uid="{00000000-0005-0000-0000-00003E0C0000}"/>
    <cellStyle name="normální 10 8 5" xfId="10297" xr:uid="{CEACA15F-1075-4F43-88EB-ECBE4A8FEAC3}"/>
    <cellStyle name="normální 10 9" xfId="5619" xr:uid="{00000000-0005-0000-0000-00003F0C0000}"/>
    <cellStyle name="normální 10 9 2" xfId="6276" xr:uid="{00000000-0005-0000-0000-0000400C0000}"/>
    <cellStyle name="normální 10 9 2 2" xfId="14528" xr:uid="{D13DF724-EE54-49B8-B7D6-C021D701ED0C}"/>
    <cellStyle name="normální 10 9 2 3" xfId="12036" xr:uid="{8479EF5A-2AC1-4F9D-B307-8F73DCD86DD8}"/>
    <cellStyle name="normální 10 9 3" xfId="6928" xr:uid="{00000000-0005-0000-0000-0000410C0000}"/>
    <cellStyle name="normální 10 9 3 2" xfId="13405" xr:uid="{8576E940-0C84-4036-B875-9A7EBBE6CCB8}"/>
    <cellStyle name="normální 10 9 4" xfId="7580" xr:uid="{00000000-0005-0000-0000-0000420C0000}"/>
    <cellStyle name="normální 10 9 5" xfId="10911" xr:uid="{9670EFD3-BF9E-458E-92D6-11892301A053}"/>
    <cellStyle name="normální 11" xfId="1087" xr:uid="{00000000-0005-0000-0000-0000430C0000}"/>
    <cellStyle name="normální 11 2" xfId="1088" xr:uid="{00000000-0005-0000-0000-0000440C0000}"/>
    <cellStyle name="normální 11 2 2" xfId="1089" xr:uid="{00000000-0005-0000-0000-0000450C0000}"/>
    <cellStyle name="normální 11 2 3" xfId="5479" xr:uid="{00000000-0005-0000-0000-0000460C0000}"/>
    <cellStyle name="normální 11 3" xfId="1090" xr:uid="{00000000-0005-0000-0000-0000470C0000}"/>
    <cellStyle name="normální 11 3 2" xfId="1091" xr:uid="{00000000-0005-0000-0000-0000480C0000}"/>
    <cellStyle name="normální 11 3 2 2" xfId="8733" xr:uid="{E2AFD116-A9C1-4611-B7BF-47F4C98AEAB9}"/>
    <cellStyle name="normální 11 3 3" xfId="8736" xr:uid="{18DD0E5E-65C6-4AF4-9DE5-7FED3719E337}"/>
    <cellStyle name="normální 11 4" xfId="1092" xr:uid="{00000000-0005-0000-0000-0000490C0000}"/>
    <cellStyle name="normální 11 5" xfId="1093" xr:uid="{00000000-0005-0000-0000-00004A0C0000}"/>
    <cellStyle name="normální 11 5 2" xfId="8732" xr:uid="{0C45E6D7-964F-43D8-8219-D3D60DA26DFE}"/>
    <cellStyle name="normální 11 6" xfId="8735" xr:uid="{003C5C32-0CC2-4C14-AF30-F38ED8E5BE79}"/>
    <cellStyle name="normální 12" xfId="1094" xr:uid="{00000000-0005-0000-0000-00004B0C0000}"/>
    <cellStyle name="normální 12 2" xfId="1095" xr:uid="{00000000-0005-0000-0000-00004C0C0000}"/>
    <cellStyle name="normální 12 2 2" xfId="8731" xr:uid="{5F409882-ADE4-45C4-AB46-DC06E67518F6}"/>
    <cellStyle name="normální 12 3" xfId="8737" xr:uid="{0032FCAA-F542-450C-B502-03487357B989}"/>
    <cellStyle name="normální 13" xfId="1096" xr:uid="{00000000-0005-0000-0000-00004D0C0000}"/>
    <cellStyle name="normální 13 2" xfId="1097" xr:uid="{00000000-0005-0000-0000-00004E0C0000}"/>
    <cellStyle name="normální 13 2 2" xfId="8730" xr:uid="{C3F413DC-84A8-4BB0-A561-028031774B8E}"/>
    <cellStyle name="normální 13 3" xfId="8738" xr:uid="{61B14DF7-8892-44D8-924E-9745118C5862}"/>
    <cellStyle name="normální 14" xfId="1098" xr:uid="{00000000-0005-0000-0000-00004F0C0000}"/>
    <cellStyle name="normální 14 2" xfId="1099" xr:uid="{00000000-0005-0000-0000-0000500C0000}"/>
    <cellStyle name="normální 14 2 2" xfId="8729" xr:uid="{D8984D0B-B26F-46DE-83A3-3C1CA59923AC}"/>
    <cellStyle name="normální 14 3" xfId="8739" xr:uid="{56822DDA-913F-4ADC-8A69-BD08C0F8C97C}"/>
    <cellStyle name="normální 15" xfId="1100" xr:uid="{00000000-0005-0000-0000-0000510C0000}"/>
    <cellStyle name="normální 15 2" xfId="1101" xr:uid="{00000000-0005-0000-0000-0000520C0000}"/>
    <cellStyle name="normální 15 2 2" xfId="8728" xr:uid="{728C51C4-5B17-4533-9494-1C81B8B49802}"/>
    <cellStyle name="normální 15 3" xfId="8740" xr:uid="{7FD26660-A11A-4FCE-822D-555B1FEB793B}"/>
    <cellStyle name="normální 16" xfId="1102" xr:uid="{00000000-0005-0000-0000-0000530C0000}"/>
    <cellStyle name="normální 16 2" xfId="1103" xr:uid="{00000000-0005-0000-0000-0000540C0000}"/>
    <cellStyle name="normální 16 2 2" xfId="8727" xr:uid="{538DDA93-FA93-43BA-8743-2B98F0BF4E9C}"/>
    <cellStyle name="normální 16 3" xfId="8741" xr:uid="{6FCC9E2C-8284-4426-B38E-EC035430D4DB}"/>
    <cellStyle name="normální 17" xfId="1104" xr:uid="{00000000-0005-0000-0000-0000550C0000}"/>
    <cellStyle name="normální 17 2" xfId="1105" xr:uid="{00000000-0005-0000-0000-0000560C0000}"/>
    <cellStyle name="normální 17 2 2" xfId="8726" xr:uid="{79E70546-6153-416B-846B-17AA2F91C33B}"/>
    <cellStyle name="normální 17 3" xfId="8742" xr:uid="{5E21F626-B108-4F3A-9868-50F66A827C9A}"/>
    <cellStyle name="normální 18" xfId="1106" xr:uid="{00000000-0005-0000-0000-0000570C0000}"/>
    <cellStyle name="normální 18 2" xfId="1107" xr:uid="{00000000-0005-0000-0000-0000580C0000}"/>
    <cellStyle name="normální 18 2 2" xfId="8725" xr:uid="{FB8456FA-BD4F-4A0E-9C9D-2FFD2D2C9A59}"/>
    <cellStyle name="normální 18 3" xfId="8743" xr:uid="{40E4BB26-2804-4489-9D1F-466B75948E07}"/>
    <cellStyle name="normální 19" xfId="1108" xr:uid="{00000000-0005-0000-0000-0000590C0000}"/>
    <cellStyle name="normální 19 2" xfId="1109" xr:uid="{00000000-0005-0000-0000-00005A0C0000}"/>
    <cellStyle name="normální 19 2 2" xfId="8724" xr:uid="{3D10804A-1868-4942-81A3-057AB4A02A10}"/>
    <cellStyle name="normální 19 3" xfId="8744" xr:uid="{3939F025-DB77-4C13-ADFC-5AAEF761D28C}"/>
    <cellStyle name="normální 2" xfId="1110" xr:uid="{00000000-0005-0000-0000-00005B0C0000}"/>
    <cellStyle name="normální 2 10" xfId="1111" xr:uid="{00000000-0005-0000-0000-00005C0C0000}"/>
    <cellStyle name="normální 2 10 2" xfId="1112" xr:uid="{00000000-0005-0000-0000-00005D0C0000}"/>
    <cellStyle name="normální 2 10 2 2" xfId="1113" xr:uid="{00000000-0005-0000-0000-00005E0C0000}"/>
    <cellStyle name="normální 2 10 2 2 2" xfId="8723" xr:uid="{D149D74D-9748-4C25-9C06-FE13E41680CF}"/>
    <cellStyle name="normální 2 10 2 3" xfId="8746" xr:uid="{B7B1741F-607E-4975-ACA4-CBA2877578FD}"/>
    <cellStyle name="normální 2 10 3" xfId="1114" xr:uid="{00000000-0005-0000-0000-00005F0C0000}"/>
    <cellStyle name="normální 2 10 3 2" xfId="8722" xr:uid="{6F0E307A-C8D2-45D2-9EAC-7DC244496649}"/>
    <cellStyle name="normální 2 10 4" xfId="8745" xr:uid="{A1A0C3C9-BB1E-4056-AB21-F0D5914A4EAC}"/>
    <cellStyle name="normální 2 100" xfId="1115" xr:uid="{00000000-0005-0000-0000-0000600C0000}"/>
    <cellStyle name="normální 2 100 2" xfId="1116" xr:uid="{00000000-0005-0000-0000-0000610C0000}"/>
    <cellStyle name="normální 2 100 2 2" xfId="1117" xr:uid="{00000000-0005-0000-0000-0000620C0000}"/>
    <cellStyle name="normální 2 100 2 2 2" xfId="8721" xr:uid="{D97844C3-D605-4E25-800D-B15F96BD68C2}"/>
    <cellStyle name="normální 2 100 2 3" xfId="8747" xr:uid="{97B077CE-31FC-449C-A0BF-6273002FFBE7}"/>
    <cellStyle name="normální 2 100 3" xfId="1118" xr:uid="{00000000-0005-0000-0000-0000630C0000}"/>
    <cellStyle name="normální 2 100 3 2" xfId="1119" xr:uid="{00000000-0005-0000-0000-0000640C0000}"/>
    <cellStyle name="normální 2 100 3 2 2" xfId="4000" xr:uid="{00000000-0005-0000-0000-0000650C0000}"/>
    <cellStyle name="normální 2 100 3 3" xfId="1120" xr:uid="{00000000-0005-0000-0000-0000660C0000}"/>
    <cellStyle name="normální 2 100 3 3 2" xfId="4002" xr:uid="{00000000-0005-0000-0000-0000670C0000}"/>
    <cellStyle name="normální 2 100 3 3 2 2" xfId="8719" xr:uid="{FF108EAA-A27C-407F-82B9-F93BD9BFA83B}"/>
    <cellStyle name="normální 2 100 3 3 3" xfId="8720" xr:uid="{55410295-224A-4EC1-8178-EFF7F203816F}"/>
    <cellStyle name="normální 2 100 3 3 4" xfId="10644" xr:uid="{32613440-11DE-41FB-8BB6-B7C6004DABD2}"/>
    <cellStyle name="normální 2 100 3 4" xfId="10302" xr:uid="{B00ADBB9-D901-4858-97A3-D22806D7373D}"/>
    <cellStyle name="normální 2 100 4" xfId="1121" xr:uid="{00000000-0005-0000-0000-0000680C0000}"/>
    <cellStyle name="normální 2 100 4 2" xfId="4624" xr:uid="{00000000-0005-0000-0000-0000690C0000}"/>
    <cellStyle name="normální 2 101" xfId="1122" xr:uid="{00000000-0005-0000-0000-00006A0C0000}"/>
    <cellStyle name="normální 2 101 2" xfId="1123" xr:uid="{00000000-0005-0000-0000-00006B0C0000}"/>
    <cellStyle name="normální 2 101 2 2" xfId="1124" xr:uid="{00000000-0005-0000-0000-00006C0C0000}"/>
    <cellStyle name="normální 2 101 2 2 2" xfId="8718" xr:uid="{AA1FEB4A-3987-4F2D-B602-5C1549812203}"/>
    <cellStyle name="normální 2 101 2 3" xfId="8748" xr:uid="{3F720E8C-508E-4D55-B9A2-97C8B9CB5CC1}"/>
    <cellStyle name="normální 2 101 3" xfId="1125" xr:uid="{00000000-0005-0000-0000-00006D0C0000}"/>
    <cellStyle name="normální 2 101 3 2" xfId="4005" xr:uid="{00000000-0005-0000-0000-00006E0C0000}"/>
    <cellStyle name="normální 2 101 3 2 2" xfId="8717" xr:uid="{4F284730-66CA-4619-A2C3-7ACA06FEBC6E}"/>
    <cellStyle name="normální 2 101 3 3" xfId="4004" xr:uid="{00000000-0005-0000-0000-00006F0C0000}"/>
    <cellStyle name="normální 2 101 3 4" xfId="10643" xr:uid="{C36EBC5F-F9AB-4A9D-8F7E-7C26725C676C}"/>
    <cellStyle name="normální 2 101 4" xfId="10303" xr:uid="{66794390-1AB8-490C-A7C0-167BED3E0D62}"/>
    <cellStyle name="normální 2 102" xfId="4006" xr:uid="{00000000-0005-0000-0000-0000700C0000}"/>
    <cellStyle name="normální 2 102 2" xfId="4007" xr:uid="{00000000-0005-0000-0000-0000710C0000}"/>
    <cellStyle name="normální 2 102 2 2" xfId="8716" xr:uid="{FF6E4A4C-FF9A-4A7C-8633-6C4728F67B66}"/>
    <cellStyle name="normální 2 102 3" xfId="5022" xr:uid="{00000000-0005-0000-0000-0000720C0000}"/>
    <cellStyle name="normální 2 102 4" xfId="10642" xr:uid="{0689FAD4-7F56-4DE0-819F-6380842149B2}"/>
    <cellStyle name="Normální 2 103" xfId="4983" xr:uid="{00000000-0005-0000-0000-0000730C0000}"/>
    <cellStyle name="normální 2 103 2" xfId="10300" xr:uid="{D5739A1F-7CAC-407A-A662-C5353C39F4B9}"/>
    <cellStyle name="Normální 2 104" xfId="5048" xr:uid="{00000000-0005-0000-0000-0000740C0000}"/>
    <cellStyle name="Normální 2 105" xfId="5066" xr:uid="{00000000-0005-0000-0000-0000750C0000}"/>
    <cellStyle name="Normální 2 106" xfId="5143" xr:uid="{00000000-0005-0000-0000-0000760C0000}"/>
    <cellStyle name="Normální 2 107" xfId="5144" xr:uid="{00000000-0005-0000-0000-0000770C0000}"/>
    <cellStyle name="Normální 2 108" xfId="5145" xr:uid="{00000000-0005-0000-0000-0000780C0000}"/>
    <cellStyle name="Normální 2 109" xfId="5146" xr:uid="{00000000-0005-0000-0000-0000790C0000}"/>
    <cellStyle name="normální 2 11" xfId="1126" xr:uid="{00000000-0005-0000-0000-00007A0C0000}"/>
    <cellStyle name="normální 2 11 2" xfId="1127" xr:uid="{00000000-0005-0000-0000-00007B0C0000}"/>
    <cellStyle name="normální 2 11 2 2" xfId="1128" xr:uid="{00000000-0005-0000-0000-00007C0C0000}"/>
    <cellStyle name="normální 2 11 2 2 2" xfId="8715" xr:uid="{CF75E3AB-DC41-4903-8C3A-E75EA590CDA2}"/>
    <cellStyle name="normální 2 11 2 3" xfId="8750" xr:uid="{5C2B09EA-91A0-424D-A186-0BB2316286CE}"/>
    <cellStyle name="normální 2 11 3" xfId="1129" xr:uid="{00000000-0005-0000-0000-00007D0C0000}"/>
    <cellStyle name="normální 2 11 3 2" xfId="8714" xr:uid="{F356C9B1-F6BE-4449-926B-C5F815874CF0}"/>
    <cellStyle name="normální 2 11 4" xfId="8749" xr:uid="{0B7A3B79-F70D-4A5E-8281-B2EE67555777}"/>
    <cellStyle name="Normální 2 110" xfId="5147" xr:uid="{00000000-0005-0000-0000-00007E0C0000}"/>
    <cellStyle name="Normální 2 111" xfId="5149" xr:uid="{00000000-0005-0000-0000-00007F0C0000}"/>
    <cellStyle name="Normální 2 112" xfId="5218" xr:uid="{00000000-0005-0000-0000-0000800C0000}"/>
    <cellStyle name="Normální 2 113" xfId="5219" xr:uid="{00000000-0005-0000-0000-0000810C0000}"/>
    <cellStyle name="Normální 2 114" xfId="5221" xr:uid="{00000000-0005-0000-0000-0000820C0000}"/>
    <cellStyle name="Normální 2 115" xfId="5323" xr:uid="{00000000-0005-0000-0000-0000830C0000}"/>
    <cellStyle name="Normální 2 116" xfId="5324" xr:uid="{00000000-0005-0000-0000-0000840C0000}"/>
    <cellStyle name="Normální 2 117" xfId="5325" xr:uid="{00000000-0005-0000-0000-0000850C0000}"/>
    <cellStyle name="Normální 2 118" xfId="5326" xr:uid="{00000000-0005-0000-0000-0000860C0000}"/>
    <cellStyle name="Normální 2 119" xfId="5327" xr:uid="{00000000-0005-0000-0000-0000870C0000}"/>
    <cellStyle name="Normální 2 12" xfId="1130" xr:uid="{00000000-0005-0000-0000-0000880C0000}"/>
    <cellStyle name="Normální 2 12 2" xfId="1131" xr:uid="{00000000-0005-0000-0000-0000890C0000}"/>
    <cellStyle name="Normální 2 120" xfId="5328" xr:uid="{00000000-0005-0000-0000-00008A0C0000}"/>
    <cellStyle name="Normální 2 121" xfId="5332" xr:uid="{00000000-0005-0000-0000-00008B0C0000}"/>
    <cellStyle name="Normální 2 122" xfId="5236" xr:uid="{00000000-0005-0000-0000-00008C0C0000}"/>
    <cellStyle name="Normální 2 123" xfId="5329" xr:uid="{00000000-0005-0000-0000-00008D0C0000}"/>
    <cellStyle name="Normální 2 124" xfId="5334" xr:uid="{00000000-0005-0000-0000-00008E0C0000}"/>
    <cellStyle name="Normální 2 125" xfId="5544" xr:uid="{00000000-0005-0000-0000-00008F0C0000}"/>
    <cellStyle name="Normální 2 126" xfId="5545" xr:uid="{00000000-0005-0000-0000-0000900C0000}"/>
    <cellStyle name="Normální 2 127" xfId="5546" xr:uid="{00000000-0005-0000-0000-0000910C0000}"/>
    <cellStyle name="Normální 2 128" xfId="5547" xr:uid="{00000000-0005-0000-0000-0000920C0000}"/>
    <cellStyle name="normální 2 13" xfId="1132" xr:uid="{00000000-0005-0000-0000-0000930C0000}"/>
    <cellStyle name="normální 2 13 2" xfId="1133" xr:uid="{00000000-0005-0000-0000-0000940C0000}"/>
    <cellStyle name="normální 2 13 2 2" xfId="1134" xr:uid="{00000000-0005-0000-0000-0000950C0000}"/>
    <cellStyle name="normální 2 13 2 2 2" xfId="1135" xr:uid="{00000000-0005-0000-0000-0000960C0000}"/>
    <cellStyle name="normální 2 13 2 2 2 2" xfId="1136" xr:uid="{00000000-0005-0000-0000-0000970C0000}"/>
    <cellStyle name="normální 2 13 2 2 2 2 2" xfId="8713" xr:uid="{1F247CD1-1F20-4786-9CD4-4097E7AF7F41}"/>
    <cellStyle name="normální 2 13 2 2 2 3" xfId="8751" xr:uid="{3E749B4A-540C-416E-9C77-0B978E4A894B}"/>
    <cellStyle name="normální 2 13 2 2 3" xfId="1137" xr:uid="{00000000-0005-0000-0000-0000980C0000}"/>
    <cellStyle name="normální 2 13 2 2 3 2" xfId="1138" xr:uid="{00000000-0005-0000-0000-0000990C0000}"/>
    <cellStyle name="normální 2 13 2 2 3 2 2" xfId="4625" xr:uid="{00000000-0005-0000-0000-00009A0C0000}"/>
    <cellStyle name="normální 2 13 2 2 3 3" xfId="1139" xr:uid="{00000000-0005-0000-0000-00009B0C0000}"/>
    <cellStyle name="normální 2 13 2 2 3 3 2" xfId="4626" xr:uid="{00000000-0005-0000-0000-00009C0C0000}"/>
    <cellStyle name="normální 2 13 2 2 4" xfId="1140" xr:uid="{00000000-0005-0000-0000-00009D0C0000}"/>
    <cellStyle name="normální 2 13 2 2 4 2" xfId="4011" xr:uid="{00000000-0005-0000-0000-00009E0C0000}"/>
    <cellStyle name="normální 2 13 2 2 4 2 2" xfId="8712" xr:uid="{CE17196B-17A4-48CC-A186-F76751857120}"/>
    <cellStyle name="normální 2 13 2 2 4 3" xfId="4010" xr:uid="{00000000-0005-0000-0000-00009F0C0000}"/>
    <cellStyle name="normální 2 13 2 2 4 4" xfId="10641" xr:uid="{2435DD3B-3D99-4BCC-957C-BA5BADFD7A0D}"/>
    <cellStyle name="normální 2 13 2 2 5" xfId="10305" xr:uid="{24F375A5-D469-4B77-8243-4F6C172D2AD7}"/>
    <cellStyle name="normální 2 13 3" xfId="1141" xr:uid="{00000000-0005-0000-0000-0000A00C0000}"/>
    <cellStyle name="normální 2 13 3 2" xfId="1142" xr:uid="{00000000-0005-0000-0000-0000A10C0000}"/>
    <cellStyle name="normální 2 13 3 2 2" xfId="1143" xr:uid="{00000000-0005-0000-0000-0000A20C0000}"/>
    <cellStyle name="normální 2 13 3 2 2 2" xfId="8711" xr:uid="{173E3C47-D23A-49C1-B29C-C808A238604F}"/>
    <cellStyle name="normální 2 13 3 2 3" xfId="8752" xr:uid="{E7AEEC27-29D7-40FC-9111-45BB4AE38768}"/>
    <cellStyle name="normální 2 13 3 3" xfId="1144" xr:uid="{00000000-0005-0000-0000-0000A30C0000}"/>
    <cellStyle name="normální 2 13 3 3 2" xfId="1145" xr:uid="{00000000-0005-0000-0000-0000A40C0000}"/>
    <cellStyle name="normální 2 13 3 3 2 2" xfId="1146" xr:uid="{00000000-0005-0000-0000-0000A50C0000}"/>
    <cellStyle name="normální 2 13 3 3 2 2 2" xfId="1147" xr:uid="{00000000-0005-0000-0000-0000A60C0000}"/>
    <cellStyle name="normální 2 13 3 3 2 2 2 2" xfId="8710" xr:uid="{09C15690-9891-4C37-A10D-3015548CA75F}"/>
    <cellStyle name="normální 2 13 3 3 2 2 3" xfId="8753" xr:uid="{1E7F6B83-DED2-4393-8425-A27302338830}"/>
    <cellStyle name="normální 2 13 3 3 2 3" xfId="1148" xr:uid="{00000000-0005-0000-0000-0000A70C0000}"/>
    <cellStyle name="normální 2 13 3 3 2 3 2" xfId="1149" xr:uid="{00000000-0005-0000-0000-0000A80C0000}"/>
    <cellStyle name="normální 2 13 3 3 2 3 2 2" xfId="4014" xr:uid="{00000000-0005-0000-0000-0000A90C0000}"/>
    <cellStyle name="normální 2 13 3 3 2 3 3" xfId="1150" xr:uid="{00000000-0005-0000-0000-0000AA0C0000}"/>
    <cellStyle name="normální 2 13 3 3 2 3 3 2" xfId="4015" xr:uid="{00000000-0005-0000-0000-0000AB0C0000}"/>
    <cellStyle name="normální 2 13 3 3 2 3 3 2 2" xfId="8708" xr:uid="{18C4ADFC-1C88-4D7F-950A-599C413238D8}"/>
    <cellStyle name="normální 2 13 3 3 2 3 3 3" xfId="8709" xr:uid="{7E0C5E0D-ADD9-4B9E-BD19-1EC6642486C9}"/>
    <cellStyle name="normální 2 13 3 3 2 3 3 4" xfId="10640" xr:uid="{FBBFA5CE-2987-4938-B841-0CC33FD33058}"/>
    <cellStyle name="normální 2 13 3 3 2 3 4" xfId="10309" xr:uid="{53463726-70CF-4644-94BD-80914AB61246}"/>
    <cellStyle name="normální 2 13 3 3 2 4" xfId="1151" xr:uid="{00000000-0005-0000-0000-0000AC0C0000}"/>
    <cellStyle name="normální 2 13 3 3 2 4 2" xfId="4627" xr:uid="{00000000-0005-0000-0000-0000AD0C0000}"/>
    <cellStyle name="normální 2 13 3 3 3" xfId="1152" xr:uid="{00000000-0005-0000-0000-0000AE0C0000}"/>
    <cellStyle name="normální 2 13 3 3 3 2" xfId="1153" xr:uid="{00000000-0005-0000-0000-0000AF0C0000}"/>
    <cellStyle name="normální 2 13 3 3 3 2 2" xfId="8707" xr:uid="{9EFFB11D-30C4-4F38-9383-F7D0B626F62B}"/>
    <cellStyle name="normální 2 13 3 3 3 3" xfId="8754" xr:uid="{281EEEA4-6B87-4003-AACB-7DE7B6764C4D}"/>
    <cellStyle name="normální 2 13 3 3 4" xfId="1154" xr:uid="{00000000-0005-0000-0000-0000B00C0000}"/>
    <cellStyle name="normální 2 13 3 3 4 2" xfId="1155" xr:uid="{00000000-0005-0000-0000-0000B10C0000}"/>
    <cellStyle name="normální 2 13 3 3 4 2 2" xfId="4016" xr:uid="{00000000-0005-0000-0000-0000B20C0000}"/>
    <cellStyle name="normální 2 13 3 3 4 2 2 2" xfId="8706" xr:uid="{71E69C12-941F-48F3-B13C-81879BF4C05D}"/>
    <cellStyle name="normální 2 13 3 3 4 2 3" xfId="8755" xr:uid="{395917F4-566D-469A-B18E-7017817B0427}"/>
    <cellStyle name="normální 2 13 3 3 4 3" xfId="1156" xr:uid="{00000000-0005-0000-0000-0000B30C0000}"/>
    <cellStyle name="normální 2 13 3 3 4 3 2" xfId="4018" xr:uid="{00000000-0005-0000-0000-0000B40C0000}"/>
    <cellStyle name="normální 2 13 3 3 4 3 2 2" xfId="8705" xr:uid="{2D5E302E-B674-436A-A9F4-34B9BA3FC99D}"/>
    <cellStyle name="normální 2 13 3 3 4 3 3" xfId="4017" xr:uid="{00000000-0005-0000-0000-0000B50C0000}"/>
    <cellStyle name="normální 2 13 3 3 4 3 4" xfId="10639" xr:uid="{21AB18B2-9E9E-43F1-B916-DC72BC05F0A9}"/>
    <cellStyle name="normální 2 13 3 3 4 4" xfId="10310" xr:uid="{0AAA054D-C508-42CF-96BD-251508EC1C36}"/>
    <cellStyle name="normální 2 13 3 3 5" xfId="1157" xr:uid="{00000000-0005-0000-0000-0000B60C0000}"/>
    <cellStyle name="normální 2 13 3 3 5 2" xfId="1158" xr:uid="{00000000-0005-0000-0000-0000B70C0000}"/>
    <cellStyle name="normální 2 13 3 3 5 2 2" xfId="8704" xr:uid="{EFD3605D-8584-4E4D-BB06-28E868EC82E0}"/>
    <cellStyle name="normální 2 13 3 3 5 3" xfId="8756" xr:uid="{9F5DCDBE-3672-4C0A-B16B-AB8A38057AA1}"/>
    <cellStyle name="normální 2 13 3 3 6" xfId="4021" xr:uid="{00000000-0005-0000-0000-0000B80C0000}"/>
    <cellStyle name="normální 2 13 3 3 6 2" xfId="4022" xr:uid="{00000000-0005-0000-0000-0000B90C0000}"/>
    <cellStyle name="normální 2 13 3 3 6 2 2" xfId="8703" xr:uid="{D7DCA5D8-733F-483B-8CF7-D93FDD252981}"/>
    <cellStyle name="normální 2 13 3 3 6 3" xfId="5023" xr:uid="{00000000-0005-0000-0000-0000BA0C0000}"/>
    <cellStyle name="normální 2 13 3 3 6 4" xfId="10638" xr:uid="{88D91B6F-9525-4814-A866-CEF8F2D52DB4}"/>
    <cellStyle name="normální 2 13 3 3 7" xfId="10308" xr:uid="{82014A71-25CC-4D66-8B5F-CAA499C033F3}"/>
    <cellStyle name="normální 2 13 3 4" xfId="1159" xr:uid="{00000000-0005-0000-0000-0000BB0C0000}"/>
    <cellStyle name="normální 2 13 3 4 2" xfId="4024" xr:uid="{00000000-0005-0000-0000-0000BC0C0000}"/>
    <cellStyle name="normální 2 13 3 4 2 2" xfId="5025" xr:uid="{00000000-0005-0000-0000-0000BD0C0000}"/>
    <cellStyle name="normální 2 13 3 4 2 3" xfId="5024" xr:uid="{00000000-0005-0000-0000-0000BE0C0000}"/>
    <cellStyle name="normální 2 13 3 4 3" xfId="4023" xr:uid="{00000000-0005-0000-0000-0000BF0C0000}"/>
    <cellStyle name="normální 2 13 3 4 4" xfId="10637" xr:uid="{AF1F456A-B0D1-4A47-9EA7-6861900CFD7D}"/>
    <cellStyle name="normální 2 13 3 5" xfId="10307" xr:uid="{FBDD9AA1-0C93-4AF9-B3CA-CEFE80528667}"/>
    <cellStyle name="normální 2 13 4" xfId="1160" xr:uid="{00000000-0005-0000-0000-0000C00C0000}"/>
    <cellStyle name="normální 2 13 4 2" xfId="4026" xr:uid="{00000000-0005-0000-0000-0000C10C0000}"/>
    <cellStyle name="normální 2 13 4 2 2" xfId="5027" xr:uid="{00000000-0005-0000-0000-0000C20C0000}"/>
    <cellStyle name="normální 2 13 4 2 3" xfId="5026" xr:uid="{00000000-0005-0000-0000-0000C30C0000}"/>
    <cellStyle name="normální 2 13 4 3" xfId="4025" xr:uid="{00000000-0005-0000-0000-0000C40C0000}"/>
    <cellStyle name="normální 2 13 4 4" xfId="10636" xr:uid="{D5621901-EC53-4176-9D0A-43EB588761DD}"/>
    <cellStyle name="normální 2 13 5" xfId="10304" xr:uid="{750B1C76-8870-479D-BF30-A24A1878EFAD}"/>
    <cellStyle name="normální 2 14" xfId="1161" xr:uid="{00000000-0005-0000-0000-0000C50C0000}"/>
    <cellStyle name="normální 2 14 2" xfId="1162" xr:uid="{00000000-0005-0000-0000-0000C60C0000}"/>
    <cellStyle name="normální 2 14 2 2" xfId="1163" xr:uid="{00000000-0005-0000-0000-0000C70C0000}"/>
    <cellStyle name="normální 2 14 2 2 2" xfId="1164" xr:uid="{00000000-0005-0000-0000-0000C80C0000}"/>
    <cellStyle name="normální 2 14 2 2 2 2" xfId="1165" xr:uid="{00000000-0005-0000-0000-0000C90C0000}"/>
    <cellStyle name="normální 2 14 2 2 2 2 2" xfId="8702" xr:uid="{F360ACD9-CE18-450F-AA39-AF60212372D0}"/>
    <cellStyle name="normální 2 14 2 2 2 3" xfId="8757" xr:uid="{4E4FD75C-E61E-46C3-B63D-E7AA1386CF10}"/>
    <cellStyle name="normální 2 14 2 2 3" xfId="1166" xr:uid="{00000000-0005-0000-0000-0000CA0C0000}"/>
    <cellStyle name="normální 2 14 2 2 3 2" xfId="1167" xr:uid="{00000000-0005-0000-0000-0000CB0C0000}"/>
    <cellStyle name="normální 2 14 2 2 3 2 2" xfId="4628" xr:uid="{00000000-0005-0000-0000-0000CC0C0000}"/>
    <cellStyle name="normální 2 14 2 2 3 3" xfId="1168" xr:uid="{00000000-0005-0000-0000-0000CD0C0000}"/>
    <cellStyle name="normální 2 14 2 2 3 3 2" xfId="4629" xr:uid="{00000000-0005-0000-0000-0000CE0C0000}"/>
    <cellStyle name="normální 2 14 2 2 4" xfId="1169" xr:uid="{00000000-0005-0000-0000-0000CF0C0000}"/>
    <cellStyle name="normální 2 14 2 2 4 2" xfId="4028" xr:uid="{00000000-0005-0000-0000-0000D00C0000}"/>
    <cellStyle name="normální 2 14 2 2 4 2 2" xfId="8701" xr:uid="{2BFCA914-49A9-480D-A78F-A9E852F5AE82}"/>
    <cellStyle name="normální 2 14 2 2 4 3" xfId="4027" xr:uid="{00000000-0005-0000-0000-0000D10C0000}"/>
    <cellStyle name="normální 2 14 2 2 4 4" xfId="10635" xr:uid="{6A7F4194-6322-4895-B71F-843A5998341F}"/>
    <cellStyle name="normální 2 14 2 2 5" xfId="10312" xr:uid="{D7D26795-7032-4B7A-B9DF-6061F1635CEF}"/>
    <cellStyle name="normální 2 14 3" xfId="1170" xr:uid="{00000000-0005-0000-0000-0000D20C0000}"/>
    <cellStyle name="normální 2 14 3 2" xfId="1171" xr:uid="{00000000-0005-0000-0000-0000D30C0000}"/>
    <cellStyle name="normální 2 14 3 2 2" xfId="1172" xr:uid="{00000000-0005-0000-0000-0000D40C0000}"/>
    <cellStyle name="normální 2 14 3 2 2 2" xfId="8700" xr:uid="{B9A55303-BF35-45FC-B3F4-DAB7B9A61B02}"/>
    <cellStyle name="normální 2 14 3 2 3" xfId="8758" xr:uid="{D75B83D4-1C0C-4A49-80A2-FB8D06FB52EA}"/>
    <cellStyle name="normální 2 14 3 3" xfId="1173" xr:uid="{00000000-0005-0000-0000-0000D50C0000}"/>
    <cellStyle name="normální 2 14 3 3 2" xfId="1174" xr:uid="{00000000-0005-0000-0000-0000D60C0000}"/>
    <cellStyle name="normální 2 14 3 3 2 2" xfId="1175" xr:uid="{00000000-0005-0000-0000-0000D70C0000}"/>
    <cellStyle name="normální 2 14 3 3 2 2 2" xfId="1176" xr:uid="{00000000-0005-0000-0000-0000D80C0000}"/>
    <cellStyle name="normální 2 14 3 3 2 2 2 2" xfId="8699" xr:uid="{7B0C3AFD-FCEF-48CD-A06C-3BD40B15CD8E}"/>
    <cellStyle name="normální 2 14 3 3 2 2 3" xfId="8759" xr:uid="{3D185641-4BDB-470E-A477-931AE32B523A}"/>
    <cellStyle name="normální 2 14 3 3 2 3" xfId="1177" xr:uid="{00000000-0005-0000-0000-0000D90C0000}"/>
    <cellStyle name="normální 2 14 3 3 2 3 2" xfId="1178" xr:uid="{00000000-0005-0000-0000-0000DA0C0000}"/>
    <cellStyle name="normální 2 14 3 3 2 3 2 2" xfId="4031" xr:uid="{00000000-0005-0000-0000-0000DB0C0000}"/>
    <cellStyle name="normální 2 14 3 3 2 3 3" xfId="1179" xr:uid="{00000000-0005-0000-0000-0000DC0C0000}"/>
    <cellStyle name="normální 2 14 3 3 2 3 3 2" xfId="4032" xr:uid="{00000000-0005-0000-0000-0000DD0C0000}"/>
    <cellStyle name="normální 2 14 3 3 2 3 3 2 2" xfId="8697" xr:uid="{E15A7A11-F1B1-49D4-9BA6-CFE117045B65}"/>
    <cellStyle name="normální 2 14 3 3 2 3 3 3" xfId="8698" xr:uid="{6302933D-7CE1-4108-BFDB-7CCB63EAE6FA}"/>
    <cellStyle name="normální 2 14 3 3 2 3 3 4" xfId="10634" xr:uid="{16337CDD-855C-46DC-B0D5-BF791943D64F}"/>
    <cellStyle name="normální 2 14 3 3 2 3 4" xfId="10316" xr:uid="{36B73110-4365-485A-8FFF-E2EE20166F7C}"/>
    <cellStyle name="normální 2 14 3 3 2 4" xfId="1180" xr:uid="{00000000-0005-0000-0000-0000DE0C0000}"/>
    <cellStyle name="normální 2 14 3 3 2 4 2" xfId="4630" xr:uid="{00000000-0005-0000-0000-0000DF0C0000}"/>
    <cellStyle name="normální 2 14 3 3 3" xfId="1181" xr:uid="{00000000-0005-0000-0000-0000E00C0000}"/>
    <cellStyle name="normální 2 14 3 3 3 2" xfId="1182" xr:uid="{00000000-0005-0000-0000-0000E10C0000}"/>
    <cellStyle name="normální 2 14 3 3 3 2 2" xfId="8696" xr:uid="{10E1B6F6-F839-46FA-96F4-DBF773926194}"/>
    <cellStyle name="normální 2 14 3 3 3 3" xfId="8760" xr:uid="{71C62314-15E3-474D-A496-322D265E2DCF}"/>
    <cellStyle name="normální 2 14 3 3 4" xfId="1183" xr:uid="{00000000-0005-0000-0000-0000E20C0000}"/>
    <cellStyle name="normální 2 14 3 3 4 2" xfId="1184" xr:uid="{00000000-0005-0000-0000-0000E30C0000}"/>
    <cellStyle name="normální 2 14 3 3 4 2 2" xfId="4035" xr:uid="{00000000-0005-0000-0000-0000E40C0000}"/>
    <cellStyle name="normální 2 14 3 3 4 2 2 2" xfId="8695" xr:uid="{8222AF44-035F-45D5-A024-F534BCE5FC50}"/>
    <cellStyle name="normální 2 14 3 3 4 2 3" xfId="8761" xr:uid="{FC3F062E-05A2-4930-8D9E-41A6D730E3BA}"/>
    <cellStyle name="normální 2 14 3 3 4 3" xfId="1185" xr:uid="{00000000-0005-0000-0000-0000E50C0000}"/>
    <cellStyle name="normální 2 14 3 3 4 3 2" xfId="4037" xr:uid="{00000000-0005-0000-0000-0000E60C0000}"/>
    <cellStyle name="normální 2 14 3 3 4 3 2 2" xfId="8694" xr:uid="{5E2FFD43-5DA7-40F1-99E6-E92BBD83B5BC}"/>
    <cellStyle name="normální 2 14 3 3 4 3 3" xfId="4036" xr:uid="{00000000-0005-0000-0000-0000E70C0000}"/>
    <cellStyle name="normální 2 14 3 3 4 3 4" xfId="10633" xr:uid="{E50FB1F9-91F7-41B1-A170-97349AC18279}"/>
    <cellStyle name="normální 2 14 3 3 4 4" xfId="10317" xr:uid="{B8BC8030-9753-40E0-A144-9D3A65B88957}"/>
    <cellStyle name="normální 2 14 3 3 5" xfId="1186" xr:uid="{00000000-0005-0000-0000-0000E80C0000}"/>
    <cellStyle name="normální 2 14 3 3 5 2" xfId="1187" xr:uid="{00000000-0005-0000-0000-0000E90C0000}"/>
    <cellStyle name="normální 2 14 3 3 5 2 2" xfId="8693" xr:uid="{98ED910A-8185-482A-A4BC-EFE1C5B4D15F}"/>
    <cellStyle name="normální 2 14 3 3 5 3" xfId="8762" xr:uid="{7835C8F2-4CF1-4C40-BA3D-2A9FDD57D595}"/>
    <cellStyle name="normální 2 14 3 3 6" xfId="4038" xr:uid="{00000000-0005-0000-0000-0000EA0C0000}"/>
    <cellStyle name="normální 2 14 3 3 6 2" xfId="4039" xr:uid="{00000000-0005-0000-0000-0000EB0C0000}"/>
    <cellStyle name="normální 2 14 3 3 6 2 2" xfId="8692" xr:uid="{4E6E18D0-E5B9-47EA-B8F7-AD1A76EE12B1}"/>
    <cellStyle name="normální 2 14 3 3 6 3" xfId="5028" xr:uid="{00000000-0005-0000-0000-0000EC0C0000}"/>
    <cellStyle name="normální 2 14 3 3 6 4" xfId="10632" xr:uid="{0A85ACA7-866B-4DF8-B083-BB0D86F172E4}"/>
    <cellStyle name="normální 2 14 3 3 7" xfId="10315" xr:uid="{1B1AA4E4-181B-4E2E-8966-F0C13DF9D485}"/>
    <cellStyle name="normální 2 14 3 4" xfId="1188" xr:uid="{00000000-0005-0000-0000-0000ED0C0000}"/>
    <cellStyle name="normální 2 14 3 4 2" xfId="4041" xr:uid="{00000000-0005-0000-0000-0000EE0C0000}"/>
    <cellStyle name="normální 2 14 3 4 2 2" xfId="5030" xr:uid="{00000000-0005-0000-0000-0000EF0C0000}"/>
    <cellStyle name="normální 2 14 3 4 2 3" xfId="5029" xr:uid="{00000000-0005-0000-0000-0000F00C0000}"/>
    <cellStyle name="normální 2 14 3 4 3" xfId="4040" xr:uid="{00000000-0005-0000-0000-0000F10C0000}"/>
    <cellStyle name="normální 2 14 3 4 4" xfId="10631" xr:uid="{2361CD61-35A0-4FD8-9936-41F70AADBA86}"/>
    <cellStyle name="normální 2 14 3 5" xfId="10314" xr:uid="{D37C0D41-FF9A-467B-A10B-F8AB9C635CBD}"/>
    <cellStyle name="normální 2 14 4" xfId="1189" xr:uid="{00000000-0005-0000-0000-0000F20C0000}"/>
    <cellStyle name="normální 2 14 4 2" xfId="4043" xr:uid="{00000000-0005-0000-0000-0000F30C0000}"/>
    <cellStyle name="normální 2 14 4 2 2" xfId="5032" xr:uid="{00000000-0005-0000-0000-0000F40C0000}"/>
    <cellStyle name="normální 2 14 4 2 3" xfId="5031" xr:uid="{00000000-0005-0000-0000-0000F50C0000}"/>
    <cellStyle name="normální 2 14 4 3" xfId="4042" xr:uid="{00000000-0005-0000-0000-0000F60C0000}"/>
    <cellStyle name="normální 2 14 4 4" xfId="10630" xr:uid="{254677C0-FB8E-4962-BFE2-9BEDE52B4398}"/>
    <cellStyle name="normální 2 14 5" xfId="10311" xr:uid="{1413721C-9FA8-466D-9FE1-DC4F0F1B2B24}"/>
    <cellStyle name="normální 2 15" xfId="1190" xr:uid="{00000000-0005-0000-0000-0000F70C0000}"/>
    <cellStyle name="normální 2 15 2" xfId="1191" xr:uid="{00000000-0005-0000-0000-0000F80C0000}"/>
    <cellStyle name="normální 2 15 2 2" xfId="1192" xr:uid="{00000000-0005-0000-0000-0000F90C0000}"/>
    <cellStyle name="normální 2 15 2 2 2" xfId="1193" xr:uid="{00000000-0005-0000-0000-0000FA0C0000}"/>
    <cellStyle name="normální 2 15 2 2 2 2" xfId="1194" xr:uid="{00000000-0005-0000-0000-0000FB0C0000}"/>
    <cellStyle name="normální 2 15 2 2 2 2 2" xfId="8691" xr:uid="{00D1FBC6-C193-471D-B068-32F829CA2C6E}"/>
    <cellStyle name="normální 2 15 2 2 2 3" xfId="8763" xr:uid="{5F9F495E-EAE6-4E24-84AC-AC3CF11D84FA}"/>
    <cellStyle name="normální 2 15 2 2 3" xfId="1195" xr:uid="{00000000-0005-0000-0000-0000FC0C0000}"/>
    <cellStyle name="normální 2 15 2 2 3 2" xfId="1196" xr:uid="{00000000-0005-0000-0000-0000FD0C0000}"/>
    <cellStyle name="normální 2 15 2 2 3 2 2" xfId="4631" xr:uid="{00000000-0005-0000-0000-0000FE0C0000}"/>
    <cellStyle name="normální 2 15 2 2 3 3" xfId="1197" xr:uid="{00000000-0005-0000-0000-0000FF0C0000}"/>
    <cellStyle name="normální 2 15 2 2 3 3 2" xfId="4632" xr:uid="{00000000-0005-0000-0000-0000000D0000}"/>
    <cellStyle name="normální 2 15 2 2 4" xfId="1198" xr:uid="{00000000-0005-0000-0000-0000010D0000}"/>
    <cellStyle name="normální 2 15 2 2 4 2" xfId="4046" xr:uid="{00000000-0005-0000-0000-0000020D0000}"/>
    <cellStyle name="normální 2 15 2 2 4 2 2" xfId="8690" xr:uid="{47D44931-649C-46C4-B583-B441EDC1890C}"/>
    <cellStyle name="normální 2 15 2 2 4 3" xfId="4045" xr:uid="{00000000-0005-0000-0000-0000030D0000}"/>
    <cellStyle name="normální 2 15 2 2 4 4" xfId="10629" xr:uid="{FD0FC2CF-D0C0-407B-85DD-59761E3F58AA}"/>
    <cellStyle name="normální 2 15 2 2 5" xfId="10320" xr:uid="{285A8C63-2118-489F-95B7-277E2AA8C89B}"/>
    <cellStyle name="normální 2 15 3" xfId="1199" xr:uid="{00000000-0005-0000-0000-0000040D0000}"/>
    <cellStyle name="normální 2 15 3 2" xfId="1200" xr:uid="{00000000-0005-0000-0000-0000050D0000}"/>
    <cellStyle name="normální 2 15 3 2 2" xfId="1201" xr:uid="{00000000-0005-0000-0000-0000060D0000}"/>
    <cellStyle name="normální 2 15 3 2 2 2" xfId="8689" xr:uid="{EF136989-2971-45BE-BAAE-79BDE45A4D20}"/>
    <cellStyle name="normální 2 15 3 2 3" xfId="8764" xr:uid="{79F2E7AB-EDAF-4499-872E-E919EC41A1E6}"/>
    <cellStyle name="normální 2 15 3 3" xfId="1202" xr:uid="{00000000-0005-0000-0000-0000070D0000}"/>
    <cellStyle name="normální 2 15 3 3 2" xfId="1203" xr:uid="{00000000-0005-0000-0000-0000080D0000}"/>
    <cellStyle name="normální 2 15 3 3 2 2" xfId="1204" xr:uid="{00000000-0005-0000-0000-0000090D0000}"/>
    <cellStyle name="normální 2 15 3 3 2 2 2" xfId="1205" xr:uid="{00000000-0005-0000-0000-00000A0D0000}"/>
    <cellStyle name="normální 2 15 3 3 2 2 2 2" xfId="8688" xr:uid="{088F6B4D-F677-4E27-B3AD-96985D2091D4}"/>
    <cellStyle name="normální 2 15 3 3 2 2 3" xfId="8765" xr:uid="{CE3F7C77-057F-4152-A63A-7C4090F852CF}"/>
    <cellStyle name="normální 2 15 3 3 2 3" xfId="1206" xr:uid="{00000000-0005-0000-0000-00000B0D0000}"/>
    <cellStyle name="normální 2 15 3 3 2 3 2" xfId="1207" xr:uid="{00000000-0005-0000-0000-00000C0D0000}"/>
    <cellStyle name="normální 2 15 3 3 2 3 2 2" xfId="4048" xr:uid="{00000000-0005-0000-0000-00000D0D0000}"/>
    <cellStyle name="normální 2 15 3 3 2 3 3" xfId="1208" xr:uid="{00000000-0005-0000-0000-00000E0D0000}"/>
    <cellStyle name="normální 2 15 3 3 2 3 3 2" xfId="4049" xr:uid="{00000000-0005-0000-0000-00000F0D0000}"/>
    <cellStyle name="normální 2 15 3 3 2 3 3 2 2" xfId="8686" xr:uid="{A1B37068-0437-4078-A2F1-DCD2A79FA0DB}"/>
    <cellStyle name="normální 2 15 3 3 2 3 3 3" xfId="8687" xr:uid="{80709382-B043-48E8-8A73-CF5A109E85E2}"/>
    <cellStyle name="normální 2 15 3 3 2 3 3 4" xfId="10628" xr:uid="{CCCD624A-F554-437C-9CF7-4E7286E04D81}"/>
    <cellStyle name="normální 2 15 3 3 2 3 4" xfId="10323" xr:uid="{3F3645D1-CD00-46CE-9E66-56135AD5A72E}"/>
    <cellStyle name="normální 2 15 3 3 2 4" xfId="1209" xr:uid="{00000000-0005-0000-0000-0000100D0000}"/>
    <cellStyle name="normální 2 15 3 3 2 4 2" xfId="4633" xr:uid="{00000000-0005-0000-0000-0000110D0000}"/>
    <cellStyle name="normální 2 15 3 3 3" xfId="1210" xr:uid="{00000000-0005-0000-0000-0000120D0000}"/>
    <cellStyle name="normální 2 15 3 3 3 2" xfId="1211" xr:uid="{00000000-0005-0000-0000-0000130D0000}"/>
    <cellStyle name="normální 2 15 3 3 3 2 2" xfId="8685" xr:uid="{99101A3E-96A5-449E-BAE5-1A87837BFB7C}"/>
    <cellStyle name="normální 2 15 3 3 3 3" xfId="8766" xr:uid="{B53D1241-B80E-4090-A4EA-27741BE087E0}"/>
    <cellStyle name="normální 2 15 3 3 4" xfId="1212" xr:uid="{00000000-0005-0000-0000-0000140D0000}"/>
    <cellStyle name="normální 2 15 3 3 4 2" xfId="1213" xr:uid="{00000000-0005-0000-0000-0000150D0000}"/>
    <cellStyle name="normální 2 15 3 3 4 2 2" xfId="4052" xr:uid="{00000000-0005-0000-0000-0000160D0000}"/>
    <cellStyle name="normální 2 15 3 3 4 2 2 2" xfId="8684" xr:uid="{A09248A6-3BB2-4180-B403-A51830EA891E}"/>
    <cellStyle name="normální 2 15 3 3 4 2 3" xfId="8767" xr:uid="{A8CD610D-2B77-48B4-B5DE-829DC7810784}"/>
    <cellStyle name="normální 2 15 3 3 4 3" xfId="1214" xr:uid="{00000000-0005-0000-0000-0000170D0000}"/>
    <cellStyle name="normální 2 15 3 3 4 3 2" xfId="4054" xr:uid="{00000000-0005-0000-0000-0000180D0000}"/>
    <cellStyle name="normální 2 15 3 3 4 3 2 2" xfId="8683" xr:uid="{D7ED3FA9-8F67-4B34-9892-848A98E66F52}"/>
    <cellStyle name="normální 2 15 3 3 4 3 3" xfId="4053" xr:uid="{00000000-0005-0000-0000-0000190D0000}"/>
    <cellStyle name="normální 2 15 3 3 4 3 4" xfId="10627" xr:uid="{C6B2FFCE-147B-4C27-BE67-6ADD9D5D6B78}"/>
    <cellStyle name="normální 2 15 3 3 4 4" xfId="10324" xr:uid="{A18D90E6-3F99-4EC7-840E-A3710A5F6C31}"/>
    <cellStyle name="normální 2 15 3 3 5" xfId="1215" xr:uid="{00000000-0005-0000-0000-00001A0D0000}"/>
    <cellStyle name="normální 2 15 3 3 5 2" xfId="1216" xr:uid="{00000000-0005-0000-0000-00001B0D0000}"/>
    <cellStyle name="normální 2 15 3 3 5 2 2" xfId="8682" xr:uid="{37CA02DA-97F9-4D41-AE44-F4EDA91CF555}"/>
    <cellStyle name="normální 2 15 3 3 5 3" xfId="8768" xr:uid="{7FF78703-3C83-4EF2-BAF9-0ED5ADD3A9C4}"/>
    <cellStyle name="normální 2 15 3 3 6" xfId="4055" xr:uid="{00000000-0005-0000-0000-00001C0D0000}"/>
    <cellStyle name="normální 2 15 3 3 6 2" xfId="4056" xr:uid="{00000000-0005-0000-0000-00001D0D0000}"/>
    <cellStyle name="normální 2 15 3 3 6 2 2" xfId="8681" xr:uid="{9F4C014A-B811-4E98-8EA7-E65A15FD5EF0}"/>
    <cellStyle name="normální 2 15 3 3 6 3" xfId="5033" xr:uid="{00000000-0005-0000-0000-00001E0D0000}"/>
    <cellStyle name="normální 2 15 3 3 6 4" xfId="10626" xr:uid="{D67ED335-50E3-40B6-BEDB-4F9AA282A81D}"/>
    <cellStyle name="normální 2 15 3 3 7" xfId="10322" xr:uid="{C9EF19A3-7842-4FAF-92F0-B005637B80F7}"/>
    <cellStyle name="normální 2 15 3 4" xfId="1217" xr:uid="{00000000-0005-0000-0000-00001F0D0000}"/>
    <cellStyle name="normální 2 15 3 4 2" xfId="4058" xr:uid="{00000000-0005-0000-0000-0000200D0000}"/>
    <cellStyle name="normální 2 15 3 4 2 2" xfId="5035" xr:uid="{00000000-0005-0000-0000-0000210D0000}"/>
    <cellStyle name="normální 2 15 3 4 2 3" xfId="5034" xr:uid="{00000000-0005-0000-0000-0000220D0000}"/>
    <cellStyle name="normální 2 15 3 4 3" xfId="4057" xr:uid="{00000000-0005-0000-0000-0000230D0000}"/>
    <cellStyle name="normální 2 15 3 4 4" xfId="10625" xr:uid="{90ABF723-DCF9-4994-AC77-056FB6353133}"/>
    <cellStyle name="normální 2 15 3 5" xfId="10321" xr:uid="{D092E10A-C014-4626-A974-B39C5792E9FF}"/>
    <cellStyle name="normální 2 15 4" xfId="1218" xr:uid="{00000000-0005-0000-0000-0000240D0000}"/>
    <cellStyle name="normální 2 15 4 2" xfId="4060" xr:uid="{00000000-0005-0000-0000-0000250D0000}"/>
    <cellStyle name="normální 2 15 4 2 2" xfId="5037" xr:uid="{00000000-0005-0000-0000-0000260D0000}"/>
    <cellStyle name="normální 2 15 4 2 3" xfId="5036" xr:uid="{00000000-0005-0000-0000-0000270D0000}"/>
    <cellStyle name="normální 2 15 4 3" xfId="4059" xr:uid="{00000000-0005-0000-0000-0000280D0000}"/>
    <cellStyle name="normální 2 15 4 4" xfId="10624" xr:uid="{0F6513BB-E41E-437F-9A3E-B86C4C78AEEC}"/>
    <cellStyle name="normální 2 15 5" xfId="10318" xr:uid="{7F94139E-CACF-4B26-985A-124EFCF234D6}"/>
    <cellStyle name="normální 2 16" xfId="1219" xr:uid="{00000000-0005-0000-0000-0000290D0000}"/>
    <cellStyle name="normální 2 16 2" xfId="1220" xr:uid="{00000000-0005-0000-0000-00002A0D0000}"/>
    <cellStyle name="normální 2 16 2 2" xfId="1221" xr:uid="{00000000-0005-0000-0000-00002B0D0000}"/>
    <cellStyle name="normální 2 16 2 2 2" xfId="8680" xr:uid="{823F6DDE-0DFD-44F4-ABE1-212BDD03222D}"/>
    <cellStyle name="normální 2 16 2 3" xfId="8769" xr:uid="{0A20613F-F3AF-4331-AA0A-FCB27E77590B}"/>
    <cellStyle name="normální 2 16 3" xfId="1222" xr:uid="{00000000-0005-0000-0000-00002C0D0000}"/>
    <cellStyle name="normální 2 16 3 2" xfId="4062" xr:uid="{00000000-0005-0000-0000-00002D0D0000}"/>
    <cellStyle name="normální 2 16 3 2 2" xfId="5040" xr:uid="{00000000-0005-0000-0000-00002E0D0000}"/>
    <cellStyle name="normální 2 16 3 2 3" xfId="5039" xr:uid="{00000000-0005-0000-0000-00002F0D0000}"/>
    <cellStyle name="normální 2 16 3 3" xfId="4061" xr:uid="{00000000-0005-0000-0000-0000300D0000}"/>
    <cellStyle name="normální 2 16 3 4" xfId="10623" xr:uid="{2BC456E7-4219-4719-A0E5-5CD64860A95A}"/>
    <cellStyle name="normální 2 16 4" xfId="10325" xr:uid="{7092976A-4AEE-4D07-BB28-5CF55ED261AA}"/>
    <cellStyle name="normální 2 17" xfId="1223" xr:uid="{00000000-0005-0000-0000-0000310D0000}"/>
    <cellStyle name="normální 2 17 2" xfId="1224" xr:uid="{00000000-0005-0000-0000-0000320D0000}"/>
    <cellStyle name="normální 2 17 2 2" xfId="1225" xr:uid="{00000000-0005-0000-0000-0000330D0000}"/>
    <cellStyle name="normální 2 17 2 2 2" xfId="8679" xr:uid="{9A1BC831-A4E9-4821-97E8-F2CFB1630592}"/>
    <cellStyle name="normální 2 17 2 3" xfId="8770" xr:uid="{A0C3EE30-6DB6-421E-B34C-185209F7A3EA}"/>
    <cellStyle name="normální 2 17 3" xfId="1226" xr:uid="{00000000-0005-0000-0000-0000340D0000}"/>
    <cellStyle name="normální 2 17 3 2" xfId="4066" xr:uid="{00000000-0005-0000-0000-0000350D0000}"/>
    <cellStyle name="normální 2 17 3 2 2" xfId="5042" xr:uid="{00000000-0005-0000-0000-0000360D0000}"/>
    <cellStyle name="normální 2 17 3 2 3" xfId="5041" xr:uid="{00000000-0005-0000-0000-0000370D0000}"/>
    <cellStyle name="normální 2 17 3 3" xfId="4065" xr:uid="{00000000-0005-0000-0000-0000380D0000}"/>
    <cellStyle name="normální 2 17 3 4" xfId="10622" xr:uid="{05F9CA97-C46C-4B94-A1E4-94A2456C1E99}"/>
    <cellStyle name="normální 2 17 4" xfId="10326" xr:uid="{3E10662B-1D78-416D-A5B4-354794250A22}"/>
    <cellStyle name="normální 2 18" xfId="1227" xr:uid="{00000000-0005-0000-0000-0000390D0000}"/>
    <cellStyle name="normální 2 18 2" xfId="1228" xr:uid="{00000000-0005-0000-0000-00003A0D0000}"/>
    <cellStyle name="normální 2 18 2 2" xfId="1229" xr:uid="{00000000-0005-0000-0000-00003B0D0000}"/>
    <cellStyle name="normální 2 18 2 2 2" xfId="8678" xr:uid="{43551BBE-67B9-4195-BF8E-F824169F551A}"/>
    <cellStyle name="normální 2 18 2 3" xfId="8771" xr:uid="{B20B30AB-6837-4ACD-8B59-1A3DD96FFE32}"/>
    <cellStyle name="normální 2 18 3" xfId="1230" xr:uid="{00000000-0005-0000-0000-00003C0D0000}"/>
    <cellStyle name="normální 2 18 3 2" xfId="4068" xr:uid="{00000000-0005-0000-0000-00003D0D0000}"/>
    <cellStyle name="normální 2 18 3 2 2" xfId="5043" xr:uid="{00000000-0005-0000-0000-00003E0D0000}"/>
    <cellStyle name="normální 2 18 3 2 3" xfId="5047" xr:uid="{00000000-0005-0000-0000-00003F0D0000}"/>
    <cellStyle name="normální 2 18 3 3" xfId="4067" xr:uid="{00000000-0005-0000-0000-0000400D0000}"/>
    <cellStyle name="normální 2 18 3 4" xfId="10621" xr:uid="{DEFAB2BC-E8F7-49EB-BF89-CE602D6FA437}"/>
    <cellStyle name="normální 2 18 4" xfId="10327" xr:uid="{EA218ED9-E3E5-438D-A05B-9B2B37F651B2}"/>
    <cellStyle name="normální 2 19" xfId="1231" xr:uid="{00000000-0005-0000-0000-0000410D0000}"/>
    <cellStyle name="normální 2 19 2" xfId="1232" xr:uid="{00000000-0005-0000-0000-0000420D0000}"/>
    <cellStyle name="normální 2 19 2 2" xfId="1233" xr:uid="{00000000-0005-0000-0000-0000430D0000}"/>
    <cellStyle name="normální 2 19 2 2 2" xfId="8677" xr:uid="{18C6D57E-80F5-43F0-8CFE-E255D577B79D}"/>
    <cellStyle name="normální 2 19 2 3" xfId="8772" xr:uid="{14A1BE7B-0518-4815-A70C-7B18580B2752}"/>
    <cellStyle name="normální 2 19 3" xfId="1234" xr:uid="{00000000-0005-0000-0000-0000440D0000}"/>
    <cellStyle name="normální 2 19 3 2" xfId="4070" xr:uid="{00000000-0005-0000-0000-0000450D0000}"/>
    <cellStyle name="normální 2 19 3 2 2" xfId="5044" xr:uid="{00000000-0005-0000-0000-0000460D0000}"/>
    <cellStyle name="normální 2 19 3 2 3" xfId="5046" xr:uid="{00000000-0005-0000-0000-0000470D0000}"/>
    <cellStyle name="normální 2 19 3 3" xfId="4069" xr:uid="{00000000-0005-0000-0000-0000480D0000}"/>
    <cellStyle name="normální 2 19 3 4" xfId="10620" xr:uid="{6A6714A6-45EE-493E-989A-05B70BF014F8}"/>
    <cellStyle name="normální 2 19 4" xfId="10328" xr:uid="{4A33832B-BF80-4F53-9CC0-0A16A7CE7537}"/>
    <cellStyle name="Normální 2 2" xfId="1235" xr:uid="{00000000-0005-0000-0000-0000490D0000}"/>
    <cellStyle name="Normální 2 2 10" xfId="4722" xr:uid="{00000000-0005-0000-0000-00004A0D0000}"/>
    <cellStyle name="Normální 2 2 10 2" xfId="5802" xr:uid="{00000000-0005-0000-0000-00004B0D0000}"/>
    <cellStyle name="Normální 2 2 10 2 2" xfId="11623" xr:uid="{EB697EE2-F0F7-48B9-B7B9-4AA6800F6F3D}"/>
    <cellStyle name="Normální 2 2 10 2 2 2" xfId="14115" xr:uid="{50833C38-45B6-4C11-8F28-0B39C4842730}"/>
    <cellStyle name="Normální 2 2 10 2 3" xfId="12992" xr:uid="{57499CF5-2DD3-419C-9D9F-29222EB985AF}"/>
    <cellStyle name="Normální 2 2 10 2 4" xfId="10086" xr:uid="{47831BC8-B548-4DCD-A2B3-03C55B26B6C5}"/>
    <cellStyle name="Normální 2 2 10 3" xfId="6454" xr:uid="{00000000-0005-0000-0000-00004C0D0000}"/>
    <cellStyle name="Normální 2 2 10 3 2" xfId="11870" xr:uid="{8810ACB1-2246-42D0-8037-EF1548698A68}"/>
    <cellStyle name="Normální 2 2 10 3 2 2" xfId="14362" xr:uid="{3E37705F-58BC-4914-A1BC-0B7722AAF1DB}"/>
    <cellStyle name="Normální 2 2 10 3 3" xfId="13239" xr:uid="{F1801A2F-D03F-458F-8F2B-B8872B425E1E}"/>
    <cellStyle name="Normální 2 2 10 3 4" xfId="10733" xr:uid="{DD002A71-0A3D-40C2-8B6C-C3C2EAAA8359}"/>
    <cellStyle name="Normální 2 2 10 4" xfId="7106" xr:uid="{00000000-0005-0000-0000-00004D0D0000}"/>
    <cellStyle name="Normální 2 2 10 4 2" xfId="13882" xr:uid="{042AB088-6E1A-4AC1-AF7D-7F3E149E0A02}"/>
    <cellStyle name="Normální 2 2 10 4 3" xfId="11390" xr:uid="{D10B0022-FEAC-4529-80B1-A264ED6B227D}"/>
    <cellStyle name="Normální 2 2 10 5" xfId="12759" xr:uid="{8AEDCE16-ECAC-41BF-A96A-63E0B9BB243C}"/>
    <cellStyle name="Normální 2 2 10 6" xfId="8224" xr:uid="{F3709356-3DE6-4CDD-97FE-C7B7D9306648}"/>
    <cellStyle name="Normální 2 2 11" xfId="4815" xr:uid="{00000000-0005-0000-0000-00004E0D0000}"/>
    <cellStyle name="Normální 2 2 11 2" xfId="5888" xr:uid="{00000000-0005-0000-0000-00004F0D0000}"/>
    <cellStyle name="Normální 2 2 11 2 2" xfId="11709" xr:uid="{512B4A5B-6689-4659-AA4F-370F5518CADC}"/>
    <cellStyle name="Normální 2 2 11 2 2 2" xfId="14201" xr:uid="{DF1BFAAB-E22E-41B4-8664-BFAF5BC0F07B}"/>
    <cellStyle name="Normální 2 2 11 2 3" xfId="13078" xr:uid="{64C40019-59BC-4F1D-8422-3D24DD6906B6}"/>
    <cellStyle name="Normální 2 2 11 2 4" xfId="10178" xr:uid="{6513A191-F53D-42A1-A75C-0C19AF537FC2}"/>
    <cellStyle name="Normální 2 2 11 3" xfId="6540" xr:uid="{00000000-0005-0000-0000-0000500D0000}"/>
    <cellStyle name="Normální 2 2 11 3 2" xfId="11956" xr:uid="{12E16E84-E797-4EB2-B0E1-B98A05947CF7}"/>
    <cellStyle name="Normální 2 2 11 3 2 2" xfId="14448" xr:uid="{25E90239-F1E1-42FF-A6ED-1AB3F760030E}"/>
    <cellStyle name="Normální 2 2 11 3 3" xfId="13325" xr:uid="{52CF4439-F7BD-4E6B-9E77-049A358912D3}"/>
    <cellStyle name="Normální 2 2 11 3 4" xfId="10826" xr:uid="{3D4DA8D9-555A-40AD-B30A-0FB3B960D6FA}"/>
    <cellStyle name="Normální 2 2 11 4" xfId="7192" xr:uid="{00000000-0005-0000-0000-0000510D0000}"/>
    <cellStyle name="Normální 2 2 11 4 2" xfId="13952" xr:uid="{B23FB3DA-2172-42C0-80CE-6D1AC8C908E0}"/>
    <cellStyle name="Normální 2 2 11 4 3" xfId="11460" xr:uid="{BD8FC187-EB7A-4317-BB30-EEF050984F2C}"/>
    <cellStyle name="Normální 2 2 11 5" xfId="12829" xr:uid="{DE38E91D-E088-43FC-B5B9-FAD897F9A0A2}"/>
    <cellStyle name="Normální 2 2 11 6" xfId="8294" xr:uid="{DF5591DF-7A9D-4AE3-9074-7280701DC933}"/>
    <cellStyle name="Normální 2 2 12" xfId="5197" xr:uid="{00000000-0005-0000-0000-0000520D0000}"/>
    <cellStyle name="Normální 2 2 12 2" xfId="6070" xr:uid="{00000000-0005-0000-0000-0000530D0000}"/>
    <cellStyle name="Normální 2 2 12 2 2" xfId="14034" xr:uid="{096E4C2A-D6BF-40AA-A2AB-762915F6DA33}"/>
    <cellStyle name="Normální 2 2 12 2 3" xfId="11542" xr:uid="{6121581E-DA93-4B6C-9C95-65C8C451FFD0}"/>
    <cellStyle name="Normální 2 2 12 3" xfId="6722" xr:uid="{00000000-0005-0000-0000-0000540D0000}"/>
    <cellStyle name="Normální 2 2 12 3 2" xfId="12911" xr:uid="{EB0171F9-7B93-4F5D-8A02-5FF3050C61EC}"/>
    <cellStyle name="Normální 2 2 12 4" xfId="7374" xr:uid="{00000000-0005-0000-0000-0000550D0000}"/>
    <cellStyle name="Normální 2 2 12 5" xfId="8773" xr:uid="{9C4263D5-3CF1-4687-B71A-78DEE9E12119}"/>
    <cellStyle name="Normální 2 2 13" xfId="5276" xr:uid="{00000000-0005-0000-0000-0000560D0000}"/>
    <cellStyle name="Normální 2 2 13 2" xfId="6130" xr:uid="{00000000-0005-0000-0000-0000570D0000}"/>
    <cellStyle name="Normální 2 2 13 2 2" xfId="14283" xr:uid="{17318CDE-021D-43A7-A324-C693876D25B1}"/>
    <cellStyle name="Normální 2 2 13 2 3" xfId="11791" xr:uid="{C719862F-D68E-4298-BE02-DC6699792715}"/>
    <cellStyle name="Normální 2 2 13 3" xfId="6782" xr:uid="{00000000-0005-0000-0000-0000580D0000}"/>
    <cellStyle name="Normální 2 2 13 3 2" xfId="13160" xr:uid="{7FF887FB-CAEA-4FC2-AC07-3D95F72B6D42}"/>
    <cellStyle name="Normální 2 2 13 4" xfId="7434" xr:uid="{00000000-0005-0000-0000-0000590D0000}"/>
    <cellStyle name="Normální 2 2 13 5" xfId="10330" xr:uid="{46170C2E-253B-4D08-873B-073C9427DF45}"/>
    <cellStyle name="Normální 2 2 14" xfId="5481" xr:uid="{00000000-0005-0000-0000-00005A0D0000}"/>
    <cellStyle name="Normální 2 2 14 2" xfId="6196" xr:uid="{00000000-0005-0000-0000-00005B0D0000}"/>
    <cellStyle name="Normální 2 2 14 2 2" xfId="14529" xr:uid="{B715A086-D11A-414B-B63F-DD05CF4CE971}"/>
    <cellStyle name="Normální 2 2 14 2 3" xfId="12037" xr:uid="{B66BC66D-1F27-45CF-ABE7-763A9C649C4D}"/>
    <cellStyle name="Normální 2 2 14 3" xfId="6848" xr:uid="{00000000-0005-0000-0000-00005C0D0000}"/>
    <cellStyle name="Normální 2 2 14 3 2" xfId="13406" xr:uid="{E39897FD-FA77-4FEF-87C3-4849CEBB2AC8}"/>
    <cellStyle name="Normální 2 2 14 4" xfId="7500" xr:uid="{00000000-0005-0000-0000-00005D0D0000}"/>
    <cellStyle name="Normální 2 2 14 5" xfId="10913" xr:uid="{73D6FF7F-44BE-4063-936F-E70A0158304F}"/>
    <cellStyle name="Normální 2 2 15" xfId="5620" xr:uid="{00000000-0005-0000-0000-00005E0D0000}"/>
    <cellStyle name="Normální 2 2 15 2" xfId="6277" xr:uid="{00000000-0005-0000-0000-00005F0D0000}"/>
    <cellStyle name="Normální 2 2 15 2 2" xfId="13658" xr:uid="{E4B5DC81-4712-41ED-8B50-D0374D5CDCE6}"/>
    <cellStyle name="Normální 2 2 15 3" xfId="6929" xr:uid="{00000000-0005-0000-0000-0000600D0000}"/>
    <cellStyle name="Normální 2 2 15 4" xfId="7581" xr:uid="{00000000-0005-0000-0000-0000610D0000}"/>
    <cellStyle name="Normální 2 2 15 5" xfId="11166" xr:uid="{A9059466-D06F-44F1-8BDB-4405E3C026FC}"/>
    <cellStyle name="Normální 2 2 16" xfId="5712" xr:uid="{00000000-0005-0000-0000-0000620D0000}"/>
    <cellStyle name="Normální 2 2 16 2" xfId="12535" xr:uid="{807ABCE1-6C92-42A4-9F5B-ACA618D65E2B}"/>
    <cellStyle name="Normální 2 2 16 3" xfId="7974" xr:uid="{825F4C9A-C3D1-481E-863A-9D4D939D06CC}"/>
    <cellStyle name="Normální 2 2 17" xfId="6368" xr:uid="{00000000-0005-0000-0000-0000630D0000}"/>
    <cellStyle name="Normální 2 2 17 2" xfId="12295" xr:uid="{72FF5151-EBB1-41BD-BA15-83819CFD65B7}"/>
    <cellStyle name="Normální 2 2 18" xfId="7020" xr:uid="{00000000-0005-0000-0000-0000640D0000}"/>
    <cellStyle name="Normální 2 2 19" xfId="7706" xr:uid="{18324D36-09DB-4AED-840E-315328B275FB}"/>
    <cellStyle name="normální 2 2 2" xfId="1236" xr:uid="{00000000-0005-0000-0000-0000650D0000}"/>
    <cellStyle name="normální 2 2 2 2" xfId="1237" xr:uid="{00000000-0005-0000-0000-0000660D0000}"/>
    <cellStyle name="normální 2 2 2 2 2" xfId="1238" xr:uid="{00000000-0005-0000-0000-0000670D0000}"/>
    <cellStyle name="normální 2 2 2 2 2 2" xfId="8676" xr:uid="{D721EED2-AD6E-4231-AF4D-910922F3DF49}"/>
    <cellStyle name="normální 2 2 2 2 3" xfId="8775" xr:uid="{23690EC4-AB0F-46DD-9AB4-F11CFD78F3C8}"/>
    <cellStyle name="normální 2 2 2 3" xfId="1239" xr:uid="{00000000-0005-0000-0000-0000680D0000}"/>
    <cellStyle name="normální 2 2 2 3 2" xfId="8675" xr:uid="{CB677A85-4573-47D3-9295-0BEDC17579BF}"/>
    <cellStyle name="normální 2 2 2 4" xfId="8774" xr:uid="{6C9D85B0-362C-4841-9D46-BDC3D6B7DB61}"/>
    <cellStyle name="Normální 2 2 3" xfId="4710" xr:uid="{00000000-0005-0000-0000-0000690D0000}"/>
    <cellStyle name="Normální 2 2 3 2" xfId="5801" xr:uid="{00000000-0005-0000-0000-00006A0D0000}"/>
    <cellStyle name="Normální 2 2 3 2 2" xfId="11622" xr:uid="{72E2FDA4-881A-41CA-8FF2-90D274F02423}"/>
    <cellStyle name="Normální 2 2 3 2 2 2" xfId="14114" xr:uid="{8BB80604-36E8-4F5F-8ACA-EDBD99D66FE3}"/>
    <cellStyle name="Normální 2 2 3 2 3" xfId="12991" xr:uid="{3860198B-D8C2-462E-9530-C949E4903EB3}"/>
    <cellStyle name="Normální 2 2 3 2 4" xfId="10075" xr:uid="{4194E64B-3D90-40F5-AF97-D71DAE5E7EE7}"/>
    <cellStyle name="Normální 2 2 3 3" xfId="6453" xr:uid="{00000000-0005-0000-0000-00006B0D0000}"/>
    <cellStyle name="Normální 2 2 3 3 2" xfId="11869" xr:uid="{D705219A-71EC-480B-9C16-D51587549063}"/>
    <cellStyle name="Normální 2 2 3 3 2 2" xfId="14361" xr:uid="{1BE77A64-5404-42CD-A15B-AA68D70F1D53}"/>
    <cellStyle name="Normální 2 2 3 3 3" xfId="13238" xr:uid="{CD32BDDB-B486-447C-A410-CE94C4CF2B80}"/>
    <cellStyle name="Normální 2 2 3 3 4" xfId="10721" xr:uid="{6350C9BE-A72F-430D-ABBA-78C2BF01F568}"/>
    <cellStyle name="Normální 2 2 3 4" xfId="7105" xr:uid="{00000000-0005-0000-0000-00006C0D0000}"/>
    <cellStyle name="Normální 2 2 3 4 2" xfId="12098" xr:uid="{29046AF6-60B3-46EB-98CD-373B1F3077F6}"/>
    <cellStyle name="Normální 2 2 3 4 2 2" xfId="14590" xr:uid="{C443AD69-8A73-4437-B63D-89642A7E297F}"/>
    <cellStyle name="Normální 2 2 3 4 3" xfId="13467" xr:uid="{F489727C-6960-4ACD-AFBC-9F3EC91A3B97}"/>
    <cellStyle name="Normální 2 2 3 4 4" xfId="10975" xr:uid="{7462E41E-1ABC-4D96-9A3C-186ED80E1283}"/>
    <cellStyle name="Normální 2 2 3 5" xfId="11227" xr:uid="{C41FDBB0-C871-4C6E-B764-D8244D5A8873}"/>
    <cellStyle name="Normální 2 2 3 5 2" xfId="13719" xr:uid="{DD81B6A9-A9B2-4FD0-A4DB-105ACB0E3D81}"/>
    <cellStyle name="Normální 2 2 3 6" xfId="8061" xr:uid="{46DEE18D-1744-449A-855D-C79D050EF859}"/>
    <cellStyle name="Normální 2 2 3 6 2" xfId="12596" xr:uid="{B9D4A3DD-73C0-47DF-97BE-0F932AB43ADD}"/>
    <cellStyle name="Normální 2 2 3 7" xfId="12356" xr:uid="{6D2B737E-76BD-47F8-8893-DA73EC69CC11}"/>
    <cellStyle name="Normální 2 2 3 8" xfId="7769" xr:uid="{974C7DB6-A3D7-413C-91D7-B1143BDC1F26}"/>
    <cellStyle name="Normální 2 2 4" xfId="4746" xr:uid="{00000000-0005-0000-0000-00006D0D0000}"/>
    <cellStyle name="Normální 2 2 4 2" xfId="5820" xr:uid="{00000000-0005-0000-0000-00006E0D0000}"/>
    <cellStyle name="Normální 2 2 4 2 2" xfId="11641" xr:uid="{613B75A0-E137-4CFD-884A-A323E0B92042}"/>
    <cellStyle name="Normální 2 2 4 2 2 2" xfId="14133" xr:uid="{3BDFD272-F107-43C4-A4AF-A12BA98E1F88}"/>
    <cellStyle name="Normální 2 2 4 2 3" xfId="13010" xr:uid="{3721E2DE-0664-4740-B443-1A04B8E31645}"/>
    <cellStyle name="Normální 2 2 4 2 4" xfId="10110" xr:uid="{CE835676-EC77-45DE-BFD3-7E850F6D4552}"/>
    <cellStyle name="Normální 2 2 4 3" xfId="6472" xr:uid="{00000000-0005-0000-0000-00006F0D0000}"/>
    <cellStyle name="Normální 2 2 4 3 2" xfId="11888" xr:uid="{73487689-79C4-4B7D-8340-B03062B66DFE}"/>
    <cellStyle name="Normální 2 2 4 3 2 2" xfId="14380" xr:uid="{2D31A2E1-CE27-4739-94B3-6E29426EA972}"/>
    <cellStyle name="Normální 2 2 4 3 3" xfId="13257" xr:uid="{61D16E55-6CAF-4FE6-A438-08F64FACEF39}"/>
    <cellStyle name="Normální 2 2 4 3 4" xfId="10757" xr:uid="{1DF7D388-B36F-4EE9-89F7-2B2A693A9EA1}"/>
    <cellStyle name="Normální 2 2 4 4" xfId="7124" xr:uid="{00000000-0005-0000-0000-0000700D0000}"/>
    <cellStyle name="Normální 2 2 4 4 2" xfId="12167" xr:uid="{344C732C-80E5-4CB0-903E-E1574F218CCA}"/>
    <cellStyle name="Normální 2 2 4 4 2 2" xfId="14659" xr:uid="{4C4E5164-F321-409C-A196-E9D6A6936666}"/>
    <cellStyle name="Normální 2 2 4 4 3" xfId="13536" xr:uid="{F8F4FB2E-8824-4DCF-8D70-2E033A7F61BC}"/>
    <cellStyle name="Normální 2 2 4 4 4" xfId="11044" xr:uid="{CD9B5837-7F69-4110-A00C-B992792FDA83}"/>
    <cellStyle name="Normální 2 2 4 5" xfId="11296" xr:uid="{CFD7C732-A261-4D27-9959-52637F8C8434}"/>
    <cellStyle name="Normální 2 2 4 5 2" xfId="13788" xr:uid="{66BA9476-3FE3-43D0-98BE-7980DDAC381B}"/>
    <cellStyle name="Normální 2 2 4 6" xfId="8130" xr:uid="{094C29E4-E725-4042-BBC6-7E8077361BAB}"/>
    <cellStyle name="Normální 2 2 4 6 2" xfId="12665" xr:uid="{C51472BA-A278-4BF9-96AE-7F64ED328573}"/>
    <cellStyle name="Normální 2 2 4 7" xfId="12425" xr:uid="{7E8D469F-3EFB-4E00-A470-2CE281DC0C44}"/>
    <cellStyle name="Normální 2 2 4 8" xfId="7838" xr:uid="{C4B1A544-B5CE-4F8E-A911-F3D5FEF0AF29}"/>
    <cellStyle name="Normální 2 2 5" xfId="4701" xr:uid="{00000000-0005-0000-0000-0000710D0000}"/>
    <cellStyle name="Normální 2 2 5 2" xfId="5800" xr:uid="{00000000-0005-0000-0000-0000720D0000}"/>
    <cellStyle name="Normální 2 2 5 2 2" xfId="11621" xr:uid="{4E4BAB46-1A00-4391-9A11-32ECD58FC4EF}"/>
    <cellStyle name="Normální 2 2 5 2 2 2" xfId="14113" xr:uid="{C8E2AD33-1F93-4F7D-9675-C789ACF006B2}"/>
    <cellStyle name="Normální 2 2 5 2 3" xfId="12990" xr:uid="{17721C59-1366-4329-BD05-F59F92BDEE36}"/>
    <cellStyle name="Normální 2 2 5 2 4" xfId="10067" xr:uid="{7AA4E653-0B8E-4B7B-B41F-6BF6D7627240}"/>
    <cellStyle name="Normální 2 2 5 3" xfId="6452" xr:uid="{00000000-0005-0000-0000-0000730D0000}"/>
    <cellStyle name="Normální 2 2 5 3 2" xfId="11868" xr:uid="{056D131D-A17F-48B4-AC6D-F354B8A70B7C}"/>
    <cellStyle name="Normální 2 2 5 3 2 2" xfId="14360" xr:uid="{A5DD1BB1-D444-498A-BE2E-C461DF44B3CF}"/>
    <cellStyle name="Normální 2 2 5 3 3" xfId="13237" xr:uid="{5FCF451A-F827-4B0C-A7E2-FCF8D715AC98}"/>
    <cellStyle name="Normální 2 2 5 3 4" xfId="10712" xr:uid="{A83CEBB4-39A2-42BF-8593-E277DF0CA719}"/>
    <cellStyle name="Normální 2 2 5 4" xfId="7104" xr:uid="{00000000-0005-0000-0000-0000740D0000}"/>
    <cellStyle name="Normální 2 2 5 4 2" xfId="13869" xr:uid="{AA2BF2FA-7664-4CDF-B47E-67F4697FE52A}"/>
    <cellStyle name="Normální 2 2 5 4 3" xfId="11377" xr:uid="{01C129FB-454A-48B5-85FE-DB6F22E01063}"/>
    <cellStyle name="Normální 2 2 5 5" xfId="12746" xr:uid="{7CC3918A-7B6B-417A-BABF-7776391A3569}"/>
    <cellStyle name="Normální 2 2 5 6" xfId="8211" xr:uid="{5400CFCB-064F-4B69-997A-120FB9A20332}"/>
    <cellStyle name="Normální 2 2 6" xfId="4747" xr:uid="{00000000-0005-0000-0000-0000750D0000}"/>
    <cellStyle name="Normální 2 2 6 2" xfId="5821" xr:uid="{00000000-0005-0000-0000-0000760D0000}"/>
    <cellStyle name="Normální 2 2 6 2 2" xfId="11642" xr:uid="{CE6E538A-8F46-4E44-8DEB-33F597DA4857}"/>
    <cellStyle name="Normální 2 2 6 2 2 2" xfId="14134" xr:uid="{28FDFABE-150E-4C6D-9705-A75DF24980ED}"/>
    <cellStyle name="Normální 2 2 6 2 3" xfId="13011" xr:uid="{DD4641C1-37BE-43AC-AEDC-CA4727E13A70}"/>
    <cellStyle name="Normální 2 2 6 2 4" xfId="10111" xr:uid="{3B08FDC0-F64E-40F2-BA9B-2464B61F3149}"/>
    <cellStyle name="Normální 2 2 6 3" xfId="6473" xr:uid="{00000000-0005-0000-0000-0000770D0000}"/>
    <cellStyle name="Normální 2 2 6 3 2" xfId="11889" xr:uid="{C4FC5F5F-51AA-4CF0-8CEC-C02E4C5B4ADE}"/>
    <cellStyle name="Normální 2 2 6 3 2 2" xfId="14381" xr:uid="{2A72B1F6-ABEA-48D6-A9BD-6EF86A3458C0}"/>
    <cellStyle name="Normální 2 2 6 3 3" xfId="13258" xr:uid="{57DBC390-3787-459C-958E-0C664EF63B0C}"/>
    <cellStyle name="Normální 2 2 6 3 4" xfId="10758" xr:uid="{1642D640-3943-4156-80D8-414C44FCEDCC}"/>
    <cellStyle name="Normální 2 2 6 4" xfId="7125" xr:uid="{00000000-0005-0000-0000-0000780D0000}"/>
    <cellStyle name="Normální 2 2 6 4 2" xfId="13880" xr:uid="{E2146DB4-4CC3-440D-8A2C-B23447546AC6}"/>
    <cellStyle name="Normální 2 2 6 4 3" xfId="11388" xr:uid="{1D28811E-4972-4151-AA16-930FCB3FDED5}"/>
    <cellStyle name="Normální 2 2 6 5" xfId="12757" xr:uid="{BFC50257-18C8-4FE4-A6A0-F019BC8F95BE}"/>
    <cellStyle name="Normální 2 2 6 6" xfId="8222" xr:uid="{023D43BE-32AC-42BE-96AE-FA76C75274D0}"/>
    <cellStyle name="Normální 2 2 7" xfId="4700" xr:uid="{00000000-0005-0000-0000-0000790D0000}"/>
    <cellStyle name="Normální 2 2 7 2" xfId="5799" xr:uid="{00000000-0005-0000-0000-00007A0D0000}"/>
    <cellStyle name="Normální 2 2 7 2 2" xfId="11620" xr:uid="{99E0353F-F969-44C7-89E4-70DE096B89C1}"/>
    <cellStyle name="Normální 2 2 7 2 2 2" xfId="14112" xr:uid="{87D46A98-8415-4815-A7CA-AA69DF816906}"/>
    <cellStyle name="Normální 2 2 7 2 3" xfId="12989" xr:uid="{1DE93AD1-C2B7-4948-84F3-8121C5D5250A}"/>
    <cellStyle name="Normální 2 2 7 2 4" xfId="10066" xr:uid="{6519FB7F-2DF1-4666-A53C-B884034B7A50}"/>
    <cellStyle name="Normální 2 2 7 3" xfId="6451" xr:uid="{00000000-0005-0000-0000-00007B0D0000}"/>
    <cellStyle name="Normální 2 2 7 3 2" xfId="11867" xr:uid="{71CCC18E-093B-4575-B640-3C3DB7F74B43}"/>
    <cellStyle name="Normální 2 2 7 3 2 2" xfId="14359" xr:uid="{F91BE94E-CEE7-4C38-83F5-921582861724}"/>
    <cellStyle name="Normální 2 2 7 3 3" xfId="13236" xr:uid="{E4AC8FBA-29D0-4E7A-9820-9C54DBAE367B}"/>
    <cellStyle name="Normální 2 2 7 3 4" xfId="10711" xr:uid="{4328D59D-C60B-4904-961D-DF6656811C03}"/>
    <cellStyle name="Normální 2 2 7 4" xfId="7103" xr:uid="{00000000-0005-0000-0000-00007C0D0000}"/>
    <cellStyle name="Normální 2 2 7 4 2" xfId="13868" xr:uid="{9DF0B9F7-75CA-4A51-A488-92791DC9662A}"/>
    <cellStyle name="Normální 2 2 7 4 3" xfId="11376" xr:uid="{6AEA4452-B11B-49CE-9BD9-2E9259E4401A}"/>
    <cellStyle name="Normální 2 2 7 5" xfId="12745" xr:uid="{AB5E6675-311D-4C98-BEE3-561C333B6D0B}"/>
    <cellStyle name="Normální 2 2 7 6" xfId="8210" xr:uid="{913492E3-0255-4BC9-AD0F-3A9D123DF20B}"/>
    <cellStyle name="Normální 2 2 8" xfId="4748" xr:uid="{00000000-0005-0000-0000-00007D0D0000}"/>
    <cellStyle name="Normální 2 2 8 2" xfId="5822" xr:uid="{00000000-0005-0000-0000-00007E0D0000}"/>
    <cellStyle name="Normální 2 2 8 2 2" xfId="11643" xr:uid="{96314BC9-40B1-409E-9218-3246D953F90A}"/>
    <cellStyle name="Normální 2 2 8 2 2 2" xfId="14135" xr:uid="{0465ED2E-30E7-4AD0-8D0A-4EF99560E65A}"/>
    <cellStyle name="Normální 2 2 8 2 3" xfId="13012" xr:uid="{2EFDBFD1-EE79-497F-80F7-A98779AC33AB}"/>
    <cellStyle name="Normální 2 2 8 2 4" xfId="10112" xr:uid="{C03DCBAB-E86D-4D0C-AF3B-A55317B25903}"/>
    <cellStyle name="Normální 2 2 8 3" xfId="6474" xr:uid="{00000000-0005-0000-0000-00007F0D0000}"/>
    <cellStyle name="Normální 2 2 8 3 2" xfId="11890" xr:uid="{CEB7E398-006B-44A5-B544-D43A715CA01A}"/>
    <cellStyle name="Normální 2 2 8 3 2 2" xfId="14382" xr:uid="{64AC5A20-C8FF-4572-88F9-3D71A57889B4}"/>
    <cellStyle name="Normální 2 2 8 3 3" xfId="13259" xr:uid="{C73BC2D6-9607-4F60-B3B2-20FA4D581829}"/>
    <cellStyle name="Normální 2 2 8 3 4" xfId="10759" xr:uid="{4AB8C1F8-AE25-4424-9C15-936D74456BA2}"/>
    <cellStyle name="Normální 2 2 8 4" xfId="7126" xr:uid="{00000000-0005-0000-0000-0000800D0000}"/>
    <cellStyle name="Normální 2 2 8 4 2" xfId="13881" xr:uid="{082FCC6E-5CCD-4C2A-A812-23BF1E545956}"/>
    <cellStyle name="Normální 2 2 8 4 3" xfId="11389" xr:uid="{C5A01662-920B-41DB-A046-15DDF7457E7B}"/>
    <cellStyle name="Normální 2 2 8 5" xfId="12758" xr:uid="{4205F7F5-267C-476E-91AB-21CBB789D31E}"/>
    <cellStyle name="Normální 2 2 8 6" xfId="8223" xr:uid="{4D1B8B2D-C847-4DC5-840A-399B8F04919E}"/>
    <cellStyle name="Normální 2 2 9" xfId="4698" xr:uid="{00000000-0005-0000-0000-0000810D0000}"/>
    <cellStyle name="Normální 2 2 9 2" xfId="5798" xr:uid="{00000000-0005-0000-0000-0000820D0000}"/>
    <cellStyle name="Normální 2 2 9 2 2" xfId="11619" xr:uid="{F004F62D-E72B-4AFF-AADA-D9BC85FC7794}"/>
    <cellStyle name="Normální 2 2 9 2 2 2" xfId="14111" xr:uid="{278ED134-03AC-45DD-974C-131DB43523E1}"/>
    <cellStyle name="Normální 2 2 9 2 3" xfId="12988" xr:uid="{0E84C8B0-D6E6-47A1-9FB0-F6F7F4B97D21}"/>
    <cellStyle name="Normální 2 2 9 2 4" xfId="10064" xr:uid="{C2B7A90D-C39C-4973-8B9D-C3B81C1CEB32}"/>
    <cellStyle name="Normální 2 2 9 3" xfId="6450" xr:uid="{00000000-0005-0000-0000-0000830D0000}"/>
    <cellStyle name="Normální 2 2 9 3 2" xfId="11866" xr:uid="{B645F2D0-F71B-404C-A63B-91DC7AA71324}"/>
    <cellStyle name="Normální 2 2 9 3 2 2" xfId="14358" xr:uid="{FBA65448-9340-4FBC-8B09-933E1B7E30D0}"/>
    <cellStyle name="Normální 2 2 9 3 3" xfId="13235" xr:uid="{F043CCA8-6C6C-4EC6-9ED6-73CEC1150EFE}"/>
    <cellStyle name="Normální 2 2 9 3 4" xfId="10709" xr:uid="{CF19C6FA-54A9-4BF0-8997-B0D53D8D03A0}"/>
    <cellStyle name="Normální 2 2 9 4" xfId="7102" xr:uid="{00000000-0005-0000-0000-0000840D0000}"/>
    <cellStyle name="Normální 2 2 9 4 2" xfId="13867" xr:uid="{2B86B8D5-5F23-48D9-93BC-D752AED8A3FC}"/>
    <cellStyle name="Normální 2 2 9 4 3" xfId="11375" xr:uid="{AAE4CD54-5613-455D-AA59-8E8106EA4C1D}"/>
    <cellStyle name="Normální 2 2 9 5" xfId="12744" xr:uid="{D31BC302-4137-47EB-BBB4-442D726AD0B0}"/>
    <cellStyle name="Normální 2 2 9 6" xfId="8209" xr:uid="{4143C06B-CA61-4C0B-BAAE-9CA7094E6049}"/>
    <cellStyle name="normální 2 20" xfId="1240" xr:uid="{00000000-0005-0000-0000-0000850D0000}"/>
    <cellStyle name="Normální 2 20 10" xfId="1241" xr:uid="{00000000-0005-0000-0000-0000860D0000}"/>
    <cellStyle name="normální 2 20 100" xfId="1242" xr:uid="{00000000-0005-0000-0000-0000870D0000}"/>
    <cellStyle name="normální 2 20 100 2" xfId="1243" xr:uid="{00000000-0005-0000-0000-0000880D0000}"/>
    <cellStyle name="normální 2 20 100 2 2" xfId="8674" xr:uid="{6CD55CAE-D5D0-4606-A0DD-8A67EA27C05E}"/>
    <cellStyle name="normální 2 20 100 3" xfId="8776" xr:uid="{70077A1E-681B-4002-8A43-E7C87CC46127}"/>
    <cellStyle name="normální 2 20 101" xfId="1244" xr:uid="{00000000-0005-0000-0000-0000890D0000}"/>
    <cellStyle name="normální 2 20 101 2" xfId="1245" xr:uid="{00000000-0005-0000-0000-00008A0D0000}"/>
    <cellStyle name="normální 2 20 101 2 2" xfId="8673" xr:uid="{45B63BE4-AD94-4120-A073-5955616CCDAB}"/>
    <cellStyle name="normální 2 20 101 3" xfId="8777" xr:uid="{5DE91513-B17E-42E0-973B-A942A1438F7C}"/>
    <cellStyle name="normální 2 20 102" xfId="1246" xr:uid="{00000000-0005-0000-0000-00008B0D0000}"/>
    <cellStyle name="normální 2 20 102 2" xfId="1247" xr:uid="{00000000-0005-0000-0000-00008C0D0000}"/>
    <cellStyle name="normální 2 20 102 2 2" xfId="8672" xr:uid="{BDFCDAB8-C64B-4DA6-93EC-F775ABD8F5F9}"/>
    <cellStyle name="normální 2 20 102 3" xfId="8778" xr:uid="{35EE3FD3-A5BE-43DD-B0B3-C098CC23C24C}"/>
    <cellStyle name="normální 2 20 103" xfId="1248" xr:uid="{00000000-0005-0000-0000-00008D0D0000}"/>
    <cellStyle name="normální 2 20 103 2" xfId="1249" xr:uid="{00000000-0005-0000-0000-00008E0D0000}"/>
    <cellStyle name="normální 2 20 103 2 2" xfId="1250" xr:uid="{00000000-0005-0000-0000-00008F0D0000}"/>
    <cellStyle name="normální 2 20 103 2 2 2" xfId="8671" xr:uid="{45C76DF4-116B-4784-BA1A-BB6478CDF0DD}"/>
    <cellStyle name="normální 2 20 103 2 3" xfId="8779" xr:uid="{E9F8138F-2AEF-4E17-AE1A-77996A875CA6}"/>
    <cellStyle name="normální 2 20 103 3" xfId="1251" xr:uid="{00000000-0005-0000-0000-0000900D0000}"/>
    <cellStyle name="normální 2 20 103 3 2" xfId="4075" xr:uid="{00000000-0005-0000-0000-0000910D0000}"/>
    <cellStyle name="normální 2 20 103 3 2 2" xfId="8670" xr:uid="{5616F81D-635A-46CC-B525-96BC58E9E427}"/>
    <cellStyle name="normální 2 20 103 3 3" xfId="4074" xr:uid="{00000000-0005-0000-0000-0000920D0000}"/>
    <cellStyle name="normální 2 20 103 3 4" xfId="10619" xr:uid="{3EEADE30-B9E5-4747-ADB4-8F03CA2C91C5}"/>
    <cellStyle name="normální 2 20 103 4" xfId="10331" xr:uid="{92CEAE76-74C1-4C2F-B903-987D0FCA95B0}"/>
    <cellStyle name="normální 2 20 104" xfId="1252" xr:uid="{00000000-0005-0000-0000-0000930D0000}"/>
    <cellStyle name="normální 2 20 104 2" xfId="1253" xr:uid="{00000000-0005-0000-0000-0000940D0000}"/>
    <cellStyle name="normální 2 20 104 2 2" xfId="8669" xr:uid="{03C08852-C02A-4197-A326-D5FC462A5A8F}"/>
    <cellStyle name="normální 2 20 104 3" xfId="8780" xr:uid="{BAEAFE9D-9702-408C-912B-A2B6938D6F27}"/>
    <cellStyle name="normální 2 20 105" xfId="1254" xr:uid="{00000000-0005-0000-0000-0000950D0000}"/>
    <cellStyle name="normální 2 20 105 2" xfId="1255" xr:uid="{00000000-0005-0000-0000-0000960D0000}"/>
    <cellStyle name="normální 2 20 105 2 2" xfId="8668" xr:uid="{62691CCD-53D2-48AB-93DD-C987791C05F4}"/>
    <cellStyle name="normální 2 20 105 3" xfId="8781" xr:uid="{3EB67D5E-A071-4BD7-884D-DEDDE0353D00}"/>
    <cellStyle name="normální 2 20 106" xfId="1256" xr:uid="{00000000-0005-0000-0000-0000970D0000}"/>
    <cellStyle name="normální 2 20 106 2" xfId="1257" xr:uid="{00000000-0005-0000-0000-0000980D0000}"/>
    <cellStyle name="normální 2 20 106 2 2" xfId="8667" xr:uid="{506C25A2-9A46-4728-B6F4-9DC33B2C69F3}"/>
    <cellStyle name="normální 2 20 106 3" xfId="8782" xr:uid="{2FC00DAD-FEDB-4333-AF07-3B9D84454C9B}"/>
    <cellStyle name="normální 2 20 107" xfId="1258" xr:uid="{00000000-0005-0000-0000-0000990D0000}"/>
    <cellStyle name="normální 2 20 107 2" xfId="1259" xr:uid="{00000000-0005-0000-0000-00009A0D0000}"/>
    <cellStyle name="normální 2 20 107 2 2" xfId="8666" xr:uid="{C05B9A60-21B2-4163-96E6-08EFF92D5D8F}"/>
    <cellStyle name="normální 2 20 107 3" xfId="8783" xr:uid="{1D2C994F-D4FA-47A2-87D4-8436583F72C6}"/>
    <cellStyle name="normální 2 20 108" xfId="1260" xr:uid="{00000000-0005-0000-0000-00009B0D0000}"/>
    <cellStyle name="normální 2 20 108 2" xfId="1261" xr:uid="{00000000-0005-0000-0000-00009C0D0000}"/>
    <cellStyle name="normální 2 20 108 2 2" xfId="8665" xr:uid="{E0BE6F99-8D30-41BD-BF19-29E6B84A13A2}"/>
    <cellStyle name="normální 2 20 108 3" xfId="8784" xr:uid="{C7BDF2E4-8D1A-4BDB-9757-7B5495A29E6C}"/>
    <cellStyle name="normální 2 20 109" xfId="1262" xr:uid="{00000000-0005-0000-0000-00009D0D0000}"/>
    <cellStyle name="normální 2 20 109 2" xfId="1263" xr:uid="{00000000-0005-0000-0000-00009E0D0000}"/>
    <cellStyle name="normální 2 20 109 2 2" xfId="8664" xr:uid="{BB3D54D7-7C61-49A4-B96E-9216B90479EB}"/>
    <cellStyle name="normální 2 20 109 3" xfId="8785" xr:uid="{F94EEAB3-7040-4D0A-895E-FCB049D14947}"/>
    <cellStyle name="normální 2 20 11" xfId="1264" xr:uid="{00000000-0005-0000-0000-00009F0D0000}"/>
    <cellStyle name="normální 2 20 11 2" xfId="1265" xr:uid="{00000000-0005-0000-0000-0000A00D0000}"/>
    <cellStyle name="normální 2 20 11 2 2" xfId="8663" xr:uid="{A1B6DADA-C21B-403C-89D4-411073B85651}"/>
    <cellStyle name="normální 2 20 11 3" xfId="8786" xr:uid="{18AF8DAB-4E1A-4FFE-A7E9-E9518710D4F1}"/>
    <cellStyle name="normální 2 20 110" xfId="1266" xr:uid="{00000000-0005-0000-0000-0000A10D0000}"/>
    <cellStyle name="normální 2 20 110 2" xfId="1267" xr:uid="{00000000-0005-0000-0000-0000A20D0000}"/>
    <cellStyle name="normální 2 20 110 2 2" xfId="8662" xr:uid="{A778A47D-0E7C-4220-94E8-EA6F6156D3D0}"/>
    <cellStyle name="normální 2 20 110 3" xfId="8787" xr:uid="{0F60E420-B6EA-4566-B3A6-0E134256306D}"/>
    <cellStyle name="normální 2 20 111" xfId="1268" xr:uid="{00000000-0005-0000-0000-0000A30D0000}"/>
    <cellStyle name="normální 2 20 111 2" xfId="1269" xr:uid="{00000000-0005-0000-0000-0000A40D0000}"/>
    <cellStyle name="normální 2 20 111 2 2" xfId="8661" xr:uid="{CADCE8CA-BC90-4CE0-8C33-7260A1C617FE}"/>
    <cellStyle name="normální 2 20 111 3" xfId="8788" xr:uid="{26557015-999D-45B3-91FF-2D05C30DCA77}"/>
    <cellStyle name="normální 2 20 112" xfId="1270" xr:uid="{00000000-0005-0000-0000-0000A50D0000}"/>
    <cellStyle name="normální 2 20 112 2" xfId="1271" xr:uid="{00000000-0005-0000-0000-0000A60D0000}"/>
    <cellStyle name="normální 2 20 112 2 2" xfId="8660" xr:uid="{9CEB11AC-1CE9-4E3A-8DAE-E5271393A8D2}"/>
    <cellStyle name="normální 2 20 112 3" xfId="8789" xr:uid="{93EC164B-049A-4199-9C47-DAF61A916A65}"/>
    <cellStyle name="normální 2 20 113" xfId="1272" xr:uid="{00000000-0005-0000-0000-0000A70D0000}"/>
    <cellStyle name="normální 2 20 113 2" xfId="1273" xr:uid="{00000000-0005-0000-0000-0000A80D0000}"/>
    <cellStyle name="normální 2 20 113 2 2" xfId="8659" xr:uid="{FD10D873-E5EE-4699-B1DB-37A34E5FE793}"/>
    <cellStyle name="normální 2 20 113 3" xfId="8790" xr:uid="{8AE3FA98-639A-4F99-AE71-D98D3C9D62BE}"/>
    <cellStyle name="normální 2 20 114" xfId="1274" xr:uid="{00000000-0005-0000-0000-0000A90D0000}"/>
    <cellStyle name="normální 2 20 114 2" xfId="1275" xr:uid="{00000000-0005-0000-0000-0000AA0D0000}"/>
    <cellStyle name="normální 2 20 114 2 2" xfId="8658" xr:uid="{6DB4AF4D-6BFF-43B4-88CB-2A407D3BE580}"/>
    <cellStyle name="normální 2 20 114 3" xfId="8791" xr:uid="{FAF376B2-5366-45D0-8916-32AC168B5BC4}"/>
    <cellStyle name="normální 2 20 115" xfId="1276" xr:uid="{00000000-0005-0000-0000-0000AB0D0000}"/>
    <cellStyle name="normální 2 20 115 2" xfId="1277" xr:uid="{00000000-0005-0000-0000-0000AC0D0000}"/>
    <cellStyle name="normální 2 20 115 2 2" xfId="8657" xr:uid="{A94D4233-9493-44E0-BF7C-0833C075DD7D}"/>
    <cellStyle name="normální 2 20 115 3" xfId="8792" xr:uid="{CF872CEA-008F-4B77-8E0B-D720F01B18E7}"/>
    <cellStyle name="normální 2 20 116" xfId="1278" xr:uid="{00000000-0005-0000-0000-0000AD0D0000}"/>
    <cellStyle name="normální 2 20 116 2" xfId="1279" xr:uid="{00000000-0005-0000-0000-0000AE0D0000}"/>
    <cellStyle name="normální 2 20 116 2 2" xfId="8656" xr:uid="{28B284EA-08FB-4AB8-8451-D7E73E84040B}"/>
    <cellStyle name="normální 2 20 116 3" xfId="8793" xr:uid="{88350281-AC13-4109-94B3-7AAD9D53DC20}"/>
    <cellStyle name="normální 2 20 117" xfId="1280" xr:uid="{00000000-0005-0000-0000-0000AF0D0000}"/>
    <cellStyle name="normální 2 20 117 2" xfId="1281" xr:uid="{00000000-0005-0000-0000-0000B00D0000}"/>
    <cellStyle name="normální 2 20 117 2 2" xfId="8655" xr:uid="{E9FE76EF-247C-4930-8066-BF38EA4458D4}"/>
    <cellStyle name="normální 2 20 117 3" xfId="8794" xr:uid="{11E4AE98-4DEE-402F-A55F-E28D2964C5A3}"/>
    <cellStyle name="normální 2 20 118" xfId="1282" xr:uid="{00000000-0005-0000-0000-0000B10D0000}"/>
    <cellStyle name="normální 2 20 118 2" xfId="1283" xr:uid="{00000000-0005-0000-0000-0000B20D0000}"/>
    <cellStyle name="normální 2 20 118 2 2" xfId="8654" xr:uid="{958AB220-A0C1-4341-B1FB-A5355878D70B}"/>
    <cellStyle name="normální 2 20 118 3" xfId="8795" xr:uid="{769D5714-62F6-4863-8105-C09FB216732F}"/>
    <cellStyle name="normální 2 20 119" xfId="1284" xr:uid="{00000000-0005-0000-0000-0000B30D0000}"/>
    <cellStyle name="normální 2 20 119 2" xfId="1285" xr:uid="{00000000-0005-0000-0000-0000B40D0000}"/>
    <cellStyle name="normální 2 20 119 2 2" xfId="8653" xr:uid="{560ECD08-AB6F-4ED6-8FA2-C0F7536A63B2}"/>
    <cellStyle name="normální 2 20 119 3" xfId="8796" xr:uid="{3BC5BBAA-BEB7-4A9C-BBB4-55AA91D2DDD5}"/>
    <cellStyle name="normální 2 20 12" xfId="1286" xr:uid="{00000000-0005-0000-0000-0000B50D0000}"/>
    <cellStyle name="normální 2 20 12 2" xfId="1287" xr:uid="{00000000-0005-0000-0000-0000B60D0000}"/>
    <cellStyle name="normální 2 20 12 2 2" xfId="8652" xr:uid="{A43F87AB-F322-4C94-80F2-B88577FFB4BE}"/>
    <cellStyle name="normální 2 20 12 3" xfId="8797" xr:uid="{C1A4D2CD-8065-412E-A11C-DE59D2B027F8}"/>
    <cellStyle name="normální 2 20 120" xfId="1288" xr:uid="{00000000-0005-0000-0000-0000B70D0000}"/>
    <cellStyle name="normální 2 20 120 2" xfId="1289" xr:uid="{00000000-0005-0000-0000-0000B80D0000}"/>
    <cellStyle name="normální 2 20 120 2 2" xfId="4085" xr:uid="{00000000-0005-0000-0000-0000B90D0000}"/>
    <cellStyle name="normální 2 20 120 3" xfId="1290" xr:uid="{00000000-0005-0000-0000-0000BA0D0000}"/>
    <cellStyle name="normální 2 20 120 3 2" xfId="4086" xr:uid="{00000000-0005-0000-0000-0000BB0D0000}"/>
    <cellStyle name="normální 2 20 120 3 2 2" xfId="8650" xr:uid="{3522ECEA-E009-408C-9B13-F5626566573C}"/>
    <cellStyle name="normální 2 20 120 3 3" xfId="8651" xr:uid="{5B8C8E15-943B-4D5E-867E-1DD88DF684C9}"/>
    <cellStyle name="normální 2 20 120 3 4" xfId="10618" xr:uid="{604F8721-06CF-4248-8570-9EE52C0E8952}"/>
    <cellStyle name="normální 2 20 120 4" xfId="10335" xr:uid="{90456941-3531-4391-8840-CC77148DAFEB}"/>
    <cellStyle name="normální 2 20 121" xfId="1291" xr:uid="{00000000-0005-0000-0000-0000BC0D0000}"/>
    <cellStyle name="normální 2 20 121 2" xfId="1292" xr:uid="{00000000-0005-0000-0000-0000BD0D0000}"/>
    <cellStyle name="normální 2 20 121 2 2" xfId="4087" xr:uid="{00000000-0005-0000-0000-0000BE0D0000}"/>
    <cellStyle name="normální 2 20 121 3" xfId="1293" xr:uid="{00000000-0005-0000-0000-0000BF0D0000}"/>
    <cellStyle name="normální 2 20 121 3 2" xfId="4088" xr:uid="{00000000-0005-0000-0000-0000C00D0000}"/>
    <cellStyle name="normální 2 20 121 3 2 2" xfId="8648" xr:uid="{DFD9BFB9-DB75-47F5-9A9F-9647E99AA0EB}"/>
    <cellStyle name="normální 2 20 121 3 3" xfId="8649" xr:uid="{23F60F6C-213E-455A-98CD-63F786D65427}"/>
    <cellStyle name="normální 2 20 121 3 4" xfId="10617" xr:uid="{C8D48F00-8FDA-4F29-A80A-17921DCF2537}"/>
    <cellStyle name="normální 2 20 121 4" xfId="10336" xr:uid="{00C3ECC2-1209-4C45-AA4A-EF2D16494C00}"/>
    <cellStyle name="normální 2 20 122" xfId="1294" xr:uid="{00000000-0005-0000-0000-0000C10D0000}"/>
    <cellStyle name="normální 2 20 122 2" xfId="1295" xr:uid="{00000000-0005-0000-0000-0000C20D0000}"/>
    <cellStyle name="normální 2 20 122 2 2" xfId="4089" xr:uid="{00000000-0005-0000-0000-0000C30D0000}"/>
    <cellStyle name="normální 2 20 122 3" xfId="1296" xr:uid="{00000000-0005-0000-0000-0000C40D0000}"/>
    <cellStyle name="normální 2 20 122 3 2" xfId="4090" xr:uid="{00000000-0005-0000-0000-0000C50D0000}"/>
    <cellStyle name="normální 2 20 122 3 2 2" xfId="8646" xr:uid="{7D63A761-E4C2-42B4-9D13-57D6F1271F6E}"/>
    <cellStyle name="normální 2 20 122 3 3" xfId="8647" xr:uid="{CD5373BC-60EE-408F-BC60-5FC220D456DF}"/>
    <cellStyle name="normální 2 20 122 3 4" xfId="10616" xr:uid="{1CED41D2-4595-4788-A91E-BBE1C32C1E50}"/>
    <cellStyle name="normální 2 20 122 4" xfId="10337" xr:uid="{DB940073-9C78-48E9-8924-312D572151CB}"/>
    <cellStyle name="normální 2 20 123" xfId="1297" xr:uid="{00000000-0005-0000-0000-0000C60D0000}"/>
    <cellStyle name="normální 2 20 123 2" xfId="1298" xr:uid="{00000000-0005-0000-0000-0000C70D0000}"/>
    <cellStyle name="normální 2 20 123 2 2" xfId="4092" xr:uid="{00000000-0005-0000-0000-0000C80D0000}"/>
    <cellStyle name="normální 2 20 123 3" xfId="1299" xr:uid="{00000000-0005-0000-0000-0000C90D0000}"/>
    <cellStyle name="normální 2 20 123 3 2" xfId="4093" xr:uid="{00000000-0005-0000-0000-0000CA0D0000}"/>
    <cellStyle name="normální 2 20 123 3 2 2" xfId="8644" xr:uid="{D98813C7-08B8-41D3-AD2D-169CD69DC8E4}"/>
    <cellStyle name="normální 2 20 123 3 3" xfId="8645" xr:uid="{CC758391-3C1D-49C1-8578-DAA25B8D9134}"/>
    <cellStyle name="normální 2 20 123 3 4" xfId="10615" xr:uid="{58342E1A-EDB2-4751-BAA1-41DD7FBF0EE5}"/>
    <cellStyle name="normální 2 20 123 4" xfId="10338" xr:uid="{DA3CB8FE-AC83-4844-8E92-88358901AF78}"/>
    <cellStyle name="normální 2 20 124" xfId="1300" xr:uid="{00000000-0005-0000-0000-0000CB0D0000}"/>
    <cellStyle name="normální 2 20 124 2" xfId="1301" xr:uid="{00000000-0005-0000-0000-0000CC0D0000}"/>
    <cellStyle name="normální 2 20 124 2 2" xfId="4094" xr:uid="{00000000-0005-0000-0000-0000CD0D0000}"/>
    <cellStyle name="normální 2 20 124 3" xfId="1302" xr:uid="{00000000-0005-0000-0000-0000CE0D0000}"/>
    <cellStyle name="normální 2 20 124 3 2" xfId="4095" xr:uid="{00000000-0005-0000-0000-0000CF0D0000}"/>
    <cellStyle name="normální 2 20 124 3 2 2" xfId="8642" xr:uid="{70234097-2C26-42FE-84C2-7A716EB996FF}"/>
    <cellStyle name="normální 2 20 124 3 3" xfId="8643" xr:uid="{B34515D3-84E9-41AA-A596-D6BC572223A4}"/>
    <cellStyle name="normální 2 20 124 3 4" xfId="10614" xr:uid="{2ACE810F-FC66-4AC4-AC37-42B8B73093FE}"/>
    <cellStyle name="normální 2 20 124 4" xfId="10339" xr:uid="{F00F1838-C27D-4934-8272-25DA2F03901A}"/>
    <cellStyle name="normální 2 20 125" xfId="1303" xr:uid="{00000000-0005-0000-0000-0000D00D0000}"/>
    <cellStyle name="normální 2 20 125 2" xfId="1304" xr:uid="{00000000-0005-0000-0000-0000D10D0000}"/>
    <cellStyle name="normální 2 20 125 2 2" xfId="4096" xr:uid="{00000000-0005-0000-0000-0000D20D0000}"/>
    <cellStyle name="normální 2 20 125 3" xfId="1305" xr:uid="{00000000-0005-0000-0000-0000D30D0000}"/>
    <cellStyle name="normální 2 20 125 3 2" xfId="4097" xr:uid="{00000000-0005-0000-0000-0000D40D0000}"/>
    <cellStyle name="normální 2 20 125 3 2 2" xfId="8640" xr:uid="{1501CB08-4D65-474E-B8CB-2DC16B8501A8}"/>
    <cellStyle name="normální 2 20 125 3 3" xfId="8641" xr:uid="{BD1A552A-1B5A-4446-899E-E05AC6583FBF}"/>
    <cellStyle name="normální 2 20 125 3 4" xfId="10613" xr:uid="{326DA798-66C0-405F-A869-2415DAEFD578}"/>
    <cellStyle name="normální 2 20 125 4" xfId="10340" xr:uid="{ECB43650-2633-4365-B688-EE424BE7D89B}"/>
    <cellStyle name="normální 2 20 126" xfId="1306" xr:uid="{00000000-0005-0000-0000-0000D50D0000}"/>
    <cellStyle name="normální 2 20 126 2" xfId="8639" xr:uid="{791C84BF-12ED-429F-96CA-2CCB9EADBDB7}"/>
    <cellStyle name="normální 2 20 127" xfId="1307" xr:uid="{00000000-0005-0000-0000-0000D60D0000}"/>
    <cellStyle name="normální 2 20 127 2" xfId="4099" xr:uid="{00000000-0005-0000-0000-0000D70D0000}"/>
    <cellStyle name="normální 2 20 127 2 2" xfId="8637" xr:uid="{8C428561-1252-47D6-9EEF-B1FDB484723D}"/>
    <cellStyle name="normální 2 20 127 3" xfId="8638" xr:uid="{6A968891-43CF-4F8C-ACF0-768AEBAB4914}"/>
    <cellStyle name="normální 2 20 127 4" xfId="10612" xr:uid="{90EA2ECF-A9B5-43C5-A127-E512F2F1066A}"/>
    <cellStyle name="normální 2 20 128" xfId="1308" xr:uid="{00000000-0005-0000-0000-0000D80D0000}"/>
    <cellStyle name="normální 2 20 128 2" xfId="4101" xr:uid="{00000000-0005-0000-0000-0000D90D0000}"/>
    <cellStyle name="normální 2 20 128 2 2" xfId="8636" xr:uid="{26B8EC42-D30A-4858-97CF-8BAF6A330E3D}"/>
    <cellStyle name="normální 2 20 128 3" xfId="4100" xr:uid="{00000000-0005-0000-0000-0000DA0D0000}"/>
    <cellStyle name="normální 2 20 128 4" xfId="10611" xr:uid="{65C111DA-0020-46F2-BD4C-8B44ED90AE34}"/>
    <cellStyle name="normální 2 20 129" xfId="1309" xr:uid="{00000000-0005-0000-0000-0000DB0D0000}"/>
    <cellStyle name="normální 2 20 129 2" xfId="4103" xr:uid="{00000000-0005-0000-0000-0000DC0D0000}"/>
    <cellStyle name="normální 2 20 129 2 2" xfId="8634" xr:uid="{5A940258-3C23-4B5C-A932-9A76221B96FA}"/>
    <cellStyle name="normální 2 20 129 3" xfId="8635" xr:uid="{23815033-635F-468B-9F4B-9EFC317638A8}"/>
    <cellStyle name="normální 2 20 129 4" xfId="10610" xr:uid="{C5BDF2C3-45C5-45A0-85E5-12535E4CA276}"/>
    <cellStyle name="normální 2 20 13" xfId="1310" xr:uid="{00000000-0005-0000-0000-0000DD0D0000}"/>
    <cellStyle name="normální 2 20 13 2" xfId="1311" xr:uid="{00000000-0005-0000-0000-0000DE0D0000}"/>
    <cellStyle name="normální 2 20 13 2 2" xfId="8633" xr:uid="{9D752589-4C94-446B-9E70-97D1B8F110AE}"/>
    <cellStyle name="normální 2 20 13 3" xfId="8798" xr:uid="{FB1CA3A1-DBB9-4B2B-8C95-1B9C694C1765}"/>
    <cellStyle name="normální 2 20 130" xfId="1312" xr:uid="{00000000-0005-0000-0000-0000DF0D0000}"/>
    <cellStyle name="normální 2 20 130 2" xfId="8632" xr:uid="{75863037-00CC-4B46-8B14-ED1F0CCA1302}"/>
    <cellStyle name="normální 2 20 131" xfId="1313" xr:uid="{00000000-0005-0000-0000-0000E00D0000}"/>
    <cellStyle name="normální 2 20 131 2" xfId="8631" xr:uid="{08FFA99D-944F-4795-9183-6AF27EB68664}"/>
    <cellStyle name="normální 2 20 132" xfId="1314" xr:uid="{00000000-0005-0000-0000-0000E10D0000}"/>
    <cellStyle name="normální 2 20 132 2" xfId="4104" xr:uid="{00000000-0005-0000-0000-0000E20D0000}"/>
    <cellStyle name="normální 2 20 132 3" xfId="10609" xr:uid="{B3985BEE-50C6-4AD9-8597-39952ACC9748}"/>
    <cellStyle name="normální 2 20 133" xfId="1315" xr:uid="{00000000-0005-0000-0000-0000E30D0000}"/>
    <cellStyle name="normální 2 20 133 2" xfId="4105" xr:uid="{00000000-0005-0000-0000-0000E40D0000}"/>
    <cellStyle name="normální 2 20 133 3" xfId="10608" xr:uid="{BEBCBF4C-B1A7-4071-B6D4-CDA313FA746A}"/>
    <cellStyle name="normální 2 20 134" xfId="4699" xr:uid="{00000000-0005-0000-0000-0000E50D0000}"/>
    <cellStyle name="normální 2 20 134 2" xfId="10065" xr:uid="{9B6BC73C-5548-4098-8890-AB7AA147E90B}"/>
    <cellStyle name="normální 2 20 134 3" xfId="10710" xr:uid="{D07BD7E6-986C-4FEA-93E0-5976443F5232}"/>
    <cellStyle name="normální 2 20 135" xfId="4720" xr:uid="{00000000-0005-0000-0000-0000E60D0000}"/>
    <cellStyle name="normální 2 20 135 2" xfId="10084" xr:uid="{BB1DDFE2-E6C2-4EFD-AA7C-3C10528FE4FC}"/>
    <cellStyle name="normální 2 20 135 3" xfId="10731" xr:uid="{022DF930-B055-4C2B-B22B-B3B6742617CA}"/>
    <cellStyle name="normální 2 20 136" xfId="4697" xr:uid="{00000000-0005-0000-0000-0000E70D0000}"/>
    <cellStyle name="normální 2 20 136 2" xfId="10063" xr:uid="{99F1BE98-4EFC-454C-87D8-FE44B71E3A42}"/>
    <cellStyle name="normální 2 20 136 3" xfId="10708" xr:uid="{D0ED0D5A-C797-4B0A-995C-BC72DAE7A5C8}"/>
    <cellStyle name="normální 2 20 137" xfId="4721" xr:uid="{00000000-0005-0000-0000-0000E80D0000}"/>
    <cellStyle name="normální 2 20 137 2" xfId="10085" xr:uid="{0B5B9676-E6E4-4ACD-B29F-EACD399A2A0C}"/>
    <cellStyle name="normální 2 20 137 3" xfId="10732" xr:uid="{4502BF59-4FFC-448D-A748-4C3F734E77FD}"/>
    <cellStyle name="normální 2 20 138" xfId="4696" xr:uid="{00000000-0005-0000-0000-0000E90D0000}"/>
    <cellStyle name="normální 2 20 138 2" xfId="10062" xr:uid="{45E8B975-A387-4349-898D-D93B7F6DD5B0}"/>
    <cellStyle name="normální 2 20 138 3" xfId="10707" xr:uid="{0B780654-4B63-4116-BD7B-FE0329D892A0}"/>
    <cellStyle name="normální 2 20 139" xfId="4723" xr:uid="{00000000-0005-0000-0000-0000EA0D0000}"/>
    <cellStyle name="normální 2 20 139 2" xfId="10087" xr:uid="{F036E245-CD43-47F1-8D6E-1B9C15C01979}"/>
    <cellStyle name="normální 2 20 139 3" xfId="10734" xr:uid="{A004E320-FB29-47E6-9256-1709FF40099C}"/>
    <cellStyle name="normální 2 20 14" xfId="1316" xr:uid="{00000000-0005-0000-0000-0000EB0D0000}"/>
    <cellStyle name="normální 2 20 14 2" xfId="1317" xr:uid="{00000000-0005-0000-0000-0000EC0D0000}"/>
    <cellStyle name="normální 2 20 14 2 2" xfId="1318" xr:uid="{00000000-0005-0000-0000-0000ED0D0000}"/>
    <cellStyle name="normální 2 20 14 2 2 2" xfId="8630" xr:uid="{FE44AF2D-337C-4DDD-B544-D759D941BFA7}"/>
    <cellStyle name="normální 2 20 14 2 3" xfId="8799" xr:uid="{91C8D31B-E894-4007-8FB1-AEF1BEA1630D}"/>
    <cellStyle name="normální 2 20 14 3" xfId="1319" xr:uid="{00000000-0005-0000-0000-0000EE0D0000}"/>
    <cellStyle name="normální 2 20 14 3 2" xfId="1320" xr:uid="{00000000-0005-0000-0000-0000EF0D0000}"/>
    <cellStyle name="normální 2 20 14 3 2 2" xfId="1321" xr:uid="{00000000-0005-0000-0000-0000F00D0000}"/>
    <cellStyle name="normální 2 20 14 3 2 2 2" xfId="8629" xr:uid="{A083B0DA-B5A1-492C-B359-F9992B557F6F}"/>
    <cellStyle name="normální 2 20 14 3 2 3" xfId="8800" xr:uid="{9D34583F-2EC8-4232-8188-FEB11A0210A3}"/>
    <cellStyle name="normální 2 20 14 3 3" xfId="1322" xr:uid="{00000000-0005-0000-0000-0000F10D0000}"/>
    <cellStyle name="normální 2 20 14 3 3 2" xfId="4108" xr:uid="{00000000-0005-0000-0000-0000F20D0000}"/>
    <cellStyle name="normální 2 20 14 3 3 2 2" xfId="8628" xr:uid="{394CAA69-5364-44AE-B7E2-CE9BEC70FB3F}"/>
    <cellStyle name="normální 2 20 14 3 3 3" xfId="4107" xr:uid="{00000000-0005-0000-0000-0000F30D0000}"/>
    <cellStyle name="normální 2 20 14 3 3 4" xfId="10607" xr:uid="{0520D465-DD84-4937-9A86-9B0B0DDC0F38}"/>
    <cellStyle name="normální 2 20 14 3 4" xfId="10342" xr:uid="{FFA54456-1B3C-4A20-B5FD-55244D1E5DBA}"/>
    <cellStyle name="normální 2 20 140" xfId="4695" xr:uid="{00000000-0005-0000-0000-0000F40D0000}"/>
    <cellStyle name="normální 2 20 140 2" xfId="10061" xr:uid="{410E8919-8DFA-48C9-9C43-D045C0D37DE5}"/>
    <cellStyle name="normální 2 20 140 3" xfId="10706" xr:uid="{A5DB201C-6D7C-45DE-AD7F-E6BB855983C3}"/>
    <cellStyle name="normální 2 20 141" xfId="4724" xr:uid="{00000000-0005-0000-0000-0000F50D0000}"/>
    <cellStyle name="normální 2 20 141 2" xfId="10088" xr:uid="{946BD8E9-6C76-47E6-B200-32DB5431FE4C}"/>
    <cellStyle name="normální 2 20 141 3" xfId="10735" xr:uid="{3281F06F-FCDD-4831-8015-7F881D8D47CF}"/>
    <cellStyle name="normální 2 20 142" xfId="4694" xr:uid="{00000000-0005-0000-0000-0000F60D0000}"/>
    <cellStyle name="normální 2 20 142 2" xfId="10060" xr:uid="{FC16621B-B637-415B-8AE7-1100E313F121}"/>
    <cellStyle name="normální 2 20 142 3" xfId="10705" xr:uid="{16C4E411-4EBE-4E45-BF7C-6E4B91E5CC04}"/>
    <cellStyle name="normální 2 20 143" xfId="4725" xr:uid="{00000000-0005-0000-0000-0000F70D0000}"/>
    <cellStyle name="normální 2 20 143 2" xfId="10089" xr:uid="{B435CBEE-1116-434B-9D87-B381ED975A13}"/>
    <cellStyle name="normální 2 20 143 3" xfId="10736" xr:uid="{F947CC58-19E3-4BDD-938E-A89D3D3688A7}"/>
    <cellStyle name="normální 2 20 144" xfId="4693" xr:uid="{00000000-0005-0000-0000-0000F80D0000}"/>
    <cellStyle name="normální 2 20 144 2" xfId="10059" xr:uid="{1F184565-2834-410D-800E-B74373AF5859}"/>
    <cellStyle name="normální 2 20 144 3" xfId="10704" xr:uid="{52C38ECD-776F-48D7-A8E5-3F1DE70CF301}"/>
    <cellStyle name="normální 2 20 145" xfId="4726" xr:uid="{00000000-0005-0000-0000-0000F90D0000}"/>
    <cellStyle name="normální 2 20 145 2" xfId="10090" xr:uid="{1C039D7D-2AD6-4217-ADF3-68F003137DAD}"/>
    <cellStyle name="normální 2 20 145 3" xfId="10737" xr:uid="{C60D743E-C790-4F6E-90A2-190E5C659CD4}"/>
    <cellStyle name="normální 2 20 146" xfId="4692" xr:uid="{00000000-0005-0000-0000-0000FA0D0000}"/>
    <cellStyle name="normální 2 20 146 2" xfId="10058" xr:uid="{440F48BA-4606-424D-AB75-3C1B0F1BE0E8}"/>
    <cellStyle name="normální 2 20 146 3" xfId="10703" xr:uid="{83757F84-C500-4EF9-BDDC-9030E008A741}"/>
    <cellStyle name="normální 2 20 147" xfId="4727" xr:uid="{00000000-0005-0000-0000-0000FB0D0000}"/>
    <cellStyle name="normální 2 20 147 2" xfId="10091" xr:uid="{5C08E86A-4B18-4953-BA56-BF948D3B25B1}"/>
    <cellStyle name="normální 2 20 147 3" xfId="10738" xr:uid="{9BFFD3C3-A9F5-413D-940A-1C1FB55F8842}"/>
    <cellStyle name="normální 2 20 148" xfId="4691" xr:uid="{00000000-0005-0000-0000-0000FC0D0000}"/>
    <cellStyle name="normální 2 20 148 2" xfId="10057" xr:uid="{99351BD7-E80A-4433-8AAB-FD56B1608A8B}"/>
    <cellStyle name="normální 2 20 148 3" xfId="10702" xr:uid="{301D3AFE-A520-44BE-9556-07BED7864F11}"/>
    <cellStyle name="normální 2 20 149" xfId="4728" xr:uid="{00000000-0005-0000-0000-0000FD0D0000}"/>
    <cellStyle name="normální 2 20 149 2" xfId="10092" xr:uid="{90E65AA9-0200-49D4-ACB8-6413A9AC1FED}"/>
    <cellStyle name="normální 2 20 149 3" xfId="10739" xr:uid="{5932AE9B-2994-4D1C-87CE-4877050143A4}"/>
    <cellStyle name="normální 2 20 15" xfId="1323" xr:uid="{00000000-0005-0000-0000-0000FE0D0000}"/>
    <cellStyle name="normální 2 20 15 2" xfId="1324" xr:uid="{00000000-0005-0000-0000-0000FF0D0000}"/>
    <cellStyle name="normální 2 20 15 2 2" xfId="1325" xr:uid="{00000000-0005-0000-0000-0000000E0000}"/>
    <cellStyle name="normální 2 20 15 2 2 2" xfId="8627" xr:uid="{04A22C3E-D543-49D9-883B-814C08317FC4}"/>
    <cellStyle name="normální 2 20 15 2 3" xfId="8801" xr:uid="{11B5D22E-A2FD-4507-8B74-2C6CCD66B996}"/>
    <cellStyle name="normální 2 20 15 3" xfId="1326" xr:uid="{00000000-0005-0000-0000-0000010E0000}"/>
    <cellStyle name="normální 2 20 15 3 2" xfId="1327" xr:uid="{00000000-0005-0000-0000-0000020E0000}"/>
    <cellStyle name="normální 2 20 15 3 2 2" xfId="1328" xr:uid="{00000000-0005-0000-0000-0000030E0000}"/>
    <cellStyle name="normální 2 20 15 3 2 2 2" xfId="8626" xr:uid="{1A6FDE1B-4402-4860-97A4-181141709C98}"/>
    <cellStyle name="normální 2 20 15 3 2 3" xfId="8802" xr:uid="{1ED8F9A5-BFCE-483E-A5FE-94710F7A6437}"/>
    <cellStyle name="normální 2 20 15 3 3" xfId="1329" xr:uid="{00000000-0005-0000-0000-0000040E0000}"/>
    <cellStyle name="normální 2 20 15 3 3 2" xfId="4112" xr:uid="{00000000-0005-0000-0000-0000050E0000}"/>
    <cellStyle name="normální 2 20 15 3 3 2 2" xfId="8625" xr:uid="{C12EDE40-0B51-4FFC-99BC-06127C6B7DC2}"/>
    <cellStyle name="normální 2 20 15 3 3 3" xfId="4111" xr:uid="{00000000-0005-0000-0000-0000060E0000}"/>
    <cellStyle name="normální 2 20 15 3 3 4" xfId="10606" xr:uid="{835E20A8-4627-44F9-BFEA-D5425BA24281}"/>
    <cellStyle name="normální 2 20 15 3 4" xfId="10343" xr:uid="{40A76D60-F576-4602-82B1-4AC17D991014}"/>
    <cellStyle name="normální 2 20 150" xfId="4690" xr:uid="{00000000-0005-0000-0000-0000070E0000}"/>
    <cellStyle name="normální 2 20 150 2" xfId="10701" xr:uid="{D4A11AB5-326A-425B-A21B-44B7E0928001}"/>
    <cellStyle name="normální 2 20 151" xfId="4816" xr:uid="{00000000-0005-0000-0000-0000080E0000}"/>
    <cellStyle name="normální 2 20 151 2" xfId="10827" xr:uid="{3A5781C5-F8E5-4419-9A86-D20DA24E13BF}"/>
    <cellStyle name="normální 2 20 152" xfId="4830" xr:uid="{00000000-0005-0000-0000-0000090E0000}"/>
    <cellStyle name="normální 2 20 152 2" xfId="10841" xr:uid="{21F6517E-1A76-4BC0-8C5A-467CDD61ABB6}"/>
    <cellStyle name="normální 2 20 153" xfId="4814" xr:uid="{00000000-0005-0000-0000-00000A0E0000}"/>
    <cellStyle name="normální 2 20 153 2" xfId="10825" xr:uid="{A17E0E91-D403-4EF3-AD70-E3B8A4EA99DE}"/>
    <cellStyle name="normální 2 20 154" xfId="4073" xr:uid="{00000000-0005-0000-0000-00000B0E0000}"/>
    <cellStyle name="normální 2 20 155" xfId="4634" xr:uid="{00000000-0005-0000-0000-00000C0E0000}"/>
    <cellStyle name="normální 2 20 156" xfId="3976" xr:uid="{00000000-0005-0000-0000-00000D0E0000}"/>
    <cellStyle name="normální 2 20 157" xfId="4617" xr:uid="{00000000-0005-0000-0000-00000E0E0000}"/>
    <cellStyle name="normální 2 20 158" xfId="3928" xr:uid="{00000000-0005-0000-0000-00000F0E0000}"/>
    <cellStyle name="normální 2 20 159" xfId="3969" xr:uid="{00000000-0005-0000-0000-0000100E0000}"/>
    <cellStyle name="normální 2 20 16" xfId="1330" xr:uid="{00000000-0005-0000-0000-0000110E0000}"/>
    <cellStyle name="normální 2 20 16 2" xfId="1331" xr:uid="{00000000-0005-0000-0000-0000120E0000}"/>
    <cellStyle name="normální 2 20 16 2 2" xfId="1332" xr:uid="{00000000-0005-0000-0000-0000130E0000}"/>
    <cellStyle name="normální 2 20 16 2 2 2" xfId="8624" xr:uid="{B09D6348-C0B9-4F73-8E5E-4300A710FD46}"/>
    <cellStyle name="normální 2 20 16 2 3" xfId="8803" xr:uid="{1D5350ED-764E-4512-A6D6-F850759DFB70}"/>
    <cellStyle name="normální 2 20 16 3" xfId="1333" xr:uid="{00000000-0005-0000-0000-0000140E0000}"/>
    <cellStyle name="normální 2 20 16 3 2" xfId="1334" xr:uid="{00000000-0005-0000-0000-0000150E0000}"/>
    <cellStyle name="normální 2 20 16 3 2 2" xfId="1335" xr:uid="{00000000-0005-0000-0000-0000160E0000}"/>
    <cellStyle name="normální 2 20 16 3 2 2 2" xfId="8623" xr:uid="{A1328061-99C4-41BD-908E-46DA5A5DB95F}"/>
    <cellStyle name="normální 2 20 16 3 2 3" xfId="8804" xr:uid="{4AC30683-C40B-465D-BE2E-D18F3D28E29B}"/>
    <cellStyle name="normální 2 20 16 3 3" xfId="1336" xr:uid="{00000000-0005-0000-0000-0000170E0000}"/>
    <cellStyle name="normální 2 20 16 3 3 2" xfId="4115" xr:uid="{00000000-0005-0000-0000-0000180E0000}"/>
    <cellStyle name="normální 2 20 16 3 3 2 2" xfId="8622" xr:uid="{E7F96B61-B63F-45FD-BACD-FF0094A2B49C}"/>
    <cellStyle name="normální 2 20 16 3 3 3" xfId="4114" xr:uid="{00000000-0005-0000-0000-0000190E0000}"/>
    <cellStyle name="normální 2 20 16 3 3 4" xfId="10605" xr:uid="{18B49B48-35CD-43CD-AE9F-F20AAE5A578D}"/>
    <cellStyle name="normální 2 20 16 3 4" xfId="10344" xr:uid="{FF7190F4-5B15-45E0-B92E-0A6CC2A3897D}"/>
    <cellStyle name="normální 2 20 160" xfId="3927" xr:uid="{00000000-0005-0000-0000-00001A0E0000}"/>
    <cellStyle name="normální 2 20 161" xfId="5559" xr:uid="{00000000-0005-0000-0000-00001B0E0000}"/>
    <cellStyle name="normální 2 20 162" xfId="4599" xr:uid="{00000000-0005-0000-0000-00001C0E0000}"/>
    <cellStyle name="normální 2 20 163" xfId="3915" xr:uid="{00000000-0005-0000-0000-00001D0E0000}"/>
    <cellStyle name="normální 2 20 164" xfId="4619" xr:uid="{00000000-0005-0000-0000-00001E0E0000}"/>
    <cellStyle name="normální 2 20 165" xfId="5557" xr:uid="{00000000-0005-0000-0000-00001F0E0000}"/>
    <cellStyle name="normální 2 20 166" xfId="5556" xr:uid="{00000000-0005-0000-0000-0000200E0000}"/>
    <cellStyle name="normální 2 20 167" xfId="10924" xr:uid="{9BDEAE2D-C717-4266-8C17-CB9AC389323B}"/>
    <cellStyle name="normální 2 20 168" xfId="10912" xr:uid="{27691532-C976-46AD-8668-7BDA342030A2}"/>
    <cellStyle name="normální 2 20 169" xfId="7975" xr:uid="{1AF6372C-215F-4689-98DE-63F84E15642F}"/>
    <cellStyle name="normální 2 20 17" xfId="1337" xr:uid="{00000000-0005-0000-0000-0000210E0000}"/>
    <cellStyle name="normální 2 20 17 2" xfId="1338" xr:uid="{00000000-0005-0000-0000-0000220E0000}"/>
    <cellStyle name="normální 2 20 17 2 2" xfId="1339" xr:uid="{00000000-0005-0000-0000-0000230E0000}"/>
    <cellStyle name="normální 2 20 17 2 2 2" xfId="8621" xr:uid="{631CB8DC-7564-41DD-AC80-1A61AF74A3E7}"/>
    <cellStyle name="normální 2 20 17 2 3" xfId="8805" xr:uid="{17CDA2A5-54CB-4202-BDDB-3C56AEB4F295}"/>
    <cellStyle name="normální 2 20 17 3" xfId="1340" xr:uid="{00000000-0005-0000-0000-0000240E0000}"/>
    <cellStyle name="normální 2 20 17 3 2" xfId="1341" xr:uid="{00000000-0005-0000-0000-0000250E0000}"/>
    <cellStyle name="normální 2 20 17 3 2 2" xfId="1342" xr:uid="{00000000-0005-0000-0000-0000260E0000}"/>
    <cellStyle name="normální 2 20 17 3 2 2 2" xfId="8620" xr:uid="{B1809F57-5909-4D7F-AE28-9723F78FAD5C}"/>
    <cellStyle name="normální 2 20 17 3 2 3" xfId="8806" xr:uid="{C5FB5787-C7FF-4037-A0C1-B9ED394CAF25}"/>
    <cellStyle name="normální 2 20 17 3 3" xfId="1343" xr:uid="{00000000-0005-0000-0000-0000270E0000}"/>
    <cellStyle name="normální 2 20 17 3 3 2" xfId="4119" xr:uid="{00000000-0005-0000-0000-0000280E0000}"/>
    <cellStyle name="normální 2 20 17 3 3 2 2" xfId="8619" xr:uid="{A17C609F-F669-412F-A279-5E3B74AEBD3F}"/>
    <cellStyle name="normální 2 20 17 3 3 3" xfId="4118" xr:uid="{00000000-0005-0000-0000-0000290E0000}"/>
    <cellStyle name="normální 2 20 17 3 3 4" xfId="10604" xr:uid="{43344CB9-F508-41D4-A097-797226849489}"/>
    <cellStyle name="normální 2 20 17 3 4" xfId="10345" xr:uid="{A69B7E79-FA6A-4A1D-B99D-D79F479D6E54}"/>
    <cellStyle name="normální 2 20 170" xfId="7989" xr:uid="{CAD9F781-2135-4939-9E33-E1558502E8C7}"/>
    <cellStyle name="normální 2 20 171" xfId="12191" xr:uid="{9B7E86C7-909A-456A-9E86-C6B328C7C574}"/>
    <cellStyle name="normální 2 20 172" xfId="12189" xr:uid="{4DA6E6DF-F935-4BF3-BFA9-D20A9DF570BE}"/>
    <cellStyle name="normální 2 20 173" xfId="12190" xr:uid="{CBAA42A3-EE19-4B7B-9EE0-5CEB474251BC}"/>
    <cellStyle name="normální 2 20 174" xfId="7987" xr:uid="{5F928F41-2909-4EC6-A289-0A663DE4EE06}"/>
    <cellStyle name="normální 2 20 175" xfId="12188" xr:uid="{872B3BF9-5AE9-49D1-9260-8F220F526D2F}"/>
    <cellStyle name="normální 2 20 176" xfId="7707" xr:uid="{2A90C4DA-E484-4BC3-AC84-C350BDD90576}"/>
    <cellStyle name="normální 2 20 18" xfId="1344" xr:uid="{00000000-0005-0000-0000-00002A0E0000}"/>
    <cellStyle name="normální 2 20 18 2" xfId="1345" xr:uid="{00000000-0005-0000-0000-00002B0E0000}"/>
    <cellStyle name="normální 2 20 18 2 2" xfId="1346" xr:uid="{00000000-0005-0000-0000-00002C0E0000}"/>
    <cellStyle name="normální 2 20 18 2 2 2" xfId="8618" xr:uid="{91AC3E0D-1C73-4BF5-BED1-610DF4AC83F3}"/>
    <cellStyle name="normální 2 20 18 2 3" xfId="8807" xr:uid="{D6FB643C-E613-46D0-A39C-A99D1AC16DE8}"/>
    <cellStyle name="normální 2 20 18 3" xfId="1347" xr:uid="{00000000-0005-0000-0000-00002D0E0000}"/>
    <cellStyle name="normální 2 20 18 3 2" xfId="1348" xr:uid="{00000000-0005-0000-0000-00002E0E0000}"/>
    <cellStyle name="normální 2 20 18 3 2 2" xfId="1349" xr:uid="{00000000-0005-0000-0000-00002F0E0000}"/>
    <cellStyle name="normální 2 20 18 3 2 2 2" xfId="8617" xr:uid="{5B3582EA-7FE9-416D-88B3-8788FFA5FDBD}"/>
    <cellStyle name="normální 2 20 18 3 2 3" xfId="8808" xr:uid="{7E580E05-8CB8-45A1-9A5C-D8AFC2F080FD}"/>
    <cellStyle name="normální 2 20 18 3 3" xfId="1350" xr:uid="{00000000-0005-0000-0000-0000300E0000}"/>
    <cellStyle name="normální 2 20 18 3 3 2" xfId="4121" xr:uid="{00000000-0005-0000-0000-0000310E0000}"/>
    <cellStyle name="normální 2 20 18 3 3 2 2" xfId="8616" xr:uid="{45E09833-CE3B-4786-A018-A71B6F04572C}"/>
    <cellStyle name="normální 2 20 18 3 3 3" xfId="4120" xr:uid="{00000000-0005-0000-0000-0000320E0000}"/>
    <cellStyle name="normální 2 20 18 3 3 4" xfId="10603" xr:uid="{57C16E3B-DC42-4EFC-97CA-B1823167FC1E}"/>
    <cellStyle name="normální 2 20 18 3 4" xfId="10347" xr:uid="{02D5EB00-5BA3-4873-B639-40F998F11FE4}"/>
    <cellStyle name="normální 2 20 19" xfId="1351" xr:uid="{00000000-0005-0000-0000-0000330E0000}"/>
    <cellStyle name="normální 2 20 19 2" xfId="1352" xr:uid="{00000000-0005-0000-0000-0000340E0000}"/>
    <cellStyle name="normální 2 20 19 2 2" xfId="8615" xr:uid="{D1ACFA61-58F6-4A93-A3EF-C943947BB340}"/>
    <cellStyle name="normální 2 20 19 3" xfId="8809" xr:uid="{44F772A2-ABE0-4966-9039-34E84362D14D}"/>
    <cellStyle name="normální 2 20 2" xfId="1353" xr:uid="{00000000-0005-0000-0000-0000350E0000}"/>
    <cellStyle name="normální 2 20 2 2" xfId="1354" xr:uid="{00000000-0005-0000-0000-0000360E0000}"/>
    <cellStyle name="normální 2 20 2 2 2" xfId="1355" xr:uid="{00000000-0005-0000-0000-0000370E0000}"/>
    <cellStyle name="normální 2 20 2 2 2 2" xfId="1356" xr:uid="{00000000-0005-0000-0000-0000380E0000}"/>
    <cellStyle name="normální 2 20 2 2 2 2 2" xfId="8614" xr:uid="{F6357166-DD1D-4EA1-BAF3-03D777C1EE80}"/>
    <cellStyle name="normální 2 20 2 2 2 3" xfId="8810" xr:uid="{B7D39693-C8FC-4C88-8189-D4630E7BDB14}"/>
    <cellStyle name="normální 2 20 2 2 3" xfId="1357" xr:uid="{00000000-0005-0000-0000-0000390E0000}"/>
    <cellStyle name="normální 2 20 2 2 3 2" xfId="1358" xr:uid="{00000000-0005-0000-0000-00003A0E0000}"/>
    <cellStyle name="normální 2 20 2 2 3 2 2" xfId="4465" xr:uid="{00000000-0005-0000-0000-00003B0E0000}"/>
    <cellStyle name="normální 2 20 2 2 3 3" xfId="1359" xr:uid="{00000000-0005-0000-0000-00003C0E0000}"/>
    <cellStyle name="normální 2 20 2 2 3 3 2" xfId="4464" xr:uid="{00000000-0005-0000-0000-00003D0E0000}"/>
    <cellStyle name="normální 2 20 2 2 4" xfId="1360" xr:uid="{00000000-0005-0000-0000-00003E0E0000}"/>
    <cellStyle name="normální 2 20 2 2 4 2" xfId="4123" xr:uid="{00000000-0005-0000-0000-00003F0E0000}"/>
    <cellStyle name="normální 2 20 2 2 4 2 2" xfId="8613" xr:uid="{B984DA3E-CE68-4EF7-BFED-2D9CE01FEF33}"/>
    <cellStyle name="normální 2 20 2 2 4 3" xfId="4122" xr:uid="{00000000-0005-0000-0000-0000400E0000}"/>
    <cellStyle name="normální 2 20 2 2 4 4" xfId="10602" xr:uid="{7A045FED-4E84-4E09-837E-1864C669C415}"/>
    <cellStyle name="normální 2 20 2 2 5" xfId="10349" xr:uid="{2DE17D0F-4F4F-4A40-B5E7-C868299FD525}"/>
    <cellStyle name="normální 2 20 2 3" xfId="1361" xr:uid="{00000000-0005-0000-0000-0000410E0000}"/>
    <cellStyle name="normální 2 20 2 3 2" xfId="1362" xr:uid="{00000000-0005-0000-0000-0000420E0000}"/>
    <cellStyle name="normální 2 20 2 3 2 2" xfId="1363" xr:uid="{00000000-0005-0000-0000-0000430E0000}"/>
    <cellStyle name="normální 2 20 2 3 2 2 2" xfId="1364" xr:uid="{00000000-0005-0000-0000-0000440E0000}"/>
    <cellStyle name="normální 2 20 2 3 2 2 2 2" xfId="8612" xr:uid="{A629C21A-4CF4-4D66-B0FD-60749C815F94}"/>
    <cellStyle name="normální 2 20 2 3 2 2 3" xfId="8811" xr:uid="{DD04713E-8630-432F-8882-BBE179BBBA1E}"/>
    <cellStyle name="normální 2 20 2 3 2 3" xfId="1365" xr:uid="{00000000-0005-0000-0000-0000450E0000}"/>
    <cellStyle name="normální 2 20 2 3 2 3 2" xfId="1366" xr:uid="{00000000-0005-0000-0000-0000460E0000}"/>
    <cellStyle name="normální 2 20 2 3 2 3 2 2" xfId="4124" xr:uid="{00000000-0005-0000-0000-0000470E0000}"/>
    <cellStyle name="normální 2 20 2 3 2 3 3" xfId="1367" xr:uid="{00000000-0005-0000-0000-0000480E0000}"/>
    <cellStyle name="normální 2 20 2 3 2 3 3 2" xfId="4125" xr:uid="{00000000-0005-0000-0000-0000490E0000}"/>
    <cellStyle name="normální 2 20 2 3 2 3 3 2 2" xfId="8610" xr:uid="{C882C899-096E-4C22-9A6E-40D6089CFCB9}"/>
    <cellStyle name="normální 2 20 2 3 2 3 3 3" xfId="8611" xr:uid="{27C0D067-BF25-4C2F-9B49-CCE71AD58D49}"/>
    <cellStyle name="normální 2 20 2 3 2 3 3 4" xfId="10601" xr:uid="{8636EDEC-4B89-4BCA-A2D9-80CE8137A952}"/>
    <cellStyle name="normální 2 20 2 3 2 3 4" xfId="10351" xr:uid="{EA5263FD-3B31-4A2F-B80E-ED65CB364342}"/>
    <cellStyle name="normální 2 20 2 3 2 4" xfId="1368" xr:uid="{00000000-0005-0000-0000-00004A0E0000}"/>
    <cellStyle name="normální 2 20 2 3 2 4 2" xfId="4459" xr:uid="{00000000-0005-0000-0000-00004B0E0000}"/>
    <cellStyle name="normální 2 20 2 3 3" xfId="1369" xr:uid="{00000000-0005-0000-0000-00004C0E0000}"/>
    <cellStyle name="normální 2 20 2 3 3 2" xfId="1370" xr:uid="{00000000-0005-0000-0000-00004D0E0000}"/>
    <cellStyle name="normální 2 20 2 3 3 2 2" xfId="8609" xr:uid="{F2F145BE-56C9-4C9F-A5CA-264D7D85992D}"/>
    <cellStyle name="normální 2 20 2 3 3 3" xfId="8812" xr:uid="{F48F4A6F-AA94-4B07-8506-DE7F736A2AD1}"/>
    <cellStyle name="normální 2 20 2 3 4" xfId="1371" xr:uid="{00000000-0005-0000-0000-00004E0E0000}"/>
    <cellStyle name="normální 2 20 2 3 4 2" xfId="1372" xr:uid="{00000000-0005-0000-0000-00004F0E0000}"/>
    <cellStyle name="normální 2 20 2 3 4 2 2" xfId="4126" xr:uid="{00000000-0005-0000-0000-0000500E0000}"/>
    <cellStyle name="normální 2 20 2 3 4 2 2 2" xfId="8608" xr:uid="{5C2F073C-7000-4A5A-BDE7-3B57A343A9F3}"/>
    <cellStyle name="normální 2 20 2 3 4 2 3" xfId="8813" xr:uid="{B74AC437-DAF2-477A-8414-64B3FB11A684}"/>
    <cellStyle name="normální 2 20 2 3 4 3" xfId="1373" xr:uid="{00000000-0005-0000-0000-0000510E0000}"/>
    <cellStyle name="normální 2 20 2 3 4 3 2" xfId="4128" xr:uid="{00000000-0005-0000-0000-0000520E0000}"/>
    <cellStyle name="normální 2 20 2 3 4 3 2 2" xfId="8607" xr:uid="{E057EE41-1145-4AF9-A97B-15C3D29E3F00}"/>
    <cellStyle name="normální 2 20 2 3 4 3 3" xfId="4127" xr:uid="{00000000-0005-0000-0000-0000530E0000}"/>
    <cellStyle name="normální 2 20 2 3 4 3 4" xfId="10600" xr:uid="{26F25C44-A5E7-401D-8E7B-6F5EDFAEACA5}"/>
    <cellStyle name="normální 2 20 2 3 4 4" xfId="10352" xr:uid="{FE1150CD-895B-4EDC-A717-50E600F1D8D6}"/>
    <cellStyle name="normální 2 20 2 3 5" xfId="1374" xr:uid="{00000000-0005-0000-0000-0000540E0000}"/>
    <cellStyle name="normální 2 20 2 3 5 2" xfId="1375" xr:uid="{00000000-0005-0000-0000-0000550E0000}"/>
    <cellStyle name="normální 2 20 2 3 5 2 2" xfId="8606" xr:uid="{FAA27E4E-B3F6-4529-9E41-0EB44C924B5D}"/>
    <cellStyle name="normální 2 20 2 3 5 3" xfId="8814" xr:uid="{FCCDBCD7-8CF6-47F1-8082-1181C4AFA321}"/>
    <cellStyle name="normální 2 20 2 3 6" xfId="4129" xr:uid="{00000000-0005-0000-0000-0000560E0000}"/>
    <cellStyle name="normální 2 20 2 3 6 2" xfId="4130" xr:uid="{00000000-0005-0000-0000-0000570E0000}"/>
    <cellStyle name="normální 2 20 2 3 6 2 2" xfId="8605" xr:uid="{FB419FD4-B2DF-403C-AB82-93C8E3071E38}"/>
    <cellStyle name="normální 2 20 2 3 6 3" xfId="5045" xr:uid="{00000000-0005-0000-0000-0000580E0000}"/>
    <cellStyle name="normální 2 20 2 3 6 4" xfId="10599" xr:uid="{87CA1049-475E-4573-86F3-679051076E44}"/>
    <cellStyle name="normální 2 20 2 3 7" xfId="10350" xr:uid="{B3AF4538-49EF-4F1F-93EC-3899DB5AEA40}"/>
    <cellStyle name="normální 2 20 2 4" xfId="1376" xr:uid="{00000000-0005-0000-0000-0000590E0000}"/>
    <cellStyle name="normální 2 20 2 4 2" xfId="1377" xr:uid="{00000000-0005-0000-0000-00005A0E0000}"/>
    <cellStyle name="normální 2 20 2 4 2 2" xfId="8603" xr:uid="{6EDE7224-0F0F-45E6-8491-E2FEBAA8E117}"/>
    <cellStyle name="normální 2 20 2 4 3" xfId="8815" xr:uid="{22782805-9AC9-42C5-A804-CCD25DBA8EF9}"/>
    <cellStyle name="normální 2 20 2 5" xfId="1378" xr:uid="{00000000-0005-0000-0000-00005B0E0000}"/>
    <cellStyle name="normální 2 20 2 5 2" xfId="1379" xr:uid="{00000000-0005-0000-0000-00005C0E0000}"/>
    <cellStyle name="normální 2 20 2 5 2 2" xfId="8602" xr:uid="{7D9F9792-4772-4156-8E15-147FE569341D}"/>
    <cellStyle name="normální 2 20 2 5 3" xfId="8816" xr:uid="{DD49D27B-5A62-4F5B-A08D-272012F10783}"/>
    <cellStyle name="normální 2 20 20" xfId="1380" xr:uid="{00000000-0005-0000-0000-00005D0E0000}"/>
    <cellStyle name="normální 2 20 20 2" xfId="1381" xr:uid="{00000000-0005-0000-0000-00005E0E0000}"/>
    <cellStyle name="normální 2 20 20 2 2" xfId="8601" xr:uid="{550B56F8-BC23-4530-8878-A4382313C225}"/>
    <cellStyle name="normální 2 20 20 3" xfId="8817" xr:uid="{7D17A108-51F6-49E5-9E05-9D5C68DED87A}"/>
    <cellStyle name="normální 2 20 21" xfId="1382" xr:uid="{00000000-0005-0000-0000-00005F0E0000}"/>
    <cellStyle name="normální 2 20 21 2" xfId="1383" xr:uid="{00000000-0005-0000-0000-0000600E0000}"/>
    <cellStyle name="normální 2 20 21 2 2" xfId="1384" xr:uid="{00000000-0005-0000-0000-0000610E0000}"/>
    <cellStyle name="normální 2 20 21 2 2 2" xfId="8600" xr:uid="{14421259-BDD7-4001-8FC7-D1927778659F}"/>
    <cellStyle name="normální 2 20 21 2 3" xfId="8818" xr:uid="{485E788C-AD18-4083-A8F9-1F385D69CF60}"/>
    <cellStyle name="normální 2 20 21 3" xfId="1385" xr:uid="{00000000-0005-0000-0000-0000620E0000}"/>
    <cellStyle name="normální 2 20 21 3 2" xfId="1386" xr:uid="{00000000-0005-0000-0000-0000630E0000}"/>
    <cellStyle name="normální 2 20 21 3 2 2" xfId="4131" xr:uid="{00000000-0005-0000-0000-0000640E0000}"/>
    <cellStyle name="normální 2 20 21 3 3" xfId="1387" xr:uid="{00000000-0005-0000-0000-0000650E0000}"/>
    <cellStyle name="normální 2 20 21 3 3 2" xfId="4132" xr:uid="{00000000-0005-0000-0000-0000660E0000}"/>
    <cellStyle name="normální 2 20 21 3 3 2 2" xfId="8598" xr:uid="{FF5E4CF1-BBCC-485E-99FC-A7F14C327D9A}"/>
    <cellStyle name="normální 2 20 21 3 3 3" xfId="8599" xr:uid="{16274D69-B0F8-4325-B871-D74EF2A35B1A}"/>
    <cellStyle name="normální 2 20 21 3 3 4" xfId="10597" xr:uid="{1CC129F2-6482-4BDC-987B-067EED4355AD}"/>
    <cellStyle name="normální 2 20 21 3 4" xfId="10354" xr:uid="{DA65CC7A-AF0D-40DB-A844-D162E7E35583}"/>
    <cellStyle name="normální 2 20 21 4" xfId="1388" xr:uid="{00000000-0005-0000-0000-0000670E0000}"/>
    <cellStyle name="normální 2 20 21 4 2" xfId="4452" xr:uid="{00000000-0005-0000-0000-0000680E0000}"/>
    <cellStyle name="normální 2 20 22" xfId="1389" xr:uid="{00000000-0005-0000-0000-0000690E0000}"/>
    <cellStyle name="normální 2 20 22 2" xfId="1390" xr:uid="{00000000-0005-0000-0000-00006A0E0000}"/>
    <cellStyle name="normální 2 20 22 2 2" xfId="1391" xr:uid="{00000000-0005-0000-0000-00006B0E0000}"/>
    <cellStyle name="normální 2 20 22 2 2 2" xfId="8597" xr:uid="{5C9C84E8-5790-4949-80B1-C38DF2E1E367}"/>
    <cellStyle name="normální 2 20 22 2 3" xfId="8819" xr:uid="{FC1F1B90-99BC-4FE3-8279-96CDD8FE2CA0}"/>
    <cellStyle name="normální 2 20 22 3" xfId="1392" xr:uid="{00000000-0005-0000-0000-00006C0E0000}"/>
    <cellStyle name="normální 2 20 22 3 2" xfId="1393" xr:uid="{00000000-0005-0000-0000-00006D0E0000}"/>
    <cellStyle name="normální 2 20 22 3 2 2" xfId="4133" xr:uid="{00000000-0005-0000-0000-00006E0E0000}"/>
    <cellStyle name="normální 2 20 22 3 3" xfId="1394" xr:uid="{00000000-0005-0000-0000-00006F0E0000}"/>
    <cellStyle name="normální 2 20 22 3 3 2" xfId="4134" xr:uid="{00000000-0005-0000-0000-0000700E0000}"/>
    <cellStyle name="normální 2 20 22 3 3 2 2" xfId="8595" xr:uid="{1AF3E330-76A0-4608-9896-4507984F566C}"/>
    <cellStyle name="normální 2 20 22 3 3 3" xfId="8596" xr:uid="{0E51A88F-0CA9-43B7-AD7C-40F844141D9F}"/>
    <cellStyle name="normální 2 20 22 3 3 4" xfId="10596" xr:uid="{889B7B92-3EAF-4075-8C3E-928768E1F1D2}"/>
    <cellStyle name="normální 2 20 22 3 4" xfId="10356" xr:uid="{B2F6CD79-943B-4B73-924D-769EE783EBFE}"/>
    <cellStyle name="normální 2 20 22 4" xfId="1395" xr:uid="{00000000-0005-0000-0000-0000710E0000}"/>
    <cellStyle name="normální 2 20 22 4 2" xfId="4448" xr:uid="{00000000-0005-0000-0000-0000720E0000}"/>
    <cellStyle name="normální 2 20 23" xfId="1396" xr:uid="{00000000-0005-0000-0000-0000730E0000}"/>
    <cellStyle name="normální 2 20 23 2" xfId="1397" xr:uid="{00000000-0005-0000-0000-0000740E0000}"/>
    <cellStyle name="normální 2 20 23 2 2" xfId="1398" xr:uid="{00000000-0005-0000-0000-0000750E0000}"/>
    <cellStyle name="normální 2 20 23 2 2 2" xfId="8594" xr:uid="{B314CCAB-BDC1-47A3-9E34-6EB9CE66F5B7}"/>
    <cellStyle name="normální 2 20 23 2 3" xfId="8820" xr:uid="{8224F31C-E38B-4861-BF75-55B3B84DB948}"/>
    <cellStyle name="normální 2 20 23 3" xfId="1399" xr:uid="{00000000-0005-0000-0000-0000760E0000}"/>
    <cellStyle name="normální 2 20 23 3 2" xfId="1400" xr:uid="{00000000-0005-0000-0000-0000770E0000}"/>
    <cellStyle name="normální 2 20 23 3 2 2" xfId="4135" xr:uid="{00000000-0005-0000-0000-0000780E0000}"/>
    <cellStyle name="normální 2 20 23 3 3" xfId="1401" xr:uid="{00000000-0005-0000-0000-0000790E0000}"/>
    <cellStyle name="normální 2 20 23 3 3 2" xfId="4137" xr:uid="{00000000-0005-0000-0000-00007A0E0000}"/>
    <cellStyle name="normální 2 20 23 3 3 2 2" xfId="8592" xr:uid="{572FDC59-0536-4649-8702-774722889D9C}"/>
    <cellStyle name="normální 2 20 23 3 3 3" xfId="8593" xr:uid="{5D7E0644-CECB-4032-A681-82DDB800A263}"/>
    <cellStyle name="normální 2 20 23 3 3 4" xfId="10595" xr:uid="{22BAE12C-041F-430D-9AB2-53331CDA9B7E}"/>
    <cellStyle name="normální 2 20 23 3 4" xfId="10357" xr:uid="{8E420DBE-FF86-462B-A726-7CD26AE487D8}"/>
    <cellStyle name="normální 2 20 23 4" xfId="1402" xr:uid="{00000000-0005-0000-0000-00007B0E0000}"/>
    <cellStyle name="normální 2 20 23 4 2" xfId="4435" xr:uid="{00000000-0005-0000-0000-00007C0E0000}"/>
    <cellStyle name="normální 2 20 24" xfId="1403" xr:uid="{00000000-0005-0000-0000-00007D0E0000}"/>
    <cellStyle name="normální 2 20 24 2" xfId="1404" xr:uid="{00000000-0005-0000-0000-00007E0E0000}"/>
    <cellStyle name="normální 2 20 24 2 2" xfId="1405" xr:uid="{00000000-0005-0000-0000-00007F0E0000}"/>
    <cellStyle name="normální 2 20 24 2 2 2" xfId="8591" xr:uid="{CBDDE1AF-7ED9-4752-8EE7-5F4AA73C32AE}"/>
    <cellStyle name="normální 2 20 24 2 3" xfId="8821" xr:uid="{E1F51A34-1EC1-4AEF-AF3B-F8D4C3A4019A}"/>
    <cellStyle name="normální 2 20 24 3" xfId="1406" xr:uid="{00000000-0005-0000-0000-0000800E0000}"/>
    <cellStyle name="normální 2 20 24 3 2" xfId="1407" xr:uid="{00000000-0005-0000-0000-0000810E0000}"/>
    <cellStyle name="normální 2 20 24 3 2 2" xfId="4139" xr:uid="{00000000-0005-0000-0000-0000820E0000}"/>
    <cellStyle name="normální 2 20 24 3 3" xfId="1408" xr:uid="{00000000-0005-0000-0000-0000830E0000}"/>
    <cellStyle name="normální 2 20 24 3 3 2" xfId="4140" xr:uid="{00000000-0005-0000-0000-0000840E0000}"/>
    <cellStyle name="normální 2 20 24 3 3 2 2" xfId="8589" xr:uid="{DE7824B3-6B09-4F82-8CC7-1E56E62936AC}"/>
    <cellStyle name="normální 2 20 24 3 3 3" xfId="8590" xr:uid="{37A546B4-3BC3-4EBA-ADFA-6E078E63FC57}"/>
    <cellStyle name="normální 2 20 24 3 3 4" xfId="10594" xr:uid="{4C850514-02CE-4715-94A5-F6B91AC91BB2}"/>
    <cellStyle name="normální 2 20 24 3 4" xfId="10358" xr:uid="{930A863E-E795-4357-8DC4-1D8C21CCCD1F}"/>
    <cellStyle name="normální 2 20 24 4" xfId="1409" xr:uid="{00000000-0005-0000-0000-0000850E0000}"/>
    <cellStyle name="normální 2 20 24 4 2" xfId="4432" xr:uid="{00000000-0005-0000-0000-0000860E0000}"/>
    <cellStyle name="normální 2 20 25" xfId="1410" xr:uid="{00000000-0005-0000-0000-0000870E0000}"/>
    <cellStyle name="normální 2 20 25 2" xfId="1411" xr:uid="{00000000-0005-0000-0000-0000880E0000}"/>
    <cellStyle name="normální 2 20 25 2 2" xfId="1412" xr:uid="{00000000-0005-0000-0000-0000890E0000}"/>
    <cellStyle name="normální 2 20 25 2 2 2" xfId="8588" xr:uid="{6E76009B-93FB-4836-B162-607B1CBBCE05}"/>
    <cellStyle name="normální 2 20 25 2 3" xfId="8822" xr:uid="{CE176FB0-453F-420E-9C44-BA57822E807F}"/>
    <cellStyle name="normální 2 20 25 3" xfId="1413" xr:uid="{00000000-0005-0000-0000-00008A0E0000}"/>
    <cellStyle name="normální 2 20 25 3 2" xfId="1414" xr:uid="{00000000-0005-0000-0000-00008B0E0000}"/>
    <cellStyle name="normální 2 20 25 3 2 2" xfId="4143" xr:uid="{00000000-0005-0000-0000-00008C0E0000}"/>
    <cellStyle name="normální 2 20 25 3 3" xfId="1415" xr:uid="{00000000-0005-0000-0000-00008D0E0000}"/>
    <cellStyle name="normální 2 20 25 3 3 2" xfId="4144" xr:uid="{00000000-0005-0000-0000-00008E0E0000}"/>
    <cellStyle name="normální 2 20 25 3 3 2 2" xfId="8586" xr:uid="{950CBDE5-E891-452E-A229-E380C0F4A762}"/>
    <cellStyle name="normální 2 20 25 3 3 3" xfId="8587" xr:uid="{EB57F404-51D6-4161-B6DE-18C34ECDCCF4}"/>
    <cellStyle name="normální 2 20 25 3 3 4" xfId="10592" xr:uid="{74A0FF32-B338-4FC6-A3AA-CFF6C0E20E71}"/>
    <cellStyle name="normální 2 20 25 3 4" xfId="10359" xr:uid="{4AAA49B2-CBB6-443F-A138-63F69817635B}"/>
    <cellStyle name="normální 2 20 25 4" xfId="1416" xr:uid="{00000000-0005-0000-0000-00008F0E0000}"/>
    <cellStyle name="normální 2 20 25 4 2" xfId="4429" xr:uid="{00000000-0005-0000-0000-0000900E0000}"/>
    <cellStyle name="normální 2 20 26" xfId="1417" xr:uid="{00000000-0005-0000-0000-0000910E0000}"/>
    <cellStyle name="normální 2 20 26 2" xfId="1418" xr:uid="{00000000-0005-0000-0000-0000920E0000}"/>
    <cellStyle name="normální 2 20 26 2 2" xfId="1419" xr:uid="{00000000-0005-0000-0000-0000930E0000}"/>
    <cellStyle name="normální 2 20 26 2 2 2" xfId="8585" xr:uid="{AEC18671-3A61-4398-B03C-5FE3B01D78BA}"/>
    <cellStyle name="normální 2 20 26 2 3" xfId="8823" xr:uid="{A6210527-50FB-4A2A-9EC3-DE963D198CF2}"/>
    <cellStyle name="normální 2 20 26 3" xfId="1420" xr:uid="{00000000-0005-0000-0000-0000940E0000}"/>
    <cellStyle name="normální 2 20 26 3 2" xfId="1421" xr:uid="{00000000-0005-0000-0000-0000950E0000}"/>
    <cellStyle name="normální 2 20 26 3 2 2" xfId="4145" xr:uid="{00000000-0005-0000-0000-0000960E0000}"/>
    <cellStyle name="normální 2 20 26 3 3" xfId="1422" xr:uid="{00000000-0005-0000-0000-0000970E0000}"/>
    <cellStyle name="normální 2 20 26 3 3 2" xfId="4146" xr:uid="{00000000-0005-0000-0000-0000980E0000}"/>
    <cellStyle name="normální 2 20 26 3 3 2 2" xfId="8583" xr:uid="{C74B45EE-3AC2-4E96-9C6F-58FD8C84438F}"/>
    <cellStyle name="normální 2 20 26 3 3 3" xfId="8584" xr:uid="{C93E8F9A-3B64-40FB-B9E1-8C9675F85615}"/>
    <cellStyle name="normální 2 20 26 3 3 4" xfId="10591" xr:uid="{90AE0B14-C2DD-4FEC-B9A4-529C98807DA0}"/>
    <cellStyle name="normální 2 20 26 3 4" xfId="10360" xr:uid="{B94BCAF8-0391-414A-A6BB-4CF711B51AC2}"/>
    <cellStyle name="normální 2 20 26 4" xfId="1423" xr:uid="{00000000-0005-0000-0000-0000990E0000}"/>
    <cellStyle name="normální 2 20 26 4 2" xfId="4426" xr:uid="{00000000-0005-0000-0000-00009A0E0000}"/>
    <cellStyle name="normální 2 20 27" xfId="1424" xr:uid="{00000000-0005-0000-0000-00009B0E0000}"/>
    <cellStyle name="normální 2 20 27 2" xfId="1425" xr:uid="{00000000-0005-0000-0000-00009C0E0000}"/>
    <cellStyle name="normální 2 20 27 2 2" xfId="1426" xr:uid="{00000000-0005-0000-0000-00009D0E0000}"/>
    <cellStyle name="normální 2 20 27 2 2 2" xfId="8582" xr:uid="{98E53FAE-3855-4DB0-B8AE-550C24A4BB1C}"/>
    <cellStyle name="normální 2 20 27 2 3" xfId="8824" xr:uid="{701B2E16-96E1-4289-BBCF-78377B1CAFDA}"/>
    <cellStyle name="normální 2 20 27 3" xfId="1427" xr:uid="{00000000-0005-0000-0000-00009E0E0000}"/>
    <cellStyle name="normální 2 20 27 3 2" xfId="1428" xr:uid="{00000000-0005-0000-0000-00009F0E0000}"/>
    <cellStyle name="normální 2 20 27 3 2 2" xfId="4149" xr:uid="{00000000-0005-0000-0000-0000A00E0000}"/>
    <cellStyle name="normální 2 20 27 3 3" xfId="1429" xr:uid="{00000000-0005-0000-0000-0000A10E0000}"/>
    <cellStyle name="normální 2 20 27 3 3 2" xfId="4150" xr:uid="{00000000-0005-0000-0000-0000A20E0000}"/>
    <cellStyle name="normální 2 20 27 3 3 2 2" xfId="8580" xr:uid="{300D8572-4123-45E1-8C99-5C5D94BD3316}"/>
    <cellStyle name="normální 2 20 27 3 3 3" xfId="8581" xr:uid="{D9AEC25C-F73F-44B1-8A5C-FE92DDCFD1EC}"/>
    <cellStyle name="normální 2 20 27 3 3 4" xfId="10590" xr:uid="{AD0E69A5-B729-47FC-9EFC-6BBEE8538D53}"/>
    <cellStyle name="normální 2 20 27 3 4" xfId="10362" xr:uid="{B9DADDA4-A9AE-4D87-A4C3-6EE9DB4C605C}"/>
    <cellStyle name="normální 2 20 27 4" xfId="1430" xr:uid="{00000000-0005-0000-0000-0000A30E0000}"/>
    <cellStyle name="normální 2 20 27 4 2" xfId="4423" xr:uid="{00000000-0005-0000-0000-0000A40E0000}"/>
    <cellStyle name="normální 2 20 28" xfId="1431" xr:uid="{00000000-0005-0000-0000-0000A50E0000}"/>
    <cellStyle name="normální 2 20 28 2" xfId="1432" xr:uid="{00000000-0005-0000-0000-0000A60E0000}"/>
    <cellStyle name="normální 2 20 28 2 2" xfId="1433" xr:uid="{00000000-0005-0000-0000-0000A70E0000}"/>
    <cellStyle name="normální 2 20 28 2 2 2" xfId="8579" xr:uid="{D888C23C-B10F-459C-A547-478CD2D6899A}"/>
    <cellStyle name="normální 2 20 28 2 3" xfId="8825" xr:uid="{EEF8D565-203D-4D3A-B2C5-8EDBAFF50E88}"/>
    <cellStyle name="normální 2 20 28 3" xfId="1434" xr:uid="{00000000-0005-0000-0000-0000A80E0000}"/>
    <cellStyle name="normální 2 20 28 3 2" xfId="1435" xr:uid="{00000000-0005-0000-0000-0000A90E0000}"/>
    <cellStyle name="normální 2 20 28 3 2 2" xfId="4151" xr:uid="{00000000-0005-0000-0000-0000AA0E0000}"/>
    <cellStyle name="normální 2 20 28 3 3" xfId="1436" xr:uid="{00000000-0005-0000-0000-0000AB0E0000}"/>
    <cellStyle name="normální 2 20 28 3 3 2" xfId="4152" xr:uid="{00000000-0005-0000-0000-0000AC0E0000}"/>
    <cellStyle name="normální 2 20 28 3 3 2 2" xfId="8577" xr:uid="{90B4B42F-33CB-46B3-AD99-BF1EDB58AFDC}"/>
    <cellStyle name="normální 2 20 28 3 3 3" xfId="8578" xr:uid="{15224CD9-32B0-40CF-902C-FB583616F905}"/>
    <cellStyle name="normální 2 20 28 3 3 4" xfId="10588" xr:uid="{D0767A83-C6B1-4B84-82AE-BFB3ECDFEFCD}"/>
    <cellStyle name="normální 2 20 28 3 4" xfId="10363" xr:uid="{E3B462E4-BAA9-4999-A8B1-3AA02A093894}"/>
    <cellStyle name="normální 2 20 28 4" xfId="1437" xr:uid="{00000000-0005-0000-0000-0000AD0E0000}"/>
    <cellStyle name="normální 2 20 28 4 2" xfId="4418" xr:uid="{00000000-0005-0000-0000-0000AE0E0000}"/>
    <cellStyle name="normální 2 20 29" xfId="1438" xr:uid="{00000000-0005-0000-0000-0000AF0E0000}"/>
    <cellStyle name="normální 2 20 29 2" xfId="1439" xr:uid="{00000000-0005-0000-0000-0000B00E0000}"/>
    <cellStyle name="normální 2 20 29 2 2" xfId="1440" xr:uid="{00000000-0005-0000-0000-0000B10E0000}"/>
    <cellStyle name="normální 2 20 29 2 2 2" xfId="8576" xr:uid="{589AADBC-FE5E-466B-9839-D0C72A1BB753}"/>
    <cellStyle name="normální 2 20 29 2 3" xfId="8826" xr:uid="{D5B398AE-5C53-40C9-8D26-F39FA9FFD6B1}"/>
    <cellStyle name="normální 2 20 29 3" xfId="1441" xr:uid="{00000000-0005-0000-0000-0000B20E0000}"/>
    <cellStyle name="normální 2 20 29 3 2" xfId="1442" xr:uid="{00000000-0005-0000-0000-0000B30E0000}"/>
    <cellStyle name="normální 2 20 29 3 2 2" xfId="4154" xr:uid="{00000000-0005-0000-0000-0000B40E0000}"/>
    <cellStyle name="normální 2 20 29 3 3" xfId="1443" xr:uid="{00000000-0005-0000-0000-0000B50E0000}"/>
    <cellStyle name="normální 2 20 29 3 3 2" xfId="4155" xr:uid="{00000000-0005-0000-0000-0000B60E0000}"/>
    <cellStyle name="normální 2 20 29 3 3 2 2" xfId="8574" xr:uid="{C1362CDB-2B91-4E40-9D19-D02764D02FF0}"/>
    <cellStyle name="normální 2 20 29 3 3 3" xfId="8575" xr:uid="{93AFB6BD-4C31-483A-A4AC-329FCF41B669}"/>
    <cellStyle name="normální 2 20 29 3 3 4" xfId="10587" xr:uid="{EECD46C2-FDAF-4CAC-B0EC-F8880F9BCB35}"/>
    <cellStyle name="normální 2 20 29 3 4" xfId="10365" xr:uid="{38D134DB-B7A7-44F4-9D96-2641496CE792}"/>
    <cellStyle name="normální 2 20 29 4" xfId="1444" xr:uid="{00000000-0005-0000-0000-0000B70E0000}"/>
    <cellStyle name="normální 2 20 29 4 2" xfId="4415" xr:uid="{00000000-0005-0000-0000-0000B80E0000}"/>
    <cellStyle name="Normální 2 20 3" xfId="1445" xr:uid="{00000000-0005-0000-0000-0000B90E0000}"/>
    <cellStyle name="normální 2 20 30" xfId="1446" xr:uid="{00000000-0005-0000-0000-0000BA0E0000}"/>
    <cellStyle name="normální 2 20 30 2" xfId="1447" xr:uid="{00000000-0005-0000-0000-0000BB0E0000}"/>
    <cellStyle name="normální 2 20 30 2 2" xfId="1448" xr:uid="{00000000-0005-0000-0000-0000BC0E0000}"/>
    <cellStyle name="normální 2 20 30 2 2 2" xfId="8573" xr:uid="{ABBA1C78-9CC0-48D8-B5BB-5F496026C7AC}"/>
    <cellStyle name="normální 2 20 30 2 3" xfId="8827" xr:uid="{ED55A86C-21D6-40C2-ABB7-F79AFB0760CD}"/>
    <cellStyle name="normální 2 20 30 3" xfId="1449" xr:uid="{00000000-0005-0000-0000-0000BD0E0000}"/>
    <cellStyle name="normální 2 20 30 3 2" xfId="1450" xr:uid="{00000000-0005-0000-0000-0000BE0E0000}"/>
    <cellStyle name="normální 2 20 30 3 2 2" xfId="4156" xr:uid="{00000000-0005-0000-0000-0000BF0E0000}"/>
    <cellStyle name="normální 2 20 30 3 3" xfId="1451" xr:uid="{00000000-0005-0000-0000-0000C00E0000}"/>
    <cellStyle name="normální 2 20 30 3 3 2" xfId="4157" xr:uid="{00000000-0005-0000-0000-0000C10E0000}"/>
    <cellStyle name="normální 2 20 30 3 3 2 2" xfId="8571" xr:uid="{D3C3E0F7-0ED5-4F35-80BF-45DADF0F032F}"/>
    <cellStyle name="normální 2 20 30 3 3 3" xfId="8572" xr:uid="{559DEE82-3BFB-4F94-9F4D-107DCF584BBC}"/>
    <cellStyle name="normální 2 20 30 3 3 4" xfId="10583" xr:uid="{104EF52D-D7B9-4119-97DD-9E560EDF1549}"/>
    <cellStyle name="normální 2 20 30 3 4" xfId="10366" xr:uid="{D7C395FC-1BA1-4B87-9EB8-CCC730FF09DA}"/>
    <cellStyle name="normální 2 20 30 4" xfId="1452" xr:uid="{00000000-0005-0000-0000-0000C20E0000}"/>
    <cellStyle name="normální 2 20 30 4 2" xfId="4412" xr:uid="{00000000-0005-0000-0000-0000C30E0000}"/>
    <cellStyle name="normální 2 20 31" xfId="1453" xr:uid="{00000000-0005-0000-0000-0000C40E0000}"/>
    <cellStyle name="normální 2 20 31 2" xfId="1454" xr:uid="{00000000-0005-0000-0000-0000C50E0000}"/>
    <cellStyle name="normální 2 20 31 2 2" xfId="1455" xr:uid="{00000000-0005-0000-0000-0000C60E0000}"/>
    <cellStyle name="normální 2 20 31 2 2 2" xfId="8570" xr:uid="{76500862-DDD0-4B6B-AC8E-327ED90EAA62}"/>
    <cellStyle name="normální 2 20 31 2 3" xfId="8828" xr:uid="{F4135664-F87A-466C-A68D-6B57A124D12F}"/>
    <cellStyle name="normální 2 20 31 3" xfId="1456" xr:uid="{00000000-0005-0000-0000-0000C70E0000}"/>
    <cellStyle name="normální 2 20 31 3 2" xfId="1457" xr:uid="{00000000-0005-0000-0000-0000C80E0000}"/>
    <cellStyle name="normální 2 20 31 3 2 2" xfId="4158" xr:uid="{00000000-0005-0000-0000-0000C90E0000}"/>
    <cellStyle name="normální 2 20 31 3 3" xfId="1458" xr:uid="{00000000-0005-0000-0000-0000CA0E0000}"/>
    <cellStyle name="normální 2 20 31 3 3 2" xfId="4159" xr:uid="{00000000-0005-0000-0000-0000CB0E0000}"/>
    <cellStyle name="normální 2 20 31 3 3 2 2" xfId="8568" xr:uid="{5F595649-B117-4DA8-B87C-774B6311ACA9}"/>
    <cellStyle name="normální 2 20 31 3 3 3" xfId="8569" xr:uid="{A12D08B8-8D21-468D-A711-D0E6238D5D77}"/>
    <cellStyle name="normální 2 20 31 3 3 4" xfId="10573" xr:uid="{E224254C-A334-4EB0-B21A-67304C92C2FD}"/>
    <cellStyle name="normální 2 20 31 3 4" xfId="10367" xr:uid="{CB9B5BCA-EA53-435A-81ED-919E25D001F6}"/>
    <cellStyle name="normální 2 20 31 4" xfId="1459" xr:uid="{00000000-0005-0000-0000-0000CC0E0000}"/>
    <cellStyle name="normální 2 20 31 4 2" xfId="4409" xr:uid="{00000000-0005-0000-0000-0000CD0E0000}"/>
    <cellStyle name="normální 2 20 32" xfId="1460" xr:uid="{00000000-0005-0000-0000-0000CE0E0000}"/>
    <cellStyle name="normální 2 20 32 2" xfId="1461" xr:uid="{00000000-0005-0000-0000-0000CF0E0000}"/>
    <cellStyle name="normální 2 20 32 2 2" xfId="1462" xr:uid="{00000000-0005-0000-0000-0000D00E0000}"/>
    <cellStyle name="normální 2 20 32 2 2 2" xfId="8567" xr:uid="{F23E852C-4BF3-467A-977B-4AAB937B72C9}"/>
    <cellStyle name="normální 2 20 32 2 3" xfId="8829" xr:uid="{B87CAE8D-94AF-4666-A1BA-ECE779D721A8}"/>
    <cellStyle name="normální 2 20 32 3" xfId="1463" xr:uid="{00000000-0005-0000-0000-0000D10E0000}"/>
    <cellStyle name="normální 2 20 32 3 2" xfId="1464" xr:uid="{00000000-0005-0000-0000-0000D20E0000}"/>
    <cellStyle name="normální 2 20 32 3 2 2" xfId="4161" xr:uid="{00000000-0005-0000-0000-0000D30E0000}"/>
    <cellStyle name="normální 2 20 32 3 3" xfId="1465" xr:uid="{00000000-0005-0000-0000-0000D40E0000}"/>
    <cellStyle name="normální 2 20 32 3 3 2" xfId="4162" xr:uid="{00000000-0005-0000-0000-0000D50E0000}"/>
    <cellStyle name="normální 2 20 32 3 3 2 2" xfId="8565" xr:uid="{01D15A93-26EC-4415-9158-37683E871572}"/>
    <cellStyle name="normální 2 20 32 3 3 3" xfId="8566" xr:uid="{4DCA6288-3217-4E31-B197-1C83FB0BE3CC}"/>
    <cellStyle name="normální 2 20 32 3 3 4" xfId="10571" xr:uid="{D48747F7-D58C-4F58-A0F1-7354283E9058}"/>
    <cellStyle name="normální 2 20 32 3 4" xfId="10368" xr:uid="{31F0E21B-97A3-4612-B47C-D51595875E52}"/>
    <cellStyle name="normální 2 20 32 4" xfId="1466" xr:uid="{00000000-0005-0000-0000-0000D60E0000}"/>
    <cellStyle name="normální 2 20 32 4 2" xfId="4406" xr:uid="{00000000-0005-0000-0000-0000D70E0000}"/>
    <cellStyle name="normální 2 20 33" xfId="1467" xr:uid="{00000000-0005-0000-0000-0000D80E0000}"/>
    <cellStyle name="normální 2 20 33 2" xfId="1468" xr:uid="{00000000-0005-0000-0000-0000D90E0000}"/>
    <cellStyle name="normální 2 20 33 2 2" xfId="1469" xr:uid="{00000000-0005-0000-0000-0000DA0E0000}"/>
    <cellStyle name="normální 2 20 33 2 2 2" xfId="8563" xr:uid="{EB54C55A-4B2B-44A7-A3E3-72874C76BC78}"/>
    <cellStyle name="normální 2 20 33 2 3" xfId="8830" xr:uid="{219A1469-84BB-4622-977B-B3A164FDC51B}"/>
    <cellStyle name="normální 2 20 33 3" xfId="1470" xr:uid="{00000000-0005-0000-0000-0000DB0E0000}"/>
    <cellStyle name="normální 2 20 33 3 2" xfId="1471" xr:uid="{00000000-0005-0000-0000-0000DC0E0000}"/>
    <cellStyle name="normální 2 20 33 3 2 2" xfId="4163" xr:uid="{00000000-0005-0000-0000-0000DD0E0000}"/>
    <cellStyle name="normální 2 20 33 3 3" xfId="1472" xr:uid="{00000000-0005-0000-0000-0000DE0E0000}"/>
    <cellStyle name="normální 2 20 33 3 3 2" xfId="4164" xr:uid="{00000000-0005-0000-0000-0000DF0E0000}"/>
    <cellStyle name="normální 2 20 33 3 3 2 2" xfId="8561" xr:uid="{472549F0-117A-47CC-9F93-62FCB2CCFCC3}"/>
    <cellStyle name="normální 2 20 33 3 3 3" xfId="8562" xr:uid="{F939EBE4-96B6-4351-9BFE-F320A67A3539}"/>
    <cellStyle name="normální 2 20 33 3 3 4" xfId="10570" xr:uid="{8CD2365B-24A5-4DFD-83AD-A7C6C15F820A}"/>
    <cellStyle name="normální 2 20 33 3 4" xfId="10370" xr:uid="{FC2D03FB-1535-4092-94A0-C551A9F33B94}"/>
    <cellStyle name="normální 2 20 33 4" xfId="1473" xr:uid="{00000000-0005-0000-0000-0000E00E0000}"/>
    <cellStyle name="normální 2 20 33 4 2" xfId="4403" xr:uid="{00000000-0005-0000-0000-0000E10E0000}"/>
    <cellStyle name="normální 2 20 34" xfId="1474" xr:uid="{00000000-0005-0000-0000-0000E20E0000}"/>
    <cellStyle name="normální 2 20 34 2" xfId="1475" xr:uid="{00000000-0005-0000-0000-0000E30E0000}"/>
    <cellStyle name="normální 2 20 34 2 2" xfId="1476" xr:uid="{00000000-0005-0000-0000-0000E40E0000}"/>
    <cellStyle name="normální 2 20 34 2 2 2" xfId="8560" xr:uid="{22DAA5D5-F9DA-4B88-BEF6-67E5C536EB61}"/>
    <cellStyle name="normální 2 20 34 2 3" xfId="8831" xr:uid="{C28CF48C-5163-4BCD-867B-3BF399A180AB}"/>
    <cellStyle name="normální 2 20 34 3" xfId="1477" xr:uid="{00000000-0005-0000-0000-0000E50E0000}"/>
    <cellStyle name="normální 2 20 34 3 2" xfId="1478" xr:uid="{00000000-0005-0000-0000-0000E60E0000}"/>
    <cellStyle name="normální 2 20 34 3 2 2" xfId="4167" xr:uid="{00000000-0005-0000-0000-0000E70E0000}"/>
    <cellStyle name="normální 2 20 34 3 3" xfId="1479" xr:uid="{00000000-0005-0000-0000-0000E80E0000}"/>
    <cellStyle name="normální 2 20 34 3 3 2" xfId="4168" xr:uid="{00000000-0005-0000-0000-0000E90E0000}"/>
    <cellStyle name="normální 2 20 34 3 3 2 2" xfId="8558" xr:uid="{45D284D1-7884-4091-B3C9-E6886D3F17BB}"/>
    <cellStyle name="normální 2 20 34 3 3 3" xfId="8559" xr:uid="{A64024C1-4B66-4C21-8CC1-CCC0FD234ABA}"/>
    <cellStyle name="normální 2 20 34 3 3 4" xfId="10567" xr:uid="{AD9052CA-B7C0-47DF-85B1-6562D22FB051}"/>
    <cellStyle name="normální 2 20 34 3 4" xfId="10371" xr:uid="{95DA9DA9-78E1-451B-B989-3A56EEE30C8E}"/>
    <cellStyle name="normální 2 20 34 4" xfId="1480" xr:uid="{00000000-0005-0000-0000-0000EA0E0000}"/>
    <cellStyle name="normální 2 20 34 4 2" xfId="4400" xr:uid="{00000000-0005-0000-0000-0000EB0E0000}"/>
    <cellStyle name="normální 2 20 35" xfId="1481" xr:uid="{00000000-0005-0000-0000-0000EC0E0000}"/>
    <cellStyle name="normální 2 20 35 2" xfId="1482" xr:uid="{00000000-0005-0000-0000-0000ED0E0000}"/>
    <cellStyle name="normální 2 20 35 2 2" xfId="1483" xr:uid="{00000000-0005-0000-0000-0000EE0E0000}"/>
    <cellStyle name="normální 2 20 35 2 2 2" xfId="8557" xr:uid="{AE55A3B6-5967-4286-9A75-3FD167D0DB84}"/>
    <cellStyle name="normální 2 20 35 2 3" xfId="8832" xr:uid="{3E5DCF39-083B-4D8A-B716-BB829A2EBD7F}"/>
    <cellStyle name="normální 2 20 35 3" xfId="1484" xr:uid="{00000000-0005-0000-0000-0000EF0E0000}"/>
    <cellStyle name="normální 2 20 35 3 2" xfId="1485" xr:uid="{00000000-0005-0000-0000-0000F00E0000}"/>
    <cellStyle name="normální 2 20 35 3 2 2" xfId="4169" xr:uid="{00000000-0005-0000-0000-0000F10E0000}"/>
    <cellStyle name="normální 2 20 35 3 3" xfId="1486" xr:uid="{00000000-0005-0000-0000-0000F20E0000}"/>
    <cellStyle name="normální 2 20 35 3 3 2" xfId="4170" xr:uid="{00000000-0005-0000-0000-0000F30E0000}"/>
    <cellStyle name="normální 2 20 35 3 3 2 2" xfId="8555" xr:uid="{CE2F0D51-B71E-4216-BB7D-65ECC89A1A9D}"/>
    <cellStyle name="normální 2 20 35 3 3 3" xfId="8556" xr:uid="{CB3566F9-1176-45AF-8F7E-65891BA1AD0F}"/>
    <cellStyle name="normální 2 20 35 3 3 4" xfId="10564" xr:uid="{760B2369-AD19-4544-A68A-4917B9C7B513}"/>
    <cellStyle name="normální 2 20 35 3 4" xfId="10373" xr:uid="{D146BCF1-0B25-4235-A866-50F51F15BCA3}"/>
    <cellStyle name="normální 2 20 35 4" xfId="1487" xr:uid="{00000000-0005-0000-0000-0000F40E0000}"/>
    <cellStyle name="normální 2 20 35 4 2" xfId="4397" xr:uid="{00000000-0005-0000-0000-0000F50E0000}"/>
    <cellStyle name="normální 2 20 36" xfId="1488" xr:uid="{00000000-0005-0000-0000-0000F60E0000}"/>
    <cellStyle name="normální 2 20 36 2" xfId="1489" xr:uid="{00000000-0005-0000-0000-0000F70E0000}"/>
    <cellStyle name="normální 2 20 36 2 2" xfId="1490" xr:uid="{00000000-0005-0000-0000-0000F80E0000}"/>
    <cellStyle name="normální 2 20 36 2 2 2" xfId="8554" xr:uid="{A4845F69-5470-4462-8FA3-DE94730A12FC}"/>
    <cellStyle name="normální 2 20 36 2 3" xfId="8833" xr:uid="{8C7C8E2A-7753-4A22-B8A9-8115706B0877}"/>
    <cellStyle name="normální 2 20 36 3" xfId="1491" xr:uid="{00000000-0005-0000-0000-0000F90E0000}"/>
    <cellStyle name="normální 2 20 36 3 2" xfId="1492" xr:uid="{00000000-0005-0000-0000-0000FA0E0000}"/>
    <cellStyle name="normální 2 20 36 3 2 2" xfId="4173" xr:uid="{00000000-0005-0000-0000-0000FB0E0000}"/>
    <cellStyle name="normální 2 20 36 3 3" xfId="1493" xr:uid="{00000000-0005-0000-0000-0000FC0E0000}"/>
    <cellStyle name="normální 2 20 36 3 3 2" xfId="4174" xr:uid="{00000000-0005-0000-0000-0000FD0E0000}"/>
    <cellStyle name="normální 2 20 36 3 3 2 2" xfId="8552" xr:uid="{3790C1CD-223D-4C31-ADA9-4041A76B3625}"/>
    <cellStyle name="normální 2 20 36 3 3 3" xfId="8553" xr:uid="{69794A7F-0807-4A88-B9AF-7C78745FC077}"/>
    <cellStyle name="normální 2 20 36 3 3 4" xfId="10560" xr:uid="{02ABFD65-15CC-44FB-9F78-FB8973952035}"/>
    <cellStyle name="normální 2 20 36 3 4" xfId="10374" xr:uid="{0182CFAA-2362-4857-98C7-57CC255E1923}"/>
    <cellStyle name="normální 2 20 36 4" xfId="1494" xr:uid="{00000000-0005-0000-0000-0000FE0E0000}"/>
    <cellStyle name="normální 2 20 36 4 2" xfId="4394" xr:uid="{00000000-0005-0000-0000-0000FF0E0000}"/>
    <cellStyle name="normální 2 20 37" xfId="1495" xr:uid="{00000000-0005-0000-0000-0000000F0000}"/>
    <cellStyle name="normální 2 20 37 2" xfId="1496" xr:uid="{00000000-0005-0000-0000-0000010F0000}"/>
    <cellStyle name="normální 2 20 37 2 2" xfId="1497" xr:uid="{00000000-0005-0000-0000-0000020F0000}"/>
    <cellStyle name="normální 2 20 37 2 2 2" xfId="8551" xr:uid="{60EC3ACE-995A-436B-A260-CE0598B99909}"/>
    <cellStyle name="normální 2 20 37 2 3" xfId="8834" xr:uid="{6DC25D98-EA83-4790-9471-ADFC78E458BE}"/>
    <cellStyle name="normální 2 20 37 3" xfId="1498" xr:uid="{00000000-0005-0000-0000-0000030F0000}"/>
    <cellStyle name="normální 2 20 37 3 2" xfId="1499" xr:uid="{00000000-0005-0000-0000-0000040F0000}"/>
    <cellStyle name="normální 2 20 37 3 2 2" xfId="4176" xr:uid="{00000000-0005-0000-0000-0000050F0000}"/>
    <cellStyle name="normální 2 20 37 3 3" xfId="1500" xr:uid="{00000000-0005-0000-0000-0000060F0000}"/>
    <cellStyle name="normální 2 20 37 3 3 2" xfId="4178" xr:uid="{00000000-0005-0000-0000-0000070F0000}"/>
    <cellStyle name="normální 2 20 37 3 3 2 2" xfId="8549" xr:uid="{1AF156F5-D773-4F06-AD00-9CBA9799CE52}"/>
    <cellStyle name="normální 2 20 37 3 3 3" xfId="8550" xr:uid="{2F388FF2-664A-422B-A95F-E9B504A257F4}"/>
    <cellStyle name="normální 2 20 37 3 3 4" xfId="10558" xr:uid="{9338F32D-5B80-4ACA-A213-D7294650E970}"/>
    <cellStyle name="normální 2 20 37 3 4" xfId="10375" xr:uid="{27BCA678-FD3A-4A30-AB6F-0F679989F943}"/>
    <cellStyle name="normální 2 20 37 4" xfId="1501" xr:uid="{00000000-0005-0000-0000-0000080F0000}"/>
    <cellStyle name="normální 2 20 37 4 2" xfId="4389" xr:uid="{00000000-0005-0000-0000-0000090F0000}"/>
    <cellStyle name="normální 2 20 38" xfId="1502" xr:uid="{00000000-0005-0000-0000-00000A0F0000}"/>
    <cellStyle name="normální 2 20 38 2" xfId="1503" xr:uid="{00000000-0005-0000-0000-00000B0F0000}"/>
    <cellStyle name="normální 2 20 38 2 2" xfId="1504" xr:uid="{00000000-0005-0000-0000-00000C0F0000}"/>
    <cellStyle name="normální 2 20 38 2 2 2" xfId="8548" xr:uid="{D808861A-62CA-4CE0-9C11-8A98317F247D}"/>
    <cellStyle name="normální 2 20 38 2 3" xfId="8835" xr:uid="{64991B58-7479-45C1-A880-C8C5AFECFCC6}"/>
    <cellStyle name="normální 2 20 38 3" xfId="1505" xr:uid="{00000000-0005-0000-0000-00000D0F0000}"/>
    <cellStyle name="normální 2 20 38 3 2" xfId="1506" xr:uid="{00000000-0005-0000-0000-00000E0F0000}"/>
    <cellStyle name="normální 2 20 38 3 2 2" xfId="4179" xr:uid="{00000000-0005-0000-0000-00000F0F0000}"/>
    <cellStyle name="normální 2 20 38 3 3" xfId="1507" xr:uid="{00000000-0005-0000-0000-0000100F0000}"/>
    <cellStyle name="normální 2 20 38 3 3 2" xfId="4180" xr:uid="{00000000-0005-0000-0000-0000110F0000}"/>
    <cellStyle name="normální 2 20 38 3 3 2 2" xfId="8546" xr:uid="{757A4EB8-A44B-41BB-8741-8B2D56F993F9}"/>
    <cellStyle name="normální 2 20 38 3 3 3" xfId="8547" xr:uid="{1E044DA4-DBF0-4A8D-944C-CA24373B2D68}"/>
    <cellStyle name="normální 2 20 38 3 3 4" xfId="10556" xr:uid="{CA41A37B-E952-4C8A-BEAF-10078B1DAEF0}"/>
    <cellStyle name="normální 2 20 38 3 4" xfId="10376" xr:uid="{0956020C-9A73-43FD-9A93-E73149D0DB80}"/>
    <cellStyle name="normální 2 20 38 4" xfId="1508" xr:uid="{00000000-0005-0000-0000-0000120F0000}"/>
    <cellStyle name="normální 2 20 38 4 2" xfId="4384" xr:uid="{00000000-0005-0000-0000-0000130F0000}"/>
    <cellStyle name="normální 2 20 39" xfId="1509" xr:uid="{00000000-0005-0000-0000-0000140F0000}"/>
    <cellStyle name="normální 2 20 39 2" xfId="1510" xr:uid="{00000000-0005-0000-0000-0000150F0000}"/>
    <cellStyle name="normální 2 20 39 2 2" xfId="1511" xr:uid="{00000000-0005-0000-0000-0000160F0000}"/>
    <cellStyle name="normální 2 20 39 2 2 2" xfId="8545" xr:uid="{3E975B72-4A13-48CE-80AE-6586A664F54F}"/>
    <cellStyle name="normální 2 20 39 2 3" xfId="8836" xr:uid="{342FCE87-1DCD-46D2-B1FD-B950B605AF1B}"/>
    <cellStyle name="normální 2 20 39 3" xfId="1512" xr:uid="{00000000-0005-0000-0000-0000170F0000}"/>
    <cellStyle name="normální 2 20 39 3 2" xfId="1513" xr:uid="{00000000-0005-0000-0000-0000180F0000}"/>
    <cellStyle name="normální 2 20 39 3 2 2" xfId="4183" xr:uid="{00000000-0005-0000-0000-0000190F0000}"/>
    <cellStyle name="normální 2 20 39 3 3" xfId="1514" xr:uid="{00000000-0005-0000-0000-00001A0F0000}"/>
    <cellStyle name="normální 2 20 39 3 3 2" xfId="4184" xr:uid="{00000000-0005-0000-0000-00001B0F0000}"/>
    <cellStyle name="normální 2 20 39 3 3 2 2" xfId="8543" xr:uid="{F2BC8683-43FD-4669-BDE6-4E4B343EA599}"/>
    <cellStyle name="normální 2 20 39 3 3 3" xfId="8544" xr:uid="{6029D375-EB51-41AA-8DA0-8C00BFD2E851}"/>
    <cellStyle name="normální 2 20 39 3 3 4" xfId="10555" xr:uid="{D21E9421-2205-476C-8035-E7B065C69AFA}"/>
    <cellStyle name="normální 2 20 39 3 4" xfId="10377" xr:uid="{A6AAAF6C-4CA8-4E61-BD3B-C013208F329D}"/>
    <cellStyle name="normální 2 20 39 4" xfId="1515" xr:uid="{00000000-0005-0000-0000-00001C0F0000}"/>
    <cellStyle name="normální 2 20 39 4 2" xfId="4381" xr:uid="{00000000-0005-0000-0000-00001D0F0000}"/>
    <cellStyle name="Normální 2 20 4" xfId="1516" xr:uid="{00000000-0005-0000-0000-00001E0F0000}"/>
    <cellStyle name="normální 2 20 40" xfId="1517" xr:uid="{00000000-0005-0000-0000-00001F0F0000}"/>
    <cellStyle name="normální 2 20 40 2" xfId="1518" xr:uid="{00000000-0005-0000-0000-0000200F0000}"/>
    <cellStyle name="normální 2 20 40 2 2" xfId="1519" xr:uid="{00000000-0005-0000-0000-0000210F0000}"/>
    <cellStyle name="normální 2 20 40 2 2 2" xfId="8542" xr:uid="{78EBA0B0-7CAF-4DA7-AF12-02846F4AFA95}"/>
    <cellStyle name="normální 2 20 40 2 3" xfId="8837" xr:uid="{046EFF96-ED68-4523-BD4A-C2EBEC0A1B61}"/>
    <cellStyle name="normální 2 20 40 3" xfId="1520" xr:uid="{00000000-0005-0000-0000-0000220F0000}"/>
    <cellStyle name="normální 2 20 40 3 2" xfId="1521" xr:uid="{00000000-0005-0000-0000-0000230F0000}"/>
    <cellStyle name="normální 2 20 40 3 2 2" xfId="4186" xr:uid="{00000000-0005-0000-0000-0000240F0000}"/>
    <cellStyle name="normální 2 20 40 3 3" xfId="1522" xr:uid="{00000000-0005-0000-0000-0000250F0000}"/>
    <cellStyle name="normální 2 20 40 3 3 2" xfId="4188" xr:uid="{00000000-0005-0000-0000-0000260F0000}"/>
    <cellStyle name="normální 2 20 40 3 3 2 2" xfId="8540" xr:uid="{079139EE-B2C3-486E-8890-187109EF8BE7}"/>
    <cellStyle name="normální 2 20 40 3 3 3" xfId="8541" xr:uid="{D42BA63D-876F-483B-8F8A-D8C36D21C21E}"/>
    <cellStyle name="normální 2 20 40 3 3 4" xfId="10554" xr:uid="{049219C8-F0B1-4BF6-94D9-139F97FC5D8B}"/>
    <cellStyle name="normální 2 20 40 3 4" xfId="10379" xr:uid="{95087D5B-C22A-44EE-8E8D-FD2BF5AFA53B}"/>
    <cellStyle name="normální 2 20 40 4" xfId="1523" xr:uid="{00000000-0005-0000-0000-0000270F0000}"/>
    <cellStyle name="normální 2 20 40 4 2" xfId="4378" xr:uid="{00000000-0005-0000-0000-0000280F0000}"/>
    <cellStyle name="normální 2 20 41" xfId="1524" xr:uid="{00000000-0005-0000-0000-0000290F0000}"/>
    <cellStyle name="normální 2 20 41 2" xfId="1525" xr:uid="{00000000-0005-0000-0000-00002A0F0000}"/>
    <cellStyle name="normální 2 20 41 2 2" xfId="1526" xr:uid="{00000000-0005-0000-0000-00002B0F0000}"/>
    <cellStyle name="normální 2 20 41 2 2 2" xfId="8539" xr:uid="{E2690794-2716-4282-B23C-8AA85348E34D}"/>
    <cellStyle name="normální 2 20 41 2 3" xfId="8838" xr:uid="{EE184063-81BD-4BAE-87FF-0E2A6BB6E75B}"/>
    <cellStyle name="normální 2 20 41 3" xfId="1527" xr:uid="{00000000-0005-0000-0000-00002C0F0000}"/>
    <cellStyle name="normální 2 20 41 3 2" xfId="1528" xr:uid="{00000000-0005-0000-0000-00002D0F0000}"/>
    <cellStyle name="normální 2 20 41 3 2 2" xfId="4189" xr:uid="{00000000-0005-0000-0000-00002E0F0000}"/>
    <cellStyle name="normální 2 20 41 3 3" xfId="1529" xr:uid="{00000000-0005-0000-0000-00002F0F0000}"/>
    <cellStyle name="normální 2 20 41 3 3 2" xfId="4190" xr:uid="{00000000-0005-0000-0000-0000300F0000}"/>
    <cellStyle name="normální 2 20 41 3 3 2 2" xfId="8537" xr:uid="{AA48AC55-F4E9-4E0D-82D3-8D0B13ADE542}"/>
    <cellStyle name="normální 2 20 41 3 3 3" xfId="8538" xr:uid="{3350710A-3B17-4AF0-94FD-DF125588C48F}"/>
    <cellStyle name="normální 2 20 41 3 3 4" xfId="10553" xr:uid="{BEF628B2-8DC6-4BD2-A59D-E69C343C17DB}"/>
    <cellStyle name="normální 2 20 41 3 4" xfId="10381" xr:uid="{D92DFF51-3A24-4FA5-B960-C09341A63B19}"/>
    <cellStyle name="normální 2 20 41 4" xfId="1530" xr:uid="{00000000-0005-0000-0000-0000310F0000}"/>
    <cellStyle name="normální 2 20 41 4 2" xfId="4373" xr:uid="{00000000-0005-0000-0000-0000320F0000}"/>
    <cellStyle name="normální 2 20 42" xfId="1531" xr:uid="{00000000-0005-0000-0000-0000330F0000}"/>
    <cellStyle name="normální 2 20 42 2" xfId="1532" xr:uid="{00000000-0005-0000-0000-0000340F0000}"/>
    <cellStyle name="normální 2 20 42 2 2" xfId="1533" xr:uid="{00000000-0005-0000-0000-0000350F0000}"/>
    <cellStyle name="normální 2 20 42 2 2 2" xfId="8536" xr:uid="{06733E42-EBF7-415A-A705-031579CCFFCE}"/>
    <cellStyle name="normální 2 20 42 2 3" xfId="8839" xr:uid="{F905896C-CD6A-4C56-A564-0AAB3760AB46}"/>
    <cellStyle name="normální 2 20 42 3" xfId="1534" xr:uid="{00000000-0005-0000-0000-0000360F0000}"/>
    <cellStyle name="normální 2 20 42 3 2" xfId="1535" xr:uid="{00000000-0005-0000-0000-0000370F0000}"/>
    <cellStyle name="normální 2 20 42 3 2 2" xfId="4191" xr:uid="{00000000-0005-0000-0000-0000380F0000}"/>
    <cellStyle name="normální 2 20 42 3 3" xfId="1536" xr:uid="{00000000-0005-0000-0000-0000390F0000}"/>
    <cellStyle name="normální 2 20 42 3 3 2" xfId="4192" xr:uid="{00000000-0005-0000-0000-00003A0F0000}"/>
    <cellStyle name="normální 2 20 42 3 3 2 2" xfId="8534" xr:uid="{03E3B7C4-FAD4-4007-99AA-D47A7FA6E637}"/>
    <cellStyle name="normální 2 20 42 3 3 3" xfId="8535" xr:uid="{BE425357-7207-4EC0-BC88-22F64A0A4FC7}"/>
    <cellStyle name="normální 2 20 42 3 3 4" xfId="10552" xr:uid="{F2569441-05C6-40BC-98A4-6E4F3033CF25}"/>
    <cellStyle name="normální 2 20 42 3 4" xfId="10382" xr:uid="{11B8EF92-57E9-47B4-BE1E-5089F467D309}"/>
    <cellStyle name="normální 2 20 42 4" xfId="1537" xr:uid="{00000000-0005-0000-0000-00003B0F0000}"/>
    <cellStyle name="normální 2 20 42 4 2" xfId="4368" xr:uid="{00000000-0005-0000-0000-00003C0F0000}"/>
    <cellStyle name="normální 2 20 43" xfId="1538" xr:uid="{00000000-0005-0000-0000-00003D0F0000}"/>
    <cellStyle name="normální 2 20 43 2" xfId="1539" xr:uid="{00000000-0005-0000-0000-00003E0F0000}"/>
    <cellStyle name="normální 2 20 43 2 2" xfId="1540" xr:uid="{00000000-0005-0000-0000-00003F0F0000}"/>
    <cellStyle name="normální 2 20 43 2 2 2" xfId="8533" xr:uid="{F3B2FFFF-BDC6-42C6-A339-280DCA757CA7}"/>
    <cellStyle name="normální 2 20 43 2 3" xfId="8840" xr:uid="{3E60DE94-EB2D-47AB-8B4B-36178BBEF8E1}"/>
    <cellStyle name="normální 2 20 43 3" xfId="1541" xr:uid="{00000000-0005-0000-0000-0000400F0000}"/>
    <cellStyle name="normální 2 20 43 3 2" xfId="1542" xr:uid="{00000000-0005-0000-0000-0000410F0000}"/>
    <cellStyle name="normální 2 20 43 3 2 2" xfId="4193" xr:uid="{00000000-0005-0000-0000-0000420F0000}"/>
    <cellStyle name="normální 2 20 43 3 3" xfId="1543" xr:uid="{00000000-0005-0000-0000-0000430F0000}"/>
    <cellStyle name="normální 2 20 43 3 3 2" xfId="4194" xr:uid="{00000000-0005-0000-0000-0000440F0000}"/>
    <cellStyle name="normální 2 20 43 3 3 2 2" xfId="8531" xr:uid="{549CA549-A006-46B8-85A9-85D32543DB1E}"/>
    <cellStyle name="normální 2 20 43 3 3 3" xfId="8532" xr:uid="{77A3E185-7B78-4B9E-8236-C771FD6F62F3}"/>
    <cellStyle name="normální 2 20 43 3 3 4" xfId="10551" xr:uid="{8D7608AE-6077-4D4B-9FA8-DC3E9733FC14}"/>
    <cellStyle name="normální 2 20 43 3 4" xfId="10383" xr:uid="{7F99D872-C055-4922-98C2-DC8DB3F5793E}"/>
    <cellStyle name="normální 2 20 43 4" xfId="1544" xr:uid="{00000000-0005-0000-0000-0000450F0000}"/>
    <cellStyle name="normální 2 20 43 4 2" xfId="4365" xr:uid="{00000000-0005-0000-0000-0000460F0000}"/>
    <cellStyle name="normální 2 20 44" xfId="1545" xr:uid="{00000000-0005-0000-0000-0000470F0000}"/>
    <cellStyle name="normální 2 20 44 2" xfId="1546" xr:uid="{00000000-0005-0000-0000-0000480F0000}"/>
    <cellStyle name="normální 2 20 44 2 2" xfId="1547" xr:uid="{00000000-0005-0000-0000-0000490F0000}"/>
    <cellStyle name="normální 2 20 44 2 2 2" xfId="8530" xr:uid="{7E3F6CC8-3E15-4952-ABB7-5A985BD795B1}"/>
    <cellStyle name="normální 2 20 44 2 3" xfId="8841" xr:uid="{183AEEE3-DCA2-4C58-82FF-BC44FBA6FAD3}"/>
    <cellStyle name="normální 2 20 44 3" xfId="1548" xr:uid="{00000000-0005-0000-0000-00004A0F0000}"/>
    <cellStyle name="normální 2 20 44 3 2" xfId="1549" xr:uid="{00000000-0005-0000-0000-00004B0F0000}"/>
    <cellStyle name="normální 2 20 44 3 2 2" xfId="4195" xr:uid="{00000000-0005-0000-0000-00004C0F0000}"/>
    <cellStyle name="normální 2 20 44 3 3" xfId="1550" xr:uid="{00000000-0005-0000-0000-00004D0F0000}"/>
    <cellStyle name="normální 2 20 44 3 3 2" xfId="4196" xr:uid="{00000000-0005-0000-0000-00004E0F0000}"/>
    <cellStyle name="normální 2 20 44 3 3 2 2" xfId="8528" xr:uid="{8F2FD195-EC17-4D91-824E-F60E89B2E1C1}"/>
    <cellStyle name="normální 2 20 44 3 3 3" xfId="8529" xr:uid="{D00B8C68-C4F3-48A0-BBAC-57284FD49E43}"/>
    <cellStyle name="normální 2 20 44 3 3 4" xfId="10550" xr:uid="{030CDC10-5DB6-4543-AEAA-6BA15250107B}"/>
    <cellStyle name="normální 2 20 44 3 4" xfId="10384" xr:uid="{C1D1CBD6-6C3C-4B7E-9182-FEB08D317DAA}"/>
    <cellStyle name="normální 2 20 44 4" xfId="1551" xr:uid="{00000000-0005-0000-0000-00004F0F0000}"/>
    <cellStyle name="normální 2 20 44 4 2" xfId="4362" xr:uid="{00000000-0005-0000-0000-0000500F0000}"/>
    <cellStyle name="normální 2 20 45" xfId="1552" xr:uid="{00000000-0005-0000-0000-0000510F0000}"/>
    <cellStyle name="normální 2 20 45 2" xfId="1553" xr:uid="{00000000-0005-0000-0000-0000520F0000}"/>
    <cellStyle name="normální 2 20 45 2 2" xfId="1554" xr:uid="{00000000-0005-0000-0000-0000530F0000}"/>
    <cellStyle name="normální 2 20 45 2 2 2" xfId="8527" xr:uid="{7CAC7957-8B0D-4305-88F6-72F198B33E88}"/>
    <cellStyle name="normální 2 20 45 2 3" xfId="8842" xr:uid="{BCD7E9B8-5F02-42D4-8338-49E7B3D3951D}"/>
    <cellStyle name="normální 2 20 45 3" xfId="1555" xr:uid="{00000000-0005-0000-0000-0000540F0000}"/>
    <cellStyle name="normální 2 20 45 3 2" xfId="1556" xr:uid="{00000000-0005-0000-0000-0000550F0000}"/>
    <cellStyle name="normální 2 20 45 3 2 2" xfId="4197" xr:uid="{00000000-0005-0000-0000-0000560F0000}"/>
    <cellStyle name="normální 2 20 45 3 3" xfId="1557" xr:uid="{00000000-0005-0000-0000-0000570F0000}"/>
    <cellStyle name="normální 2 20 45 3 3 2" xfId="4198" xr:uid="{00000000-0005-0000-0000-0000580F0000}"/>
    <cellStyle name="normální 2 20 45 3 3 2 2" xfId="8525" xr:uid="{97491FDC-3FA7-43D7-BD30-055BBFB20A06}"/>
    <cellStyle name="normální 2 20 45 3 3 3" xfId="8526" xr:uid="{07BC90D0-3ADD-4E5F-9C72-81B36650FB1B}"/>
    <cellStyle name="normální 2 20 45 3 3 4" xfId="10549" xr:uid="{4E6E0057-639C-4A08-A9E2-8680EE6CBE00}"/>
    <cellStyle name="normální 2 20 45 3 4" xfId="10385" xr:uid="{D7CDE3B6-3601-452B-AB8D-46F39A8EC2A9}"/>
    <cellStyle name="normální 2 20 45 4" xfId="1558" xr:uid="{00000000-0005-0000-0000-0000590F0000}"/>
    <cellStyle name="normální 2 20 45 4 2" xfId="4357" xr:uid="{00000000-0005-0000-0000-00005A0F0000}"/>
    <cellStyle name="normální 2 20 46" xfId="1559" xr:uid="{00000000-0005-0000-0000-00005B0F0000}"/>
    <cellStyle name="normální 2 20 46 2" xfId="1560" xr:uid="{00000000-0005-0000-0000-00005C0F0000}"/>
    <cellStyle name="normální 2 20 46 2 2" xfId="1561" xr:uid="{00000000-0005-0000-0000-00005D0F0000}"/>
    <cellStyle name="normální 2 20 46 2 2 2" xfId="8524" xr:uid="{55D10FE6-A3A6-4744-B5FD-E6FF03E6796C}"/>
    <cellStyle name="normální 2 20 46 2 3" xfId="8843" xr:uid="{958F7E2C-8897-4C07-A565-D6AB95A1CBF7}"/>
    <cellStyle name="normální 2 20 46 3" xfId="1562" xr:uid="{00000000-0005-0000-0000-00005E0F0000}"/>
    <cellStyle name="normální 2 20 46 3 2" xfId="1563" xr:uid="{00000000-0005-0000-0000-00005F0F0000}"/>
    <cellStyle name="normální 2 20 46 3 2 2" xfId="4199" xr:uid="{00000000-0005-0000-0000-0000600F0000}"/>
    <cellStyle name="normální 2 20 46 3 3" xfId="1564" xr:uid="{00000000-0005-0000-0000-0000610F0000}"/>
    <cellStyle name="normální 2 20 46 3 3 2" xfId="4200" xr:uid="{00000000-0005-0000-0000-0000620F0000}"/>
    <cellStyle name="normální 2 20 46 3 3 2 2" xfId="8522" xr:uid="{61930A0C-D42C-476D-833E-20882F2EBC44}"/>
    <cellStyle name="normální 2 20 46 3 3 3" xfId="8523" xr:uid="{B347D100-935A-4340-8FDB-3513B1AED195}"/>
    <cellStyle name="normální 2 20 46 3 3 4" xfId="10548" xr:uid="{E31E7772-71C8-4D01-A1D7-475E3E92219A}"/>
    <cellStyle name="normální 2 20 46 3 4" xfId="10387" xr:uid="{3258BCF6-FF23-4DC5-9E3B-66BA40DEA288}"/>
    <cellStyle name="normální 2 20 46 4" xfId="1565" xr:uid="{00000000-0005-0000-0000-0000630F0000}"/>
    <cellStyle name="normální 2 20 46 4 2" xfId="4356" xr:uid="{00000000-0005-0000-0000-0000640F0000}"/>
    <cellStyle name="normální 2 20 47" xfId="1566" xr:uid="{00000000-0005-0000-0000-0000650F0000}"/>
    <cellStyle name="normální 2 20 47 2" xfId="1567" xr:uid="{00000000-0005-0000-0000-0000660F0000}"/>
    <cellStyle name="normální 2 20 47 2 2" xfId="1568" xr:uid="{00000000-0005-0000-0000-0000670F0000}"/>
    <cellStyle name="normální 2 20 47 2 2 2" xfId="8521" xr:uid="{05BA2B8B-5DF9-40F8-9E93-50096B36D947}"/>
    <cellStyle name="normální 2 20 47 2 3" xfId="8844" xr:uid="{4AA57AC4-8308-4088-9FA2-73821FDA9FD7}"/>
    <cellStyle name="normální 2 20 47 3" xfId="1569" xr:uid="{00000000-0005-0000-0000-0000680F0000}"/>
    <cellStyle name="normální 2 20 47 3 2" xfId="1570" xr:uid="{00000000-0005-0000-0000-0000690F0000}"/>
    <cellStyle name="normální 2 20 47 3 2 2" xfId="4201" xr:uid="{00000000-0005-0000-0000-00006A0F0000}"/>
    <cellStyle name="normální 2 20 47 3 3" xfId="1571" xr:uid="{00000000-0005-0000-0000-00006B0F0000}"/>
    <cellStyle name="normální 2 20 47 3 3 2" xfId="4202" xr:uid="{00000000-0005-0000-0000-00006C0F0000}"/>
    <cellStyle name="normální 2 20 47 3 3 2 2" xfId="8519" xr:uid="{B995B8F4-3A94-48D0-95E4-57E00002F72B}"/>
    <cellStyle name="normální 2 20 47 3 3 3" xfId="8520" xr:uid="{2AF3682B-8569-44FE-AEB5-44908A592A71}"/>
    <cellStyle name="normální 2 20 47 3 3 4" xfId="10547" xr:uid="{B1367E0E-A4A3-4948-958C-48AC4DF30898}"/>
    <cellStyle name="normální 2 20 47 3 4" xfId="10388" xr:uid="{9067F4CB-9F10-4A38-89AE-EB96E68DE36A}"/>
    <cellStyle name="normální 2 20 47 4" xfId="1572" xr:uid="{00000000-0005-0000-0000-00006D0F0000}"/>
    <cellStyle name="normální 2 20 47 4 2" xfId="4351" xr:uid="{00000000-0005-0000-0000-00006E0F0000}"/>
    <cellStyle name="normální 2 20 48" xfId="1573" xr:uid="{00000000-0005-0000-0000-00006F0F0000}"/>
    <cellStyle name="normální 2 20 48 2" xfId="1574" xr:uid="{00000000-0005-0000-0000-0000700F0000}"/>
    <cellStyle name="normální 2 20 48 2 2" xfId="1575" xr:uid="{00000000-0005-0000-0000-0000710F0000}"/>
    <cellStyle name="normální 2 20 48 2 2 2" xfId="8518" xr:uid="{51290BE0-47B5-4EB3-95CA-9DD9018E6655}"/>
    <cellStyle name="normální 2 20 48 2 3" xfId="8845" xr:uid="{84F923B3-748C-46DD-B65C-E3E3D4584579}"/>
    <cellStyle name="normální 2 20 48 3" xfId="1576" xr:uid="{00000000-0005-0000-0000-0000720F0000}"/>
    <cellStyle name="normální 2 20 48 3 2" xfId="1577" xr:uid="{00000000-0005-0000-0000-0000730F0000}"/>
    <cellStyle name="normální 2 20 48 3 2 2" xfId="4203" xr:uid="{00000000-0005-0000-0000-0000740F0000}"/>
    <cellStyle name="normální 2 20 48 3 3" xfId="1578" xr:uid="{00000000-0005-0000-0000-0000750F0000}"/>
    <cellStyle name="normální 2 20 48 3 3 2" xfId="4204" xr:uid="{00000000-0005-0000-0000-0000760F0000}"/>
    <cellStyle name="normální 2 20 48 3 3 2 2" xfId="8516" xr:uid="{92C45800-D6B3-4F83-9123-CDF29FFF5DCE}"/>
    <cellStyle name="normální 2 20 48 3 3 3" xfId="8517" xr:uid="{3CDEEE51-CF9E-4434-8390-61029CF1232D}"/>
    <cellStyle name="normální 2 20 48 3 3 4" xfId="10546" xr:uid="{1B96E96C-4720-428D-91AA-BCA08DC84263}"/>
    <cellStyle name="normální 2 20 48 3 4" xfId="10390" xr:uid="{7B1A1D86-2A70-48C6-BEDA-509FE68D502B}"/>
    <cellStyle name="normální 2 20 48 4" xfId="1579" xr:uid="{00000000-0005-0000-0000-0000770F0000}"/>
    <cellStyle name="normální 2 20 48 4 2" xfId="4348" xr:uid="{00000000-0005-0000-0000-0000780F0000}"/>
    <cellStyle name="normální 2 20 49" xfId="1580" xr:uid="{00000000-0005-0000-0000-0000790F0000}"/>
    <cellStyle name="normální 2 20 49 2" xfId="1581" xr:uid="{00000000-0005-0000-0000-00007A0F0000}"/>
    <cellStyle name="normální 2 20 49 2 2" xfId="1582" xr:uid="{00000000-0005-0000-0000-00007B0F0000}"/>
    <cellStyle name="normální 2 20 49 2 2 2" xfId="8515" xr:uid="{9B7A2262-98FA-40AE-A724-E6A468DFA79F}"/>
    <cellStyle name="normální 2 20 49 2 3" xfId="8846" xr:uid="{1A21A52D-EE16-4266-826C-722D16C863DC}"/>
    <cellStyle name="normální 2 20 49 3" xfId="1583" xr:uid="{00000000-0005-0000-0000-00007C0F0000}"/>
    <cellStyle name="normální 2 20 49 3 2" xfId="1584" xr:uid="{00000000-0005-0000-0000-00007D0F0000}"/>
    <cellStyle name="normální 2 20 49 3 2 2" xfId="4205" xr:uid="{00000000-0005-0000-0000-00007E0F0000}"/>
    <cellStyle name="normální 2 20 49 3 3" xfId="1585" xr:uid="{00000000-0005-0000-0000-00007F0F0000}"/>
    <cellStyle name="normální 2 20 49 3 3 2" xfId="4206" xr:uid="{00000000-0005-0000-0000-0000800F0000}"/>
    <cellStyle name="normální 2 20 49 3 3 2 2" xfId="8513" xr:uid="{AF0795F5-E7BB-451D-9786-48EAEBB7D6A6}"/>
    <cellStyle name="normální 2 20 49 3 3 3" xfId="8514" xr:uid="{919EFA18-A817-40D9-A9EC-1827C0CA4271}"/>
    <cellStyle name="normální 2 20 49 3 3 4" xfId="10545" xr:uid="{0FD6CA5C-E4C3-44AD-B3D8-19F3FF60C607}"/>
    <cellStyle name="normální 2 20 49 3 4" xfId="10391" xr:uid="{AAEC2EE0-D788-4D3C-98F4-9FCAE906F109}"/>
    <cellStyle name="normální 2 20 49 4" xfId="1586" xr:uid="{00000000-0005-0000-0000-0000810F0000}"/>
    <cellStyle name="normální 2 20 49 4 2" xfId="4341" xr:uid="{00000000-0005-0000-0000-0000820F0000}"/>
    <cellStyle name="Normální 2 20 5" xfId="1587" xr:uid="{00000000-0005-0000-0000-0000830F0000}"/>
    <cellStyle name="normální 2 20 50" xfId="1588" xr:uid="{00000000-0005-0000-0000-0000840F0000}"/>
    <cellStyle name="normální 2 20 50 2" xfId="1589" xr:uid="{00000000-0005-0000-0000-0000850F0000}"/>
    <cellStyle name="normální 2 20 50 2 2" xfId="1590" xr:uid="{00000000-0005-0000-0000-0000860F0000}"/>
    <cellStyle name="normální 2 20 50 2 2 2" xfId="8512" xr:uid="{50BB4E7B-E7BE-427F-A7F5-A4EB21B328F0}"/>
    <cellStyle name="normální 2 20 50 2 3" xfId="8847" xr:uid="{9A5B850A-5F41-4B21-A72B-B1D58351AC4A}"/>
    <cellStyle name="normální 2 20 50 3" xfId="1591" xr:uid="{00000000-0005-0000-0000-0000870F0000}"/>
    <cellStyle name="normální 2 20 50 3 2" xfId="1592" xr:uid="{00000000-0005-0000-0000-0000880F0000}"/>
    <cellStyle name="normální 2 20 50 3 2 2" xfId="4207" xr:uid="{00000000-0005-0000-0000-0000890F0000}"/>
    <cellStyle name="normální 2 20 50 3 3" xfId="1593" xr:uid="{00000000-0005-0000-0000-00008A0F0000}"/>
    <cellStyle name="normální 2 20 50 3 3 2" xfId="4208" xr:uid="{00000000-0005-0000-0000-00008B0F0000}"/>
    <cellStyle name="normální 2 20 50 3 3 2 2" xfId="8510" xr:uid="{1613B370-8D8A-4A5D-955F-E200046DA58F}"/>
    <cellStyle name="normální 2 20 50 3 3 3" xfId="8511" xr:uid="{F590FB6E-2D74-4733-B71F-444D5E2CDF85}"/>
    <cellStyle name="normální 2 20 50 3 3 4" xfId="10544" xr:uid="{09F3F308-A519-4469-BDCC-11DE2ED68351}"/>
    <cellStyle name="normální 2 20 50 3 4" xfId="10392" xr:uid="{C591661D-001D-408C-B425-328473D302CB}"/>
    <cellStyle name="normální 2 20 50 4" xfId="1594" xr:uid="{00000000-0005-0000-0000-00008C0F0000}"/>
    <cellStyle name="normální 2 20 50 4 2" xfId="4337" xr:uid="{00000000-0005-0000-0000-00008D0F0000}"/>
    <cellStyle name="normální 2 20 51" xfId="1595" xr:uid="{00000000-0005-0000-0000-00008E0F0000}"/>
    <cellStyle name="normální 2 20 51 2" xfId="1596" xr:uid="{00000000-0005-0000-0000-00008F0F0000}"/>
    <cellStyle name="normální 2 20 51 2 2" xfId="1597" xr:uid="{00000000-0005-0000-0000-0000900F0000}"/>
    <cellStyle name="normální 2 20 51 2 2 2" xfId="8509" xr:uid="{5E793A37-8B86-40C7-AEE1-DBEE8849A208}"/>
    <cellStyle name="normální 2 20 51 2 3" xfId="8848" xr:uid="{1A5FE07E-CFB7-4DB7-ACA9-C3E33579FC32}"/>
    <cellStyle name="normální 2 20 51 3" xfId="1598" xr:uid="{00000000-0005-0000-0000-0000910F0000}"/>
    <cellStyle name="normální 2 20 51 3 2" xfId="1599" xr:uid="{00000000-0005-0000-0000-0000920F0000}"/>
    <cellStyle name="normální 2 20 51 3 2 2" xfId="4209" xr:uid="{00000000-0005-0000-0000-0000930F0000}"/>
    <cellStyle name="normální 2 20 51 3 3" xfId="1600" xr:uid="{00000000-0005-0000-0000-0000940F0000}"/>
    <cellStyle name="normální 2 20 51 3 3 2" xfId="4210" xr:uid="{00000000-0005-0000-0000-0000950F0000}"/>
    <cellStyle name="normální 2 20 51 3 3 2 2" xfId="8507" xr:uid="{595B031F-2D69-4B4B-A282-97BF3131D606}"/>
    <cellStyle name="normální 2 20 51 3 3 3" xfId="8508" xr:uid="{A4F3FEEB-1EC8-4014-9CD8-5BEDC66AF119}"/>
    <cellStyle name="normální 2 20 51 3 3 4" xfId="10543" xr:uid="{DAB0E68E-4A28-44D9-9A46-6ED6B8BCF482}"/>
    <cellStyle name="normální 2 20 51 3 4" xfId="10393" xr:uid="{125CF95F-A44B-4ECF-97B8-38EE94D51E37}"/>
    <cellStyle name="normální 2 20 51 4" xfId="1601" xr:uid="{00000000-0005-0000-0000-0000960F0000}"/>
    <cellStyle name="normální 2 20 51 4 2" xfId="4333" xr:uid="{00000000-0005-0000-0000-0000970F0000}"/>
    <cellStyle name="normální 2 20 52" xfId="1602" xr:uid="{00000000-0005-0000-0000-0000980F0000}"/>
    <cellStyle name="normální 2 20 52 2" xfId="1603" xr:uid="{00000000-0005-0000-0000-0000990F0000}"/>
    <cellStyle name="normální 2 20 52 2 2" xfId="1604" xr:uid="{00000000-0005-0000-0000-00009A0F0000}"/>
    <cellStyle name="normální 2 20 52 2 2 2" xfId="8506" xr:uid="{02EBF3EA-FE2D-4125-A080-8516C89AE4C1}"/>
    <cellStyle name="normální 2 20 52 2 3" xfId="8849" xr:uid="{A5C05836-C01D-44EA-B0AB-49AB9A1B67C2}"/>
    <cellStyle name="normální 2 20 52 3" xfId="1605" xr:uid="{00000000-0005-0000-0000-00009B0F0000}"/>
    <cellStyle name="normální 2 20 52 3 2" xfId="1606" xr:uid="{00000000-0005-0000-0000-00009C0F0000}"/>
    <cellStyle name="normální 2 20 52 3 2 2" xfId="4211" xr:uid="{00000000-0005-0000-0000-00009D0F0000}"/>
    <cellStyle name="normální 2 20 52 3 3" xfId="1607" xr:uid="{00000000-0005-0000-0000-00009E0F0000}"/>
    <cellStyle name="normální 2 20 52 3 3 2" xfId="4212" xr:uid="{00000000-0005-0000-0000-00009F0F0000}"/>
    <cellStyle name="normální 2 20 52 3 3 2 2" xfId="8504" xr:uid="{54DFB6A7-B133-4194-B772-562DB964ADC8}"/>
    <cellStyle name="normální 2 20 52 3 3 3" xfId="8505" xr:uid="{2DE2935C-B02C-42CD-8943-19217E2C3580}"/>
    <cellStyle name="normální 2 20 52 3 3 4" xfId="10542" xr:uid="{ACFDB146-29DD-4F08-9546-2C765F0814E7}"/>
    <cellStyle name="normální 2 20 52 3 4" xfId="10394" xr:uid="{BCEE9A29-5961-48B3-88C7-6220EC83C455}"/>
    <cellStyle name="normální 2 20 52 4" xfId="1608" xr:uid="{00000000-0005-0000-0000-0000A00F0000}"/>
    <cellStyle name="normální 2 20 52 4 2" xfId="4328" xr:uid="{00000000-0005-0000-0000-0000A10F0000}"/>
    <cellStyle name="normální 2 20 53" xfId="1609" xr:uid="{00000000-0005-0000-0000-0000A20F0000}"/>
    <cellStyle name="normální 2 20 53 2" xfId="1610" xr:uid="{00000000-0005-0000-0000-0000A30F0000}"/>
    <cellStyle name="normální 2 20 53 2 2" xfId="1611" xr:uid="{00000000-0005-0000-0000-0000A40F0000}"/>
    <cellStyle name="normální 2 20 53 2 2 2" xfId="8503" xr:uid="{960115E1-94EB-4975-A6E9-974EA3467A55}"/>
    <cellStyle name="normální 2 20 53 2 3" xfId="8850" xr:uid="{270DF569-68C8-4B4A-94BD-68151D57A63E}"/>
    <cellStyle name="normální 2 20 53 3" xfId="1612" xr:uid="{00000000-0005-0000-0000-0000A50F0000}"/>
    <cellStyle name="normální 2 20 53 3 2" xfId="1613" xr:uid="{00000000-0005-0000-0000-0000A60F0000}"/>
    <cellStyle name="normální 2 20 53 3 2 2" xfId="4214" xr:uid="{00000000-0005-0000-0000-0000A70F0000}"/>
    <cellStyle name="normální 2 20 53 3 3" xfId="1614" xr:uid="{00000000-0005-0000-0000-0000A80F0000}"/>
    <cellStyle name="normální 2 20 53 3 3 2" xfId="4215" xr:uid="{00000000-0005-0000-0000-0000A90F0000}"/>
    <cellStyle name="normální 2 20 53 3 3 2 2" xfId="8501" xr:uid="{25426127-7EFE-48D5-BB0B-78535C1580D3}"/>
    <cellStyle name="normální 2 20 53 3 3 3" xfId="8502" xr:uid="{1A9F2530-A9FC-4AA3-9306-B89CC9190457}"/>
    <cellStyle name="normální 2 20 53 3 3 4" xfId="10541" xr:uid="{B7BEAD72-611C-4349-8E5E-761B074EA7D4}"/>
    <cellStyle name="normální 2 20 53 3 4" xfId="10395" xr:uid="{B16CDCDF-A132-43A8-B738-079F25E4BABD}"/>
    <cellStyle name="normální 2 20 53 4" xfId="1615" xr:uid="{00000000-0005-0000-0000-0000AA0F0000}"/>
    <cellStyle name="normální 2 20 53 4 2" xfId="4325" xr:uid="{00000000-0005-0000-0000-0000AB0F0000}"/>
    <cellStyle name="normální 2 20 54" xfId="1616" xr:uid="{00000000-0005-0000-0000-0000AC0F0000}"/>
    <cellStyle name="normální 2 20 54 2" xfId="1617" xr:uid="{00000000-0005-0000-0000-0000AD0F0000}"/>
    <cellStyle name="normální 2 20 54 2 2" xfId="1618" xr:uid="{00000000-0005-0000-0000-0000AE0F0000}"/>
    <cellStyle name="normální 2 20 54 2 2 2" xfId="8500" xr:uid="{F02E55A6-E306-4612-9AFF-46BECD3CC8B0}"/>
    <cellStyle name="normální 2 20 54 2 3" xfId="8851" xr:uid="{5B548609-6C7F-4B71-AC9C-C56CC4283998}"/>
    <cellStyle name="normální 2 20 54 3" xfId="1619" xr:uid="{00000000-0005-0000-0000-0000AF0F0000}"/>
    <cellStyle name="normální 2 20 54 3 2" xfId="1620" xr:uid="{00000000-0005-0000-0000-0000B00F0000}"/>
    <cellStyle name="normální 2 20 54 3 2 2" xfId="4216" xr:uid="{00000000-0005-0000-0000-0000B10F0000}"/>
    <cellStyle name="normální 2 20 54 3 3" xfId="1621" xr:uid="{00000000-0005-0000-0000-0000B20F0000}"/>
    <cellStyle name="normální 2 20 54 3 3 2" xfId="4217" xr:uid="{00000000-0005-0000-0000-0000B30F0000}"/>
    <cellStyle name="normální 2 20 54 3 3 2 2" xfId="8498" xr:uid="{7ACD517E-E270-4C23-A5E9-0004BE0145B9}"/>
    <cellStyle name="normální 2 20 54 3 3 3" xfId="8499" xr:uid="{C37950CB-D437-4A2B-832A-10D862CD558F}"/>
    <cellStyle name="normální 2 20 54 3 3 4" xfId="10540" xr:uid="{73495A1D-F2C5-4EA6-85E5-E0B19E964CD3}"/>
    <cellStyle name="normální 2 20 54 3 4" xfId="10397" xr:uid="{DB4CEC19-A926-42AC-8360-84EC6DCD765E}"/>
    <cellStyle name="normální 2 20 54 4" xfId="1622" xr:uid="{00000000-0005-0000-0000-0000B40F0000}"/>
    <cellStyle name="normální 2 20 54 4 2" xfId="4322" xr:uid="{00000000-0005-0000-0000-0000B50F0000}"/>
    <cellStyle name="normální 2 20 55" xfId="1623" xr:uid="{00000000-0005-0000-0000-0000B60F0000}"/>
    <cellStyle name="normální 2 20 55 2" xfId="1624" xr:uid="{00000000-0005-0000-0000-0000B70F0000}"/>
    <cellStyle name="normální 2 20 55 2 2" xfId="1625" xr:uid="{00000000-0005-0000-0000-0000B80F0000}"/>
    <cellStyle name="normální 2 20 55 2 2 2" xfId="8497" xr:uid="{CBCBE5A7-681D-4A66-9E6A-985E3A655093}"/>
    <cellStyle name="normální 2 20 55 2 3" xfId="8852" xr:uid="{68937BCD-FB04-4EA5-8915-B786CE1E1E35}"/>
    <cellStyle name="normální 2 20 55 3" xfId="1626" xr:uid="{00000000-0005-0000-0000-0000B90F0000}"/>
    <cellStyle name="normální 2 20 55 3 2" xfId="1627" xr:uid="{00000000-0005-0000-0000-0000BA0F0000}"/>
    <cellStyle name="normální 2 20 55 3 2 2" xfId="4218" xr:uid="{00000000-0005-0000-0000-0000BB0F0000}"/>
    <cellStyle name="normální 2 20 55 3 3" xfId="1628" xr:uid="{00000000-0005-0000-0000-0000BC0F0000}"/>
    <cellStyle name="normální 2 20 55 3 3 2" xfId="4219" xr:uid="{00000000-0005-0000-0000-0000BD0F0000}"/>
    <cellStyle name="normální 2 20 55 3 3 2 2" xfId="8495" xr:uid="{2A332671-B0F9-4189-AA31-8E73EC97B622}"/>
    <cellStyle name="normální 2 20 55 3 3 3" xfId="8496" xr:uid="{E5CDC4E0-91AE-46DD-9276-E60796747585}"/>
    <cellStyle name="normální 2 20 55 3 3 4" xfId="10539" xr:uid="{5F490E8C-EBF5-44A9-901D-5E06E7E54224}"/>
    <cellStyle name="normální 2 20 55 3 4" xfId="10398" xr:uid="{F12E078F-A255-4B99-838E-9E4781015BF5}"/>
    <cellStyle name="normální 2 20 55 4" xfId="1629" xr:uid="{00000000-0005-0000-0000-0000BE0F0000}"/>
    <cellStyle name="normální 2 20 55 4 2" xfId="4319" xr:uid="{00000000-0005-0000-0000-0000BF0F0000}"/>
    <cellStyle name="normální 2 20 56" xfId="1630" xr:uid="{00000000-0005-0000-0000-0000C00F0000}"/>
    <cellStyle name="normální 2 20 56 2" xfId="1631" xr:uid="{00000000-0005-0000-0000-0000C10F0000}"/>
    <cellStyle name="normální 2 20 56 2 2" xfId="8494" xr:uid="{82CBEBD2-2758-4065-84BA-42C4F0B6CE47}"/>
    <cellStyle name="normální 2 20 56 3" xfId="8853" xr:uid="{F1AE4291-E255-4D87-90CF-731E2741B78B}"/>
    <cellStyle name="normální 2 20 57" xfId="1632" xr:uid="{00000000-0005-0000-0000-0000C20F0000}"/>
    <cellStyle name="normální 2 20 57 2" xfId="1633" xr:uid="{00000000-0005-0000-0000-0000C30F0000}"/>
    <cellStyle name="normální 2 20 57 2 2" xfId="8493" xr:uid="{A3AB6861-637A-4171-B050-7EECBD1F8E93}"/>
    <cellStyle name="normální 2 20 57 3" xfId="8854" xr:uid="{9BC83B15-2209-4583-BDBA-94D9A8CE976B}"/>
    <cellStyle name="normální 2 20 58" xfId="1634" xr:uid="{00000000-0005-0000-0000-0000C40F0000}"/>
    <cellStyle name="normální 2 20 58 2" xfId="1635" xr:uid="{00000000-0005-0000-0000-0000C50F0000}"/>
    <cellStyle name="normální 2 20 58 2 2" xfId="8492" xr:uid="{E8E9A3FB-ACD6-4288-A826-93BFE72BE57C}"/>
    <cellStyle name="normální 2 20 58 3" xfId="8855" xr:uid="{FC3BC195-75B1-46D1-8497-87999E3C1917}"/>
    <cellStyle name="normální 2 20 59" xfId="1636" xr:uid="{00000000-0005-0000-0000-0000C60F0000}"/>
    <cellStyle name="normální 2 20 59 2" xfId="1637" xr:uid="{00000000-0005-0000-0000-0000C70F0000}"/>
    <cellStyle name="normální 2 20 59 2 2" xfId="8491" xr:uid="{A9302C94-17A2-4329-BAB4-881E6AE636AE}"/>
    <cellStyle name="normální 2 20 59 3" xfId="8856" xr:uid="{E0AD2594-C817-47E0-8CD2-67BEC4C368BD}"/>
    <cellStyle name="Normální 2 20 6" xfId="1638" xr:uid="{00000000-0005-0000-0000-0000C80F0000}"/>
    <cellStyle name="normální 2 20 60" xfId="1639" xr:uid="{00000000-0005-0000-0000-0000C90F0000}"/>
    <cellStyle name="normální 2 20 60 2" xfId="1640" xr:uid="{00000000-0005-0000-0000-0000CA0F0000}"/>
    <cellStyle name="normální 2 20 60 2 2" xfId="8490" xr:uid="{FA77E214-37D3-442B-B16B-D4343F914288}"/>
    <cellStyle name="normální 2 20 60 3" xfId="8857" xr:uid="{2D22F7F5-0F5A-475C-8672-7E9CE2280C71}"/>
    <cellStyle name="normální 2 20 61" xfId="1641" xr:uid="{00000000-0005-0000-0000-0000CB0F0000}"/>
    <cellStyle name="normální 2 20 61 2" xfId="1642" xr:uid="{00000000-0005-0000-0000-0000CC0F0000}"/>
    <cellStyle name="normální 2 20 61 2 2" xfId="8489" xr:uid="{9629D3A1-C6FD-4C2E-AC8F-35E7A65E3615}"/>
    <cellStyle name="normální 2 20 61 3" xfId="8858" xr:uid="{8BA5FB27-C2D7-4463-BF92-A4D0FC2646DB}"/>
    <cellStyle name="normální 2 20 62" xfId="1643" xr:uid="{00000000-0005-0000-0000-0000CD0F0000}"/>
    <cellStyle name="normální 2 20 62 2" xfId="1644" xr:uid="{00000000-0005-0000-0000-0000CE0F0000}"/>
    <cellStyle name="normální 2 20 62 2 2" xfId="8488" xr:uid="{306459C4-D439-4F41-BBB4-588354EED192}"/>
    <cellStyle name="normální 2 20 62 3" xfId="8859" xr:uid="{69844B54-7AC1-426E-A879-939E7C3BF00A}"/>
    <cellStyle name="normální 2 20 63" xfId="1645" xr:uid="{00000000-0005-0000-0000-0000CF0F0000}"/>
    <cellStyle name="normální 2 20 63 2" xfId="1646" xr:uid="{00000000-0005-0000-0000-0000D00F0000}"/>
    <cellStyle name="normální 2 20 63 2 2" xfId="8487" xr:uid="{05C788E9-3B05-4317-A39F-656A39FD1062}"/>
    <cellStyle name="normální 2 20 63 3" xfId="8860" xr:uid="{E0C1EB36-EDA5-431C-88D4-6125ADAB72FA}"/>
    <cellStyle name="normální 2 20 64" xfId="1647" xr:uid="{00000000-0005-0000-0000-0000D10F0000}"/>
    <cellStyle name="normální 2 20 64 2" xfId="1648" xr:uid="{00000000-0005-0000-0000-0000D20F0000}"/>
    <cellStyle name="normální 2 20 64 2 2" xfId="8486" xr:uid="{609D1DA4-907F-426D-9EDE-17EFEA6CB15B}"/>
    <cellStyle name="normální 2 20 64 3" xfId="8861" xr:uid="{37984D2E-97EE-4301-BE9A-9AE909EBAEF7}"/>
    <cellStyle name="normální 2 20 65" xfId="1649" xr:uid="{00000000-0005-0000-0000-0000D30F0000}"/>
    <cellStyle name="normální 2 20 65 2" xfId="1650" xr:uid="{00000000-0005-0000-0000-0000D40F0000}"/>
    <cellStyle name="normální 2 20 65 2 2" xfId="8485" xr:uid="{08D94F10-8726-4E0F-91AC-602959A5F0EA}"/>
    <cellStyle name="normální 2 20 65 3" xfId="8862" xr:uid="{7686586B-C441-4DA4-BAAD-499AFBC7FCB5}"/>
    <cellStyle name="normální 2 20 66" xfId="1651" xr:uid="{00000000-0005-0000-0000-0000D50F0000}"/>
    <cellStyle name="normální 2 20 66 2" xfId="1652" xr:uid="{00000000-0005-0000-0000-0000D60F0000}"/>
    <cellStyle name="normální 2 20 66 2 2" xfId="8484" xr:uid="{CF835667-3AA0-4331-A65B-7469D0937AD7}"/>
    <cellStyle name="normální 2 20 66 3" xfId="8863" xr:uid="{36160AF2-A954-46F5-8390-B8B8487E331C}"/>
    <cellStyle name="normální 2 20 67" xfId="1653" xr:uid="{00000000-0005-0000-0000-0000D70F0000}"/>
    <cellStyle name="normální 2 20 67 2" xfId="1654" xr:uid="{00000000-0005-0000-0000-0000D80F0000}"/>
    <cellStyle name="normální 2 20 67 2 2" xfId="8483" xr:uid="{1B511C11-7B0E-4CDE-9D34-AFA28576D2F6}"/>
    <cellStyle name="normální 2 20 67 3" xfId="8864" xr:uid="{D4420EBB-1D7E-411E-8163-B1C02EFB8A75}"/>
    <cellStyle name="normální 2 20 68" xfId="1655" xr:uid="{00000000-0005-0000-0000-0000D90F0000}"/>
    <cellStyle name="normální 2 20 68 2" xfId="1656" xr:uid="{00000000-0005-0000-0000-0000DA0F0000}"/>
    <cellStyle name="normální 2 20 68 2 2" xfId="8482" xr:uid="{4E3C2D96-B745-4C96-9042-27B29DB369A5}"/>
    <cellStyle name="normální 2 20 68 3" xfId="8865" xr:uid="{946FDD11-2330-47AF-8F67-80C7C71FA412}"/>
    <cellStyle name="normální 2 20 69" xfId="1657" xr:uid="{00000000-0005-0000-0000-0000DB0F0000}"/>
    <cellStyle name="normální 2 20 69 2" xfId="1658" xr:uid="{00000000-0005-0000-0000-0000DC0F0000}"/>
    <cellStyle name="normální 2 20 69 2 2" xfId="8481" xr:uid="{85767D17-531E-4D84-A4B2-379237A56CD2}"/>
    <cellStyle name="normální 2 20 69 3" xfId="8866" xr:uid="{F4E39FAD-9F73-4C29-BF3C-3A54A1A78C7C}"/>
    <cellStyle name="Normální 2 20 7" xfId="1659" xr:uid="{00000000-0005-0000-0000-0000DD0F0000}"/>
    <cellStyle name="normální 2 20 70" xfId="1660" xr:uid="{00000000-0005-0000-0000-0000DE0F0000}"/>
    <cellStyle name="normální 2 20 70 2" xfId="1661" xr:uid="{00000000-0005-0000-0000-0000DF0F0000}"/>
    <cellStyle name="normální 2 20 70 2 2" xfId="8480" xr:uid="{FA10DF18-D0FE-4D4C-AA38-CC3A0B8ED6BF}"/>
    <cellStyle name="normální 2 20 70 3" xfId="8867" xr:uid="{6C044D46-5D6B-4838-86E3-8E68B3D0AE58}"/>
    <cellStyle name="normální 2 20 71" xfId="1662" xr:uid="{00000000-0005-0000-0000-0000E00F0000}"/>
    <cellStyle name="normální 2 20 71 2" xfId="1663" xr:uid="{00000000-0005-0000-0000-0000E10F0000}"/>
    <cellStyle name="normální 2 20 71 2 2" xfId="8478" xr:uid="{92BD4442-0B5D-4E6F-A309-B4A174FB2E17}"/>
    <cellStyle name="normální 2 20 71 3" xfId="8868" xr:uid="{4C3C972F-F5DC-4E03-BB6D-C59D306170D4}"/>
    <cellStyle name="normální 2 20 72" xfId="1664" xr:uid="{00000000-0005-0000-0000-0000E20F0000}"/>
    <cellStyle name="normální 2 20 72 2" xfId="1665" xr:uid="{00000000-0005-0000-0000-0000E30F0000}"/>
    <cellStyle name="normální 2 20 72 2 2" xfId="8477" xr:uid="{93C213DE-06AA-4813-9F5C-116555C2C87B}"/>
    <cellStyle name="normální 2 20 72 3" xfId="8869" xr:uid="{5FDAAE12-8751-43F5-B72E-184809DD8A9B}"/>
    <cellStyle name="normální 2 20 73" xfId="1666" xr:uid="{00000000-0005-0000-0000-0000E40F0000}"/>
    <cellStyle name="normální 2 20 73 2" xfId="1667" xr:uid="{00000000-0005-0000-0000-0000E50F0000}"/>
    <cellStyle name="normální 2 20 73 2 2" xfId="8476" xr:uid="{59BCBA8E-4C89-4E97-AC90-7337A5E93155}"/>
    <cellStyle name="normální 2 20 73 3" xfId="8870" xr:uid="{9E158B8E-B595-44B6-AC48-EE49F57996CB}"/>
    <cellStyle name="normální 2 20 74" xfId="1668" xr:uid="{00000000-0005-0000-0000-0000E60F0000}"/>
    <cellStyle name="normální 2 20 74 2" xfId="1669" xr:uid="{00000000-0005-0000-0000-0000E70F0000}"/>
    <cellStyle name="normální 2 20 74 2 2" xfId="8475" xr:uid="{98F70EAF-1386-4424-BBE4-8638DE8FBC62}"/>
    <cellStyle name="normální 2 20 74 3" xfId="8871" xr:uid="{AAC703E7-81AF-4644-9068-9060545ED860}"/>
    <cellStyle name="normální 2 20 75" xfId="1670" xr:uid="{00000000-0005-0000-0000-0000E80F0000}"/>
    <cellStyle name="normální 2 20 75 2" xfId="1671" xr:uid="{00000000-0005-0000-0000-0000E90F0000}"/>
    <cellStyle name="normální 2 20 75 2 2" xfId="8474" xr:uid="{DC1F8FEE-7A50-42A6-800A-478E68F755DE}"/>
    <cellStyle name="normální 2 20 75 3" xfId="8872" xr:uid="{2B926BD5-D3AA-49D8-9FCB-5B8E6875A1B6}"/>
    <cellStyle name="normální 2 20 76" xfId="1672" xr:uid="{00000000-0005-0000-0000-0000EA0F0000}"/>
    <cellStyle name="normální 2 20 76 2" xfId="1673" xr:uid="{00000000-0005-0000-0000-0000EB0F0000}"/>
    <cellStyle name="normální 2 20 76 2 2" xfId="8473" xr:uid="{6F18E243-4712-4014-89B2-536F052D147C}"/>
    <cellStyle name="normální 2 20 76 3" xfId="8873" xr:uid="{00FC23D4-302C-4003-B913-686C977EDFF8}"/>
    <cellStyle name="normální 2 20 77" xfId="1674" xr:uid="{00000000-0005-0000-0000-0000EC0F0000}"/>
    <cellStyle name="normální 2 20 77 2" xfId="1675" xr:uid="{00000000-0005-0000-0000-0000ED0F0000}"/>
    <cellStyle name="normální 2 20 77 2 2" xfId="8472" xr:uid="{4DD299AF-F55F-42FE-80E4-6B804A768900}"/>
    <cellStyle name="normální 2 20 77 3" xfId="8874" xr:uid="{16B00763-754F-4EEF-957D-5A79D814A38C}"/>
    <cellStyle name="normální 2 20 78" xfId="1676" xr:uid="{00000000-0005-0000-0000-0000EE0F0000}"/>
    <cellStyle name="normální 2 20 78 2" xfId="1677" xr:uid="{00000000-0005-0000-0000-0000EF0F0000}"/>
    <cellStyle name="normální 2 20 78 2 2" xfId="8471" xr:uid="{80F393BF-5559-4FCE-A9D5-19589FED1B41}"/>
    <cellStyle name="normální 2 20 78 3" xfId="8875" xr:uid="{3736C3BC-5B5C-445E-8FB8-548CDE1F5DF5}"/>
    <cellStyle name="normální 2 20 79" xfId="1678" xr:uid="{00000000-0005-0000-0000-0000F00F0000}"/>
    <cellStyle name="normální 2 20 79 2" xfId="1679" xr:uid="{00000000-0005-0000-0000-0000F10F0000}"/>
    <cellStyle name="normální 2 20 79 2 2" xfId="8470" xr:uid="{80CF2CBE-2EBC-431A-B4DB-BFEBD22EC0B0}"/>
    <cellStyle name="normální 2 20 79 3" xfId="8876" xr:uid="{C3B0FC07-DEEC-4D94-95D9-2F17AB8AA1CC}"/>
    <cellStyle name="Normální 2 20 8" xfId="1680" xr:uid="{00000000-0005-0000-0000-0000F20F0000}"/>
    <cellStyle name="normální 2 20 80" xfId="1681" xr:uid="{00000000-0005-0000-0000-0000F30F0000}"/>
    <cellStyle name="normální 2 20 80 2" xfId="1682" xr:uid="{00000000-0005-0000-0000-0000F40F0000}"/>
    <cellStyle name="normální 2 20 80 2 2" xfId="8469" xr:uid="{21596A08-BC1C-4E2C-86A4-2F0A007C59DC}"/>
    <cellStyle name="normální 2 20 80 3" xfId="8877" xr:uid="{4B7C64AB-CDD3-43B9-8BB8-F71138740752}"/>
    <cellStyle name="normální 2 20 81" xfId="1683" xr:uid="{00000000-0005-0000-0000-0000F50F0000}"/>
    <cellStyle name="normální 2 20 81 2" xfId="1684" xr:uid="{00000000-0005-0000-0000-0000F60F0000}"/>
    <cellStyle name="normální 2 20 81 2 2" xfId="8468" xr:uid="{D9151F03-1A6F-4AC7-9500-CC321507EC0B}"/>
    <cellStyle name="normální 2 20 81 3" xfId="8878" xr:uid="{A5A903A9-EDB5-491E-A209-D864C0FC4F43}"/>
    <cellStyle name="normální 2 20 82" xfId="1685" xr:uid="{00000000-0005-0000-0000-0000F70F0000}"/>
    <cellStyle name="normální 2 20 82 2" xfId="1686" xr:uid="{00000000-0005-0000-0000-0000F80F0000}"/>
    <cellStyle name="normální 2 20 82 2 2" xfId="8467" xr:uid="{E699856F-B6F0-4846-ACC5-CEAEC8CEA831}"/>
    <cellStyle name="normální 2 20 82 3" xfId="8879" xr:uid="{DF8426A6-8195-4EBF-A13E-D50BDFB012F1}"/>
    <cellStyle name="normální 2 20 83" xfId="1687" xr:uid="{00000000-0005-0000-0000-0000F90F0000}"/>
    <cellStyle name="normální 2 20 83 2" xfId="1688" xr:uid="{00000000-0005-0000-0000-0000FA0F0000}"/>
    <cellStyle name="normální 2 20 83 2 2" xfId="8466" xr:uid="{FE649DEF-7D29-483E-A4FA-A5432FF4BFDD}"/>
    <cellStyle name="normální 2 20 83 3" xfId="8880" xr:uid="{363DD4A9-929D-47BD-8F4C-43EB0EAABE04}"/>
    <cellStyle name="normální 2 20 84" xfId="1689" xr:uid="{00000000-0005-0000-0000-0000FB0F0000}"/>
    <cellStyle name="normální 2 20 84 2" xfId="1690" xr:uid="{00000000-0005-0000-0000-0000FC0F0000}"/>
    <cellStyle name="normální 2 20 84 2 2" xfId="8465" xr:uid="{68C09F69-3F92-4B95-98A1-C54679153B8D}"/>
    <cellStyle name="normální 2 20 84 3" xfId="8881" xr:uid="{C8A569EF-9CFA-4F26-BCC8-A4123798F096}"/>
    <cellStyle name="normální 2 20 85" xfId="1691" xr:uid="{00000000-0005-0000-0000-0000FD0F0000}"/>
    <cellStyle name="normální 2 20 85 2" xfId="1692" xr:uid="{00000000-0005-0000-0000-0000FE0F0000}"/>
    <cellStyle name="normální 2 20 85 2 2" xfId="8464" xr:uid="{F6AC9980-914E-4CBD-896F-74A6AC07C684}"/>
    <cellStyle name="normální 2 20 85 3" xfId="8882" xr:uid="{46A78A74-DB9E-46B4-9B9C-D17A54597E2E}"/>
    <cellStyle name="normální 2 20 86" xfId="1693" xr:uid="{00000000-0005-0000-0000-0000FF0F0000}"/>
    <cellStyle name="normální 2 20 86 2" xfId="1694" xr:uid="{00000000-0005-0000-0000-000000100000}"/>
    <cellStyle name="normální 2 20 86 2 2" xfId="8463" xr:uid="{5D0AF2DA-7DE1-42C5-87A9-32533C43CDC8}"/>
    <cellStyle name="normální 2 20 86 3" xfId="8883" xr:uid="{9CFD5484-1F1A-4A54-B0B9-F6767C47553E}"/>
    <cellStyle name="normální 2 20 87" xfId="1695" xr:uid="{00000000-0005-0000-0000-000001100000}"/>
    <cellStyle name="normální 2 20 87 2" xfId="1696" xr:uid="{00000000-0005-0000-0000-000002100000}"/>
    <cellStyle name="normální 2 20 87 2 2" xfId="8462" xr:uid="{9423D727-D8F2-4C12-9B49-41F6FD3F49F0}"/>
    <cellStyle name="normální 2 20 87 3" xfId="8884" xr:uid="{7527B2C8-2EA5-4355-AB31-4758772019BD}"/>
    <cellStyle name="normální 2 20 88" xfId="1697" xr:uid="{00000000-0005-0000-0000-000003100000}"/>
    <cellStyle name="normální 2 20 88 2" xfId="1698" xr:uid="{00000000-0005-0000-0000-000004100000}"/>
    <cellStyle name="normální 2 20 88 2 2" xfId="8461" xr:uid="{1AFFCEF2-B1D1-4497-991A-9F68E2B7FD25}"/>
    <cellStyle name="normální 2 20 88 3" xfId="8885" xr:uid="{45DD866C-FA0F-4599-AF06-38CBA3259F3D}"/>
    <cellStyle name="normální 2 20 89" xfId="1699" xr:uid="{00000000-0005-0000-0000-000005100000}"/>
    <cellStyle name="normální 2 20 89 2" xfId="1700" xr:uid="{00000000-0005-0000-0000-000006100000}"/>
    <cellStyle name="normální 2 20 89 2 2" xfId="1701" xr:uid="{00000000-0005-0000-0000-000007100000}"/>
    <cellStyle name="normální 2 20 89 2 2 2" xfId="8460" xr:uid="{783DF3C9-9CBD-4801-AAAD-DD1AB9B19CDA}"/>
    <cellStyle name="normální 2 20 89 2 3" xfId="8886" xr:uid="{0918F473-6815-4D85-8A2C-A9DD10571277}"/>
    <cellStyle name="normální 2 20 89 3" xfId="1702" xr:uid="{00000000-0005-0000-0000-000008100000}"/>
    <cellStyle name="normální 2 20 89 3 2" xfId="1703" xr:uid="{00000000-0005-0000-0000-000009100000}"/>
    <cellStyle name="normální 2 20 89 3 2 2" xfId="4239" xr:uid="{00000000-0005-0000-0000-00000A100000}"/>
    <cellStyle name="normální 2 20 89 3 3" xfId="1704" xr:uid="{00000000-0005-0000-0000-00000B100000}"/>
    <cellStyle name="normální 2 20 89 3 3 2" xfId="4240" xr:uid="{00000000-0005-0000-0000-00000C100000}"/>
    <cellStyle name="normální 2 20 89 3 3 2 2" xfId="8458" xr:uid="{1C6AD42D-98F6-4A81-8BB7-8B55A3A86586}"/>
    <cellStyle name="normální 2 20 89 3 3 3" xfId="8459" xr:uid="{3593B09F-3698-4DC5-B6BF-7DDB2D205EC4}"/>
    <cellStyle name="normální 2 20 89 3 3 4" xfId="10538" xr:uid="{3E759B4B-8366-4D0B-A933-D641A2E9863F}"/>
    <cellStyle name="normální 2 20 89 3 4" xfId="10405" xr:uid="{5B6E3FF1-32E8-47C0-9285-983BEE628A7F}"/>
    <cellStyle name="normální 2 20 89 4" xfId="1705" xr:uid="{00000000-0005-0000-0000-00000D100000}"/>
    <cellStyle name="normální 2 20 89 4 2" xfId="4307" xr:uid="{00000000-0005-0000-0000-00000E100000}"/>
    <cellStyle name="Normální 2 20 9" xfId="1706" xr:uid="{00000000-0005-0000-0000-00000F100000}"/>
    <cellStyle name="normální 2 20 90" xfId="1707" xr:uid="{00000000-0005-0000-0000-000010100000}"/>
    <cellStyle name="normální 2 20 90 2" xfId="1708" xr:uid="{00000000-0005-0000-0000-000011100000}"/>
    <cellStyle name="normální 2 20 90 2 2" xfId="1709" xr:uid="{00000000-0005-0000-0000-000012100000}"/>
    <cellStyle name="normální 2 20 90 2 2 2" xfId="8457" xr:uid="{D94CAFED-EDB9-48D2-8B1C-0B123169C194}"/>
    <cellStyle name="normální 2 20 90 2 3" xfId="8887" xr:uid="{760D83FC-94EE-4761-81AC-8D863E5252E5}"/>
    <cellStyle name="normální 2 20 90 3" xfId="1710" xr:uid="{00000000-0005-0000-0000-000013100000}"/>
    <cellStyle name="normální 2 20 90 3 2" xfId="1711" xr:uid="{00000000-0005-0000-0000-000014100000}"/>
    <cellStyle name="normální 2 20 90 3 2 2" xfId="4243" xr:uid="{00000000-0005-0000-0000-000015100000}"/>
    <cellStyle name="normální 2 20 90 3 3" xfId="1712" xr:uid="{00000000-0005-0000-0000-000016100000}"/>
    <cellStyle name="normální 2 20 90 3 3 2" xfId="4244" xr:uid="{00000000-0005-0000-0000-000017100000}"/>
    <cellStyle name="normální 2 20 90 3 3 2 2" xfId="8455" xr:uid="{478FA77F-347D-4EF9-BA59-E895B9AA3B87}"/>
    <cellStyle name="normální 2 20 90 3 3 3" xfId="8456" xr:uid="{5423A8F9-1316-4C76-8C03-D4942740B55C}"/>
    <cellStyle name="normální 2 20 90 3 3 4" xfId="10537" xr:uid="{DF2A0229-EBA0-430D-B20A-269F3117AE89}"/>
    <cellStyle name="normální 2 20 90 3 4" xfId="10407" xr:uid="{6058FC76-B331-4123-A79B-960C5AF01DBE}"/>
    <cellStyle name="normální 2 20 90 4" xfId="1713" xr:uid="{00000000-0005-0000-0000-000018100000}"/>
    <cellStyle name="normální 2 20 90 4 2" xfId="4302" xr:uid="{00000000-0005-0000-0000-000019100000}"/>
    <cellStyle name="normální 2 20 91" xfId="1714" xr:uid="{00000000-0005-0000-0000-00001A100000}"/>
    <cellStyle name="normální 2 20 91 2" xfId="1715" xr:uid="{00000000-0005-0000-0000-00001B100000}"/>
    <cellStyle name="normální 2 20 91 2 2" xfId="1716" xr:uid="{00000000-0005-0000-0000-00001C100000}"/>
    <cellStyle name="normální 2 20 91 2 2 2" xfId="8454" xr:uid="{6B271820-B613-4766-A4D6-90C58F1D6C78}"/>
    <cellStyle name="normální 2 20 91 2 3" xfId="8888" xr:uid="{17DDE2B3-A792-45AD-BB4D-86373C891BED}"/>
    <cellStyle name="normální 2 20 91 3" xfId="1717" xr:uid="{00000000-0005-0000-0000-00001D100000}"/>
    <cellStyle name="normální 2 20 91 3 2" xfId="1718" xr:uid="{00000000-0005-0000-0000-00001E100000}"/>
    <cellStyle name="normální 2 20 91 3 2 2" xfId="4245" xr:uid="{00000000-0005-0000-0000-00001F100000}"/>
    <cellStyle name="normální 2 20 91 3 3" xfId="1719" xr:uid="{00000000-0005-0000-0000-000020100000}"/>
    <cellStyle name="normální 2 20 91 3 3 2" xfId="4246" xr:uid="{00000000-0005-0000-0000-000021100000}"/>
    <cellStyle name="normální 2 20 91 3 3 2 2" xfId="8449" xr:uid="{31221342-9CC8-4A63-9FF5-1F407A185BE8}"/>
    <cellStyle name="normální 2 20 91 3 3 3" xfId="8450" xr:uid="{1330C854-0A2D-4832-A3DC-E2C0E2DF8292}"/>
    <cellStyle name="normální 2 20 91 3 3 4" xfId="10645" xr:uid="{75AB3D38-A7FF-4D6B-946E-BBE38123D0A6}"/>
    <cellStyle name="normální 2 20 91 3 4" xfId="10409" xr:uid="{120F3188-24FE-4D58-A43E-B6B55FF6FC95}"/>
    <cellStyle name="normální 2 20 91 4" xfId="1720" xr:uid="{00000000-0005-0000-0000-000022100000}"/>
    <cellStyle name="normální 2 20 91 4 2" xfId="4297" xr:uid="{00000000-0005-0000-0000-000023100000}"/>
    <cellStyle name="normální 2 20 92" xfId="1721" xr:uid="{00000000-0005-0000-0000-000024100000}"/>
    <cellStyle name="normální 2 20 92 2" xfId="1722" xr:uid="{00000000-0005-0000-0000-000025100000}"/>
    <cellStyle name="normální 2 20 92 2 2" xfId="1723" xr:uid="{00000000-0005-0000-0000-000026100000}"/>
    <cellStyle name="normální 2 20 92 2 2 2" xfId="8448" xr:uid="{54345507-D78E-4DA6-9EA5-76D9A2BBEE26}"/>
    <cellStyle name="normální 2 20 92 2 3" xfId="8889" xr:uid="{E6D0BC7E-EFBA-4D6E-AF82-154E685D4E0D}"/>
    <cellStyle name="normální 2 20 92 3" xfId="1724" xr:uid="{00000000-0005-0000-0000-000027100000}"/>
    <cellStyle name="normální 2 20 92 3 2" xfId="1725" xr:uid="{00000000-0005-0000-0000-000028100000}"/>
    <cellStyle name="normální 2 20 92 3 2 2" xfId="4247" xr:uid="{00000000-0005-0000-0000-000029100000}"/>
    <cellStyle name="normální 2 20 92 3 3" xfId="1726" xr:uid="{00000000-0005-0000-0000-00002A100000}"/>
    <cellStyle name="normální 2 20 92 3 3 2" xfId="4248" xr:uid="{00000000-0005-0000-0000-00002B100000}"/>
    <cellStyle name="normální 2 20 92 3 3 2 2" xfId="8446" xr:uid="{1925D389-5B4C-415B-917D-24CF2D25F1A7}"/>
    <cellStyle name="normální 2 20 92 3 3 3" xfId="8447" xr:uid="{7F86E61B-D787-4394-AF40-6CA0B5759AAB}"/>
    <cellStyle name="normální 2 20 92 3 3 4" xfId="10536" xr:uid="{91049A7C-37A0-4676-BD3F-083076804224}"/>
    <cellStyle name="normální 2 20 92 3 4" xfId="10410" xr:uid="{84027916-FCA5-48B1-8C7B-597AEB4A6CE6}"/>
    <cellStyle name="normální 2 20 92 4" xfId="1727" xr:uid="{00000000-0005-0000-0000-00002C100000}"/>
    <cellStyle name="normální 2 20 92 4 2" xfId="4294" xr:uid="{00000000-0005-0000-0000-00002D100000}"/>
    <cellStyle name="normální 2 20 93" xfId="1728" xr:uid="{00000000-0005-0000-0000-00002E100000}"/>
    <cellStyle name="normální 2 20 93 2" xfId="1729" xr:uid="{00000000-0005-0000-0000-00002F100000}"/>
    <cellStyle name="normální 2 20 93 2 2" xfId="1730" xr:uid="{00000000-0005-0000-0000-000030100000}"/>
    <cellStyle name="normální 2 20 93 2 2 2" xfId="8445" xr:uid="{7842C5EF-3D4F-44CD-829D-587CF2356467}"/>
    <cellStyle name="normální 2 20 93 2 3" xfId="8890" xr:uid="{7F166A3C-52D7-4185-A06A-7F1C0E0EEB35}"/>
    <cellStyle name="normální 2 20 93 3" xfId="1731" xr:uid="{00000000-0005-0000-0000-000031100000}"/>
    <cellStyle name="normální 2 20 93 3 2" xfId="1732" xr:uid="{00000000-0005-0000-0000-000032100000}"/>
    <cellStyle name="normální 2 20 93 3 2 2" xfId="4251" xr:uid="{00000000-0005-0000-0000-000033100000}"/>
    <cellStyle name="normální 2 20 93 3 3" xfId="1733" xr:uid="{00000000-0005-0000-0000-000034100000}"/>
    <cellStyle name="normální 2 20 93 3 3 2" xfId="4252" xr:uid="{00000000-0005-0000-0000-000035100000}"/>
    <cellStyle name="normální 2 20 93 3 3 2 2" xfId="8443" xr:uid="{61F01A8C-F6F5-4174-9665-C8262B1E17DD}"/>
    <cellStyle name="normální 2 20 93 3 3 3" xfId="8444" xr:uid="{7C2DAB79-DF9D-434A-8E9D-D2741BFC4F27}"/>
    <cellStyle name="normální 2 20 93 3 3 4" xfId="10535" xr:uid="{21EB1374-87D4-474C-9BDD-D58B85601765}"/>
    <cellStyle name="normální 2 20 93 3 4" xfId="10411" xr:uid="{98B9AAC6-4109-46F8-80F2-AC973F5BEE7E}"/>
    <cellStyle name="normální 2 20 93 4" xfId="1734" xr:uid="{00000000-0005-0000-0000-000036100000}"/>
    <cellStyle name="normální 2 20 93 4 2" xfId="4289" xr:uid="{00000000-0005-0000-0000-000037100000}"/>
    <cellStyle name="normální 2 20 94" xfId="1735" xr:uid="{00000000-0005-0000-0000-000038100000}"/>
    <cellStyle name="normální 2 20 94 2" xfId="1736" xr:uid="{00000000-0005-0000-0000-000039100000}"/>
    <cellStyle name="normální 2 20 94 2 2" xfId="1737" xr:uid="{00000000-0005-0000-0000-00003A100000}"/>
    <cellStyle name="normální 2 20 94 2 2 2" xfId="8441" xr:uid="{489733F5-7DDA-42BB-9B58-A5BC3A119930}"/>
    <cellStyle name="normální 2 20 94 2 3" xfId="8891" xr:uid="{9AC1A341-D19E-4116-8FDC-40FF8243E52F}"/>
    <cellStyle name="normální 2 20 94 3" xfId="1738" xr:uid="{00000000-0005-0000-0000-00003B100000}"/>
    <cellStyle name="normální 2 20 94 3 2" xfId="1739" xr:uid="{00000000-0005-0000-0000-00003C100000}"/>
    <cellStyle name="normální 2 20 94 3 2 2" xfId="4253" xr:uid="{00000000-0005-0000-0000-00003D100000}"/>
    <cellStyle name="normální 2 20 94 3 3" xfId="1740" xr:uid="{00000000-0005-0000-0000-00003E100000}"/>
    <cellStyle name="normální 2 20 94 3 3 2" xfId="4254" xr:uid="{00000000-0005-0000-0000-00003F100000}"/>
    <cellStyle name="normální 2 20 94 3 3 2 2" xfId="8439" xr:uid="{B6289E02-6A67-4846-9947-1E466132DFEB}"/>
    <cellStyle name="normální 2 20 94 3 3 3" xfId="8440" xr:uid="{46FC13F6-D453-49A2-9E6B-AAB75804ACDF}"/>
    <cellStyle name="normální 2 20 94 3 3 4" xfId="10534" xr:uid="{063554C7-9FAC-4988-A05E-E81A6091E3B3}"/>
    <cellStyle name="normální 2 20 94 3 4" xfId="10412" xr:uid="{6CD2B532-1A5A-4630-A33E-FEC7647D50F5}"/>
    <cellStyle name="normální 2 20 94 4" xfId="1741" xr:uid="{00000000-0005-0000-0000-000040100000}"/>
    <cellStyle name="normální 2 20 94 4 2" xfId="4286" xr:uid="{00000000-0005-0000-0000-000041100000}"/>
    <cellStyle name="normální 2 20 95" xfId="1742" xr:uid="{00000000-0005-0000-0000-000042100000}"/>
    <cellStyle name="normální 2 20 95 2" xfId="1743" xr:uid="{00000000-0005-0000-0000-000043100000}"/>
    <cellStyle name="normální 2 20 95 2 2" xfId="1744" xr:uid="{00000000-0005-0000-0000-000044100000}"/>
    <cellStyle name="normální 2 20 95 2 2 2" xfId="8438" xr:uid="{F654D9D5-3E9A-46A9-BE50-0E8287CFBC18}"/>
    <cellStyle name="normální 2 20 95 2 3" xfId="8892" xr:uid="{BFE7BA5C-B0AA-4B75-B876-81550172316B}"/>
    <cellStyle name="normální 2 20 95 3" xfId="1745" xr:uid="{00000000-0005-0000-0000-000045100000}"/>
    <cellStyle name="normální 2 20 95 3 2" xfId="1746" xr:uid="{00000000-0005-0000-0000-000046100000}"/>
    <cellStyle name="normální 2 20 95 3 2 2" xfId="4257" xr:uid="{00000000-0005-0000-0000-000047100000}"/>
    <cellStyle name="normální 2 20 95 3 3" xfId="1747" xr:uid="{00000000-0005-0000-0000-000048100000}"/>
    <cellStyle name="normální 2 20 95 3 3 2" xfId="4258" xr:uid="{00000000-0005-0000-0000-000049100000}"/>
    <cellStyle name="normální 2 20 95 3 3 2 2" xfId="8436" xr:uid="{123CF5F5-FC43-45BC-A4F4-1A08A4585251}"/>
    <cellStyle name="normální 2 20 95 3 3 3" xfId="8437" xr:uid="{C478643E-3812-441F-B8C9-F0D9AB3E7414}"/>
    <cellStyle name="normální 2 20 95 3 3 4" xfId="10533" xr:uid="{1254FCC9-9C44-45F0-947A-B4F637963D15}"/>
    <cellStyle name="normální 2 20 95 3 4" xfId="10413" xr:uid="{D39CCAD9-BC9A-49A4-8A9A-768FD354C2FA}"/>
    <cellStyle name="normální 2 20 95 4" xfId="1748" xr:uid="{00000000-0005-0000-0000-00004A100000}"/>
    <cellStyle name="normální 2 20 95 4 2" xfId="4283" xr:uid="{00000000-0005-0000-0000-00004B100000}"/>
    <cellStyle name="normální 2 20 96" xfId="1749" xr:uid="{00000000-0005-0000-0000-00004C100000}"/>
    <cellStyle name="normální 2 20 96 2" xfId="1750" xr:uid="{00000000-0005-0000-0000-00004D100000}"/>
    <cellStyle name="normální 2 20 96 2 2" xfId="8431" xr:uid="{E3193272-4656-4F7A-A2FC-74095C246492}"/>
    <cellStyle name="normální 2 20 96 3" xfId="8893" xr:uid="{B052FA0F-03DA-4C7E-9367-4EDC73D9AA15}"/>
    <cellStyle name="normální 2 20 97" xfId="1751" xr:uid="{00000000-0005-0000-0000-00004E100000}"/>
    <cellStyle name="normální 2 20 97 2" xfId="1752" xr:uid="{00000000-0005-0000-0000-00004F100000}"/>
    <cellStyle name="normální 2 20 97 2 2" xfId="8428" xr:uid="{85996678-BAB5-49B2-A940-54383C53D48E}"/>
    <cellStyle name="normální 2 20 97 3" xfId="8894" xr:uid="{612FFEE1-F8F1-4146-8168-49885543B199}"/>
    <cellStyle name="normální 2 20 98" xfId="1753" xr:uid="{00000000-0005-0000-0000-000050100000}"/>
    <cellStyle name="normální 2 20 98 2" xfId="1754" xr:uid="{00000000-0005-0000-0000-000051100000}"/>
    <cellStyle name="normální 2 20 98 2 2" xfId="8427" xr:uid="{60627380-4952-480E-BAAD-C51B91437071}"/>
    <cellStyle name="normální 2 20 98 3" xfId="8895" xr:uid="{6A1345EA-2F5C-4671-870B-2593C55B9CDC}"/>
    <cellStyle name="normální 2 20 99" xfId="1755" xr:uid="{00000000-0005-0000-0000-000052100000}"/>
    <cellStyle name="normální 2 20 99 2" xfId="1756" xr:uid="{00000000-0005-0000-0000-000053100000}"/>
    <cellStyle name="normální 2 20 99 2 2" xfId="8426" xr:uid="{ACC4BC0D-5B6C-46EE-BBE0-A07539F0FFBD}"/>
    <cellStyle name="normální 2 20 99 3" xfId="8896" xr:uid="{CDD4B5B2-9F55-4EE7-B1C2-F532655543EA}"/>
    <cellStyle name="normální 2 21" xfId="1757" xr:uid="{00000000-0005-0000-0000-000054100000}"/>
    <cellStyle name="normální 2 21 2" xfId="1758" xr:uid="{00000000-0005-0000-0000-000055100000}"/>
    <cellStyle name="normální 2 21 2 2" xfId="1759" xr:uid="{00000000-0005-0000-0000-000056100000}"/>
    <cellStyle name="normální 2 21 2 2 2" xfId="8425" xr:uid="{0F63E375-DCD1-461D-8CA9-11B674648C30}"/>
    <cellStyle name="normální 2 21 2 3" xfId="8897" xr:uid="{419F4612-2D91-4AA5-8369-270079FF5BB0}"/>
    <cellStyle name="normální 2 21 3" xfId="1760" xr:uid="{00000000-0005-0000-0000-000057100000}"/>
    <cellStyle name="normální 2 21 3 2" xfId="4262" xr:uid="{00000000-0005-0000-0000-000058100000}"/>
    <cellStyle name="normální 2 21 3 2 2" xfId="5054" xr:uid="{00000000-0005-0000-0000-000059100000}"/>
    <cellStyle name="normální 2 21 3 2 3" xfId="5053" xr:uid="{00000000-0005-0000-0000-00005A100000}"/>
    <cellStyle name="normální 2 21 3 3" xfId="4261" xr:uid="{00000000-0005-0000-0000-00005B100000}"/>
    <cellStyle name="normální 2 21 3 4" xfId="10532" xr:uid="{446448EF-9578-4425-9451-58FC8F47EEEA}"/>
    <cellStyle name="normální 2 21 4" xfId="10415" xr:uid="{A1AE06FB-F950-442A-A952-B1D7485A13F7}"/>
    <cellStyle name="normální 2 22" xfId="1761" xr:uid="{00000000-0005-0000-0000-00005C100000}"/>
    <cellStyle name="normální 2 22 2" xfId="1762" xr:uid="{00000000-0005-0000-0000-00005D100000}"/>
    <cellStyle name="normální 2 22 2 2" xfId="1763" xr:uid="{00000000-0005-0000-0000-00005E100000}"/>
    <cellStyle name="normální 2 22 2 2 2" xfId="8424" xr:uid="{05A65F70-1D47-4FCE-B7C6-247135D1056E}"/>
    <cellStyle name="normální 2 22 2 3" xfId="8898" xr:uid="{4A636B99-5407-441E-A411-43520D519B76}"/>
    <cellStyle name="normální 2 22 3" xfId="1764" xr:uid="{00000000-0005-0000-0000-00005F100000}"/>
    <cellStyle name="normální 2 22 3 2" xfId="4266" xr:uid="{00000000-0005-0000-0000-000060100000}"/>
    <cellStyle name="normální 2 22 3 2 2" xfId="5056" xr:uid="{00000000-0005-0000-0000-000061100000}"/>
    <cellStyle name="normální 2 22 3 2 3" xfId="5055" xr:uid="{00000000-0005-0000-0000-000062100000}"/>
    <cellStyle name="normální 2 22 3 3" xfId="4265" xr:uid="{00000000-0005-0000-0000-000063100000}"/>
    <cellStyle name="normální 2 22 3 4" xfId="10531" xr:uid="{0CD546A6-0741-4135-B1E7-5BEFE74A71FE}"/>
    <cellStyle name="normální 2 22 4" xfId="10416" xr:uid="{BDC39F89-6902-487F-8C36-EC3DFC68BAD2}"/>
    <cellStyle name="normální 2 23" xfId="1765" xr:uid="{00000000-0005-0000-0000-000064100000}"/>
    <cellStyle name="normální 2 23 2" xfId="1766" xr:uid="{00000000-0005-0000-0000-000065100000}"/>
    <cellStyle name="normální 2 23 2 2" xfId="1767" xr:uid="{00000000-0005-0000-0000-000066100000}"/>
    <cellStyle name="normální 2 23 2 2 2" xfId="8423" xr:uid="{B5AAAA42-29C9-48E3-BE90-B0F9FFD3A5C5}"/>
    <cellStyle name="normální 2 23 2 3" xfId="8899" xr:uid="{9E2906A0-E09F-4BAF-A48C-B9AF04288B37}"/>
    <cellStyle name="normální 2 23 3" xfId="1768" xr:uid="{00000000-0005-0000-0000-000067100000}"/>
    <cellStyle name="normální 2 23 3 2" xfId="4268" xr:uid="{00000000-0005-0000-0000-000068100000}"/>
    <cellStyle name="normální 2 23 3 2 2" xfId="5058" xr:uid="{00000000-0005-0000-0000-000069100000}"/>
    <cellStyle name="normální 2 23 3 2 3" xfId="5057" xr:uid="{00000000-0005-0000-0000-00006A100000}"/>
    <cellStyle name="normální 2 23 3 3" xfId="4267" xr:uid="{00000000-0005-0000-0000-00006B100000}"/>
    <cellStyle name="normální 2 23 3 4" xfId="10528" xr:uid="{C480D3EA-85A8-45C7-B30D-3CAD386DB308}"/>
    <cellStyle name="normální 2 23 4" xfId="10417" xr:uid="{3526B28A-1F4F-4226-BA45-C94F6E5FC5A9}"/>
    <cellStyle name="normální 2 24" xfId="1769" xr:uid="{00000000-0005-0000-0000-00006C100000}"/>
    <cellStyle name="normální 2 24 2" xfId="1770" xr:uid="{00000000-0005-0000-0000-00006D100000}"/>
    <cellStyle name="normální 2 24 2 2" xfId="1771" xr:uid="{00000000-0005-0000-0000-00006E100000}"/>
    <cellStyle name="normální 2 24 2 2 2" xfId="8422" xr:uid="{3698A746-8583-4598-A537-0DE9B4E187D1}"/>
    <cellStyle name="normální 2 24 2 3" xfId="8900" xr:uid="{EF88AF05-ED9D-42F3-B3A4-E036D147A501}"/>
    <cellStyle name="normální 2 24 3" xfId="1772" xr:uid="{00000000-0005-0000-0000-00006F100000}"/>
    <cellStyle name="normální 2 24 3 2" xfId="4271" xr:uid="{00000000-0005-0000-0000-000070100000}"/>
    <cellStyle name="normální 2 24 3 2 2" xfId="5060" xr:uid="{00000000-0005-0000-0000-000071100000}"/>
    <cellStyle name="normální 2 24 3 2 3" xfId="5059" xr:uid="{00000000-0005-0000-0000-000072100000}"/>
    <cellStyle name="normální 2 24 3 3" xfId="4270" xr:uid="{00000000-0005-0000-0000-000073100000}"/>
    <cellStyle name="normální 2 24 3 4" xfId="10526" xr:uid="{116C570F-8B12-405C-B7A3-9A0E4F0B951A}"/>
    <cellStyle name="normální 2 24 4" xfId="10418" xr:uid="{731ADBD3-B0FC-43DE-A9EB-0677569A2D76}"/>
    <cellStyle name="normální 2 25" xfId="1773" xr:uid="{00000000-0005-0000-0000-000074100000}"/>
    <cellStyle name="normální 2 25 2" xfId="1774" xr:uid="{00000000-0005-0000-0000-000075100000}"/>
    <cellStyle name="normální 2 25 2 2" xfId="1775" xr:uid="{00000000-0005-0000-0000-000076100000}"/>
    <cellStyle name="normální 2 25 2 2 2" xfId="8421" xr:uid="{DDE23803-F674-478F-8C4F-89460962F61D}"/>
    <cellStyle name="normální 2 25 2 3" xfId="8901" xr:uid="{6A436992-27DA-4A47-8F60-19633578CED3}"/>
    <cellStyle name="normální 2 25 3" xfId="1776" xr:uid="{00000000-0005-0000-0000-000077100000}"/>
    <cellStyle name="normální 2 25 3 2" xfId="1777" xr:uid="{00000000-0005-0000-0000-000078100000}"/>
    <cellStyle name="normální 2 25 3 2 2" xfId="4272" xr:uid="{00000000-0005-0000-0000-000079100000}"/>
    <cellStyle name="normální 2 25 3 3" xfId="1778" xr:uid="{00000000-0005-0000-0000-00007A100000}"/>
    <cellStyle name="normální 2 25 3 3 2" xfId="4269" xr:uid="{00000000-0005-0000-0000-00007B100000}"/>
    <cellStyle name="normální 2 25 4" xfId="1779" xr:uid="{00000000-0005-0000-0000-00007C100000}"/>
    <cellStyle name="normální 2 25 4 2" xfId="4274" xr:uid="{00000000-0005-0000-0000-00007D100000}"/>
    <cellStyle name="normální 2 25 4 2 2" xfId="8420" xr:uid="{FE8B675E-C07A-48A8-AEEB-D4F6818720E9}"/>
    <cellStyle name="normální 2 25 4 3" xfId="4273" xr:uid="{00000000-0005-0000-0000-00007E100000}"/>
    <cellStyle name="normální 2 25 4 4" xfId="10521" xr:uid="{D90FF934-A8FA-4DA5-AF03-10ED283E8FE3}"/>
    <cellStyle name="normální 2 25 5" xfId="10420" xr:uid="{50B72A68-B5CE-4CD6-851B-470AEB9843B1}"/>
    <cellStyle name="normální 2 26" xfId="1780" xr:uid="{00000000-0005-0000-0000-00007F100000}"/>
    <cellStyle name="normální 2 26 2" xfId="1781" xr:uid="{00000000-0005-0000-0000-000080100000}"/>
    <cellStyle name="normální 2 26 2 2" xfId="1782" xr:uid="{00000000-0005-0000-0000-000081100000}"/>
    <cellStyle name="normální 2 26 2 2 2" xfId="8419" xr:uid="{A597FE64-E506-4D1A-87A3-E4A88229477C}"/>
    <cellStyle name="normální 2 26 2 3" xfId="8902" xr:uid="{802249FF-6CF8-40B3-BCDF-8EE07AF6B6D6}"/>
    <cellStyle name="normální 2 26 3" xfId="1783" xr:uid="{00000000-0005-0000-0000-000082100000}"/>
    <cellStyle name="normální 2 26 3 2" xfId="1784" xr:uid="{00000000-0005-0000-0000-000083100000}"/>
    <cellStyle name="normální 2 26 3 2 2" xfId="4264" xr:uid="{00000000-0005-0000-0000-000084100000}"/>
    <cellStyle name="normální 2 26 3 3" xfId="1785" xr:uid="{00000000-0005-0000-0000-000085100000}"/>
    <cellStyle name="normální 2 26 3 3 2" xfId="4263" xr:uid="{00000000-0005-0000-0000-000086100000}"/>
    <cellStyle name="normální 2 26 4" xfId="1786" xr:uid="{00000000-0005-0000-0000-000087100000}"/>
    <cellStyle name="normální 2 26 4 2" xfId="4276" xr:uid="{00000000-0005-0000-0000-000088100000}"/>
    <cellStyle name="normální 2 26 4 2 2" xfId="8418" xr:uid="{F9D5C46E-CE94-4188-B553-2F782F666F00}"/>
    <cellStyle name="normální 2 26 4 3" xfId="4275" xr:uid="{00000000-0005-0000-0000-000089100000}"/>
    <cellStyle name="normální 2 26 4 4" xfId="10518" xr:uid="{37A74BB0-438D-4EFF-9A64-7AD46344423F}"/>
    <cellStyle name="normální 2 26 5" xfId="10421" xr:uid="{21CF5D22-92B6-441F-8AE6-3B56966D2595}"/>
    <cellStyle name="normální 2 27" xfId="1787" xr:uid="{00000000-0005-0000-0000-00008A100000}"/>
    <cellStyle name="normální 2 27 2" xfId="1788" xr:uid="{00000000-0005-0000-0000-00008B100000}"/>
    <cellStyle name="normální 2 27 2 2" xfId="1789" xr:uid="{00000000-0005-0000-0000-00008C100000}"/>
    <cellStyle name="normální 2 27 2 2 2" xfId="8417" xr:uid="{28BE994D-24FE-427B-8635-F1A9BF31A100}"/>
    <cellStyle name="normální 2 27 2 3" xfId="8903" xr:uid="{1F1772F1-7D74-4827-AFFA-10A228871520}"/>
    <cellStyle name="normální 2 27 3" xfId="1790" xr:uid="{00000000-0005-0000-0000-00008D100000}"/>
    <cellStyle name="normální 2 27 3 2" xfId="1791" xr:uid="{00000000-0005-0000-0000-00008E100000}"/>
    <cellStyle name="normální 2 27 3 2 2" xfId="4260" xr:uid="{00000000-0005-0000-0000-00008F100000}"/>
    <cellStyle name="normální 2 27 3 3" xfId="1792" xr:uid="{00000000-0005-0000-0000-000090100000}"/>
    <cellStyle name="normální 2 27 3 3 2" xfId="4259" xr:uid="{00000000-0005-0000-0000-000091100000}"/>
    <cellStyle name="normální 2 27 4" xfId="1793" xr:uid="{00000000-0005-0000-0000-000092100000}"/>
    <cellStyle name="normální 2 27 4 2" xfId="4278" xr:uid="{00000000-0005-0000-0000-000093100000}"/>
    <cellStyle name="normální 2 27 4 2 2" xfId="8416" xr:uid="{0295531E-F1ED-41F5-B7EE-D640E286042F}"/>
    <cellStyle name="normální 2 27 4 3" xfId="4277" xr:uid="{00000000-0005-0000-0000-000094100000}"/>
    <cellStyle name="normální 2 27 4 4" xfId="10514" xr:uid="{F630E757-6285-4204-85F5-39222F5AE26A}"/>
    <cellStyle name="normální 2 27 5" xfId="10422" xr:uid="{659E8121-B540-4136-AB61-1E3000C03608}"/>
    <cellStyle name="normální 2 28" xfId="1794" xr:uid="{00000000-0005-0000-0000-000095100000}"/>
    <cellStyle name="normální 2 28 2" xfId="1795" xr:uid="{00000000-0005-0000-0000-000096100000}"/>
    <cellStyle name="normální 2 28 2 2" xfId="1796" xr:uid="{00000000-0005-0000-0000-000097100000}"/>
    <cellStyle name="normální 2 28 2 2 2" xfId="8415" xr:uid="{1C89893E-B1CE-4AC1-A121-AE4D8F7EB245}"/>
    <cellStyle name="normální 2 28 2 3" xfId="8904" xr:uid="{D39D451E-3FC3-439E-B081-3D031617624C}"/>
    <cellStyle name="normální 2 28 3" xfId="1797" xr:uid="{00000000-0005-0000-0000-000098100000}"/>
    <cellStyle name="normální 2 28 3 2" xfId="1798" xr:uid="{00000000-0005-0000-0000-000099100000}"/>
    <cellStyle name="normální 2 28 3 2 2" xfId="4256" xr:uid="{00000000-0005-0000-0000-00009A100000}"/>
    <cellStyle name="normální 2 28 3 3" xfId="1799" xr:uid="{00000000-0005-0000-0000-00009B100000}"/>
    <cellStyle name="normální 2 28 3 3 2" xfId="4255" xr:uid="{00000000-0005-0000-0000-00009C100000}"/>
    <cellStyle name="normální 2 28 4" xfId="1800" xr:uid="{00000000-0005-0000-0000-00009D100000}"/>
    <cellStyle name="normální 2 28 4 2" xfId="4280" xr:uid="{00000000-0005-0000-0000-00009E100000}"/>
    <cellStyle name="normální 2 28 4 2 2" xfId="8414" xr:uid="{A6217DF0-C16A-4AF3-A25C-B5CA23D48EA3}"/>
    <cellStyle name="normální 2 28 4 3" xfId="4279" xr:uid="{00000000-0005-0000-0000-00009F100000}"/>
    <cellStyle name="normální 2 28 4 4" xfId="10499" xr:uid="{FA475C35-E945-4905-935C-789B7F00D2E4}"/>
    <cellStyle name="normální 2 28 5" xfId="10423" xr:uid="{CA91202E-6F46-497A-80C6-8CC6F2AD764C}"/>
    <cellStyle name="normální 2 29" xfId="1801" xr:uid="{00000000-0005-0000-0000-0000A0100000}"/>
    <cellStyle name="normální 2 29 2" xfId="1802" xr:uid="{00000000-0005-0000-0000-0000A1100000}"/>
    <cellStyle name="normální 2 29 2 2" xfId="1803" xr:uid="{00000000-0005-0000-0000-0000A2100000}"/>
    <cellStyle name="normální 2 29 2 2 2" xfId="8413" xr:uid="{F9D35FAE-B106-45C2-A424-A087CA2E50F8}"/>
    <cellStyle name="normální 2 29 2 3" xfId="8905" xr:uid="{0E99F57A-F708-4984-A8AF-71340CE9A832}"/>
    <cellStyle name="normální 2 29 3" xfId="1804" xr:uid="{00000000-0005-0000-0000-0000A3100000}"/>
    <cellStyle name="normální 2 29 3 2" xfId="1805" xr:uid="{00000000-0005-0000-0000-0000A4100000}"/>
    <cellStyle name="normální 2 29 3 2 2" xfId="4250" xr:uid="{00000000-0005-0000-0000-0000A5100000}"/>
    <cellStyle name="normální 2 29 3 3" xfId="1806" xr:uid="{00000000-0005-0000-0000-0000A6100000}"/>
    <cellStyle name="normální 2 29 3 3 2" xfId="4249" xr:uid="{00000000-0005-0000-0000-0000A7100000}"/>
    <cellStyle name="normální 2 29 4" xfId="1807" xr:uid="{00000000-0005-0000-0000-0000A8100000}"/>
    <cellStyle name="normální 2 29 4 2" xfId="4282" xr:uid="{00000000-0005-0000-0000-0000A9100000}"/>
    <cellStyle name="normální 2 29 4 2 2" xfId="8412" xr:uid="{9D67DD9D-2607-4D1D-AC4E-1A20C67D8676}"/>
    <cellStyle name="normální 2 29 4 3" xfId="4281" xr:uid="{00000000-0005-0000-0000-0000AA100000}"/>
    <cellStyle name="normální 2 29 4 4" xfId="10494" xr:uid="{3D13AE4D-3293-4D91-8774-50FCB3ED33AD}"/>
    <cellStyle name="normální 2 29 5" xfId="10425" xr:uid="{EEF78354-8DF1-40E5-86F7-ECF565D8EE47}"/>
    <cellStyle name="normální 2 3" xfId="1808" xr:uid="{00000000-0005-0000-0000-0000AB100000}"/>
    <cellStyle name="normální 2 3 2" xfId="1809" xr:uid="{00000000-0005-0000-0000-0000AC100000}"/>
    <cellStyle name="normální 2 3 2 2" xfId="1810" xr:uid="{00000000-0005-0000-0000-0000AD100000}"/>
    <cellStyle name="normální 2 3 2 2 2" xfId="1811" xr:uid="{00000000-0005-0000-0000-0000AE100000}"/>
    <cellStyle name="normální 2 3 2 2 3" xfId="5483" xr:uid="{00000000-0005-0000-0000-0000AF100000}"/>
    <cellStyle name="normální 2 3 2 3" xfId="1812" xr:uid="{00000000-0005-0000-0000-0000B0100000}"/>
    <cellStyle name="normální 2 3 2 4" xfId="1813" xr:uid="{00000000-0005-0000-0000-0000B1100000}"/>
    <cellStyle name="normální 2 3 2 5" xfId="5482" xr:uid="{00000000-0005-0000-0000-0000B2100000}"/>
    <cellStyle name="normální 2 3 3" xfId="1814" xr:uid="{00000000-0005-0000-0000-0000B3100000}"/>
    <cellStyle name="normální 2 3 3 2" xfId="1815" xr:uid="{00000000-0005-0000-0000-0000B4100000}"/>
    <cellStyle name="normální 2 3 3 2 2" xfId="8411" xr:uid="{C2658092-2479-4C88-9BB7-C96BDC1EF1F2}"/>
    <cellStyle name="normální 2 3 3 3" xfId="8907" xr:uid="{A475D4C0-07C3-46D5-B907-8CF328335E65}"/>
    <cellStyle name="normální 2 3 4" xfId="1816" xr:uid="{00000000-0005-0000-0000-0000B5100000}"/>
    <cellStyle name="normální 2 3 4 2" xfId="8410" xr:uid="{135802C2-9BFB-4E27-9EEE-83E72D9521FC}"/>
    <cellStyle name="normální 2 3 5" xfId="8906" xr:uid="{BD83C03C-87B5-4F73-B763-94A4E479DC1B}"/>
    <cellStyle name="normální 2 30" xfId="1817" xr:uid="{00000000-0005-0000-0000-0000B6100000}"/>
    <cellStyle name="normální 2 30 2" xfId="1818" xr:uid="{00000000-0005-0000-0000-0000B7100000}"/>
    <cellStyle name="normální 2 30 2 2" xfId="1819" xr:uid="{00000000-0005-0000-0000-0000B8100000}"/>
    <cellStyle name="normální 2 30 2 2 2" xfId="8409" xr:uid="{0BB2E785-75BD-48FC-9004-0BC33633FDF2}"/>
    <cellStyle name="normální 2 30 2 3" xfId="8908" xr:uid="{61EA985E-48C9-499C-BBCB-A50D9CD2C669}"/>
    <cellStyle name="normální 2 30 3" xfId="1820" xr:uid="{00000000-0005-0000-0000-0000B9100000}"/>
    <cellStyle name="normální 2 30 3 2" xfId="1821" xr:uid="{00000000-0005-0000-0000-0000BA100000}"/>
    <cellStyle name="normální 2 30 3 2 2" xfId="4242" xr:uid="{00000000-0005-0000-0000-0000BB100000}"/>
    <cellStyle name="normální 2 30 3 3" xfId="1822" xr:uid="{00000000-0005-0000-0000-0000BC100000}"/>
    <cellStyle name="normální 2 30 3 3 2" xfId="4241" xr:uid="{00000000-0005-0000-0000-0000BD100000}"/>
    <cellStyle name="normální 2 30 4" xfId="1823" xr:uid="{00000000-0005-0000-0000-0000BE100000}"/>
    <cellStyle name="normální 2 30 4 2" xfId="4285" xr:uid="{00000000-0005-0000-0000-0000BF100000}"/>
    <cellStyle name="normální 2 30 4 2 2" xfId="8408" xr:uid="{867C6950-C637-4059-B6DA-80EE70178395}"/>
    <cellStyle name="normální 2 30 4 3" xfId="4284" xr:uid="{00000000-0005-0000-0000-0000C0100000}"/>
    <cellStyle name="normální 2 30 4 4" xfId="10488" xr:uid="{A45D7C78-F53F-40F7-B9C4-FED8E9E1DF64}"/>
    <cellStyle name="normální 2 30 5" xfId="10427" xr:uid="{A771C186-21F4-4183-981F-744BD87EC510}"/>
    <cellStyle name="normální 2 31" xfId="1824" xr:uid="{00000000-0005-0000-0000-0000C1100000}"/>
    <cellStyle name="normální 2 31 2" xfId="1825" xr:uid="{00000000-0005-0000-0000-0000C2100000}"/>
    <cellStyle name="normální 2 31 2 2" xfId="1826" xr:uid="{00000000-0005-0000-0000-0000C3100000}"/>
    <cellStyle name="normální 2 31 2 2 2" xfId="8407" xr:uid="{D4FE0210-4CC2-418A-9AF0-1A7B2597F7CB}"/>
    <cellStyle name="normální 2 31 2 3" xfId="8909" xr:uid="{55F97319-EA7A-4381-B769-60F08E02B47A}"/>
    <cellStyle name="normální 2 31 3" xfId="1827" xr:uid="{00000000-0005-0000-0000-0000C4100000}"/>
    <cellStyle name="normální 2 31 3 2" xfId="1828" xr:uid="{00000000-0005-0000-0000-0000C5100000}"/>
    <cellStyle name="normální 2 31 3 2 2" xfId="4238" xr:uid="{00000000-0005-0000-0000-0000C6100000}"/>
    <cellStyle name="normální 2 31 3 3" xfId="1829" xr:uid="{00000000-0005-0000-0000-0000C7100000}"/>
    <cellStyle name="normální 2 31 3 3 2" xfId="4237" xr:uid="{00000000-0005-0000-0000-0000C8100000}"/>
    <cellStyle name="normální 2 31 4" xfId="1830" xr:uid="{00000000-0005-0000-0000-0000C9100000}"/>
    <cellStyle name="normální 2 31 4 2" xfId="4288" xr:uid="{00000000-0005-0000-0000-0000CA100000}"/>
    <cellStyle name="normální 2 31 4 2 2" xfId="8406" xr:uid="{802047D9-68C6-4523-AAFF-7419885B76F5}"/>
    <cellStyle name="normální 2 31 4 3" xfId="4287" xr:uid="{00000000-0005-0000-0000-0000CB100000}"/>
    <cellStyle name="normální 2 31 4 4" xfId="10484" xr:uid="{AC126BD9-1D13-4F1D-BC25-B5313BD9B49E}"/>
    <cellStyle name="normální 2 31 5" xfId="10428" xr:uid="{9157D084-08F0-45FA-9D1E-5751B68401C8}"/>
    <cellStyle name="normální 2 32" xfId="1831" xr:uid="{00000000-0005-0000-0000-0000CC100000}"/>
    <cellStyle name="normální 2 32 2" xfId="1832" xr:uid="{00000000-0005-0000-0000-0000CD100000}"/>
    <cellStyle name="normální 2 32 2 2" xfId="1833" xr:uid="{00000000-0005-0000-0000-0000CE100000}"/>
    <cellStyle name="normální 2 32 2 2 2" xfId="8405" xr:uid="{62C61BD2-4B2E-4D15-9D86-14A7FD0A58FF}"/>
    <cellStyle name="normální 2 32 2 3" xfId="8910" xr:uid="{306CCB9D-37F4-4D6C-BF78-F8A7B2C20B3A}"/>
    <cellStyle name="normální 2 32 3" xfId="1834" xr:uid="{00000000-0005-0000-0000-0000CF100000}"/>
    <cellStyle name="normální 2 32 3 2" xfId="1835" xr:uid="{00000000-0005-0000-0000-0000D0100000}"/>
    <cellStyle name="normální 2 32 3 2 2" xfId="4236" xr:uid="{00000000-0005-0000-0000-0000D1100000}"/>
    <cellStyle name="normální 2 32 3 3" xfId="1836" xr:uid="{00000000-0005-0000-0000-0000D2100000}"/>
    <cellStyle name="normální 2 32 3 3 2" xfId="4235" xr:uid="{00000000-0005-0000-0000-0000D3100000}"/>
    <cellStyle name="normální 2 32 4" xfId="1837" xr:uid="{00000000-0005-0000-0000-0000D4100000}"/>
    <cellStyle name="normální 2 32 4 2" xfId="4291" xr:uid="{00000000-0005-0000-0000-0000D5100000}"/>
    <cellStyle name="normální 2 32 4 2 2" xfId="8403" xr:uid="{BCA84F8E-3511-4B45-94EA-6007517A80B4}"/>
    <cellStyle name="normální 2 32 4 3" xfId="4290" xr:uid="{00000000-0005-0000-0000-0000D6100000}"/>
    <cellStyle name="normální 2 32 4 4" xfId="10482" xr:uid="{9743448B-4A80-44C8-931E-D90BBFE06A71}"/>
    <cellStyle name="normální 2 32 5" xfId="10430" xr:uid="{A39EF03D-7698-4F3B-904E-BCBEF0794FB8}"/>
    <cellStyle name="normální 2 33" xfId="1838" xr:uid="{00000000-0005-0000-0000-0000D7100000}"/>
    <cellStyle name="normální 2 33 2" xfId="1839" xr:uid="{00000000-0005-0000-0000-0000D8100000}"/>
    <cellStyle name="normální 2 33 2 2" xfId="1840" xr:uid="{00000000-0005-0000-0000-0000D9100000}"/>
    <cellStyle name="normální 2 33 2 2 2" xfId="8402" xr:uid="{B3775D51-4F4C-4DA8-A28B-83C1454B8754}"/>
    <cellStyle name="normální 2 33 2 3" xfId="8911" xr:uid="{735E2895-8667-4FB0-873E-C98DA063B32F}"/>
    <cellStyle name="normální 2 33 3" xfId="1841" xr:uid="{00000000-0005-0000-0000-0000DA100000}"/>
    <cellStyle name="normální 2 33 3 2" xfId="1842" xr:uid="{00000000-0005-0000-0000-0000DB100000}"/>
    <cellStyle name="normální 2 33 3 2 2" xfId="4234" xr:uid="{00000000-0005-0000-0000-0000DC100000}"/>
    <cellStyle name="normální 2 33 3 3" xfId="1843" xr:uid="{00000000-0005-0000-0000-0000DD100000}"/>
    <cellStyle name="normální 2 33 3 3 2" xfId="4233" xr:uid="{00000000-0005-0000-0000-0000DE100000}"/>
    <cellStyle name="normální 2 33 4" xfId="1844" xr:uid="{00000000-0005-0000-0000-0000DF100000}"/>
    <cellStyle name="normální 2 33 4 2" xfId="4293" xr:uid="{00000000-0005-0000-0000-0000E0100000}"/>
    <cellStyle name="normální 2 33 4 2 2" xfId="8400" xr:uid="{6922E7F3-B4E7-43FB-96B1-EDE3DEA89B14}"/>
    <cellStyle name="normální 2 33 4 3" xfId="4292" xr:uid="{00000000-0005-0000-0000-0000E1100000}"/>
    <cellStyle name="normální 2 33 4 4" xfId="10478" xr:uid="{54C78EB5-BF73-479A-993B-CA1651D64B19}"/>
    <cellStyle name="normální 2 33 5" xfId="10431" xr:uid="{10E7B572-B1BE-49F9-B93E-7F9A333FBE38}"/>
    <cellStyle name="normální 2 34" xfId="1845" xr:uid="{00000000-0005-0000-0000-0000E2100000}"/>
    <cellStyle name="normální 2 34 2" xfId="1846" xr:uid="{00000000-0005-0000-0000-0000E3100000}"/>
    <cellStyle name="normální 2 34 2 2" xfId="1847" xr:uid="{00000000-0005-0000-0000-0000E4100000}"/>
    <cellStyle name="normální 2 34 2 2 2" xfId="8398" xr:uid="{C1635B50-7119-4506-8E3C-163465740E84}"/>
    <cellStyle name="normální 2 34 2 3" xfId="8912" xr:uid="{8315ACCB-9C20-467A-9C68-2662BF295EAB}"/>
    <cellStyle name="normální 2 34 3" xfId="1848" xr:uid="{00000000-0005-0000-0000-0000E5100000}"/>
    <cellStyle name="normální 2 34 3 2" xfId="1849" xr:uid="{00000000-0005-0000-0000-0000E6100000}"/>
    <cellStyle name="normální 2 34 3 2 2" xfId="4232" xr:uid="{00000000-0005-0000-0000-0000E7100000}"/>
    <cellStyle name="normální 2 34 3 3" xfId="1850" xr:uid="{00000000-0005-0000-0000-0000E8100000}"/>
    <cellStyle name="normální 2 34 3 3 2" xfId="4231" xr:uid="{00000000-0005-0000-0000-0000E9100000}"/>
    <cellStyle name="normální 2 34 4" xfId="1851" xr:uid="{00000000-0005-0000-0000-0000EA100000}"/>
    <cellStyle name="normální 2 34 4 2" xfId="4296" xr:uid="{00000000-0005-0000-0000-0000EB100000}"/>
    <cellStyle name="normální 2 34 4 2 2" xfId="8389" xr:uid="{8F51E778-85DA-4A31-9073-C27FEF5246A8}"/>
    <cellStyle name="normální 2 34 4 3" xfId="4295" xr:uid="{00000000-0005-0000-0000-0000EC100000}"/>
    <cellStyle name="normální 2 34 4 4" xfId="10474" xr:uid="{A5FEBED0-2B2A-4067-B91E-2EEE223C7AE9}"/>
    <cellStyle name="normální 2 34 5" xfId="10432" xr:uid="{57A135A6-EAB5-480C-8EEE-00F10D1AFA85}"/>
    <cellStyle name="normální 2 35" xfId="1852" xr:uid="{00000000-0005-0000-0000-0000ED100000}"/>
    <cellStyle name="normální 2 35 2" xfId="1853" xr:uid="{00000000-0005-0000-0000-0000EE100000}"/>
    <cellStyle name="normální 2 35 2 2" xfId="1854" xr:uid="{00000000-0005-0000-0000-0000EF100000}"/>
    <cellStyle name="normální 2 35 2 2 2" xfId="8386" xr:uid="{3D03594A-BBCD-4186-A912-29DAB4567639}"/>
    <cellStyle name="normální 2 35 2 3" xfId="8913" xr:uid="{BED1E18A-B152-4CF8-99D8-F65E1CA6F4E0}"/>
    <cellStyle name="normální 2 35 3" xfId="1855" xr:uid="{00000000-0005-0000-0000-0000F0100000}"/>
    <cellStyle name="normální 2 35 3 2" xfId="1856" xr:uid="{00000000-0005-0000-0000-0000F1100000}"/>
    <cellStyle name="normální 2 35 3 2 2" xfId="4230" xr:uid="{00000000-0005-0000-0000-0000F2100000}"/>
    <cellStyle name="normální 2 35 3 3" xfId="1857" xr:uid="{00000000-0005-0000-0000-0000F3100000}"/>
    <cellStyle name="normální 2 35 3 3 2" xfId="4229" xr:uid="{00000000-0005-0000-0000-0000F4100000}"/>
    <cellStyle name="normální 2 35 4" xfId="1858" xr:uid="{00000000-0005-0000-0000-0000F5100000}"/>
    <cellStyle name="normální 2 35 4 2" xfId="4299" xr:uid="{00000000-0005-0000-0000-0000F6100000}"/>
    <cellStyle name="normální 2 35 4 2 2" xfId="8384" xr:uid="{004D86DF-E286-4014-BA19-21E488887C3A}"/>
    <cellStyle name="normální 2 35 4 3" xfId="4298" xr:uid="{00000000-0005-0000-0000-0000F7100000}"/>
    <cellStyle name="normální 2 35 4 4" xfId="10469" xr:uid="{55227D6E-56CD-4289-A32C-C160535A125F}"/>
    <cellStyle name="normální 2 35 5" xfId="10433" xr:uid="{AD528CB7-A40E-459B-9547-B486231A53BA}"/>
    <cellStyle name="normální 2 36" xfId="1859" xr:uid="{00000000-0005-0000-0000-0000F8100000}"/>
    <cellStyle name="normální 2 36 2" xfId="1860" xr:uid="{00000000-0005-0000-0000-0000F9100000}"/>
    <cellStyle name="normální 2 36 2 2" xfId="1861" xr:uid="{00000000-0005-0000-0000-0000FA100000}"/>
    <cellStyle name="normální 2 36 2 2 2" xfId="8383" xr:uid="{C16C50AA-D760-48D4-BC3C-856A7606B75E}"/>
    <cellStyle name="normální 2 36 2 3" xfId="8914" xr:uid="{028F8722-6F73-4E52-9954-E154E713FCBF}"/>
    <cellStyle name="normální 2 36 3" xfId="1862" xr:uid="{00000000-0005-0000-0000-0000FB100000}"/>
    <cellStyle name="normální 2 36 3 2" xfId="1863" xr:uid="{00000000-0005-0000-0000-0000FC100000}"/>
    <cellStyle name="normální 2 36 3 2 2" xfId="4227" xr:uid="{00000000-0005-0000-0000-0000FD100000}"/>
    <cellStyle name="normální 2 36 3 3" xfId="1864" xr:uid="{00000000-0005-0000-0000-0000FE100000}"/>
    <cellStyle name="normální 2 36 3 3 2" xfId="4226" xr:uid="{00000000-0005-0000-0000-0000FF100000}"/>
    <cellStyle name="normální 2 36 4" xfId="1865" xr:uid="{00000000-0005-0000-0000-000000110000}"/>
    <cellStyle name="normální 2 36 4 2" xfId="4301" xr:uid="{00000000-0005-0000-0000-000001110000}"/>
    <cellStyle name="normální 2 36 4 2 2" xfId="8381" xr:uid="{2EB4CC37-82AD-4A81-9F32-E4207721204A}"/>
    <cellStyle name="normální 2 36 4 3" xfId="4300" xr:uid="{00000000-0005-0000-0000-000002110000}"/>
    <cellStyle name="normální 2 36 4 4" xfId="10464" xr:uid="{63AD45AD-54E6-4BC5-B9E6-384F5D0F42F4}"/>
    <cellStyle name="normální 2 36 5" xfId="10434" xr:uid="{ABF27CC8-2190-4AEA-997C-6CDEB13D495E}"/>
    <cellStyle name="normální 2 37" xfId="1866" xr:uid="{00000000-0005-0000-0000-000003110000}"/>
    <cellStyle name="normální 2 37 2" xfId="1867" xr:uid="{00000000-0005-0000-0000-000004110000}"/>
    <cellStyle name="normální 2 37 2 2" xfId="1868" xr:uid="{00000000-0005-0000-0000-000005110000}"/>
    <cellStyle name="normální 2 37 2 2 2" xfId="8380" xr:uid="{69384FDD-477B-4571-A271-48B837AFD04A}"/>
    <cellStyle name="normální 2 37 2 3" xfId="8915" xr:uid="{38458827-3D3B-49F9-8C8C-0006C2223F61}"/>
    <cellStyle name="normální 2 37 3" xfId="1869" xr:uid="{00000000-0005-0000-0000-000006110000}"/>
    <cellStyle name="normální 2 37 3 2" xfId="1870" xr:uid="{00000000-0005-0000-0000-000007110000}"/>
    <cellStyle name="normální 2 37 3 2 2" xfId="4225" xr:uid="{00000000-0005-0000-0000-000008110000}"/>
    <cellStyle name="normální 2 37 3 3" xfId="1871" xr:uid="{00000000-0005-0000-0000-000009110000}"/>
    <cellStyle name="normální 2 37 3 3 2" xfId="4224" xr:uid="{00000000-0005-0000-0000-00000A110000}"/>
    <cellStyle name="normální 2 37 4" xfId="1872" xr:uid="{00000000-0005-0000-0000-00000B110000}"/>
    <cellStyle name="normální 2 37 4 2" xfId="4305" xr:uid="{00000000-0005-0000-0000-00000C110000}"/>
    <cellStyle name="normální 2 37 4 2 2" xfId="8379" xr:uid="{175DFD53-4AC1-4B3A-9FB7-1D9CD024219A}"/>
    <cellStyle name="normální 2 37 4 3" xfId="4304" xr:uid="{00000000-0005-0000-0000-00000D110000}"/>
    <cellStyle name="normální 2 37 4 4" xfId="10460" xr:uid="{53A61DE8-517A-4FD8-8C19-037522820F32}"/>
    <cellStyle name="normální 2 37 5" xfId="10435" xr:uid="{94B2CEF5-CE22-47CE-A9EC-8BF6167511A0}"/>
    <cellStyle name="normální 2 38" xfId="1873" xr:uid="{00000000-0005-0000-0000-00000E110000}"/>
    <cellStyle name="normální 2 38 2" xfId="1874" xr:uid="{00000000-0005-0000-0000-00000F110000}"/>
    <cellStyle name="normální 2 38 2 2" xfId="1875" xr:uid="{00000000-0005-0000-0000-000010110000}"/>
    <cellStyle name="normální 2 38 2 2 2" xfId="8377" xr:uid="{C4472265-E2DF-4A2A-92E8-7CCC2AEA8F02}"/>
    <cellStyle name="normální 2 38 2 3" xfId="8916" xr:uid="{6B349A60-CD10-4BA9-8E39-3DF539FC5A12}"/>
    <cellStyle name="normální 2 38 3" xfId="1876" xr:uid="{00000000-0005-0000-0000-000011110000}"/>
    <cellStyle name="normální 2 38 3 2" xfId="1877" xr:uid="{00000000-0005-0000-0000-000012110000}"/>
    <cellStyle name="normální 2 38 3 2 2" xfId="4223" xr:uid="{00000000-0005-0000-0000-000013110000}"/>
    <cellStyle name="normální 2 38 3 3" xfId="1878" xr:uid="{00000000-0005-0000-0000-000014110000}"/>
    <cellStyle name="normální 2 38 3 3 2" xfId="4222" xr:uid="{00000000-0005-0000-0000-000015110000}"/>
    <cellStyle name="normální 2 38 4" xfId="1879" xr:uid="{00000000-0005-0000-0000-000016110000}"/>
    <cellStyle name="normální 2 38 4 2" xfId="4309" xr:uid="{00000000-0005-0000-0000-000017110000}"/>
    <cellStyle name="normální 2 38 4 2 2" xfId="8369" xr:uid="{FA5D78DB-13EC-4D5E-B852-28500EEE1656}"/>
    <cellStyle name="normální 2 38 4 3" xfId="4308" xr:uid="{00000000-0005-0000-0000-000018110000}"/>
    <cellStyle name="normální 2 38 4 4" xfId="10456" xr:uid="{DFD00EA5-3554-4C38-92E8-FFA9CAC9B539}"/>
    <cellStyle name="normální 2 38 5" xfId="10436" xr:uid="{0389C6EA-BFFB-4E0B-98F9-866372640FEB}"/>
    <cellStyle name="normální 2 39" xfId="1880" xr:uid="{00000000-0005-0000-0000-000019110000}"/>
    <cellStyle name="normální 2 39 2" xfId="1881" xr:uid="{00000000-0005-0000-0000-00001A110000}"/>
    <cellStyle name="normální 2 39 2 2" xfId="1882" xr:uid="{00000000-0005-0000-0000-00001B110000}"/>
    <cellStyle name="normální 2 39 2 2 2" xfId="8366" xr:uid="{28116713-5F61-4243-9FED-5A079245F0A0}"/>
    <cellStyle name="normální 2 39 2 3" xfId="8917" xr:uid="{4555F89A-5C56-45BE-941E-B4F8151396A7}"/>
    <cellStyle name="normální 2 39 3" xfId="1883" xr:uid="{00000000-0005-0000-0000-00001C110000}"/>
    <cellStyle name="normální 2 39 3 2" xfId="1884" xr:uid="{00000000-0005-0000-0000-00001D110000}"/>
    <cellStyle name="normální 2 39 3 2 2" xfId="4221" xr:uid="{00000000-0005-0000-0000-00001E110000}"/>
    <cellStyle name="normální 2 39 3 3" xfId="1885" xr:uid="{00000000-0005-0000-0000-00001F110000}"/>
    <cellStyle name="normální 2 39 3 3 2" xfId="4220" xr:uid="{00000000-0005-0000-0000-000020110000}"/>
    <cellStyle name="normální 2 39 4" xfId="1886" xr:uid="{00000000-0005-0000-0000-000021110000}"/>
    <cellStyle name="normální 2 39 4 2" xfId="4311" xr:uid="{00000000-0005-0000-0000-000022110000}"/>
    <cellStyle name="normální 2 39 4 2 2" xfId="8356" xr:uid="{6B2B06A3-212F-411B-B774-B07815513C67}"/>
    <cellStyle name="normální 2 39 4 3" xfId="4310" xr:uid="{00000000-0005-0000-0000-000023110000}"/>
    <cellStyle name="normální 2 39 4 4" xfId="10450" xr:uid="{E9EAF5F2-730B-41AF-9851-591335834F61}"/>
    <cellStyle name="normální 2 39 5" xfId="10437" xr:uid="{C49136CD-5C07-46D2-8CA4-52872E9E3790}"/>
    <cellStyle name="normální 2 4" xfId="1887" xr:uid="{00000000-0005-0000-0000-000024110000}"/>
    <cellStyle name="normální 2 4 2" xfId="1888" xr:uid="{00000000-0005-0000-0000-000025110000}"/>
    <cellStyle name="normální 2 4 2 2" xfId="1889" xr:uid="{00000000-0005-0000-0000-000026110000}"/>
    <cellStyle name="normální 2 4 2 2 2" xfId="8346" xr:uid="{066819E2-A99B-4D72-A62F-4120CB19F8FA}"/>
    <cellStyle name="normální 2 4 2 3" xfId="8919" xr:uid="{4F4B7FB0-3A57-43D1-8634-46F6DBC1AD0B}"/>
    <cellStyle name="normální 2 4 3" xfId="1890" xr:uid="{00000000-0005-0000-0000-000027110000}"/>
    <cellStyle name="normální 2 4 3 2" xfId="8344" xr:uid="{4A563C4A-74E2-4B99-B518-2D28B21EC9B8}"/>
    <cellStyle name="normální 2 4 4" xfId="8918" xr:uid="{D645D003-DDAD-400D-BF1E-A94815E9B2A3}"/>
    <cellStyle name="Normální 2 40" xfId="1891" xr:uid="{00000000-0005-0000-0000-000028110000}"/>
    <cellStyle name="Normální 2 40 10" xfId="1892" xr:uid="{00000000-0005-0000-0000-000029110000}"/>
    <cellStyle name="Normální 2 40 11" xfId="5484" xr:uid="{00000000-0005-0000-0000-00002A110000}"/>
    <cellStyle name="normální 2 40 2" xfId="1893" xr:uid="{00000000-0005-0000-0000-00002B110000}"/>
    <cellStyle name="normální 2 40 2 2" xfId="1894" xr:uid="{00000000-0005-0000-0000-00002C110000}"/>
    <cellStyle name="normální 2 40 2 2 2" xfId="1895" xr:uid="{00000000-0005-0000-0000-00002D110000}"/>
    <cellStyle name="normální 2 40 2 2 2 2" xfId="1896" xr:uid="{00000000-0005-0000-0000-00002E110000}"/>
    <cellStyle name="normální 2 40 2 2 2 2 2" xfId="8333" xr:uid="{392D656C-4251-4208-B088-42B818B55525}"/>
    <cellStyle name="normální 2 40 2 2 2 3" xfId="8920" xr:uid="{F9C9D200-326E-4B0F-81F1-986744C5A09D}"/>
    <cellStyle name="normální 2 40 2 2 3" xfId="1897" xr:uid="{00000000-0005-0000-0000-00002F110000}"/>
    <cellStyle name="normální 2 40 2 2 3 2" xfId="1898" xr:uid="{00000000-0005-0000-0000-000030110000}"/>
    <cellStyle name="normální 2 40 2 2 3 2 2" xfId="4312" xr:uid="{00000000-0005-0000-0000-000031110000}"/>
    <cellStyle name="normální 2 40 2 2 3 3" xfId="1899" xr:uid="{00000000-0005-0000-0000-000032110000}"/>
    <cellStyle name="normální 2 40 2 2 3 3 2" xfId="4313" xr:uid="{00000000-0005-0000-0000-000033110000}"/>
    <cellStyle name="normální 2 40 2 2 3 3 2 2" xfId="8328" xr:uid="{DC1B8C7D-5962-4E33-BA34-A21C3033912F}"/>
    <cellStyle name="normální 2 40 2 2 3 3 3" xfId="8329" xr:uid="{C81BE8FD-E96A-43F9-A186-D3FD237149D7}"/>
    <cellStyle name="normální 2 40 2 2 3 3 4" xfId="10443" xr:uid="{BB42FB6D-FFCA-47DE-AAE8-E364E5417602}"/>
    <cellStyle name="normální 2 40 2 2 3 4" xfId="10439" xr:uid="{249960CF-2610-443A-AD94-E8A1419FD8DC}"/>
    <cellStyle name="normální 2 40 2 2 4" xfId="1900" xr:uid="{00000000-0005-0000-0000-000034110000}"/>
    <cellStyle name="normální 2 40 2 2 4 2" xfId="4213" xr:uid="{00000000-0005-0000-0000-000035110000}"/>
    <cellStyle name="normální 2 40 2 3" xfId="1901" xr:uid="{00000000-0005-0000-0000-000036110000}"/>
    <cellStyle name="normální 2 40 2 3 2" xfId="1902" xr:uid="{00000000-0005-0000-0000-000037110000}"/>
    <cellStyle name="normální 2 40 2 3 2 2" xfId="8327" xr:uid="{DEAF959D-ECAA-4313-96D5-C2992C3450B9}"/>
    <cellStyle name="normální 2 40 2 3 3" xfId="8921" xr:uid="{772BEDBD-AAB0-4EAD-8ED7-CB8CF6E0567F}"/>
    <cellStyle name="normální 2 40 2 4" xfId="1903" xr:uid="{00000000-0005-0000-0000-000038110000}"/>
    <cellStyle name="normální 2 40 2 4 2" xfId="1904" xr:uid="{00000000-0005-0000-0000-000039110000}"/>
    <cellStyle name="normální 2 40 2 4 2 2" xfId="4314" xr:uid="{00000000-0005-0000-0000-00003A110000}"/>
    <cellStyle name="normální 2 40 2 4 2 2 2" xfId="8326" xr:uid="{069EEFB2-0DA2-4508-A19B-EC1989533F7C}"/>
    <cellStyle name="normální 2 40 2 4 2 3" xfId="8922" xr:uid="{CC62E13E-440D-4E9B-82B7-13BDBF50A917}"/>
    <cellStyle name="normální 2 40 2 4 3" xfId="1905" xr:uid="{00000000-0005-0000-0000-00003B110000}"/>
    <cellStyle name="normální 2 40 2 4 3 2" xfId="4316" xr:uid="{00000000-0005-0000-0000-00003C110000}"/>
    <cellStyle name="normální 2 40 2 4 3 2 2" xfId="8319" xr:uid="{C7BB6352-2344-4AAF-93C4-6A31410D4E42}"/>
    <cellStyle name="normální 2 40 2 4 3 3" xfId="4315" xr:uid="{00000000-0005-0000-0000-00003D110000}"/>
    <cellStyle name="normální 2 40 2 4 3 4" xfId="10442" xr:uid="{16762D3D-5034-435D-ADC1-06CABBE7EFE9}"/>
    <cellStyle name="normální 2 40 2 4 4" xfId="10440" xr:uid="{64CA7F94-DF6C-4B4D-9146-43E8AEE732B1}"/>
    <cellStyle name="normální 2 40 2 5" xfId="1906" xr:uid="{00000000-0005-0000-0000-00003E110000}"/>
    <cellStyle name="normální 2 40 2 5 2" xfId="1907" xr:uid="{00000000-0005-0000-0000-00003F110000}"/>
    <cellStyle name="normální 2 40 2 5 2 2" xfId="8318" xr:uid="{DE9D098B-41DA-4C43-9CCA-D7E619EFE405}"/>
    <cellStyle name="normální 2 40 2 5 3" xfId="8923" xr:uid="{983F7AF3-4802-4D5A-A83F-9C8C5E4431AB}"/>
    <cellStyle name="normální 2 40 2 6" xfId="4317" xr:uid="{00000000-0005-0000-0000-000040110000}"/>
    <cellStyle name="normální 2 40 2 6 2" xfId="4318" xr:uid="{00000000-0005-0000-0000-000041110000}"/>
    <cellStyle name="normální 2 40 2 6 2 2" xfId="8317" xr:uid="{47359533-F2A7-4C14-91F6-E1114E02F365}"/>
    <cellStyle name="normální 2 40 2 6 3" xfId="5061" xr:uid="{00000000-0005-0000-0000-000042110000}"/>
    <cellStyle name="normální 2 40 2 6 4" xfId="10441" xr:uid="{87D2A019-7255-40FE-9985-21910153A35B}"/>
    <cellStyle name="normální 2 40 2 7" xfId="10438" xr:uid="{7A952FFB-96F4-4A1C-A858-E58916CEFB82}"/>
    <cellStyle name="Normální 2 40 3" xfId="1908" xr:uid="{00000000-0005-0000-0000-000043110000}"/>
    <cellStyle name="Normální 2 40 4" xfId="1909" xr:uid="{00000000-0005-0000-0000-000044110000}"/>
    <cellStyle name="Normální 2 40 5" xfId="1910" xr:uid="{00000000-0005-0000-0000-000045110000}"/>
    <cellStyle name="Normální 2 40 6" xfId="1911" xr:uid="{00000000-0005-0000-0000-000046110000}"/>
    <cellStyle name="Normální 2 40 7" xfId="1912" xr:uid="{00000000-0005-0000-0000-000047110000}"/>
    <cellStyle name="Normální 2 40 8" xfId="1913" xr:uid="{00000000-0005-0000-0000-000048110000}"/>
    <cellStyle name="Normální 2 40 9" xfId="1914" xr:uid="{00000000-0005-0000-0000-000049110000}"/>
    <cellStyle name="Normální 2 41" xfId="1915" xr:uid="{00000000-0005-0000-0000-00004A110000}"/>
    <cellStyle name="Normální 2 41 2" xfId="1916" xr:uid="{00000000-0005-0000-0000-00004B110000}"/>
    <cellStyle name="Normální 2 41 3" xfId="5485" xr:uid="{00000000-0005-0000-0000-00004C110000}"/>
    <cellStyle name="Normální 2 42" xfId="1917" xr:uid="{00000000-0005-0000-0000-00004D110000}"/>
    <cellStyle name="Normální 2 42 2" xfId="1918" xr:uid="{00000000-0005-0000-0000-00004E110000}"/>
    <cellStyle name="Normální 2 42 3" xfId="5486" xr:uid="{00000000-0005-0000-0000-00004F110000}"/>
    <cellStyle name="Normální 2 43" xfId="1919" xr:uid="{00000000-0005-0000-0000-000050110000}"/>
    <cellStyle name="Normální 2 43 2" xfId="1920" xr:uid="{00000000-0005-0000-0000-000051110000}"/>
    <cellStyle name="Normální 2 43 3" xfId="5487" xr:uid="{00000000-0005-0000-0000-000052110000}"/>
    <cellStyle name="Normální 2 44" xfId="1921" xr:uid="{00000000-0005-0000-0000-000053110000}"/>
    <cellStyle name="Normální 2 44 2" xfId="1922" xr:uid="{00000000-0005-0000-0000-000054110000}"/>
    <cellStyle name="Normální 2 44 3" xfId="5488" xr:uid="{00000000-0005-0000-0000-000055110000}"/>
    <cellStyle name="Normální 2 45" xfId="1923" xr:uid="{00000000-0005-0000-0000-000056110000}"/>
    <cellStyle name="Normální 2 45 2" xfId="1924" xr:uid="{00000000-0005-0000-0000-000057110000}"/>
    <cellStyle name="Normální 2 45 3" xfId="5489" xr:uid="{00000000-0005-0000-0000-000058110000}"/>
    <cellStyle name="Normální 2 46" xfId="1925" xr:uid="{00000000-0005-0000-0000-000059110000}"/>
    <cellStyle name="Normální 2 46 2" xfId="1926" xr:uid="{00000000-0005-0000-0000-00005A110000}"/>
    <cellStyle name="Normální 2 46 3" xfId="5490" xr:uid="{00000000-0005-0000-0000-00005B110000}"/>
    <cellStyle name="Normální 2 47" xfId="1927" xr:uid="{00000000-0005-0000-0000-00005C110000}"/>
    <cellStyle name="Normální 2 47 2" xfId="1928" xr:uid="{00000000-0005-0000-0000-00005D110000}"/>
    <cellStyle name="Normální 2 47 3" xfId="5491" xr:uid="{00000000-0005-0000-0000-00005E110000}"/>
    <cellStyle name="Normální 2 48" xfId="1929" xr:uid="{00000000-0005-0000-0000-00005F110000}"/>
    <cellStyle name="Normální 2 48 2" xfId="1930" xr:uid="{00000000-0005-0000-0000-000060110000}"/>
    <cellStyle name="Normální 2 48 3" xfId="5492" xr:uid="{00000000-0005-0000-0000-000061110000}"/>
    <cellStyle name="Normální 2 49" xfId="1931" xr:uid="{00000000-0005-0000-0000-000062110000}"/>
    <cellStyle name="Normální 2 49 2" xfId="1932" xr:uid="{00000000-0005-0000-0000-000063110000}"/>
    <cellStyle name="Normální 2 49 3" xfId="5493" xr:uid="{00000000-0005-0000-0000-000064110000}"/>
    <cellStyle name="normální 2 5" xfId="1933" xr:uid="{00000000-0005-0000-0000-000065110000}"/>
    <cellStyle name="normální 2 5 2" xfId="1934" xr:uid="{00000000-0005-0000-0000-000066110000}"/>
    <cellStyle name="normální 2 5 2 2" xfId="1935" xr:uid="{00000000-0005-0000-0000-000067110000}"/>
    <cellStyle name="normální 2 5 2 2 2" xfId="9457" xr:uid="{AB8C25CA-4E53-40EA-9713-4EC13B6EBE9C}"/>
    <cellStyle name="normální 2 5 2 3" xfId="8925" xr:uid="{2405B05E-4053-4288-8118-09DA10AA5605}"/>
    <cellStyle name="normální 2 5 3" xfId="1936" xr:uid="{00000000-0005-0000-0000-000068110000}"/>
    <cellStyle name="normální 2 5 3 2" xfId="9458" xr:uid="{DF69BA34-CA37-4E81-9715-32D455D8524B}"/>
    <cellStyle name="normální 2 5 4" xfId="8924" xr:uid="{A9273410-365D-4452-9AC8-3D2BD5B077D6}"/>
    <cellStyle name="Normální 2 50" xfId="1937" xr:uid="{00000000-0005-0000-0000-000069110000}"/>
    <cellStyle name="Normální 2 50 2" xfId="1938" xr:uid="{00000000-0005-0000-0000-00006A110000}"/>
    <cellStyle name="Normální 2 50 3" xfId="5494" xr:uid="{00000000-0005-0000-0000-00006B110000}"/>
    <cellStyle name="Normální 2 51" xfId="1939" xr:uid="{00000000-0005-0000-0000-00006C110000}"/>
    <cellStyle name="Normální 2 51 2" xfId="1940" xr:uid="{00000000-0005-0000-0000-00006D110000}"/>
    <cellStyle name="Normální 2 51 3" xfId="5495" xr:uid="{00000000-0005-0000-0000-00006E110000}"/>
    <cellStyle name="Normální 2 52" xfId="1941" xr:uid="{00000000-0005-0000-0000-00006F110000}"/>
    <cellStyle name="Normální 2 52 2" xfId="1942" xr:uid="{00000000-0005-0000-0000-000070110000}"/>
    <cellStyle name="Normální 2 52 3" xfId="5496" xr:uid="{00000000-0005-0000-0000-000071110000}"/>
    <cellStyle name="Normální 2 53" xfId="1943" xr:uid="{00000000-0005-0000-0000-000072110000}"/>
    <cellStyle name="Normální 2 53 2" xfId="1944" xr:uid="{00000000-0005-0000-0000-000073110000}"/>
    <cellStyle name="Normální 2 53 3" xfId="5497" xr:uid="{00000000-0005-0000-0000-000074110000}"/>
    <cellStyle name="Normální 2 54" xfId="1945" xr:uid="{00000000-0005-0000-0000-000075110000}"/>
    <cellStyle name="Normální 2 54 2" xfId="1946" xr:uid="{00000000-0005-0000-0000-000076110000}"/>
    <cellStyle name="Normální 2 54 3" xfId="5498" xr:uid="{00000000-0005-0000-0000-000077110000}"/>
    <cellStyle name="Normální 2 55" xfId="1947" xr:uid="{00000000-0005-0000-0000-000078110000}"/>
    <cellStyle name="Normální 2 55 2" xfId="1948" xr:uid="{00000000-0005-0000-0000-000079110000}"/>
    <cellStyle name="Normální 2 55 3" xfId="5499" xr:uid="{00000000-0005-0000-0000-00007A110000}"/>
    <cellStyle name="Normální 2 56" xfId="1949" xr:uid="{00000000-0005-0000-0000-00007B110000}"/>
    <cellStyle name="Normální 2 56 2" xfId="1950" xr:uid="{00000000-0005-0000-0000-00007C110000}"/>
    <cellStyle name="Normální 2 56 3" xfId="5500" xr:uid="{00000000-0005-0000-0000-00007D110000}"/>
    <cellStyle name="Normální 2 57" xfId="1951" xr:uid="{00000000-0005-0000-0000-00007E110000}"/>
    <cellStyle name="Normální 2 57 2" xfId="1952" xr:uid="{00000000-0005-0000-0000-00007F110000}"/>
    <cellStyle name="Normální 2 57 3" xfId="5501" xr:uid="{00000000-0005-0000-0000-000080110000}"/>
    <cellStyle name="Normální 2 58" xfId="1953" xr:uid="{00000000-0005-0000-0000-000081110000}"/>
    <cellStyle name="Normální 2 58 2" xfId="1954" xr:uid="{00000000-0005-0000-0000-000082110000}"/>
    <cellStyle name="Normální 2 58 3" xfId="5502" xr:uid="{00000000-0005-0000-0000-000083110000}"/>
    <cellStyle name="Normální 2 59" xfId="1955" xr:uid="{00000000-0005-0000-0000-000084110000}"/>
    <cellStyle name="Normální 2 59 2" xfId="1956" xr:uid="{00000000-0005-0000-0000-000085110000}"/>
    <cellStyle name="Normální 2 59 3" xfId="5503" xr:uid="{00000000-0005-0000-0000-000086110000}"/>
    <cellStyle name="normální 2 6" xfId="1957" xr:uid="{00000000-0005-0000-0000-000087110000}"/>
    <cellStyle name="normální 2 6 2" xfId="1958" xr:uid="{00000000-0005-0000-0000-000088110000}"/>
    <cellStyle name="normální 2 6 2 2" xfId="1959" xr:uid="{00000000-0005-0000-0000-000089110000}"/>
    <cellStyle name="normální 2 6 2 2 2" xfId="9459" xr:uid="{97F10A4F-CE6C-4AFB-B588-1AD61C75FDEE}"/>
    <cellStyle name="normální 2 6 2 3" xfId="8927" xr:uid="{951FB91B-AC8A-43F4-894F-3A36B6E8FE10}"/>
    <cellStyle name="normální 2 6 3" xfId="1960" xr:uid="{00000000-0005-0000-0000-00008A110000}"/>
    <cellStyle name="normální 2 6 3 2" xfId="9460" xr:uid="{0AB231AB-FC5F-45ED-99E8-2C23CDC8CDDB}"/>
    <cellStyle name="normální 2 6 4" xfId="8926" xr:uid="{6E4B3B2C-F42D-4106-B786-6C31EF02D678}"/>
    <cellStyle name="normální 2 60" xfId="1961" xr:uid="{00000000-0005-0000-0000-00008B110000}"/>
    <cellStyle name="normální 2 60 2" xfId="1962" xr:uid="{00000000-0005-0000-0000-00008C110000}"/>
    <cellStyle name="normální 2 60 2 2" xfId="1963" xr:uid="{00000000-0005-0000-0000-00008D110000}"/>
    <cellStyle name="normální 2 60 2 2 2" xfId="4187" xr:uid="{00000000-0005-0000-0000-00008E110000}"/>
    <cellStyle name="normální 2 60 2 3" xfId="1964" xr:uid="{00000000-0005-0000-0000-00008F110000}"/>
    <cellStyle name="normální 2 60 2 3 2" xfId="4185" xr:uid="{00000000-0005-0000-0000-000090110000}"/>
    <cellStyle name="normální 2 60 3" xfId="1965" xr:uid="{00000000-0005-0000-0000-000091110000}"/>
    <cellStyle name="normální 2 60 3 2" xfId="1966" xr:uid="{00000000-0005-0000-0000-000092110000}"/>
    <cellStyle name="normální 2 60 3 2 2" xfId="9461" xr:uid="{5844A958-0AFD-4BE9-99E8-B9E631E584D2}"/>
    <cellStyle name="normální 2 60 3 3" xfId="8928" xr:uid="{EF02741F-A232-4DBF-B527-A29F0A624BBA}"/>
    <cellStyle name="normální 2 60 4" xfId="1967" xr:uid="{00000000-0005-0000-0000-000093110000}"/>
    <cellStyle name="normální 2 60 4 2" xfId="4321" xr:uid="{00000000-0005-0000-0000-000094110000}"/>
    <cellStyle name="normální 2 60 4 2 2" xfId="9462" xr:uid="{3C31AAC9-5EEB-4947-AD44-271142B90925}"/>
    <cellStyle name="normální 2 60 4 3" xfId="4320" xr:uid="{00000000-0005-0000-0000-000095110000}"/>
    <cellStyle name="normální 2 60 4 4" xfId="10429" xr:uid="{030B5564-B81E-43A4-967E-EB149D55EC19}"/>
    <cellStyle name="normální 2 60 5" xfId="10444" xr:uid="{AB3A0D10-A1BA-45D0-B1FA-E5AE960CD847}"/>
    <cellStyle name="normální 2 61" xfId="1968" xr:uid="{00000000-0005-0000-0000-000096110000}"/>
    <cellStyle name="normální 2 61 2" xfId="1969" xr:uid="{00000000-0005-0000-0000-000097110000}"/>
    <cellStyle name="normální 2 61 2 2" xfId="1970" xr:uid="{00000000-0005-0000-0000-000098110000}"/>
    <cellStyle name="normální 2 61 2 2 2" xfId="4182" xr:uid="{00000000-0005-0000-0000-000099110000}"/>
    <cellStyle name="normální 2 61 2 3" xfId="1971" xr:uid="{00000000-0005-0000-0000-00009A110000}"/>
    <cellStyle name="normální 2 61 2 3 2" xfId="4181" xr:uid="{00000000-0005-0000-0000-00009B110000}"/>
    <cellStyle name="normální 2 61 3" xfId="1972" xr:uid="{00000000-0005-0000-0000-00009C110000}"/>
    <cellStyle name="normální 2 61 3 2" xfId="1973" xr:uid="{00000000-0005-0000-0000-00009D110000}"/>
    <cellStyle name="normální 2 61 3 2 2" xfId="9463" xr:uid="{EB9E8B63-F3E5-426B-B585-77188FFF44FD}"/>
    <cellStyle name="normální 2 61 3 3" xfId="8929" xr:uid="{9F844A9F-0EA3-4B8B-BFEF-CEB79EC83E82}"/>
    <cellStyle name="normální 2 61 4" xfId="1974" xr:uid="{00000000-0005-0000-0000-00009E110000}"/>
    <cellStyle name="normální 2 61 4 2" xfId="4324" xr:uid="{00000000-0005-0000-0000-00009F110000}"/>
    <cellStyle name="normální 2 61 4 2 2" xfId="9464" xr:uid="{DDC49378-BF3E-4024-B5E3-D6061D9C16DB}"/>
    <cellStyle name="normální 2 61 4 3" xfId="4323" xr:uid="{00000000-0005-0000-0000-0000A0110000}"/>
    <cellStyle name="normální 2 61 4 4" xfId="10426" xr:uid="{D59789BD-E4B6-4230-BF16-6F6F7601FDEB}"/>
    <cellStyle name="normální 2 61 5" xfId="10445" xr:uid="{61EC4E58-923F-4D01-9C83-A260DB6A783A}"/>
    <cellStyle name="normální 2 62" xfId="1975" xr:uid="{00000000-0005-0000-0000-0000A1110000}"/>
    <cellStyle name="normální 2 62 2" xfId="1976" xr:uid="{00000000-0005-0000-0000-0000A2110000}"/>
    <cellStyle name="normální 2 62 2 2" xfId="1977" xr:uid="{00000000-0005-0000-0000-0000A3110000}"/>
    <cellStyle name="normální 2 62 2 2 2" xfId="4177" xr:uid="{00000000-0005-0000-0000-0000A4110000}"/>
    <cellStyle name="normální 2 62 2 3" xfId="1978" xr:uid="{00000000-0005-0000-0000-0000A5110000}"/>
    <cellStyle name="normální 2 62 2 3 2" xfId="4175" xr:uid="{00000000-0005-0000-0000-0000A6110000}"/>
    <cellStyle name="normální 2 62 3" xfId="1979" xr:uid="{00000000-0005-0000-0000-0000A7110000}"/>
    <cellStyle name="normální 2 62 3 2" xfId="1980" xr:uid="{00000000-0005-0000-0000-0000A8110000}"/>
    <cellStyle name="normální 2 62 3 2 2" xfId="9465" xr:uid="{814E488E-D2B2-4DD9-AB87-738AE744CEF7}"/>
    <cellStyle name="normální 2 62 3 3" xfId="8930" xr:uid="{E7894229-CDE4-44C0-8C8E-91C7CF1E8688}"/>
    <cellStyle name="normální 2 62 4" xfId="1981" xr:uid="{00000000-0005-0000-0000-0000A9110000}"/>
    <cellStyle name="normální 2 62 4 2" xfId="4327" xr:uid="{00000000-0005-0000-0000-0000AA110000}"/>
    <cellStyle name="normální 2 62 4 2 2" xfId="9466" xr:uid="{9A077A7C-F73E-4A09-A761-2FEDB76E71C3}"/>
    <cellStyle name="normální 2 62 4 3" xfId="4326" xr:uid="{00000000-0005-0000-0000-0000AB110000}"/>
    <cellStyle name="normální 2 62 4 4" xfId="10424" xr:uid="{BE6916B4-4F00-45F3-9341-BF778F4E5C29}"/>
    <cellStyle name="normální 2 62 5" xfId="10446" xr:uid="{9C633E4E-D195-480A-A174-8E413F452C2B}"/>
    <cellStyle name="normální 2 63" xfId="1982" xr:uid="{00000000-0005-0000-0000-0000AC110000}"/>
    <cellStyle name="normální 2 63 2" xfId="1983" xr:uid="{00000000-0005-0000-0000-0000AD110000}"/>
    <cellStyle name="normální 2 63 2 2" xfId="1984" xr:uid="{00000000-0005-0000-0000-0000AE110000}"/>
    <cellStyle name="normální 2 63 2 2 2" xfId="4172" xr:uid="{00000000-0005-0000-0000-0000AF110000}"/>
    <cellStyle name="normální 2 63 2 3" xfId="1985" xr:uid="{00000000-0005-0000-0000-0000B0110000}"/>
    <cellStyle name="normální 2 63 2 3 2" xfId="4171" xr:uid="{00000000-0005-0000-0000-0000B1110000}"/>
    <cellStyle name="normální 2 63 3" xfId="1986" xr:uid="{00000000-0005-0000-0000-0000B2110000}"/>
    <cellStyle name="normální 2 63 3 2" xfId="1987" xr:uid="{00000000-0005-0000-0000-0000B3110000}"/>
    <cellStyle name="normální 2 63 3 2 2" xfId="9467" xr:uid="{F1936E72-F143-408F-8664-C8E15ED80C71}"/>
    <cellStyle name="normální 2 63 3 3" xfId="8931" xr:uid="{5AAE16EA-1078-4DC9-93DA-13DCDC55C0A4}"/>
    <cellStyle name="normální 2 63 4" xfId="1988" xr:uid="{00000000-0005-0000-0000-0000B4110000}"/>
    <cellStyle name="normální 2 63 4 2" xfId="4330" xr:uid="{00000000-0005-0000-0000-0000B5110000}"/>
    <cellStyle name="normální 2 63 4 2 2" xfId="9468" xr:uid="{2A425047-2D21-4CA7-9CD4-9C30C18BE63C}"/>
    <cellStyle name="normální 2 63 4 3" xfId="4329" xr:uid="{00000000-0005-0000-0000-0000B6110000}"/>
    <cellStyle name="normální 2 63 4 4" xfId="10419" xr:uid="{A4696112-ADC0-4E4E-9542-EE0BB3E61608}"/>
    <cellStyle name="normální 2 63 5" xfId="10447" xr:uid="{F92A2E5C-1263-4613-A3F9-BABD45ABA27B}"/>
    <cellStyle name="normální 2 64" xfId="1989" xr:uid="{00000000-0005-0000-0000-0000B7110000}"/>
    <cellStyle name="normální 2 64 2" xfId="1990" xr:uid="{00000000-0005-0000-0000-0000B8110000}"/>
    <cellStyle name="normální 2 64 2 2" xfId="1991" xr:uid="{00000000-0005-0000-0000-0000B9110000}"/>
    <cellStyle name="normální 2 64 2 2 2" xfId="4166" xr:uid="{00000000-0005-0000-0000-0000BA110000}"/>
    <cellStyle name="normální 2 64 2 3" xfId="1992" xr:uid="{00000000-0005-0000-0000-0000BB110000}"/>
    <cellStyle name="normální 2 64 2 3 2" xfId="4165" xr:uid="{00000000-0005-0000-0000-0000BC110000}"/>
    <cellStyle name="normální 2 64 3" xfId="1993" xr:uid="{00000000-0005-0000-0000-0000BD110000}"/>
    <cellStyle name="normální 2 64 3 2" xfId="1994" xr:uid="{00000000-0005-0000-0000-0000BE110000}"/>
    <cellStyle name="normální 2 64 3 2 2" xfId="9469" xr:uid="{0F40A12B-977A-4F96-87C9-DFAD720F6323}"/>
    <cellStyle name="normální 2 64 3 3" xfId="8932" xr:uid="{BEF940DD-0A0E-4F00-B4F8-B6F5B7A053B1}"/>
    <cellStyle name="normální 2 64 4" xfId="1995" xr:uid="{00000000-0005-0000-0000-0000BF110000}"/>
    <cellStyle name="normální 2 64 4 2" xfId="4332" xr:uid="{00000000-0005-0000-0000-0000C0110000}"/>
    <cellStyle name="normální 2 64 4 2 2" xfId="9470" xr:uid="{40A0E20E-8DF3-4219-A90C-2CEE530D1E93}"/>
    <cellStyle name="normální 2 64 4 3" xfId="4331" xr:uid="{00000000-0005-0000-0000-0000C1110000}"/>
    <cellStyle name="normální 2 64 4 4" xfId="10414" xr:uid="{C7814FE6-C6EC-421C-B971-308F36784AC2}"/>
    <cellStyle name="normální 2 64 5" xfId="10448" xr:uid="{85079F41-5913-4D3C-AA1F-B200DF51ADB3}"/>
    <cellStyle name="normální 2 65" xfId="1996" xr:uid="{00000000-0005-0000-0000-0000C2110000}"/>
    <cellStyle name="normální 2 65 2" xfId="1997" xr:uid="{00000000-0005-0000-0000-0000C3110000}"/>
    <cellStyle name="normální 2 65 2 2" xfId="1998" xr:uid="{00000000-0005-0000-0000-0000C4110000}"/>
    <cellStyle name="normální 2 65 2 2 2" xfId="1999" xr:uid="{00000000-0005-0000-0000-0000C5110000}"/>
    <cellStyle name="normální 2 65 2 2 2 2" xfId="2000" xr:uid="{00000000-0005-0000-0000-0000C6110000}"/>
    <cellStyle name="normální 2 65 2 2 2 2 2" xfId="9471" xr:uid="{695A69E6-FE8A-419A-ABAF-25A6DEE80D4D}"/>
    <cellStyle name="normální 2 65 2 2 2 3" xfId="8933" xr:uid="{B1AEF78A-B29F-4A9A-8A2F-CFE1E3A98EB0}"/>
    <cellStyle name="normální 2 65 2 2 3" xfId="2001" xr:uid="{00000000-0005-0000-0000-0000C7110000}"/>
    <cellStyle name="normální 2 65 2 2 3 2" xfId="2002" xr:uid="{00000000-0005-0000-0000-0000C8110000}"/>
    <cellStyle name="normální 2 65 2 2 3 2 2" xfId="4334" xr:uid="{00000000-0005-0000-0000-0000C9110000}"/>
    <cellStyle name="normální 2 65 2 2 3 3" xfId="2003" xr:uid="{00000000-0005-0000-0000-0000CA110000}"/>
    <cellStyle name="normální 2 65 2 2 3 3 2" xfId="4335" xr:uid="{00000000-0005-0000-0000-0000CB110000}"/>
    <cellStyle name="normální 2 65 2 2 3 3 2 2" xfId="9473" xr:uid="{86A9E3F3-60BB-4017-A7A3-BD2F8268B8DD}"/>
    <cellStyle name="normální 2 65 2 2 3 3 3" xfId="9472" xr:uid="{DEA74C23-FD08-4613-8543-517700E7C5E9}"/>
    <cellStyle name="normální 2 65 2 2 3 3 4" xfId="10408" xr:uid="{5EAD2E71-BF96-4BE7-9F4E-4D1F83827B70}"/>
    <cellStyle name="normální 2 65 2 2 3 4" xfId="10451" xr:uid="{984690F6-ADA4-4AB1-ABD2-2589E4FD96E8}"/>
    <cellStyle name="normální 2 65 2 2 4" xfId="2004" xr:uid="{00000000-0005-0000-0000-0000CC110000}"/>
    <cellStyle name="normální 2 65 2 2 4 2" xfId="4160" xr:uid="{00000000-0005-0000-0000-0000CD110000}"/>
    <cellStyle name="normální 2 65 2 3" xfId="2005" xr:uid="{00000000-0005-0000-0000-0000CE110000}"/>
    <cellStyle name="normální 2 65 2 3 2" xfId="2006" xr:uid="{00000000-0005-0000-0000-0000CF110000}"/>
    <cellStyle name="normální 2 65 2 3 2 2" xfId="4336" xr:uid="{00000000-0005-0000-0000-0000D0110000}"/>
    <cellStyle name="normální 2 65 2 3 3" xfId="2007" xr:uid="{00000000-0005-0000-0000-0000D1110000}"/>
    <cellStyle name="normální 2 65 2 3 3 2" xfId="4338" xr:uid="{00000000-0005-0000-0000-0000D2110000}"/>
    <cellStyle name="normální 2 65 2 3 3 2 2" xfId="9475" xr:uid="{423D9465-0C37-4DDA-9739-538C454E0BBB}"/>
    <cellStyle name="normální 2 65 2 3 3 3" xfId="9474" xr:uid="{434F4F8A-65BC-4280-B7A6-9D0A80B7B164}"/>
    <cellStyle name="normální 2 65 2 3 3 4" xfId="10406" xr:uid="{5921A9C1-58FF-4DD7-BE67-D0BA84D9D393}"/>
    <cellStyle name="normální 2 65 2 3 4" xfId="10452" xr:uid="{D73B8886-9868-40CB-9519-BC37FA61322E}"/>
    <cellStyle name="normální 2 65 3" xfId="2008" xr:uid="{00000000-0005-0000-0000-0000D3110000}"/>
    <cellStyle name="normální 2 65 3 2" xfId="2009" xr:uid="{00000000-0005-0000-0000-0000D4110000}"/>
    <cellStyle name="normální 2 65 3 2 2" xfId="9476" xr:uid="{25AB9A6F-E0BE-46F0-9E6D-1410FC5AD19E}"/>
    <cellStyle name="normální 2 65 3 3" xfId="8934" xr:uid="{874F2587-0010-442D-A220-EA9E5945BF4F}"/>
    <cellStyle name="normální 2 65 4" xfId="2010" xr:uid="{00000000-0005-0000-0000-0000D5110000}"/>
    <cellStyle name="normální 2 65 4 2" xfId="4340" xr:uid="{00000000-0005-0000-0000-0000D6110000}"/>
    <cellStyle name="normální 2 65 4 2 2" xfId="9477" xr:uid="{29BBDBD0-7853-4EDB-84E0-1C9A829F49F2}"/>
    <cellStyle name="normální 2 65 4 3" xfId="4339" xr:uid="{00000000-0005-0000-0000-0000D7110000}"/>
    <cellStyle name="normální 2 65 4 4" xfId="10404" xr:uid="{DAB97DA2-2A9A-403D-A16E-79A107EECE73}"/>
    <cellStyle name="normální 2 65 5" xfId="10449" xr:uid="{1C266FDB-72B4-4EA6-9FE4-655D51167C10}"/>
    <cellStyle name="normální 2 66" xfId="2011" xr:uid="{00000000-0005-0000-0000-0000D8110000}"/>
    <cellStyle name="normální 2 66 2" xfId="2012" xr:uid="{00000000-0005-0000-0000-0000D9110000}"/>
    <cellStyle name="normální 2 66 2 2" xfId="2013" xr:uid="{00000000-0005-0000-0000-0000DA110000}"/>
    <cellStyle name="normální 2 66 2 2 2" xfId="2014" xr:uid="{00000000-0005-0000-0000-0000DB110000}"/>
    <cellStyle name="normální 2 66 2 2 2 2" xfId="2015" xr:uid="{00000000-0005-0000-0000-0000DC110000}"/>
    <cellStyle name="normální 2 66 2 2 2 2 2" xfId="9478" xr:uid="{2DCB351A-699F-473D-9987-9D37BC0F863A}"/>
    <cellStyle name="normální 2 66 2 2 2 3" xfId="8935" xr:uid="{BAFF47B7-A518-44C6-B8CA-558ECCAD9B53}"/>
    <cellStyle name="normální 2 66 2 2 3" xfId="2016" xr:uid="{00000000-0005-0000-0000-0000DD110000}"/>
    <cellStyle name="normální 2 66 2 2 3 2" xfId="2017" xr:uid="{00000000-0005-0000-0000-0000DE110000}"/>
    <cellStyle name="normální 2 66 2 2 3 2 2" xfId="4342" xr:uid="{00000000-0005-0000-0000-0000DF110000}"/>
    <cellStyle name="normální 2 66 2 2 3 3" xfId="2018" xr:uid="{00000000-0005-0000-0000-0000E0110000}"/>
    <cellStyle name="normální 2 66 2 2 3 3 2" xfId="4343" xr:uid="{00000000-0005-0000-0000-0000E1110000}"/>
    <cellStyle name="normální 2 66 2 2 3 3 2 2" xfId="9480" xr:uid="{534BDC1D-04DF-47D0-9078-4FB70CF18037}"/>
    <cellStyle name="normální 2 66 2 2 3 3 3" xfId="9479" xr:uid="{9ED8E657-B547-4C69-B763-40040B4BF6BC}"/>
    <cellStyle name="normální 2 66 2 2 3 3 4" xfId="10403" xr:uid="{AEE36E7A-4156-4FD4-9218-88221FB2AD1A}"/>
    <cellStyle name="normální 2 66 2 2 3 4" xfId="10454" xr:uid="{96ABD20C-6C07-4937-A41A-048D339989F1}"/>
    <cellStyle name="normální 2 66 2 2 4" xfId="2019" xr:uid="{00000000-0005-0000-0000-0000E2110000}"/>
    <cellStyle name="normální 2 66 2 2 4 2" xfId="4153" xr:uid="{00000000-0005-0000-0000-0000E3110000}"/>
    <cellStyle name="normální 2 66 2 3" xfId="2020" xr:uid="{00000000-0005-0000-0000-0000E4110000}"/>
    <cellStyle name="normální 2 66 2 3 2" xfId="2021" xr:uid="{00000000-0005-0000-0000-0000E5110000}"/>
    <cellStyle name="normální 2 66 2 3 2 2" xfId="4344" xr:uid="{00000000-0005-0000-0000-0000E6110000}"/>
    <cellStyle name="normální 2 66 2 3 3" xfId="2022" xr:uid="{00000000-0005-0000-0000-0000E7110000}"/>
    <cellStyle name="normální 2 66 2 3 3 2" xfId="4345" xr:uid="{00000000-0005-0000-0000-0000E8110000}"/>
    <cellStyle name="normální 2 66 2 3 3 2 2" xfId="9482" xr:uid="{29706607-0826-4E4D-ACE6-64CA893A17AF}"/>
    <cellStyle name="normální 2 66 2 3 3 3" xfId="9481" xr:uid="{1CC29BFD-8B48-48A3-AD84-75712CCA59C0}"/>
    <cellStyle name="normální 2 66 2 3 3 4" xfId="10402" xr:uid="{F5E3C834-BAA8-46C0-B52D-A30D78CD9399}"/>
    <cellStyle name="normální 2 66 2 3 4" xfId="10455" xr:uid="{962AED97-FEB5-4EAC-96D1-B744D05E78CA}"/>
    <cellStyle name="normální 2 66 3" xfId="2023" xr:uid="{00000000-0005-0000-0000-0000E9110000}"/>
    <cellStyle name="normální 2 66 3 2" xfId="2024" xr:uid="{00000000-0005-0000-0000-0000EA110000}"/>
    <cellStyle name="normální 2 66 3 2 2" xfId="9483" xr:uid="{D008ECA6-5E84-4B73-AD20-2FE0EC7346F8}"/>
    <cellStyle name="normální 2 66 3 3" xfId="8936" xr:uid="{438B7625-497B-4C87-A282-B971580E6173}"/>
    <cellStyle name="normální 2 66 4" xfId="2025" xr:uid="{00000000-0005-0000-0000-0000EB110000}"/>
    <cellStyle name="normální 2 66 4 2" xfId="4347" xr:uid="{00000000-0005-0000-0000-0000EC110000}"/>
    <cellStyle name="normální 2 66 4 2 2" xfId="9484" xr:uid="{CD4842BE-16A4-46AA-92CF-822EC71F202E}"/>
    <cellStyle name="normální 2 66 4 3" xfId="4346" xr:uid="{00000000-0005-0000-0000-0000ED110000}"/>
    <cellStyle name="normální 2 66 4 4" xfId="10401" xr:uid="{3D88BFA9-E788-4322-BD46-00A0608191E3}"/>
    <cellStyle name="normální 2 66 5" xfId="10453" xr:uid="{514757E9-3381-4A75-A90F-307538901698}"/>
    <cellStyle name="normální 2 67" xfId="2026" xr:uid="{00000000-0005-0000-0000-0000EE110000}"/>
    <cellStyle name="normální 2 67 2" xfId="2027" xr:uid="{00000000-0005-0000-0000-0000EF110000}"/>
    <cellStyle name="normální 2 67 2 2" xfId="2028" xr:uid="{00000000-0005-0000-0000-0000F0110000}"/>
    <cellStyle name="normální 2 67 2 2 2" xfId="4148" xr:uid="{00000000-0005-0000-0000-0000F1110000}"/>
    <cellStyle name="normální 2 67 2 3" xfId="2029" xr:uid="{00000000-0005-0000-0000-0000F2110000}"/>
    <cellStyle name="normální 2 67 2 3 2" xfId="4147" xr:uid="{00000000-0005-0000-0000-0000F3110000}"/>
    <cellStyle name="normální 2 67 3" xfId="2030" xr:uid="{00000000-0005-0000-0000-0000F4110000}"/>
    <cellStyle name="normální 2 67 3 2" xfId="2031" xr:uid="{00000000-0005-0000-0000-0000F5110000}"/>
    <cellStyle name="normální 2 67 3 2 2" xfId="9485" xr:uid="{B5A603A9-D9C4-4484-BB4E-C46BD792225E}"/>
    <cellStyle name="normální 2 67 3 3" xfId="8937" xr:uid="{9C0F2F3C-C8D9-43ED-8A0C-9E33B90666FB}"/>
    <cellStyle name="normální 2 67 4" xfId="2032" xr:uid="{00000000-0005-0000-0000-0000F6110000}"/>
    <cellStyle name="normální 2 67 4 2" xfId="4350" xr:uid="{00000000-0005-0000-0000-0000F7110000}"/>
    <cellStyle name="normální 2 67 4 2 2" xfId="9486" xr:uid="{C3F2CB9B-329E-4811-B24A-6EE79168A7FB}"/>
    <cellStyle name="normální 2 67 4 3" xfId="4349" xr:uid="{00000000-0005-0000-0000-0000F8110000}"/>
    <cellStyle name="normální 2 67 4 4" xfId="10400" xr:uid="{220CB78A-D916-4508-86F0-2E5DB82B1288}"/>
    <cellStyle name="normální 2 67 5" xfId="10457" xr:uid="{0B89802C-C4DC-4EFA-B5FE-0DD3A8381BBA}"/>
    <cellStyle name="normální 2 68" xfId="2033" xr:uid="{00000000-0005-0000-0000-0000F9110000}"/>
    <cellStyle name="normální 2 68 2" xfId="2034" xr:uid="{00000000-0005-0000-0000-0000FA110000}"/>
    <cellStyle name="normální 2 68 2 2" xfId="2035" xr:uid="{00000000-0005-0000-0000-0000FB110000}"/>
    <cellStyle name="normální 2 68 2 2 2" xfId="4142" xr:uid="{00000000-0005-0000-0000-0000FC110000}"/>
    <cellStyle name="normální 2 68 2 3" xfId="2036" xr:uid="{00000000-0005-0000-0000-0000FD110000}"/>
    <cellStyle name="normální 2 68 2 3 2" xfId="4141" xr:uid="{00000000-0005-0000-0000-0000FE110000}"/>
    <cellStyle name="normální 2 68 3" xfId="2037" xr:uid="{00000000-0005-0000-0000-0000FF110000}"/>
    <cellStyle name="normální 2 68 3 2" xfId="2038" xr:uid="{00000000-0005-0000-0000-000000120000}"/>
    <cellStyle name="normální 2 68 3 2 2" xfId="9487" xr:uid="{5094FCA1-7C00-40FD-BFD8-26032D4D0081}"/>
    <cellStyle name="normální 2 68 3 3" xfId="8938" xr:uid="{07D8BEEB-A074-4686-8519-0AFD9878FBC8}"/>
    <cellStyle name="normální 2 68 4" xfId="2039" xr:uid="{00000000-0005-0000-0000-000001120000}"/>
    <cellStyle name="normální 2 68 4 2" xfId="4353" xr:uid="{00000000-0005-0000-0000-000002120000}"/>
    <cellStyle name="normální 2 68 4 2 2" xfId="9488" xr:uid="{C6D17C79-5A08-4F2F-A0A6-17D44150190F}"/>
    <cellStyle name="normální 2 68 4 3" xfId="4352" xr:uid="{00000000-0005-0000-0000-000003120000}"/>
    <cellStyle name="normální 2 68 4 4" xfId="10399" xr:uid="{1EC428DD-A8E5-4EE2-9E56-3CDE589DEB48}"/>
    <cellStyle name="normální 2 68 5" xfId="10458" xr:uid="{BECF0F55-A676-4E28-86EC-37AD6705280F}"/>
    <cellStyle name="normální 2 69" xfId="2040" xr:uid="{00000000-0005-0000-0000-000004120000}"/>
    <cellStyle name="normální 2 69 2" xfId="2041" xr:uid="{00000000-0005-0000-0000-000005120000}"/>
    <cellStyle name="normální 2 69 2 2" xfId="2042" xr:uid="{00000000-0005-0000-0000-000006120000}"/>
    <cellStyle name="normální 2 69 2 2 2" xfId="4138" xr:uid="{00000000-0005-0000-0000-000007120000}"/>
    <cellStyle name="normální 2 69 2 3" xfId="2043" xr:uid="{00000000-0005-0000-0000-000008120000}"/>
    <cellStyle name="normální 2 69 2 3 2" xfId="4136" xr:uid="{00000000-0005-0000-0000-000009120000}"/>
    <cellStyle name="normální 2 69 3" xfId="2044" xr:uid="{00000000-0005-0000-0000-00000A120000}"/>
    <cellStyle name="normální 2 69 3 2" xfId="2045" xr:uid="{00000000-0005-0000-0000-00000B120000}"/>
    <cellStyle name="normální 2 69 3 2 2" xfId="9489" xr:uid="{579F6AC7-D986-4AED-9290-0BC41A504086}"/>
    <cellStyle name="normální 2 69 3 3" xfId="8939" xr:uid="{945873FE-1029-4C61-9327-7583D3DCFDD8}"/>
    <cellStyle name="normální 2 69 4" xfId="2046" xr:uid="{00000000-0005-0000-0000-00000C120000}"/>
    <cellStyle name="normální 2 69 4 2" xfId="4355" xr:uid="{00000000-0005-0000-0000-00000D120000}"/>
    <cellStyle name="normální 2 69 4 2 2" xfId="9490" xr:uid="{9707756F-EED9-4324-9D50-60B2D4BB0590}"/>
    <cellStyle name="normální 2 69 4 3" xfId="4354" xr:uid="{00000000-0005-0000-0000-00000E120000}"/>
    <cellStyle name="normální 2 69 4 4" xfId="10396" xr:uid="{B99CAE80-21C0-47BB-BCA9-FCECC8F4CE45}"/>
    <cellStyle name="normální 2 69 5" xfId="10459" xr:uid="{C262387E-4C08-43FE-A14B-113EE4F22B31}"/>
    <cellStyle name="normální 2 7" xfId="2047" xr:uid="{00000000-0005-0000-0000-00000F120000}"/>
    <cellStyle name="normální 2 7 2" xfId="2048" xr:uid="{00000000-0005-0000-0000-000010120000}"/>
    <cellStyle name="normální 2 7 2 2" xfId="2049" xr:uid="{00000000-0005-0000-0000-000011120000}"/>
    <cellStyle name="normální 2 7 2 2 2" xfId="9491" xr:uid="{BDD256D3-63C8-4CD9-9614-0CBC070F7A04}"/>
    <cellStyle name="normální 2 7 2 3" xfId="8941" xr:uid="{D4B770D1-D216-4995-8447-006B79AC9C80}"/>
    <cellStyle name="normální 2 7 3" xfId="2050" xr:uid="{00000000-0005-0000-0000-000012120000}"/>
    <cellStyle name="normální 2 7 3 2" xfId="9492" xr:uid="{3160F8B6-C006-48A6-8F80-B76948B270C7}"/>
    <cellStyle name="normální 2 7 4" xfId="8940" xr:uid="{DF90C9D7-3F83-4485-A3E4-913BD2AAC038}"/>
    <cellStyle name="normální 2 70" xfId="2051" xr:uid="{00000000-0005-0000-0000-000013120000}"/>
    <cellStyle name="normální 2 70 2" xfId="2052" xr:uid="{00000000-0005-0000-0000-000014120000}"/>
    <cellStyle name="normální 2 70 2 2" xfId="2053" xr:uid="{00000000-0005-0000-0000-000015120000}"/>
    <cellStyle name="normální 2 70 2 2 2" xfId="2054" xr:uid="{00000000-0005-0000-0000-000016120000}"/>
    <cellStyle name="normální 2 70 2 2 2 2" xfId="9493" xr:uid="{ADF36EE1-8D2C-4129-9A68-F45435B9DE42}"/>
    <cellStyle name="normální 2 70 2 2 3" xfId="8942" xr:uid="{34A7F779-3EC7-429E-A39E-F4ED5110C6B1}"/>
    <cellStyle name="normální 2 70 2 3" xfId="2055" xr:uid="{00000000-0005-0000-0000-000017120000}"/>
    <cellStyle name="normální 2 70 2 3 2" xfId="2056" xr:uid="{00000000-0005-0000-0000-000018120000}"/>
    <cellStyle name="normální 2 70 2 3 2 2" xfId="2057" xr:uid="{00000000-0005-0000-0000-000019120000}"/>
    <cellStyle name="normální 2 70 2 3 2 2 2" xfId="9494" xr:uid="{255F6F64-7464-4244-B951-0F780274CBEE}"/>
    <cellStyle name="normální 2 70 2 3 2 3" xfId="8943" xr:uid="{3ED95249-ED0A-4DBF-A150-37D6B2AFEDF3}"/>
    <cellStyle name="normální 2 70 2 3 3" xfId="2058" xr:uid="{00000000-0005-0000-0000-00001A120000}"/>
    <cellStyle name="normální 2 70 2 3 3 2" xfId="4359" xr:uid="{00000000-0005-0000-0000-00001B120000}"/>
    <cellStyle name="normální 2 70 2 3 3 2 2" xfId="9495" xr:uid="{4F07EBC5-224F-472C-93CE-37C7C84D89B4}"/>
    <cellStyle name="normální 2 70 2 3 3 3" xfId="4358" xr:uid="{00000000-0005-0000-0000-00001C120000}"/>
    <cellStyle name="normální 2 70 2 3 3 4" xfId="10389" xr:uid="{5B7B0E8B-91C9-4E2F-A5C3-B4CAB66EAFB1}"/>
    <cellStyle name="normální 2 70 2 3 4" xfId="10462" xr:uid="{0F3EAE1A-D224-43A5-B400-572162803BD7}"/>
    <cellStyle name="normální 2 70 3" xfId="2059" xr:uid="{00000000-0005-0000-0000-00001D120000}"/>
    <cellStyle name="normální 2 70 3 2" xfId="2060" xr:uid="{00000000-0005-0000-0000-00001E120000}"/>
    <cellStyle name="normální 2 70 3 2 2" xfId="9496" xr:uid="{EB974077-BC19-4122-8C4F-3DB72EA28393}"/>
    <cellStyle name="normální 2 70 3 3" xfId="8944" xr:uid="{4FE176B4-C32A-4695-800B-F9FAD624DD61}"/>
    <cellStyle name="normální 2 70 4" xfId="2061" xr:uid="{00000000-0005-0000-0000-00001F120000}"/>
    <cellStyle name="normální 2 70 4 2" xfId="4361" xr:uid="{00000000-0005-0000-0000-000020120000}"/>
    <cellStyle name="normální 2 70 4 2 2" xfId="9497" xr:uid="{C7C1CF58-CD9B-488B-9E73-48B50D6BF6D0}"/>
    <cellStyle name="normální 2 70 4 3" xfId="4360" xr:uid="{00000000-0005-0000-0000-000021120000}"/>
    <cellStyle name="normální 2 70 4 4" xfId="10386" xr:uid="{74D6B929-FBAB-4625-8C77-BDE761FFAE55}"/>
    <cellStyle name="normální 2 70 5" xfId="10461" xr:uid="{557440CF-5E92-452F-94B3-78FA9391A5EB}"/>
    <cellStyle name="normální 2 71" xfId="2062" xr:uid="{00000000-0005-0000-0000-000022120000}"/>
    <cellStyle name="normální 2 71 2" xfId="2063" xr:uid="{00000000-0005-0000-0000-000023120000}"/>
    <cellStyle name="normální 2 71 2 2" xfId="2064" xr:uid="{00000000-0005-0000-0000-000024120000}"/>
    <cellStyle name="normální 2 71 2 2 2" xfId="2065" xr:uid="{00000000-0005-0000-0000-000025120000}"/>
    <cellStyle name="normální 2 71 2 2 2 2" xfId="9498" xr:uid="{04EB4BF8-1B6C-498C-A9BC-60CEA303C8AF}"/>
    <cellStyle name="normální 2 71 2 2 3" xfId="8945" xr:uid="{8A8E71E1-3B39-4DBE-8F4B-C88DA9D60E19}"/>
    <cellStyle name="normální 2 71 2 3" xfId="2066" xr:uid="{00000000-0005-0000-0000-000026120000}"/>
    <cellStyle name="normální 2 71 2 3 2" xfId="2067" xr:uid="{00000000-0005-0000-0000-000027120000}"/>
    <cellStyle name="normální 2 71 2 3 2 2" xfId="2068" xr:uid="{00000000-0005-0000-0000-000028120000}"/>
    <cellStyle name="normální 2 71 2 3 2 2 2" xfId="9499" xr:uid="{F32C1A2B-6E9F-4C6D-A0CC-E196FDBF4F64}"/>
    <cellStyle name="normální 2 71 2 3 2 3" xfId="8946" xr:uid="{996328A8-4D9E-4F4A-AB65-AC9BBCC8AF8C}"/>
    <cellStyle name="normální 2 71 2 3 3" xfId="2069" xr:uid="{00000000-0005-0000-0000-000029120000}"/>
    <cellStyle name="normální 2 71 2 3 3 2" xfId="4364" xr:uid="{00000000-0005-0000-0000-00002A120000}"/>
    <cellStyle name="normální 2 71 2 3 3 2 2" xfId="9500" xr:uid="{96851AB8-D012-4F92-8A08-C3A79772E21F}"/>
    <cellStyle name="normální 2 71 2 3 3 3" xfId="4363" xr:uid="{00000000-0005-0000-0000-00002B120000}"/>
    <cellStyle name="normální 2 71 2 3 3 4" xfId="10380" xr:uid="{8BC139BA-1384-48D3-A60B-8F3265E1CD63}"/>
    <cellStyle name="normální 2 71 2 3 4" xfId="10465" xr:uid="{B3500070-DF5C-42D2-B06E-5ED1F8F15CE9}"/>
    <cellStyle name="normální 2 71 3" xfId="2070" xr:uid="{00000000-0005-0000-0000-00002C120000}"/>
    <cellStyle name="normální 2 71 3 2" xfId="2071" xr:uid="{00000000-0005-0000-0000-00002D120000}"/>
    <cellStyle name="normální 2 71 3 2 2" xfId="9501" xr:uid="{BE42D348-146F-4361-9EF6-8ECC922F8F88}"/>
    <cellStyle name="normální 2 71 3 3" xfId="8947" xr:uid="{E138BBFE-919D-429F-9F94-1B9E00191652}"/>
    <cellStyle name="normální 2 71 4" xfId="2072" xr:uid="{00000000-0005-0000-0000-00002E120000}"/>
    <cellStyle name="normální 2 71 4 2" xfId="4367" xr:uid="{00000000-0005-0000-0000-00002F120000}"/>
    <cellStyle name="normální 2 71 4 2 2" xfId="9502" xr:uid="{1AB90BC6-9EC7-48EF-8E0A-040307CFA6D4}"/>
    <cellStyle name="normální 2 71 4 3" xfId="4366" xr:uid="{00000000-0005-0000-0000-000030120000}"/>
    <cellStyle name="normální 2 71 4 4" xfId="10378" xr:uid="{290F2E7A-9EE7-48F9-8314-E7D386378A2A}"/>
    <cellStyle name="normální 2 71 5" xfId="10463" xr:uid="{9B985586-323C-4C07-8C6A-CF432FDBBC81}"/>
    <cellStyle name="normální 2 72" xfId="2073" xr:uid="{00000000-0005-0000-0000-000031120000}"/>
    <cellStyle name="normální 2 72 2" xfId="2074" xr:uid="{00000000-0005-0000-0000-000032120000}"/>
    <cellStyle name="normální 2 72 2 2" xfId="2075" xr:uid="{00000000-0005-0000-0000-000033120000}"/>
    <cellStyle name="normální 2 72 2 2 2" xfId="2076" xr:uid="{00000000-0005-0000-0000-000034120000}"/>
    <cellStyle name="normální 2 72 2 2 2 2" xfId="9503" xr:uid="{F67746AA-CBD5-45AE-A2FA-6684453B3D89}"/>
    <cellStyle name="normální 2 72 2 2 3" xfId="8948" xr:uid="{1EE9D6C9-6341-44AE-B46C-A87AB536BFAD}"/>
    <cellStyle name="normální 2 72 2 3" xfId="2077" xr:uid="{00000000-0005-0000-0000-000035120000}"/>
    <cellStyle name="normální 2 72 2 3 2" xfId="2078" xr:uid="{00000000-0005-0000-0000-000036120000}"/>
    <cellStyle name="normální 2 72 2 3 2 2" xfId="2079" xr:uid="{00000000-0005-0000-0000-000037120000}"/>
    <cellStyle name="normální 2 72 2 3 2 2 2" xfId="9504" xr:uid="{C8341013-D292-448F-B5CA-388A7A57EA39}"/>
    <cellStyle name="normální 2 72 2 3 2 3" xfId="8949" xr:uid="{4AFFA0D8-7143-4055-AAA1-CF4330D757AF}"/>
    <cellStyle name="normální 2 72 2 3 3" xfId="2080" xr:uid="{00000000-0005-0000-0000-000038120000}"/>
    <cellStyle name="normální 2 72 2 3 3 2" xfId="4370" xr:uid="{00000000-0005-0000-0000-000039120000}"/>
    <cellStyle name="normální 2 72 2 3 3 2 2" xfId="9505" xr:uid="{AE9D06D9-EDDF-47C8-A5E8-722DCF5C00E7}"/>
    <cellStyle name="normální 2 72 2 3 3 3" xfId="4369" xr:uid="{00000000-0005-0000-0000-00003A120000}"/>
    <cellStyle name="normální 2 72 2 3 3 4" xfId="10372" xr:uid="{023504C2-81C5-4030-AEBC-EF10654EF448}"/>
    <cellStyle name="normální 2 72 2 3 4" xfId="10467" xr:uid="{926A84DC-04B5-475D-A2CC-0EDEF21B0FCA}"/>
    <cellStyle name="normální 2 72 3" xfId="2081" xr:uid="{00000000-0005-0000-0000-00003B120000}"/>
    <cellStyle name="normální 2 72 3 2" xfId="2082" xr:uid="{00000000-0005-0000-0000-00003C120000}"/>
    <cellStyle name="normální 2 72 3 2 2" xfId="9506" xr:uid="{4F0B16BC-00D2-41ED-B0BE-4284AC2839B6}"/>
    <cellStyle name="normální 2 72 3 3" xfId="8950" xr:uid="{338D8831-91EE-4D7B-AE40-DFBD029657E6}"/>
    <cellStyle name="normální 2 72 4" xfId="2083" xr:uid="{00000000-0005-0000-0000-00003D120000}"/>
    <cellStyle name="normální 2 72 4 2" xfId="4372" xr:uid="{00000000-0005-0000-0000-00003E120000}"/>
    <cellStyle name="normální 2 72 4 2 2" xfId="9507" xr:uid="{A6BD7F7A-D596-4016-9060-DC11B50E3D8D}"/>
    <cellStyle name="normální 2 72 4 3" xfId="4371" xr:uid="{00000000-0005-0000-0000-00003F120000}"/>
    <cellStyle name="normální 2 72 4 4" xfId="10369" xr:uid="{D5914973-0553-456C-B662-1493340EA249}"/>
    <cellStyle name="normální 2 72 5" xfId="10466" xr:uid="{8FFD7EAF-A038-4280-8398-A04F72E0B838}"/>
    <cellStyle name="normální 2 73" xfId="2084" xr:uid="{00000000-0005-0000-0000-000040120000}"/>
    <cellStyle name="normální 2 73 2" xfId="2085" xr:uid="{00000000-0005-0000-0000-000041120000}"/>
    <cellStyle name="normální 2 73 2 2" xfId="2086" xr:uid="{00000000-0005-0000-0000-000042120000}"/>
    <cellStyle name="normální 2 73 2 2 2" xfId="4117" xr:uid="{00000000-0005-0000-0000-000043120000}"/>
    <cellStyle name="normální 2 73 2 3" xfId="2087" xr:uid="{00000000-0005-0000-0000-000044120000}"/>
    <cellStyle name="normální 2 73 2 3 2" xfId="4116" xr:uid="{00000000-0005-0000-0000-000045120000}"/>
    <cellStyle name="normální 2 73 3" xfId="2088" xr:uid="{00000000-0005-0000-0000-000046120000}"/>
    <cellStyle name="normální 2 73 3 2" xfId="2089" xr:uid="{00000000-0005-0000-0000-000047120000}"/>
    <cellStyle name="normální 2 73 3 2 2" xfId="2090" xr:uid="{00000000-0005-0000-0000-000048120000}"/>
    <cellStyle name="normální 2 73 3 2 2 2" xfId="9508" xr:uid="{CA602195-9E87-4A61-A960-53DEB0742989}"/>
    <cellStyle name="normální 2 73 3 2 3" xfId="8951" xr:uid="{4006D8F4-B1F1-4BDE-8296-B2C70091C82A}"/>
    <cellStyle name="normální 2 73 3 3" xfId="2091" xr:uid="{00000000-0005-0000-0000-000049120000}"/>
    <cellStyle name="normální 2 73 3 3 2" xfId="2092" xr:uid="{00000000-0005-0000-0000-00004A120000}"/>
    <cellStyle name="normální 2 73 3 3 2 2" xfId="4374" xr:uid="{00000000-0005-0000-0000-00004B120000}"/>
    <cellStyle name="normální 2 73 3 3 3" xfId="2093" xr:uid="{00000000-0005-0000-0000-00004C120000}"/>
    <cellStyle name="normální 2 73 3 3 3 2" xfId="4375" xr:uid="{00000000-0005-0000-0000-00004D120000}"/>
    <cellStyle name="normální 2 73 3 3 3 2 2" xfId="9510" xr:uid="{EE57DFCA-4CA6-4BA4-9E24-0B697DCD8E0A}"/>
    <cellStyle name="normální 2 73 3 3 3 3" xfId="9509" xr:uid="{6330A72D-B2AE-4644-8097-8B9C5229316E}"/>
    <cellStyle name="normální 2 73 3 3 3 4" xfId="10364" xr:uid="{710AE382-6E87-4656-A0A0-11F424A3978D}"/>
    <cellStyle name="normální 2 73 3 3 4" xfId="10470" xr:uid="{96FAA1F7-AD16-4241-9B95-7395CE77D742}"/>
    <cellStyle name="normální 2 73 3 4" xfId="2094" xr:uid="{00000000-0005-0000-0000-00004E120000}"/>
    <cellStyle name="normální 2 73 3 4 2" xfId="4113" xr:uid="{00000000-0005-0000-0000-00004F120000}"/>
    <cellStyle name="normální 2 73 4" xfId="2095" xr:uid="{00000000-0005-0000-0000-000050120000}"/>
    <cellStyle name="normální 2 73 4 2" xfId="2096" xr:uid="{00000000-0005-0000-0000-000051120000}"/>
    <cellStyle name="normální 2 73 4 2 2" xfId="9511" xr:uid="{ACD4DD51-DFD4-41BD-B4C6-1083E1B2BEDE}"/>
    <cellStyle name="normální 2 73 4 3" xfId="8952" xr:uid="{D807A178-BE5A-4BB9-B34B-BC4646A25698}"/>
    <cellStyle name="normální 2 73 5" xfId="4376" xr:uid="{00000000-0005-0000-0000-000052120000}"/>
    <cellStyle name="normální 2 73 5 2" xfId="4377" xr:uid="{00000000-0005-0000-0000-000053120000}"/>
    <cellStyle name="normální 2 73 5 2 2" xfId="9513" xr:uid="{3CD73C6E-9F3B-42B7-ABFD-C704C51FE77E}"/>
    <cellStyle name="normální 2 73 5 3" xfId="9512" xr:uid="{46BBD53D-7362-408C-A9A0-88F9926CBA6B}"/>
    <cellStyle name="normální 2 73 5 4" xfId="10361" xr:uid="{149EB13B-F78A-47DC-B00F-E7F6BF479279}"/>
    <cellStyle name="normální 2 73 6" xfId="10468" xr:uid="{3029B52D-2B9D-4D99-A658-1D2BC63ECC30}"/>
    <cellStyle name="normální 2 74" xfId="2097" xr:uid="{00000000-0005-0000-0000-000054120000}"/>
    <cellStyle name="normální 2 74 2" xfId="2098" xr:uid="{00000000-0005-0000-0000-000055120000}"/>
    <cellStyle name="normální 2 74 2 2" xfId="2099" xr:uid="{00000000-0005-0000-0000-000056120000}"/>
    <cellStyle name="normální 2 74 2 2 2" xfId="4110" xr:uid="{00000000-0005-0000-0000-000057120000}"/>
    <cellStyle name="normální 2 74 2 3" xfId="2100" xr:uid="{00000000-0005-0000-0000-000058120000}"/>
    <cellStyle name="normální 2 74 2 3 2" xfId="4109" xr:uid="{00000000-0005-0000-0000-000059120000}"/>
    <cellStyle name="normální 2 74 3" xfId="2101" xr:uid="{00000000-0005-0000-0000-00005A120000}"/>
    <cellStyle name="normální 2 74 3 2" xfId="2102" xr:uid="{00000000-0005-0000-0000-00005B120000}"/>
    <cellStyle name="normální 2 74 3 2 2" xfId="2103" xr:uid="{00000000-0005-0000-0000-00005C120000}"/>
    <cellStyle name="normální 2 74 3 2 2 2" xfId="9514" xr:uid="{F1520B1E-4DA3-4B04-B0DD-FB59F3A4403C}"/>
    <cellStyle name="normální 2 74 3 2 3" xfId="8953" xr:uid="{1CE33EC6-0497-4F3E-8755-26238C931E4B}"/>
    <cellStyle name="normální 2 74 3 3" xfId="2104" xr:uid="{00000000-0005-0000-0000-00005D120000}"/>
    <cellStyle name="normální 2 74 3 3 2" xfId="2105" xr:uid="{00000000-0005-0000-0000-00005E120000}"/>
    <cellStyle name="normální 2 74 3 3 2 2" xfId="4379" xr:uid="{00000000-0005-0000-0000-00005F120000}"/>
    <cellStyle name="normální 2 74 3 3 3" xfId="2106" xr:uid="{00000000-0005-0000-0000-000060120000}"/>
    <cellStyle name="normální 2 74 3 3 3 2" xfId="4380" xr:uid="{00000000-0005-0000-0000-000061120000}"/>
    <cellStyle name="normální 2 74 3 3 3 2 2" xfId="9516" xr:uid="{1D7C9679-9975-4E37-BFD0-DD55A73B62B1}"/>
    <cellStyle name="normální 2 74 3 3 3 3" xfId="9515" xr:uid="{209BDE12-E6B8-47F0-965D-5CB14ED97AB4}"/>
    <cellStyle name="normální 2 74 3 3 3 4" xfId="10355" xr:uid="{39C31E3E-F1FC-4B87-A84F-12E0FE0A3BA2}"/>
    <cellStyle name="normální 2 74 3 3 4" xfId="10472" xr:uid="{F6DA23AD-C348-40BF-BA49-296E8BB5D673}"/>
    <cellStyle name="normální 2 74 3 4" xfId="2107" xr:uid="{00000000-0005-0000-0000-000062120000}"/>
    <cellStyle name="normální 2 74 3 4 2" xfId="4106" xr:uid="{00000000-0005-0000-0000-000063120000}"/>
    <cellStyle name="normální 2 74 4" xfId="2108" xr:uid="{00000000-0005-0000-0000-000064120000}"/>
    <cellStyle name="normální 2 74 4 2" xfId="2109" xr:uid="{00000000-0005-0000-0000-000065120000}"/>
    <cellStyle name="normální 2 74 4 2 2" xfId="9517" xr:uid="{17200EAE-0C33-44D3-AD32-10D197FF5EC6}"/>
    <cellStyle name="normální 2 74 4 3" xfId="8954" xr:uid="{A42E920C-415C-4281-80DA-175E25B8251B}"/>
    <cellStyle name="normální 2 74 5" xfId="4382" xr:uid="{00000000-0005-0000-0000-000066120000}"/>
    <cellStyle name="normální 2 74 5 2" xfId="4383" xr:uid="{00000000-0005-0000-0000-000067120000}"/>
    <cellStyle name="normální 2 74 5 2 2" xfId="9519" xr:uid="{8425DDBA-11B3-4753-BE52-ADFA59740B77}"/>
    <cellStyle name="normální 2 74 5 3" xfId="9518" xr:uid="{F6220071-2FF3-4E37-B5B6-B06A25AAE2ED}"/>
    <cellStyle name="normální 2 74 5 4" xfId="10353" xr:uid="{AE9CA94D-8820-4649-913F-9716EEDC366D}"/>
    <cellStyle name="normální 2 74 6" xfId="10471" xr:uid="{A55B23F4-7461-4D2A-8D3E-30622F9C0777}"/>
    <cellStyle name="normální 2 75" xfId="2110" xr:uid="{00000000-0005-0000-0000-000068120000}"/>
    <cellStyle name="normální 2 75 2" xfId="2111" xr:uid="{00000000-0005-0000-0000-000069120000}"/>
    <cellStyle name="normální 2 75 2 2" xfId="2112" xr:uid="{00000000-0005-0000-0000-00006A120000}"/>
    <cellStyle name="normální 2 75 2 2 2" xfId="4102" xr:uid="{00000000-0005-0000-0000-00006B120000}"/>
    <cellStyle name="normální 2 75 2 3" xfId="2113" xr:uid="{00000000-0005-0000-0000-00006C120000}"/>
    <cellStyle name="normální 2 75 2 3 2" xfId="4098" xr:uid="{00000000-0005-0000-0000-00006D120000}"/>
    <cellStyle name="normální 2 75 3" xfId="2114" xr:uid="{00000000-0005-0000-0000-00006E120000}"/>
    <cellStyle name="normální 2 75 3 2" xfId="2115" xr:uid="{00000000-0005-0000-0000-00006F120000}"/>
    <cellStyle name="normální 2 75 3 2 2" xfId="2116" xr:uid="{00000000-0005-0000-0000-000070120000}"/>
    <cellStyle name="normální 2 75 3 2 2 2" xfId="9520" xr:uid="{9CDC5A44-9024-45EA-A2FC-A5C37C8EFF74}"/>
    <cellStyle name="normální 2 75 3 2 3" xfId="8955" xr:uid="{8072A29C-4EF2-497D-8BFF-7594793BF522}"/>
    <cellStyle name="normální 2 75 3 3" xfId="2117" xr:uid="{00000000-0005-0000-0000-000071120000}"/>
    <cellStyle name="normální 2 75 3 3 2" xfId="2118" xr:uid="{00000000-0005-0000-0000-000072120000}"/>
    <cellStyle name="normální 2 75 3 3 2 2" xfId="4385" xr:uid="{00000000-0005-0000-0000-000073120000}"/>
    <cellStyle name="normální 2 75 3 3 3" xfId="2119" xr:uid="{00000000-0005-0000-0000-000074120000}"/>
    <cellStyle name="normální 2 75 3 3 3 2" xfId="4386" xr:uid="{00000000-0005-0000-0000-000075120000}"/>
    <cellStyle name="normální 2 75 3 3 3 2 2" xfId="9522" xr:uid="{9BD59912-C29C-4CC9-A3A7-7463F52C8074}"/>
    <cellStyle name="normální 2 75 3 3 3 3" xfId="9521" xr:uid="{408D18CC-A798-4476-B964-74D9C0068006}"/>
    <cellStyle name="normální 2 75 3 3 3 4" xfId="10348" xr:uid="{FED840F6-B414-4D58-8F33-EF83A5A67BB5}"/>
    <cellStyle name="normální 2 75 3 3 4" xfId="10475" xr:uid="{D6DE8D4D-894A-421C-A06A-87465786DA03}"/>
    <cellStyle name="normální 2 75 3 4" xfId="2120" xr:uid="{00000000-0005-0000-0000-000076120000}"/>
    <cellStyle name="normální 2 75 3 4 2" xfId="4091" xr:uid="{00000000-0005-0000-0000-000077120000}"/>
    <cellStyle name="normální 2 75 4" xfId="2121" xr:uid="{00000000-0005-0000-0000-000078120000}"/>
    <cellStyle name="normální 2 75 4 2" xfId="2122" xr:uid="{00000000-0005-0000-0000-000079120000}"/>
    <cellStyle name="normální 2 75 4 2 2" xfId="9523" xr:uid="{BBE2685E-D567-4E62-B7D9-6A91CBD41692}"/>
    <cellStyle name="normální 2 75 4 3" xfId="8956" xr:uid="{612FEA91-80A5-4A62-8D83-A96B325DE7E4}"/>
    <cellStyle name="normální 2 75 5" xfId="4387" xr:uid="{00000000-0005-0000-0000-00007A120000}"/>
    <cellStyle name="normální 2 75 5 2" xfId="4388" xr:uid="{00000000-0005-0000-0000-00007B120000}"/>
    <cellStyle name="normální 2 75 5 2 2" xfId="9525" xr:uid="{1E469BAF-4128-4BC7-93B3-1F000FE44C87}"/>
    <cellStyle name="normální 2 75 5 3" xfId="9524" xr:uid="{08B91198-829B-4599-BA80-E75350EE27C1}"/>
    <cellStyle name="normální 2 75 5 4" xfId="10346" xr:uid="{E9288D9D-B43C-4314-B822-9DAD508BA706}"/>
    <cellStyle name="normální 2 75 6" xfId="10473" xr:uid="{679BB49D-650C-459B-8399-75257C8CCE52}"/>
    <cellStyle name="normální 2 76" xfId="2123" xr:uid="{00000000-0005-0000-0000-00007C120000}"/>
    <cellStyle name="normální 2 76 2" xfId="2124" xr:uid="{00000000-0005-0000-0000-00007D120000}"/>
    <cellStyle name="normální 2 76 2 2" xfId="2125" xr:uid="{00000000-0005-0000-0000-00007E120000}"/>
    <cellStyle name="normální 2 76 2 2 2" xfId="4084" xr:uid="{00000000-0005-0000-0000-00007F120000}"/>
    <cellStyle name="normální 2 76 2 3" xfId="2126" xr:uid="{00000000-0005-0000-0000-000080120000}"/>
    <cellStyle name="normální 2 76 2 3 2" xfId="4083" xr:uid="{00000000-0005-0000-0000-000081120000}"/>
    <cellStyle name="normální 2 76 3" xfId="2127" xr:uid="{00000000-0005-0000-0000-000082120000}"/>
    <cellStyle name="normální 2 76 3 2" xfId="2128" xr:uid="{00000000-0005-0000-0000-000083120000}"/>
    <cellStyle name="normální 2 76 3 2 2" xfId="2129" xr:uid="{00000000-0005-0000-0000-000084120000}"/>
    <cellStyle name="normální 2 76 3 2 2 2" xfId="9526" xr:uid="{A0573BDC-AD75-4989-8152-BB5FCB69D937}"/>
    <cellStyle name="normální 2 76 3 2 3" xfId="8957" xr:uid="{83D8BBAD-859A-4A10-94CD-08E2AA3D3242}"/>
    <cellStyle name="normální 2 76 3 3" xfId="2130" xr:uid="{00000000-0005-0000-0000-000085120000}"/>
    <cellStyle name="normální 2 76 3 3 2" xfId="2131" xr:uid="{00000000-0005-0000-0000-000086120000}"/>
    <cellStyle name="normální 2 76 3 3 2 2" xfId="4390" xr:uid="{00000000-0005-0000-0000-000087120000}"/>
    <cellStyle name="normální 2 76 3 3 3" xfId="2132" xr:uid="{00000000-0005-0000-0000-000088120000}"/>
    <cellStyle name="normální 2 76 3 3 3 2" xfId="4391" xr:uid="{00000000-0005-0000-0000-000089120000}"/>
    <cellStyle name="normální 2 76 3 3 3 2 2" xfId="9528" xr:uid="{9DD6DEAF-A53F-4918-8C47-9972E39299E3}"/>
    <cellStyle name="normální 2 76 3 3 3 3" xfId="9527" xr:uid="{B3176828-1DC3-49FB-99D0-08BE62343429}"/>
    <cellStyle name="normální 2 76 3 3 3 4" xfId="10341" xr:uid="{65F8008C-6D0E-4567-B150-98E2115C7BF4}"/>
    <cellStyle name="normální 2 76 3 3 4" xfId="10477" xr:uid="{EF6B6DF2-5477-434B-940B-C9F245C3A712}"/>
    <cellStyle name="normální 2 76 3 4" xfId="2133" xr:uid="{00000000-0005-0000-0000-00008A120000}"/>
    <cellStyle name="normální 2 76 3 4 2" xfId="4082" xr:uid="{00000000-0005-0000-0000-00008B120000}"/>
    <cellStyle name="normální 2 76 4" xfId="2134" xr:uid="{00000000-0005-0000-0000-00008C120000}"/>
    <cellStyle name="normální 2 76 4 2" xfId="2135" xr:uid="{00000000-0005-0000-0000-00008D120000}"/>
    <cellStyle name="normální 2 76 4 2 2" xfId="9529" xr:uid="{1AD17CEA-D76B-4790-AFA6-F15BD68EEA05}"/>
    <cellStyle name="normální 2 76 4 3" xfId="8958" xr:uid="{F16DE5F6-7388-4863-9B5B-6421A9697683}"/>
    <cellStyle name="normální 2 76 5" xfId="4392" xr:uid="{00000000-0005-0000-0000-00008E120000}"/>
    <cellStyle name="normální 2 76 5 2" xfId="4393" xr:uid="{00000000-0005-0000-0000-00008F120000}"/>
    <cellStyle name="normální 2 76 5 2 2" xfId="9531" xr:uid="{C6477289-29C5-44FA-AFEC-321A3DA3999C}"/>
    <cellStyle name="normální 2 76 5 3" xfId="9530" xr:uid="{1A6A37EE-B0D1-4CED-9B45-8F211BF1533F}"/>
    <cellStyle name="normální 2 76 5 4" xfId="10334" xr:uid="{0E81BC9E-7E7F-4BBA-B4A0-5E5E0FEAED2D}"/>
    <cellStyle name="normální 2 76 6" xfId="10476" xr:uid="{10B6CB6E-C1AA-477C-8018-4A3D99A84F55}"/>
    <cellStyle name="normální 2 77" xfId="2136" xr:uid="{00000000-0005-0000-0000-000090120000}"/>
    <cellStyle name="normální 2 77 2" xfId="2137" xr:uid="{00000000-0005-0000-0000-000091120000}"/>
    <cellStyle name="normální 2 77 2 2" xfId="2138" xr:uid="{00000000-0005-0000-0000-000092120000}"/>
    <cellStyle name="normální 2 77 2 2 2" xfId="4081" xr:uid="{00000000-0005-0000-0000-000093120000}"/>
    <cellStyle name="normální 2 77 2 3" xfId="2139" xr:uid="{00000000-0005-0000-0000-000094120000}"/>
    <cellStyle name="normální 2 77 2 3 2" xfId="4080" xr:uid="{00000000-0005-0000-0000-000095120000}"/>
    <cellStyle name="normální 2 77 3" xfId="2140" xr:uid="{00000000-0005-0000-0000-000096120000}"/>
    <cellStyle name="normální 2 77 3 2" xfId="2141" xr:uid="{00000000-0005-0000-0000-000097120000}"/>
    <cellStyle name="normální 2 77 3 2 2" xfId="2142" xr:uid="{00000000-0005-0000-0000-000098120000}"/>
    <cellStyle name="normální 2 77 3 2 2 2" xfId="9532" xr:uid="{A9962DF0-8042-401D-BC51-09C04E35AC71}"/>
    <cellStyle name="normální 2 77 3 2 3" xfId="8959" xr:uid="{005AB866-7609-4D64-93AE-3C6C294768F5}"/>
    <cellStyle name="normální 2 77 3 3" xfId="2143" xr:uid="{00000000-0005-0000-0000-000099120000}"/>
    <cellStyle name="normální 2 77 3 3 2" xfId="4396" xr:uid="{00000000-0005-0000-0000-00009A120000}"/>
    <cellStyle name="normální 2 77 3 3 2 2" xfId="9533" xr:uid="{D2B7589C-A052-4A66-B4E1-ABD2B680BA45}"/>
    <cellStyle name="normální 2 77 3 3 3" xfId="4395" xr:uid="{00000000-0005-0000-0000-00009B120000}"/>
    <cellStyle name="normální 2 77 3 3 4" xfId="10333" xr:uid="{F161CF73-0E0B-4EE1-9AE2-CDA7CF7E27E6}"/>
    <cellStyle name="normální 2 77 3 4" xfId="10479" xr:uid="{6CB830B0-16BE-4ACB-906E-5D3B486146CA}"/>
    <cellStyle name="normální 2 78" xfId="2144" xr:uid="{00000000-0005-0000-0000-00009C120000}"/>
    <cellStyle name="normální 2 78 2" xfId="2145" xr:uid="{00000000-0005-0000-0000-00009D120000}"/>
    <cellStyle name="normální 2 78 2 2" xfId="2146" xr:uid="{00000000-0005-0000-0000-00009E120000}"/>
    <cellStyle name="normální 2 78 2 2 2" xfId="4079" xr:uid="{00000000-0005-0000-0000-00009F120000}"/>
    <cellStyle name="normální 2 78 2 3" xfId="2147" xr:uid="{00000000-0005-0000-0000-0000A0120000}"/>
    <cellStyle name="normální 2 78 2 3 2" xfId="4078" xr:uid="{00000000-0005-0000-0000-0000A1120000}"/>
    <cellStyle name="normální 2 78 3" xfId="2148" xr:uid="{00000000-0005-0000-0000-0000A2120000}"/>
    <cellStyle name="normální 2 78 3 2" xfId="2149" xr:uid="{00000000-0005-0000-0000-0000A3120000}"/>
    <cellStyle name="normální 2 78 3 2 2" xfId="2150" xr:uid="{00000000-0005-0000-0000-0000A4120000}"/>
    <cellStyle name="normální 2 78 3 2 2 2" xfId="9534" xr:uid="{B724F168-A3BF-46BE-B899-6ECBF0AE2D7B}"/>
    <cellStyle name="normální 2 78 3 2 3" xfId="8960" xr:uid="{1EFB9D5C-78EA-4D15-B480-D47ED6EC5C7A}"/>
    <cellStyle name="normální 2 78 3 3" xfId="2151" xr:uid="{00000000-0005-0000-0000-0000A5120000}"/>
    <cellStyle name="normální 2 78 3 3 2" xfId="4399" xr:uid="{00000000-0005-0000-0000-0000A6120000}"/>
    <cellStyle name="normální 2 78 3 3 2 2" xfId="9535" xr:uid="{9EB621F9-829C-4463-8E9C-2019EFBC6356}"/>
    <cellStyle name="normální 2 78 3 3 3" xfId="4398" xr:uid="{00000000-0005-0000-0000-0000A7120000}"/>
    <cellStyle name="normální 2 78 3 3 4" xfId="10332" xr:uid="{04A889B6-A5C4-4D9D-BDC0-5CE43B3FAA31}"/>
    <cellStyle name="normální 2 78 3 4" xfId="10480" xr:uid="{461F2814-3F54-453E-A81F-07D36FB4AB06}"/>
    <cellStyle name="normální 2 79" xfId="2152" xr:uid="{00000000-0005-0000-0000-0000A8120000}"/>
    <cellStyle name="normální 2 79 2" xfId="2153" xr:uid="{00000000-0005-0000-0000-0000A9120000}"/>
    <cellStyle name="normální 2 79 2 2" xfId="2154" xr:uid="{00000000-0005-0000-0000-0000AA120000}"/>
    <cellStyle name="normální 2 79 2 2 2" xfId="4077" xr:uid="{00000000-0005-0000-0000-0000AB120000}"/>
    <cellStyle name="normální 2 79 2 3" xfId="2155" xr:uid="{00000000-0005-0000-0000-0000AC120000}"/>
    <cellStyle name="normální 2 79 2 3 2" xfId="4076" xr:uid="{00000000-0005-0000-0000-0000AD120000}"/>
    <cellStyle name="normální 2 79 3" xfId="2156" xr:uid="{00000000-0005-0000-0000-0000AE120000}"/>
    <cellStyle name="normální 2 79 3 2" xfId="2157" xr:uid="{00000000-0005-0000-0000-0000AF120000}"/>
    <cellStyle name="normální 2 79 3 2 2" xfId="2158" xr:uid="{00000000-0005-0000-0000-0000B0120000}"/>
    <cellStyle name="normální 2 79 3 2 2 2" xfId="9536" xr:uid="{48C18FA1-5CDF-4A35-9CB7-F5379102A86D}"/>
    <cellStyle name="normální 2 79 3 2 3" xfId="8961" xr:uid="{FA7E2687-1359-437E-B6D1-EAF73BD0B9F4}"/>
    <cellStyle name="normální 2 79 3 3" xfId="2159" xr:uid="{00000000-0005-0000-0000-0000B1120000}"/>
    <cellStyle name="normální 2 79 3 3 2" xfId="4402" xr:uid="{00000000-0005-0000-0000-0000B2120000}"/>
    <cellStyle name="normální 2 79 3 3 2 2" xfId="9537" xr:uid="{2716867B-DFD6-4B70-BFEF-59FE9ABFA21D}"/>
    <cellStyle name="normální 2 79 3 3 3" xfId="4401" xr:uid="{00000000-0005-0000-0000-0000B3120000}"/>
    <cellStyle name="normální 2 79 3 3 4" xfId="10329" xr:uid="{1777093A-789D-4E03-B132-069B1F6E623D}"/>
    <cellStyle name="normální 2 79 3 4" xfId="10481" xr:uid="{FE7613D4-2C88-4939-8B08-329E8971DB14}"/>
    <cellStyle name="normální 2 8" xfId="2160" xr:uid="{00000000-0005-0000-0000-0000B4120000}"/>
    <cellStyle name="normální 2 8 2" xfId="2161" xr:uid="{00000000-0005-0000-0000-0000B5120000}"/>
    <cellStyle name="normální 2 8 2 2" xfId="2162" xr:uid="{00000000-0005-0000-0000-0000B6120000}"/>
    <cellStyle name="normální 2 8 2 2 2" xfId="9538" xr:uid="{EFC580BC-EB7E-48DB-8BDD-DFA86ABA4DEC}"/>
    <cellStyle name="normální 2 8 2 3" xfId="8963" xr:uid="{62B8EE52-BA60-475D-B79F-24D3B691032D}"/>
    <cellStyle name="normální 2 8 3" xfId="2163" xr:uid="{00000000-0005-0000-0000-0000B7120000}"/>
    <cellStyle name="normální 2 8 3 2" xfId="9539" xr:uid="{6D3AA89D-38EE-41B7-9B4D-085278174C23}"/>
    <cellStyle name="normální 2 8 4" xfId="8962" xr:uid="{31A7A63E-4090-4546-BB5C-619F58B442B3}"/>
    <cellStyle name="normální 2 80" xfId="2164" xr:uid="{00000000-0005-0000-0000-0000B8120000}"/>
    <cellStyle name="normální 2 80 2" xfId="2165" xr:uid="{00000000-0005-0000-0000-0000B9120000}"/>
    <cellStyle name="normální 2 80 2 2" xfId="2166" xr:uid="{00000000-0005-0000-0000-0000BA120000}"/>
    <cellStyle name="normální 2 80 2 2 2" xfId="4072" xr:uid="{00000000-0005-0000-0000-0000BB120000}"/>
    <cellStyle name="normální 2 80 2 3" xfId="2167" xr:uid="{00000000-0005-0000-0000-0000BC120000}"/>
    <cellStyle name="normální 2 80 2 3 2" xfId="4071" xr:uid="{00000000-0005-0000-0000-0000BD120000}"/>
    <cellStyle name="normální 2 80 3" xfId="2168" xr:uid="{00000000-0005-0000-0000-0000BE120000}"/>
    <cellStyle name="normální 2 80 3 2" xfId="2169" xr:uid="{00000000-0005-0000-0000-0000BF120000}"/>
    <cellStyle name="normální 2 80 3 2 2" xfId="2170" xr:uid="{00000000-0005-0000-0000-0000C0120000}"/>
    <cellStyle name="normální 2 80 3 2 2 2" xfId="9540" xr:uid="{6DAD9D93-505A-4D53-AF3C-B7EC1C0DEC7D}"/>
    <cellStyle name="normální 2 80 3 2 3" xfId="8964" xr:uid="{98C77202-5574-4D19-803A-967C1A868B91}"/>
    <cellStyle name="normální 2 80 3 3" xfId="2171" xr:uid="{00000000-0005-0000-0000-0000C1120000}"/>
    <cellStyle name="normální 2 80 3 3 2" xfId="4405" xr:uid="{00000000-0005-0000-0000-0000C2120000}"/>
    <cellStyle name="normální 2 80 3 3 2 2" xfId="9541" xr:uid="{5A576239-4E6D-449B-93C3-7CF248070F2E}"/>
    <cellStyle name="normální 2 80 3 3 3" xfId="4404" xr:uid="{00000000-0005-0000-0000-0000C3120000}"/>
    <cellStyle name="normální 2 80 3 3 4" xfId="10319" xr:uid="{D59F0E26-804A-477F-974B-971172B2ABD8}"/>
    <cellStyle name="normální 2 80 3 4" xfId="10483" xr:uid="{8B9A602A-E27D-4A96-B890-93051927D6BF}"/>
    <cellStyle name="normální 2 81" xfId="2172" xr:uid="{00000000-0005-0000-0000-0000C4120000}"/>
    <cellStyle name="normální 2 81 2" xfId="2173" xr:uid="{00000000-0005-0000-0000-0000C5120000}"/>
    <cellStyle name="normální 2 81 2 2" xfId="2174" xr:uid="{00000000-0005-0000-0000-0000C6120000}"/>
    <cellStyle name="normální 2 81 2 2 2" xfId="4064" xr:uid="{00000000-0005-0000-0000-0000C7120000}"/>
    <cellStyle name="normální 2 81 2 3" xfId="2175" xr:uid="{00000000-0005-0000-0000-0000C8120000}"/>
    <cellStyle name="normální 2 81 2 3 2" xfId="4063" xr:uid="{00000000-0005-0000-0000-0000C9120000}"/>
    <cellStyle name="normální 2 81 3" xfId="2176" xr:uid="{00000000-0005-0000-0000-0000CA120000}"/>
    <cellStyle name="normální 2 81 3 2" xfId="2177" xr:uid="{00000000-0005-0000-0000-0000CB120000}"/>
    <cellStyle name="normální 2 81 3 2 2" xfId="2178" xr:uid="{00000000-0005-0000-0000-0000CC120000}"/>
    <cellStyle name="normální 2 81 3 2 2 2" xfId="9542" xr:uid="{E69538BF-8D2F-4F43-872D-A539BB42B0E5}"/>
    <cellStyle name="normální 2 81 3 2 3" xfId="8965" xr:uid="{D26BDCAD-0A76-4DA7-9231-81CDE501D13A}"/>
    <cellStyle name="normální 2 81 3 3" xfId="2179" xr:uid="{00000000-0005-0000-0000-0000CD120000}"/>
    <cellStyle name="normální 2 81 3 3 2" xfId="4408" xr:uid="{00000000-0005-0000-0000-0000CE120000}"/>
    <cellStyle name="normální 2 81 3 3 2 2" xfId="9543" xr:uid="{DC8F9A5F-B7D9-4500-89BB-D0B039F1E448}"/>
    <cellStyle name="normální 2 81 3 3 3" xfId="4407" xr:uid="{00000000-0005-0000-0000-0000CF120000}"/>
    <cellStyle name="normální 2 81 3 3 4" xfId="10313" xr:uid="{0DA71FBE-F89F-49DF-B529-4C58EA67DF54}"/>
    <cellStyle name="normální 2 81 3 4" xfId="10485" xr:uid="{BA09B29E-91DD-4AA3-9242-3BA5BB3C8902}"/>
    <cellStyle name="normální 2 82" xfId="2180" xr:uid="{00000000-0005-0000-0000-0000D0120000}"/>
    <cellStyle name="normální 2 82 2" xfId="2181" xr:uid="{00000000-0005-0000-0000-0000D1120000}"/>
    <cellStyle name="normální 2 82 2 2" xfId="2182" xr:uid="{00000000-0005-0000-0000-0000D2120000}"/>
    <cellStyle name="normální 2 82 2 2 2" xfId="4051" xr:uid="{00000000-0005-0000-0000-0000D3120000}"/>
    <cellStyle name="normální 2 82 2 3" xfId="2183" xr:uid="{00000000-0005-0000-0000-0000D4120000}"/>
    <cellStyle name="normální 2 82 2 3 2" xfId="4050" xr:uid="{00000000-0005-0000-0000-0000D5120000}"/>
    <cellStyle name="normální 2 82 3" xfId="2184" xr:uid="{00000000-0005-0000-0000-0000D6120000}"/>
    <cellStyle name="normální 2 82 3 2" xfId="2185" xr:uid="{00000000-0005-0000-0000-0000D7120000}"/>
    <cellStyle name="normální 2 82 3 2 2" xfId="2186" xr:uid="{00000000-0005-0000-0000-0000D8120000}"/>
    <cellStyle name="normální 2 82 3 2 2 2" xfId="9544" xr:uid="{B10DDD68-C4C8-4935-AFBD-7C872C781548}"/>
    <cellStyle name="normální 2 82 3 2 3" xfId="8966" xr:uid="{BB29A5FF-E004-46A5-8636-262DFF1D56D0}"/>
    <cellStyle name="normální 2 82 3 3" xfId="2187" xr:uid="{00000000-0005-0000-0000-0000D9120000}"/>
    <cellStyle name="normální 2 82 3 3 2" xfId="4411" xr:uid="{00000000-0005-0000-0000-0000DA120000}"/>
    <cellStyle name="normální 2 82 3 3 2 2" xfId="9545" xr:uid="{DE64C630-A3E0-4322-9CA6-E262B4E6EAA0}"/>
    <cellStyle name="normální 2 82 3 3 3" xfId="4410" xr:uid="{00000000-0005-0000-0000-0000DB120000}"/>
    <cellStyle name="normální 2 82 3 3 4" xfId="10306" xr:uid="{7D4C3C78-363F-4BBF-96AA-A13DF6211888}"/>
    <cellStyle name="normální 2 82 3 4" xfId="10486" xr:uid="{B305AF3E-6ACF-4B60-B0DE-CDE92A37AEDA}"/>
    <cellStyle name="normální 2 83" xfId="2188" xr:uid="{00000000-0005-0000-0000-0000DC120000}"/>
    <cellStyle name="normální 2 83 2" xfId="2189" xr:uid="{00000000-0005-0000-0000-0000DD120000}"/>
    <cellStyle name="normální 2 83 2 2" xfId="2190" xr:uid="{00000000-0005-0000-0000-0000DE120000}"/>
    <cellStyle name="normální 2 83 2 2 2" xfId="4047" xr:uid="{00000000-0005-0000-0000-0000DF120000}"/>
    <cellStyle name="normální 2 83 2 3" xfId="2191" xr:uid="{00000000-0005-0000-0000-0000E0120000}"/>
    <cellStyle name="normální 2 83 2 3 2" xfId="4044" xr:uid="{00000000-0005-0000-0000-0000E1120000}"/>
    <cellStyle name="normální 2 83 3" xfId="2192" xr:uid="{00000000-0005-0000-0000-0000E2120000}"/>
    <cellStyle name="normální 2 83 3 2" xfId="2193" xr:uid="{00000000-0005-0000-0000-0000E3120000}"/>
    <cellStyle name="normální 2 83 3 2 2" xfId="2194" xr:uid="{00000000-0005-0000-0000-0000E4120000}"/>
    <cellStyle name="normální 2 83 3 2 2 2" xfId="9546" xr:uid="{13C2D7C1-ECD5-44AB-A955-783C5BC67B62}"/>
    <cellStyle name="normální 2 83 3 2 3" xfId="8967" xr:uid="{7D083884-FAB9-4FCD-BCC4-5B00BBCCB703}"/>
    <cellStyle name="normální 2 83 3 3" xfId="2195" xr:uid="{00000000-0005-0000-0000-0000E5120000}"/>
    <cellStyle name="normální 2 83 3 3 2" xfId="4414" xr:uid="{00000000-0005-0000-0000-0000E6120000}"/>
    <cellStyle name="normální 2 83 3 3 2 2" xfId="9547" xr:uid="{F01BC667-E7BE-447B-8EE0-6E2527C46A0B}"/>
    <cellStyle name="normální 2 83 3 3 3" xfId="4413" xr:uid="{00000000-0005-0000-0000-0000E7120000}"/>
    <cellStyle name="normální 2 83 3 3 4" xfId="10301" xr:uid="{C82A3E5E-C76F-4461-9052-EDB6AE4C6052}"/>
    <cellStyle name="normální 2 83 3 4" xfId="10487" xr:uid="{E3BCD7D6-5046-4630-AACA-34DB48590586}"/>
    <cellStyle name="normální 2 84" xfId="2196" xr:uid="{00000000-0005-0000-0000-0000E8120000}"/>
    <cellStyle name="normální 2 84 2" xfId="2197" xr:uid="{00000000-0005-0000-0000-0000E9120000}"/>
    <cellStyle name="normální 2 84 2 2" xfId="2198" xr:uid="{00000000-0005-0000-0000-0000EA120000}"/>
    <cellStyle name="normální 2 84 2 2 2" xfId="4034" xr:uid="{00000000-0005-0000-0000-0000EB120000}"/>
    <cellStyle name="normální 2 84 2 3" xfId="2199" xr:uid="{00000000-0005-0000-0000-0000EC120000}"/>
    <cellStyle name="normální 2 84 2 3 2" xfId="4033" xr:uid="{00000000-0005-0000-0000-0000ED120000}"/>
    <cellStyle name="normální 2 84 3" xfId="2200" xr:uid="{00000000-0005-0000-0000-0000EE120000}"/>
    <cellStyle name="normální 2 84 3 2" xfId="2201" xr:uid="{00000000-0005-0000-0000-0000EF120000}"/>
    <cellStyle name="normální 2 84 3 2 2" xfId="2202" xr:uid="{00000000-0005-0000-0000-0000F0120000}"/>
    <cellStyle name="normální 2 84 3 2 2 2" xfId="9548" xr:uid="{D12BEC5F-15B2-4BBF-B5FF-9030F613D54E}"/>
    <cellStyle name="normální 2 84 3 2 3" xfId="8968" xr:uid="{2BBB6D36-F5E3-40A4-8517-E40E838A8637}"/>
    <cellStyle name="normální 2 84 3 3" xfId="2203" xr:uid="{00000000-0005-0000-0000-0000F1120000}"/>
    <cellStyle name="normální 2 84 3 3 2" xfId="4417" xr:uid="{00000000-0005-0000-0000-0000F2120000}"/>
    <cellStyle name="normální 2 84 3 3 2 2" xfId="9549" xr:uid="{12793AE0-78ED-415D-867A-7F01EADC9A35}"/>
    <cellStyle name="normální 2 84 3 3 3" xfId="4416" xr:uid="{00000000-0005-0000-0000-0000F3120000}"/>
    <cellStyle name="normální 2 84 3 3 4" xfId="10299" xr:uid="{7DCEC45F-2CF7-47F1-82DD-DE107F2B6697}"/>
    <cellStyle name="normální 2 84 3 4" xfId="10489" xr:uid="{8D55565A-3ED3-4D65-8802-E5D5BC84929E}"/>
    <cellStyle name="normální 2 85" xfId="2204" xr:uid="{00000000-0005-0000-0000-0000F4120000}"/>
    <cellStyle name="normální 2 85 2" xfId="2205" xr:uid="{00000000-0005-0000-0000-0000F5120000}"/>
    <cellStyle name="normální 2 85 2 2" xfId="2206" xr:uid="{00000000-0005-0000-0000-0000F6120000}"/>
    <cellStyle name="normální 2 85 2 2 2" xfId="4030" xr:uid="{00000000-0005-0000-0000-0000F7120000}"/>
    <cellStyle name="normální 2 85 2 3" xfId="2207" xr:uid="{00000000-0005-0000-0000-0000F8120000}"/>
    <cellStyle name="normální 2 85 2 3 2" xfId="4029" xr:uid="{00000000-0005-0000-0000-0000F9120000}"/>
    <cellStyle name="normální 2 85 3" xfId="2208" xr:uid="{00000000-0005-0000-0000-0000FA120000}"/>
    <cellStyle name="normální 2 85 3 2" xfId="2209" xr:uid="{00000000-0005-0000-0000-0000FB120000}"/>
    <cellStyle name="normální 2 85 3 2 2" xfId="2210" xr:uid="{00000000-0005-0000-0000-0000FC120000}"/>
    <cellStyle name="normální 2 85 3 2 2 2" xfId="9550" xr:uid="{2CB10ACA-8613-4CFE-B4C0-27AF89FB15B5}"/>
    <cellStyle name="normální 2 85 3 2 3" xfId="8969" xr:uid="{FEEBB35E-F965-449A-8268-1168CBEFFD63}"/>
    <cellStyle name="normální 2 85 3 3" xfId="2211" xr:uid="{00000000-0005-0000-0000-0000FD120000}"/>
    <cellStyle name="normální 2 85 3 3 2" xfId="4420" xr:uid="{00000000-0005-0000-0000-0000FE120000}"/>
    <cellStyle name="normální 2 85 3 3 2 2" xfId="9551" xr:uid="{CDD9626E-F079-461F-BFB2-A6412648D527}"/>
    <cellStyle name="normální 2 85 3 3 3" xfId="4419" xr:uid="{00000000-0005-0000-0000-0000FF120000}"/>
    <cellStyle name="normální 2 85 3 3 4" xfId="10298" xr:uid="{108358D9-C956-4053-AA2B-2A3056D0E953}"/>
    <cellStyle name="normální 2 85 3 4" xfId="10490" xr:uid="{74D0E19E-D1A5-4DD9-BCDE-2C107B0E75F0}"/>
    <cellStyle name="normální 2 86" xfId="2212" xr:uid="{00000000-0005-0000-0000-000000130000}"/>
    <cellStyle name="normální 2 86 2" xfId="2213" xr:uid="{00000000-0005-0000-0000-000001130000}"/>
    <cellStyle name="normální 2 86 2 2" xfId="2214" xr:uid="{00000000-0005-0000-0000-000002130000}"/>
    <cellStyle name="normální 2 86 2 2 2" xfId="4020" xr:uid="{00000000-0005-0000-0000-000003130000}"/>
    <cellStyle name="normální 2 86 2 3" xfId="2215" xr:uid="{00000000-0005-0000-0000-000004130000}"/>
    <cellStyle name="normální 2 86 2 3 2" xfId="4019" xr:uid="{00000000-0005-0000-0000-000005130000}"/>
    <cellStyle name="normální 2 86 3" xfId="2216" xr:uid="{00000000-0005-0000-0000-000006130000}"/>
    <cellStyle name="normální 2 86 3 2" xfId="2217" xr:uid="{00000000-0005-0000-0000-000007130000}"/>
    <cellStyle name="normální 2 86 3 2 2" xfId="2218" xr:uid="{00000000-0005-0000-0000-000008130000}"/>
    <cellStyle name="normální 2 86 3 2 2 2" xfId="9552" xr:uid="{F553D232-5698-4EF4-8EA4-CF4F69CE1F53}"/>
    <cellStyle name="normální 2 86 3 2 3" xfId="8970" xr:uid="{7AE8A145-C9EC-4225-9DCC-E64424210047}"/>
    <cellStyle name="normální 2 86 3 3" xfId="2219" xr:uid="{00000000-0005-0000-0000-000009130000}"/>
    <cellStyle name="normální 2 86 3 3 2" xfId="4422" xr:uid="{00000000-0005-0000-0000-00000A130000}"/>
    <cellStyle name="normální 2 86 3 3 2 2" xfId="9553" xr:uid="{BB6D87E8-133F-4DA4-97C0-3433F9EFA11C}"/>
    <cellStyle name="normální 2 86 3 3 3" xfId="4421" xr:uid="{00000000-0005-0000-0000-00000B130000}"/>
    <cellStyle name="normální 2 86 3 3 4" xfId="10296" xr:uid="{6E578765-720E-41E5-A002-67EE861C8A97}"/>
    <cellStyle name="normální 2 86 3 4" xfId="10491" xr:uid="{43325E71-B49F-4B5F-9893-27CE421E8A76}"/>
    <cellStyle name="normální 2 87" xfId="2220" xr:uid="{00000000-0005-0000-0000-00000C130000}"/>
    <cellStyle name="normální 2 87 2" xfId="2221" xr:uid="{00000000-0005-0000-0000-00000D130000}"/>
    <cellStyle name="normální 2 87 2 2" xfId="2222" xr:uid="{00000000-0005-0000-0000-00000E130000}"/>
    <cellStyle name="normální 2 87 2 2 2" xfId="4013" xr:uid="{00000000-0005-0000-0000-00000F130000}"/>
    <cellStyle name="normální 2 87 2 3" xfId="2223" xr:uid="{00000000-0005-0000-0000-000010130000}"/>
    <cellStyle name="normální 2 87 2 3 2" xfId="4012" xr:uid="{00000000-0005-0000-0000-000011130000}"/>
    <cellStyle name="normální 2 87 3" xfId="2224" xr:uid="{00000000-0005-0000-0000-000012130000}"/>
    <cellStyle name="normální 2 87 3 2" xfId="2225" xr:uid="{00000000-0005-0000-0000-000013130000}"/>
    <cellStyle name="normální 2 87 3 2 2" xfId="2226" xr:uid="{00000000-0005-0000-0000-000014130000}"/>
    <cellStyle name="normální 2 87 3 2 2 2" xfId="9554" xr:uid="{56CAF7DC-CF29-4819-8AF7-9FC70F9B993B}"/>
    <cellStyle name="normální 2 87 3 2 3" xfId="8971" xr:uid="{B791ACCF-3170-44DB-8FAE-031516530FBA}"/>
    <cellStyle name="normální 2 87 3 3" xfId="2227" xr:uid="{00000000-0005-0000-0000-000015130000}"/>
    <cellStyle name="normální 2 87 3 3 2" xfId="4425" xr:uid="{00000000-0005-0000-0000-000016130000}"/>
    <cellStyle name="normální 2 87 3 3 2 2" xfId="9555" xr:uid="{F8CCDCC6-966E-489C-9D13-21A70D60ADCF}"/>
    <cellStyle name="normální 2 87 3 3 3" xfId="4424" xr:uid="{00000000-0005-0000-0000-000017130000}"/>
    <cellStyle name="normální 2 87 3 3 4" xfId="10295" xr:uid="{5BD449EF-430B-4DD3-8486-C48C5AA6142A}"/>
    <cellStyle name="normální 2 87 3 4" xfId="10492" xr:uid="{BCA2C571-D5F1-4E01-A6C0-B0449362FB36}"/>
    <cellStyle name="normální 2 88" xfId="2228" xr:uid="{00000000-0005-0000-0000-000018130000}"/>
    <cellStyle name="normální 2 88 2" xfId="2229" xr:uid="{00000000-0005-0000-0000-000019130000}"/>
    <cellStyle name="normální 2 88 2 2" xfId="2230" xr:uid="{00000000-0005-0000-0000-00001A130000}"/>
    <cellStyle name="normální 2 88 2 2 2" xfId="4009" xr:uid="{00000000-0005-0000-0000-00001B130000}"/>
    <cellStyle name="normální 2 88 2 3" xfId="2231" xr:uid="{00000000-0005-0000-0000-00001C130000}"/>
    <cellStyle name="normální 2 88 2 3 2" xfId="4008" xr:uid="{00000000-0005-0000-0000-00001D130000}"/>
    <cellStyle name="normální 2 88 3" xfId="2232" xr:uid="{00000000-0005-0000-0000-00001E130000}"/>
    <cellStyle name="normální 2 88 3 2" xfId="2233" xr:uid="{00000000-0005-0000-0000-00001F130000}"/>
    <cellStyle name="normální 2 88 3 2 2" xfId="2234" xr:uid="{00000000-0005-0000-0000-000020130000}"/>
    <cellStyle name="normální 2 88 3 2 2 2" xfId="9556" xr:uid="{0A44721C-EB0A-434B-8944-2B97A927B6B1}"/>
    <cellStyle name="normální 2 88 3 2 3" xfId="8972" xr:uid="{BD6B028A-FDB3-476F-8E08-A299398E57EA}"/>
    <cellStyle name="normální 2 88 3 3" xfId="2235" xr:uid="{00000000-0005-0000-0000-000021130000}"/>
    <cellStyle name="normální 2 88 3 3 2" xfId="4428" xr:uid="{00000000-0005-0000-0000-000022130000}"/>
    <cellStyle name="normální 2 88 3 3 2 2" xfId="9557" xr:uid="{E4137780-DF2F-46EB-AE0F-3A6423B48289}"/>
    <cellStyle name="normální 2 88 3 3 3" xfId="4427" xr:uid="{00000000-0005-0000-0000-000023130000}"/>
    <cellStyle name="normální 2 88 3 3 4" xfId="10294" xr:uid="{01FA552C-7903-4CC7-AD15-C3D41D44B190}"/>
    <cellStyle name="normální 2 88 3 4" xfId="10493" xr:uid="{7CD70D7C-8D2F-468B-91D7-828AD626D430}"/>
    <cellStyle name="normální 2 89" xfId="2236" xr:uid="{00000000-0005-0000-0000-000024130000}"/>
    <cellStyle name="normální 2 89 2" xfId="2237" xr:uid="{00000000-0005-0000-0000-000025130000}"/>
    <cellStyle name="normální 2 89 2 2" xfId="2238" xr:uid="{00000000-0005-0000-0000-000026130000}"/>
    <cellStyle name="normální 2 89 2 2 2" xfId="4003" xr:uid="{00000000-0005-0000-0000-000027130000}"/>
    <cellStyle name="normální 2 89 2 3" xfId="2239" xr:uid="{00000000-0005-0000-0000-000028130000}"/>
    <cellStyle name="normální 2 89 2 3 2" xfId="4001" xr:uid="{00000000-0005-0000-0000-000029130000}"/>
    <cellStyle name="normální 2 89 3" xfId="2240" xr:uid="{00000000-0005-0000-0000-00002A130000}"/>
    <cellStyle name="normální 2 89 3 2" xfId="2241" xr:uid="{00000000-0005-0000-0000-00002B130000}"/>
    <cellStyle name="normální 2 89 3 2 2" xfId="2242" xr:uid="{00000000-0005-0000-0000-00002C130000}"/>
    <cellStyle name="normální 2 89 3 2 2 2" xfId="9558" xr:uid="{C439A6F8-1FE5-413A-AD34-7BC4DFDF9498}"/>
    <cellStyle name="normální 2 89 3 2 3" xfId="8973" xr:uid="{5E3861BA-DCB7-4746-A8CC-9F97DFE40F27}"/>
    <cellStyle name="normální 2 89 3 3" xfId="2243" xr:uid="{00000000-0005-0000-0000-00002D130000}"/>
    <cellStyle name="normální 2 89 3 3 2" xfId="4431" xr:uid="{00000000-0005-0000-0000-00002E130000}"/>
    <cellStyle name="normální 2 89 3 3 2 2" xfId="9559" xr:uid="{58156F47-7DC7-4999-9985-71F8EC40B0E6}"/>
    <cellStyle name="normální 2 89 3 3 3" xfId="4430" xr:uid="{00000000-0005-0000-0000-00002F130000}"/>
    <cellStyle name="normální 2 89 3 3 4" xfId="10293" xr:uid="{C8F543C0-6686-4EAD-AAE9-C0B0640F054A}"/>
    <cellStyle name="normální 2 89 3 4" xfId="10495" xr:uid="{0352590F-6A72-4405-B1B1-D86A0D7B5EDD}"/>
    <cellStyle name="normální 2 9" xfId="2244" xr:uid="{00000000-0005-0000-0000-000030130000}"/>
    <cellStyle name="normální 2 9 2" xfId="2245" xr:uid="{00000000-0005-0000-0000-000031130000}"/>
    <cellStyle name="normální 2 9 2 2" xfId="2246" xr:uid="{00000000-0005-0000-0000-000032130000}"/>
    <cellStyle name="normální 2 9 2 2 2" xfId="9560" xr:uid="{FD25CC5A-1AFA-4FD6-B86F-784CA0DA5995}"/>
    <cellStyle name="normální 2 9 2 3" xfId="8975" xr:uid="{AC00EBF7-30A5-4993-AC80-D14A4D762DC2}"/>
    <cellStyle name="normální 2 9 3" xfId="2247" xr:uid="{00000000-0005-0000-0000-000033130000}"/>
    <cellStyle name="normální 2 9 3 2" xfId="9561" xr:uid="{795C71F2-CDBB-4585-87DA-06B5FAA64D67}"/>
    <cellStyle name="normální 2 9 4" xfId="8974" xr:uid="{E2C2FCEA-84F2-440E-9512-8543B18522E9}"/>
    <cellStyle name="normální 2 90" xfId="2248" xr:uid="{00000000-0005-0000-0000-000034130000}"/>
    <cellStyle name="normální 2 90 2" xfId="2249" xr:uid="{00000000-0005-0000-0000-000035130000}"/>
    <cellStyle name="normální 2 90 2 2" xfId="2250" xr:uid="{00000000-0005-0000-0000-000036130000}"/>
    <cellStyle name="normální 2 90 2 2 2" xfId="9562" xr:uid="{282221C2-8015-41D7-8F46-8DC0B28272BE}"/>
    <cellStyle name="normální 2 90 2 3" xfId="8976" xr:uid="{9944B28C-D784-4697-96FD-5FDC547D98BA}"/>
    <cellStyle name="normální 2 90 3" xfId="2251" xr:uid="{00000000-0005-0000-0000-000037130000}"/>
    <cellStyle name="normální 2 90 3 2" xfId="2252" xr:uid="{00000000-0005-0000-0000-000038130000}"/>
    <cellStyle name="normální 2 90 3 2 2" xfId="4433" xr:uid="{00000000-0005-0000-0000-000039130000}"/>
    <cellStyle name="normální 2 90 3 3" xfId="2253" xr:uid="{00000000-0005-0000-0000-00003A130000}"/>
    <cellStyle name="normální 2 90 3 3 2" xfId="4434" xr:uid="{00000000-0005-0000-0000-00003B130000}"/>
    <cellStyle name="normální 2 90 3 3 2 2" xfId="9564" xr:uid="{29A5FFC5-9BB7-49E4-BC6D-C3E4B5A2245C}"/>
    <cellStyle name="normální 2 90 3 3 3" xfId="9563" xr:uid="{3305C1B9-807F-4F2F-BFA1-4D315E3E5947}"/>
    <cellStyle name="normální 2 90 3 3 4" xfId="10292" xr:uid="{F1EFACF7-C55E-43E5-A0BF-8FC382386C24}"/>
    <cellStyle name="normální 2 90 3 4" xfId="10496" xr:uid="{1ED0E60A-BC77-43AF-9C4A-A78A480DAD03}"/>
    <cellStyle name="normální 2 90 4" xfId="2254" xr:uid="{00000000-0005-0000-0000-00003C130000}"/>
    <cellStyle name="normální 2 90 4 2" xfId="3999" xr:uid="{00000000-0005-0000-0000-00003D130000}"/>
    <cellStyle name="normální 2 91" xfId="2255" xr:uid="{00000000-0005-0000-0000-00003E130000}"/>
    <cellStyle name="normální 2 91 2" xfId="2256" xr:uid="{00000000-0005-0000-0000-00003F130000}"/>
    <cellStyle name="normální 2 91 2 2" xfId="2257" xr:uid="{00000000-0005-0000-0000-000040130000}"/>
    <cellStyle name="normální 2 91 2 2 2" xfId="9565" xr:uid="{43E585D6-4EED-4503-80CB-A179A7EC776B}"/>
    <cellStyle name="normální 2 91 2 3" xfId="8977" xr:uid="{36F92A54-9A7F-4279-9C60-572A2D7D09C5}"/>
    <cellStyle name="normální 2 91 3" xfId="2258" xr:uid="{00000000-0005-0000-0000-000041130000}"/>
    <cellStyle name="normální 2 91 3 2" xfId="2259" xr:uid="{00000000-0005-0000-0000-000042130000}"/>
    <cellStyle name="normální 2 91 3 2 2" xfId="4436" xr:uid="{00000000-0005-0000-0000-000043130000}"/>
    <cellStyle name="normální 2 91 3 3" xfId="2260" xr:uid="{00000000-0005-0000-0000-000044130000}"/>
    <cellStyle name="normální 2 91 3 3 2" xfId="4437" xr:uid="{00000000-0005-0000-0000-000045130000}"/>
    <cellStyle name="normální 2 91 3 3 2 2" xfId="9567" xr:uid="{33CAE4AE-21CE-443F-A1E3-2C3164D457C0}"/>
    <cellStyle name="normální 2 91 3 3 3" xfId="9566" xr:uid="{0C374A7B-1511-41CC-ACE3-D420AD32D092}"/>
    <cellStyle name="normální 2 91 3 3 4" xfId="10291" xr:uid="{95C577D9-E3AA-4857-83C6-9CF5F8AC9817}"/>
    <cellStyle name="normální 2 91 3 4" xfId="10497" xr:uid="{654AF2F4-FA28-4544-A031-10B5CF202901}"/>
    <cellStyle name="normální 2 91 4" xfId="2261" xr:uid="{00000000-0005-0000-0000-000046130000}"/>
    <cellStyle name="normální 2 91 4 2" xfId="3998" xr:uid="{00000000-0005-0000-0000-000047130000}"/>
    <cellStyle name="normální 2 92" xfId="2262" xr:uid="{00000000-0005-0000-0000-000048130000}"/>
    <cellStyle name="Normální 2 92 10" xfId="2263" xr:uid="{00000000-0005-0000-0000-000049130000}"/>
    <cellStyle name="Normální 2 92 10 10" xfId="12296" xr:uid="{3D0A1EE5-7525-43CD-9E21-8493272C756D}"/>
    <cellStyle name="Normální 2 92 10 11" xfId="7709" xr:uid="{E9763CF0-8207-49DF-8C2A-167C4BCD2F8D}"/>
    <cellStyle name="Normální 2 92 10 2" xfId="4729" xr:uid="{00000000-0005-0000-0000-00004A130000}"/>
    <cellStyle name="Normální 2 92 10 2 2" xfId="5803" xr:uid="{00000000-0005-0000-0000-00004B130000}"/>
    <cellStyle name="Normální 2 92 10 2 2 2" xfId="11624" xr:uid="{FB2FAE10-9B6E-4DDD-B1B0-9412F3F38E19}"/>
    <cellStyle name="Normální 2 92 10 2 2 2 2" xfId="14116" xr:uid="{E2373C29-7679-4543-9AEC-3B95564365F4}"/>
    <cellStyle name="Normální 2 92 10 2 2 3" xfId="12993" xr:uid="{C662B1A3-B520-4EA9-B795-65CCE220DA4B}"/>
    <cellStyle name="Normální 2 92 10 2 2 4" xfId="10093" xr:uid="{7ACD3D42-BDFA-426F-96FD-E5E8744C79A3}"/>
    <cellStyle name="Normální 2 92 10 2 3" xfId="6455" xr:uid="{00000000-0005-0000-0000-00004C130000}"/>
    <cellStyle name="Normální 2 92 10 2 3 2" xfId="11871" xr:uid="{FBFA4CB1-A5CC-4B35-BA36-2B4F28036390}"/>
    <cellStyle name="Normální 2 92 10 2 3 2 2" xfId="14363" xr:uid="{D55AB92A-3A8A-4312-8335-55CC2AB4C842}"/>
    <cellStyle name="Normální 2 92 10 2 3 3" xfId="13240" xr:uid="{6A977D5C-1198-4D69-A75F-6F73D54AF72B}"/>
    <cellStyle name="Normální 2 92 10 2 3 4" xfId="10740" xr:uid="{E2CB226E-A1F0-4356-9EF0-2C5B0CF72920}"/>
    <cellStyle name="Normální 2 92 10 2 4" xfId="7107" xr:uid="{00000000-0005-0000-0000-00004D130000}"/>
    <cellStyle name="Normální 2 92 10 2 4 2" xfId="12168" xr:uid="{C3F6BA61-92E6-4D5C-95AF-B5B0A33164D2}"/>
    <cellStyle name="Normální 2 92 10 2 4 2 2" xfId="14660" xr:uid="{FA09DF5C-307F-4686-90E4-F982542F9D78}"/>
    <cellStyle name="Normální 2 92 10 2 4 3" xfId="13537" xr:uid="{4B690377-3CD2-4A4A-9943-B79D6E2EE58B}"/>
    <cellStyle name="Normální 2 92 10 2 4 4" xfId="11045" xr:uid="{6E6CC696-1CBC-44E8-AF9F-06A075B4486B}"/>
    <cellStyle name="Normální 2 92 10 2 5" xfId="11297" xr:uid="{CBE4949B-9F19-4CFB-9727-DA1C7BFFAE45}"/>
    <cellStyle name="Normální 2 92 10 2 5 2" xfId="13789" xr:uid="{E1BFF077-0286-4D52-91FB-B48C68018D16}"/>
    <cellStyle name="Normální 2 92 10 2 6" xfId="8131" xr:uid="{88DB350C-2C7F-4353-AA10-BA874B566027}"/>
    <cellStyle name="Normální 2 92 10 2 6 2" xfId="12666" xr:uid="{A754C213-9DB1-4F1E-8872-C2B447523353}"/>
    <cellStyle name="Normální 2 92 10 2 7" xfId="12426" xr:uid="{E748E2F6-FA5A-4728-A7BF-465BE3093C87}"/>
    <cellStyle name="Normální 2 92 10 2 8" xfId="7839" xr:uid="{33100F7D-4283-4852-B45F-A0668F08C41F}"/>
    <cellStyle name="Normální 2 92 10 3" xfId="4820" xr:uid="{00000000-0005-0000-0000-00004E130000}"/>
    <cellStyle name="Normální 2 92 10 3 2" xfId="5889" xr:uid="{00000000-0005-0000-0000-00004F130000}"/>
    <cellStyle name="Normální 2 92 10 3 2 2" xfId="11710" xr:uid="{51E2A934-1DC1-4A86-983E-746ECCAF08B8}"/>
    <cellStyle name="Normální 2 92 10 3 2 2 2" xfId="14202" xr:uid="{E04F6508-86B0-480D-BD6D-083F08D7C456}"/>
    <cellStyle name="Normální 2 92 10 3 2 3" xfId="13079" xr:uid="{EC7BAB37-FD42-440C-A807-C35564687C92}"/>
    <cellStyle name="Normální 2 92 10 3 2 4" xfId="10179" xr:uid="{49A7BADD-D1C9-44E7-87CB-145BA0D5C733}"/>
    <cellStyle name="Normální 2 92 10 3 3" xfId="6541" xr:uid="{00000000-0005-0000-0000-000050130000}"/>
    <cellStyle name="Normální 2 92 10 3 3 2" xfId="11957" xr:uid="{148B2922-6D0B-439E-910F-4F5A715141BE}"/>
    <cellStyle name="Normální 2 92 10 3 3 2 2" xfId="14449" xr:uid="{F75C4581-0C86-4F2C-8762-D3B6E0613A3E}"/>
    <cellStyle name="Normální 2 92 10 3 3 3" xfId="13326" xr:uid="{1FD3E03E-B616-4E8E-807F-26F2E05ED6DC}"/>
    <cellStyle name="Normální 2 92 10 3 3 4" xfId="10831" xr:uid="{0B8E2341-7852-4040-8009-C3E9919405EE}"/>
    <cellStyle name="Normální 2 92 10 3 4" xfId="7193" xr:uid="{00000000-0005-0000-0000-000051130000}"/>
    <cellStyle name="Normální 2 92 10 3 4 2" xfId="13870" xr:uid="{289ABDE8-F442-4D89-B340-2BA5C0E9F9C0}"/>
    <cellStyle name="Normální 2 92 10 3 4 3" xfId="11378" xr:uid="{3DD14056-30AC-48F3-9465-CD992597E9D4}"/>
    <cellStyle name="Normální 2 92 10 3 5" xfId="12747" xr:uid="{4D0170AE-2694-47D2-808A-5DF546ECECF7}"/>
    <cellStyle name="Normální 2 92 10 3 6" xfId="8212" xr:uid="{0E565E43-C637-45D7-992C-849ECD0597FF}"/>
    <cellStyle name="Normální 2 92 10 4" xfId="5621" xr:uid="{00000000-0005-0000-0000-000052130000}"/>
    <cellStyle name="Normální 2 92 10 4 2" xfId="6278" xr:uid="{00000000-0005-0000-0000-000053130000}"/>
    <cellStyle name="Normální 2 92 10 4 2 2" xfId="13953" xr:uid="{2FFC6D06-9552-4F62-828D-13B4FF3675DE}"/>
    <cellStyle name="Normální 2 92 10 4 2 3" xfId="11461" xr:uid="{9D790464-EB2A-4E6D-BB91-45096FEE4831}"/>
    <cellStyle name="Normální 2 92 10 4 3" xfId="6930" xr:uid="{00000000-0005-0000-0000-000054130000}"/>
    <cellStyle name="Normální 2 92 10 4 3 2" xfId="12830" xr:uid="{C43948E2-3B59-4EFD-9A3D-FB8DE21E2683}"/>
    <cellStyle name="Normální 2 92 10 4 4" xfId="7582" xr:uid="{00000000-0005-0000-0000-000055130000}"/>
    <cellStyle name="Normální 2 92 10 4 5" xfId="8295" xr:uid="{85A31151-441A-49E4-B8FE-87359B6335B0}"/>
    <cellStyle name="Normální 2 92 10 5" xfId="5713" xr:uid="{00000000-0005-0000-0000-000056130000}"/>
    <cellStyle name="Normální 2 92 10 5 2" xfId="11543" xr:uid="{4B209010-C9D9-4DBD-994C-20A6F06495F0}"/>
    <cellStyle name="Normální 2 92 10 5 2 2" xfId="14035" xr:uid="{AA73FDB4-B06C-4276-94BF-60C2A3F997FE}"/>
    <cellStyle name="Normální 2 92 10 5 3" xfId="12912" xr:uid="{0183B0F9-50FF-45DF-A278-FF5C5808F349}"/>
    <cellStyle name="Normální 2 92 10 5 4" xfId="8978" xr:uid="{044EFE07-ED04-4221-8E49-C0A48F5C7F78}"/>
    <cellStyle name="Normální 2 92 10 6" xfId="6369" xr:uid="{00000000-0005-0000-0000-000057130000}"/>
    <cellStyle name="Normální 2 92 10 6 2" xfId="11792" xr:uid="{8EE94CF2-D484-4F76-9A57-3C6820B80A8A}"/>
    <cellStyle name="Normální 2 92 10 6 2 2" xfId="14284" xr:uid="{3724166E-A8CC-485C-9B6E-65BF189ED479}"/>
    <cellStyle name="Normální 2 92 10 6 3" xfId="13161" xr:uid="{31EC966E-73B2-4DC4-8322-7B69C5398530}"/>
    <cellStyle name="Normální 2 92 10 6 4" xfId="10498" xr:uid="{07BB2535-7E1E-4256-B6C1-B5D07100DA4F}"/>
    <cellStyle name="Normální 2 92 10 7" xfId="7021" xr:uid="{00000000-0005-0000-0000-000058130000}"/>
    <cellStyle name="Normální 2 92 10 7 2" xfId="12038" xr:uid="{B3C4747F-59A4-4CCD-8BBD-0C3771848B01}"/>
    <cellStyle name="Normální 2 92 10 7 2 2" xfId="14530" xr:uid="{8B048CC8-93A1-485D-B971-CB71734889E9}"/>
    <cellStyle name="Normální 2 92 10 7 3" xfId="13407" xr:uid="{E15131E4-7A3A-49AD-A703-E1D0D7DF094C}"/>
    <cellStyle name="Normální 2 92 10 7 4" xfId="10914" xr:uid="{809B8C3A-5DF3-405C-A5D5-2D85506790D5}"/>
    <cellStyle name="Normální 2 92 10 8" xfId="11167" xr:uid="{2AEE90EA-A897-41B0-9FF9-D875F143ECE5}"/>
    <cellStyle name="Normální 2 92 10 8 2" xfId="13659" xr:uid="{DC6BE6DC-71C4-46D5-B5BE-D200E2E2619D}"/>
    <cellStyle name="Normální 2 92 10 9" xfId="7977" xr:uid="{0E283508-421F-4486-B4AF-0741606A674E}"/>
    <cellStyle name="Normální 2 92 10 9 2" xfId="12536" xr:uid="{64B72AAF-2F79-4FA5-ABA1-F2B24F6DE1AB}"/>
    <cellStyle name="normální 2 92 11" xfId="2264" xr:uid="{00000000-0005-0000-0000-000059130000}"/>
    <cellStyle name="normální 2 92 11 2" xfId="4439" xr:uid="{00000000-0005-0000-0000-00005A130000}"/>
    <cellStyle name="normální 2 92 12" xfId="2265" xr:uid="{00000000-0005-0000-0000-00005B130000}"/>
    <cellStyle name="normální 2 92 12 2" xfId="4441" xr:uid="{00000000-0005-0000-0000-00005C130000}"/>
    <cellStyle name="normální 2 92 12 2 2" xfId="9568" xr:uid="{DC1DF8B3-3377-4243-A4FF-69804FA9A4C0}"/>
    <cellStyle name="normální 2 92 12 3" xfId="4440" xr:uid="{00000000-0005-0000-0000-00005D130000}"/>
    <cellStyle name="normální 2 92 12 4" xfId="10290" xr:uid="{FED38CE6-3C0F-419E-9C3C-0A1B9AF2B1D9}"/>
    <cellStyle name="normální 2 92 13" xfId="2266" xr:uid="{00000000-0005-0000-0000-00005E130000}"/>
    <cellStyle name="normální 2 92 13 2" xfId="4442" xr:uid="{00000000-0005-0000-0000-00005F130000}"/>
    <cellStyle name="normální 2 92 13 2 2" xfId="9570" xr:uid="{C2D1BE19-4619-4949-96DD-6F5375C1C41E}"/>
    <cellStyle name="normální 2 92 13 3" xfId="9569" xr:uid="{414DCCAA-4690-4025-BE41-E5F9BDF9BED6}"/>
    <cellStyle name="normální 2 92 13 4" xfId="10289" xr:uid="{D5B46B3A-16A6-4B71-B9B7-3D9C0C8A9F47}"/>
    <cellStyle name="normální 2 92 14" xfId="2267" xr:uid="{00000000-0005-0000-0000-000060130000}"/>
    <cellStyle name="normální 2 92 14 2" xfId="4443" xr:uid="{00000000-0005-0000-0000-000061130000}"/>
    <cellStyle name="normální 2 92 14 2 2" xfId="9572" xr:uid="{74D47FF8-AA40-4C39-BC6A-93F97E6E1F81}"/>
    <cellStyle name="normální 2 92 14 3" xfId="9571" xr:uid="{972E7F14-AA89-49B2-990E-8960C53D7FD0}"/>
    <cellStyle name="normální 2 92 14 4" xfId="10288" xr:uid="{B720A252-DFD5-4D43-B195-94AA075CC658}"/>
    <cellStyle name="normální 2 92 15" xfId="4444" xr:uid="{00000000-0005-0000-0000-000062130000}"/>
    <cellStyle name="Normální 2 92 15 2" xfId="4977" xr:uid="{00000000-0005-0000-0000-000063130000}"/>
    <cellStyle name="Normální 2 92 15 2 2" xfId="5925" xr:uid="{00000000-0005-0000-0000-000064130000}"/>
    <cellStyle name="Normální 2 92 15 2 3" xfId="6577" xr:uid="{00000000-0005-0000-0000-000065130000}"/>
    <cellStyle name="Normální 2 92 15 2 4" xfId="7229" xr:uid="{00000000-0005-0000-0000-000066130000}"/>
    <cellStyle name="normální 2 92 15 2 5" xfId="9573" xr:uid="{9AA77644-5D97-44AD-A725-492FCF63FF61}"/>
    <cellStyle name="normální 2 92 16" xfId="4445" xr:uid="{00000000-0005-0000-0000-000067130000}"/>
    <cellStyle name="Normální 2 92 16 2" xfId="4974" xr:uid="{00000000-0005-0000-0000-000068130000}"/>
    <cellStyle name="Normální 2 92 16 2 2" xfId="5922" xr:uid="{00000000-0005-0000-0000-000069130000}"/>
    <cellStyle name="Normální 2 92 16 2 3" xfId="6574" xr:uid="{00000000-0005-0000-0000-00006A130000}"/>
    <cellStyle name="Normální 2 92 16 2 4" xfId="7226" xr:uid="{00000000-0005-0000-0000-00006B130000}"/>
    <cellStyle name="normální 2 92 16 2 5" xfId="9574" xr:uid="{C8872E7F-11C8-4259-B463-EA44BB5614E6}"/>
    <cellStyle name="normální 2 92 17" xfId="4446" xr:uid="{00000000-0005-0000-0000-00006C130000}"/>
    <cellStyle name="Normální 2 92 17 2" xfId="4975" xr:uid="{00000000-0005-0000-0000-00006D130000}"/>
    <cellStyle name="Normální 2 92 17 2 2" xfId="5923" xr:uid="{00000000-0005-0000-0000-00006E130000}"/>
    <cellStyle name="Normální 2 92 17 2 3" xfId="6575" xr:uid="{00000000-0005-0000-0000-00006F130000}"/>
    <cellStyle name="Normální 2 92 17 2 4" xfId="7227" xr:uid="{00000000-0005-0000-0000-000070130000}"/>
    <cellStyle name="normální 2 92 17 2 5" xfId="9575" xr:uid="{3DAEB2F4-9DF2-4159-93C9-C60B06F3B10B}"/>
    <cellStyle name="normální 2 92 17 3" xfId="10287" xr:uid="{556BB0B9-CD4A-4E6B-AB28-07D7B0F97831}"/>
    <cellStyle name="normální 2 92 18" xfId="4447" xr:uid="{00000000-0005-0000-0000-000071130000}"/>
    <cellStyle name="normální 2 92 18 2" xfId="9576" xr:uid="{13C5E765-BD25-4DCE-866B-934C3CA5B07F}"/>
    <cellStyle name="normální 2 92 18 3" xfId="10286" xr:uid="{54FAA50F-FD59-44D5-B41F-791245CF44DF}"/>
    <cellStyle name="normální 2 92 19" xfId="4717" xr:uid="{00000000-0005-0000-0000-000072130000}"/>
    <cellStyle name="normální 2 92 19 2" xfId="10082" xr:uid="{E29449D2-7D61-4EDC-9D12-0533C466BB21}"/>
    <cellStyle name="normální 2 92 19 3" xfId="10728" xr:uid="{FBDA2826-7B42-45D8-9D73-E42688F27176}"/>
    <cellStyle name="normální 2 92 2" xfId="2268" xr:uid="{00000000-0005-0000-0000-000073130000}"/>
    <cellStyle name="normální 2 92 2 2" xfId="2269" xr:uid="{00000000-0005-0000-0000-000074130000}"/>
    <cellStyle name="normální 2 92 2 2 2" xfId="2270" xr:uid="{00000000-0005-0000-0000-000075130000}"/>
    <cellStyle name="normální 2 92 2 2 2 2" xfId="9577" xr:uid="{4360CAEB-660F-4B11-9211-88D5D95A1E75}"/>
    <cellStyle name="normální 2 92 2 2 3" xfId="8979" xr:uid="{092A5C25-26EE-4ABE-8205-CA86D138D39E}"/>
    <cellStyle name="normální 2 92 2 3" xfId="2271" xr:uid="{00000000-0005-0000-0000-000076130000}"/>
    <cellStyle name="normální 2 92 2 3 2" xfId="2272" xr:uid="{00000000-0005-0000-0000-000077130000}"/>
    <cellStyle name="normální 2 92 2 3 2 2" xfId="4450" xr:uid="{00000000-0005-0000-0000-000078130000}"/>
    <cellStyle name="normální 2 92 2 3 3" xfId="2273" xr:uid="{00000000-0005-0000-0000-000079130000}"/>
    <cellStyle name="normální 2 92 2 3 3 2" xfId="4451" xr:uid="{00000000-0005-0000-0000-00007A130000}"/>
    <cellStyle name="normální 2 92 2 3 3 2 2" xfId="9579" xr:uid="{FE66AF53-40D4-4BF2-86EB-FF448B344562}"/>
    <cellStyle name="normální 2 92 2 3 3 3" xfId="9578" xr:uid="{79122170-182D-4726-A212-5BCB73344505}"/>
    <cellStyle name="normální 2 92 2 3 3 4" xfId="10285" xr:uid="{8571C9BA-D946-4DFD-B6D0-67B99C55BD08}"/>
    <cellStyle name="normální 2 92 2 3 4" xfId="10500" xr:uid="{8D331812-F508-4E23-B18F-99A0E46321EF}"/>
    <cellStyle name="normální 2 92 2 4" xfId="2274" xr:uid="{00000000-0005-0000-0000-00007B130000}"/>
    <cellStyle name="normální 2 92 2 4 2" xfId="3996" xr:uid="{00000000-0005-0000-0000-00007C130000}"/>
    <cellStyle name="normální 2 92 20" xfId="4709" xr:uid="{00000000-0005-0000-0000-00007D130000}"/>
    <cellStyle name="normální 2 92 20 2" xfId="10074" xr:uid="{59603F85-04D5-41AC-9E6F-D4CD0EA93626}"/>
    <cellStyle name="normální 2 92 20 3" xfId="10720" xr:uid="{059D67A0-3BC0-4B45-BBE7-4FFE73BA70FE}"/>
    <cellStyle name="normální 2 92 21" xfId="4711" xr:uid="{00000000-0005-0000-0000-00007E130000}"/>
    <cellStyle name="normální 2 92 21 2" xfId="10076" xr:uid="{F942408F-442E-455F-BF9C-236E9405F413}"/>
    <cellStyle name="normální 2 92 21 3" xfId="10722" xr:uid="{5561C6F0-078A-43E1-A302-DDA81BD1733B}"/>
    <cellStyle name="normální 2 92 22" xfId="4708" xr:uid="{00000000-0005-0000-0000-00007F130000}"/>
    <cellStyle name="normální 2 92 22 2" xfId="10073" xr:uid="{52BE768F-D5B0-47C1-8F4D-2BDAC41E14FE}"/>
    <cellStyle name="normální 2 92 22 3" xfId="10719" xr:uid="{A06031F4-74E9-4F97-B08A-FA4E187AB3FC}"/>
    <cellStyle name="normální 2 92 23" xfId="4712" xr:uid="{00000000-0005-0000-0000-000080130000}"/>
    <cellStyle name="normální 2 92 23 2" xfId="10077" xr:uid="{6222E4C9-AAEB-4929-8736-3FE140604B93}"/>
    <cellStyle name="normální 2 92 23 3" xfId="10723" xr:uid="{29BC3734-0FD1-4108-85BD-5642CD085476}"/>
    <cellStyle name="normální 2 92 24" xfId="4707" xr:uid="{00000000-0005-0000-0000-000081130000}"/>
    <cellStyle name="normální 2 92 24 2" xfId="10072" xr:uid="{5555DDCA-8F4A-4BB7-8458-6062542729AA}"/>
    <cellStyle name="normální 2 92 24 3" xfId="10718" xr:uid="{5277A141-80B2-4FE6-AFEB-5B3526E07881}"/>
    <cellStyle name="normální 2 92 25" xfId="4713" xr:uid="{00000000-0005-0000-0000-000082130000}"/>
    <cellStyle name="normální 2 92 25 2" xfId="10078" xr:uid="{74DC5B08-3FE5-4B36-80E0-933663B9C1CC}"/>
    <cellStyle name="normální 2 92 25 3" xfId="10724" xr:uid="{425478C9-7F26-4F1B-A3C4-27D00EB2D3DC}"/>
    <cellStyle name="normální 2 92 26" xfId="4706" xr:uid="{00000000-0005-0000-0000-000083130000}"/>
    <cellStyle name="normální 2 92 26 2" xfId="10071" xr:uid="{252BEE68-E5A7-4AFE-968B-5B648AFFFCAF}"/>
    <cellStyle name="normální 2 92 26 3" xfId="10717" xr:uid="{89FCDAA0-4422-4F37-8DC5-7199CE94E8D6}"/>
    <cellStyle name="normální 2 92 27" xfId="4714" xr:uid="{00000000-0005-0000-0000-000084130000}"/>
    <cellStyle name="normální 2 92 27 2" xfId="10079" xr:uid="{BC5CB50A-C343-4242-94A0-0A34E7B8862A}"/>
    <cellStyle name="normální 2 92 27 3" xfId="10725" xr:uid="{C7CCA69A-CE39-4093-B6F4-3B8EF5E63098}"/>
    <cellStyle name="normální 2 92 28" xfId="4705" xr:uid="{00000000-0005-0000-0000-000085130000}"/>
    <cellStyle name="normální 2 92 28 2" xfId="10070" xr:uid="{0E12A8FA-FA7A-450F-84CF-F65F26F1C35C}"/>
    <cellStyle name="normální 2 92 28 3" xfId="10716" xr:uid="{1906486C-4FB8-402C-ACC9-742CB193E2C0}"/>
    <cellStyle name="normální 2 92 29" xfId="4715" xr:uid="{00000000-0005-0000-0000-000086130000}"/>
    <cellStyle name="normální 2 92 29 2" xfId="10080" xr:uid="{EAB4C703-8D17-4A62-BDC2-A63939841BF4}"/>
    <cellStyle name="normální 2 92 29 3" xfId="10726" xr:uid="{BA9574E9-7080-4C1E-A4A3-1C1E2D54FDB2}"/>
    <cellStyle name="Normální 2 92 3" xfId="2275" xr:uid="{00000000-0005-0000-0000-000087130000}"/>
    <cellStyle name="Normální 2 92 3 10" xfId="12297" xr:uid="{20ED8E23-6579-4FC3-B11E-3EC9659EBA6E}"/>
    <cellStyle name="Normální 2 92 3 11" xfId="7710" xr:uid="{331C0DF7-C2D5-4499-B683-78BD39C27C6E}"/>
    <cellStyle name="Normální 2 92 3 2" xfId="4730" xr:uid="{00000000-0005-0000-0000-000088130000}"/>
    <cellStyle name="Normální 2 92 3 2 2" xfId="5804" xr:uid="{00000000-0005-0000-0000-000089130000}"/>
    <cellStyle name="Normální 2 92 3 2 2 2" xfId="11625" xr:uid="{63EB37FE-DD2A-4A27-A7D6-72C3E2F468B4}"/>
    <cellStyle name="Normální 2 92 3 2 2 2 2" xfId="14117" xr:uid="{34D2DEC1-C5EC-4B67-8570-E8872CF0D265}"/>
    <cellStyle name="Normální 2 92 3 2 2 3" xfId="12994" xr:uid="{5215C133-70ED-4E10-B4BE-B305E36C8E5C}"/>
    <cellStyle name="Normální 2 92 3 2 2 4" xfId="10094" xr:uid="{139190AA-5937-453C-8A86-50917A29A926}"/>
    <cellStyle name="Normální 2 92 3 2 3" xfId="6456" xr:uid="{00000000-0005-0000-0000-00008A130000}"/>
    <cellStyle name="Normální 2 92 3 2 3 2" xfId="11872" xr:uid="{D4CAC684-FF79-4BE6-8230-8642D31FC8AB}"/>
    <cellStyle name="Normální 2 92 3 2 3 2 2" xfId="14364" xr:uid="{BDBEC8EF-81B8-44C6-A6C0-BF8E6D68FD43}"/>
    <cellStyle name="Normální 2 92 3 2 3 3" xfId="13241" xr:uid="{2635C0A5-6D3B-4B39-AA53-7CBEF3C25058}"/>
    <cellStyle name="Normální 2 92 3 2 3 4" xfId="10741" xr:uid="{1030B2AB-058F-49A2-9D25-E55C30562A0F}"/>
    <cellStyle name="Normální 2 92 3 2 4" xfId="7108" xr:uid="{00000000-0005-0000-0000-00008B130000}"/>
    <cellStyle name="Normální 2 92 3 2 4 2" xfId="12169" xr:uid="{353C604B-1ABA-48A7-94CC-C221F38E2491}"/>
    <cellStyle name="Normální 2 92 3 2 4 2 2" xfId="14661" xr:uid="{184F0282-0782-4BBE-B37F-A7710860119F}"/>
    <cellStyle name="Normální 2 92 3 2 4 3" xfId="13538" xr:uid="{BD3572F4-ECD5-4D4D-B01F-547F25AE65CD}"/>
    <cellStyle name="Normální 2 92 3 2 4 4" xfId="11046" xr:uid="{9F4C9733-6AE6-41B7-84D2-8058D8A08DF9}"/>
    <cellStyle name="Normální 2 92 3 2 5" xfId="11298" xr:uid="{85933327-2B61-41FC-BB03-D4B19EE5DE35}"/>
    <cellStyle name="Normální 2 92 3 2 5 2" xfId="13790" xr:uid="{2838908C-B043-4382-96E5-D8AD50E96373}"/>
    <cellStyle name="Normální 2 92 3 2 6" xfId="8132" xr:uid="{A283D1BC-5C5A-41DB-991D-9170CE3CF3F1}"/>
    <cellStyle name="Normální 2 92 3 2 6 2" xfId="12667" xr:uid="{14FD697C-776F-4220-9653-0C0696FF071C}"/>
    <cellStyle name="Normální 2 92 3 2 7" xfId="12427" xr:uid="{4D3F84A4-F963-41DB-AFCB-39F80BAE1CB7}"/>
    <cellStyle name="Normální 2 92 3 2 8" xfId="7840" xr:uid="{79D6CF39-AC89-49CF-97EA-3AADE8DACA5A}"/>
    <cellStyle name="Normální 2 92 3 3" xfId="4821" xr:uid="{00000000-0005-0000-0000-00008C130000}"/>
    <cellStyle name="Normální 2 92 3 3 2" xfId="5890" xr:uid="{00000000-0005-0000-0000-00008D130000}"/>
    <cellStyle name="Normální 2 92 3 3 2 2" xfId="11711" xr:uid="{32C2779D-6957-4BEE-A44E-37EAA661BD2E}"/>
    <cellStyle name="Normální 2 92 3 3 2 2 2" xfId="14203" xr:uid="{5FA46D53-2505-4036-9CD2-793A1BEAD767}"/>
    <cellStyle name="Normální 2 92 3 3 2 3" xfId="13080" xr:uid="{A20C4574-C77F-48C7-A0C2-DDBD9362852C}"/>
    <cellStyle name="Normální 2 92 3 3 2 4" xfId="10180" xr:uid="{3E369FC6-D1C3-4292-A81D-CA6772F7A1FC}"/>
    <cellStyle name="Normální 2 92 3 3 3" xfId="6542" xr:uid="{00000000-0005-0000-0000-00008E130000}"/>
    <cellStyle name="Normální 2 92 3 3 3 2" xfId="11958" xr:uid="{22F783BA-1094-4310-BAA4-C02391A3AB3C}"/>
    <cellStyle name="Normální 2 92 3 3 3 2 2" xfId="14450" xr:uid="{B2746730-AC18-4201-B34B-26CAF731D7D7}"/>
    <cellStyle name="Normální 2 92 3 3 3 3" xfId="13327" xr:uid="{67CC9963-76D1-47FD-B32B-4B85AC78ABD9}"/>
    <cellStyle name="Normální 2 92 3 3 3 4" xfId="10832" xr:uid="{93A3C8E0-37C2-4273-92C0-FC483383C2EA}"/>
    <cellStyle name="Normální 2 92 3 3 4" xfId="7194" xr:uid="{00000000-0005-0000-0000-00008F130000}"/>
    <cellStyle name="Normální 2 92 3 3 4 2" xfId="13871" xr:uid="{09F3FCC6-D899-4ABB-A095-D970AACACF99}"/>
    <cellStyle name="Normální 2 92 3 3 4 3" xfId="11379" xr:uid="{20FBFDBF-76E4-4EC8-975B-9DB8BEF9003F}"/>
    <cellStyle name="Normální 2 92 3 3 5" xfId="12748" xr:uid="{737C19F6-43D5-4CBB-A5CC-92AA5BDE5CDE}"/>
    <cellStyle name="Normální 2 92 3 3 6" xfId="8213" xr:uid="{BF086804-88AB-49B3-BB63-5854B8B47112}"/>
    <cellStyle name="Normální 2 92 3 4" xfId="5622" xr:uid="{00000000-0005-0000-0000-000090130000}"/>
    <cellStyle name="Normální 2 92 3 4 2" xfId="6279" xr:uid="{00000000-0005-0000-0000-000091130000}"/>
    <cellStyle name="Normální 2 92 3 4 2 2" xfId="13954" xr:uid="{6239818A-F4C4-4099-BD4E-2FCB5700CF69}"/>
    <cellStyle name="Normální 2 92 3 4 2 3" xfId="11462" xr:uid="{6BE735A1-E749-4768-B821-E0E47ACD2F58}"/>
    <cellStyle name="Normální 2 92 3 4 3" xfId="6931" xr:uid="{00000000-0005-0000-0000-000092130000}"/>
    <cellStyle name="Normální 2 92 3 4 3 2" xfId="12831" xr:uid="{97255A1A-97F0-4DB8-BB1D-077DCC9C3BC7}"/>
    <cellStyle name="Normální 2 92 3 4 4" xfId="7583" xr:uid="{00000000-0005-0000-0000-000093130000}"/>
    <cellStyle name="Normální 2 92 3 4 5" xfId="8296" xr:uid="{38E3A777-FB19-416D-A834-0171C65B6C35}"/>
    <cellStyle name="Normální 2 92 3 5" xfId="5714" xr:uid="{00000000-0005-0000-0000-000094130000}"/>
    <cellStyle name="Normální 2 92 3 5 2" xfId="11544" xr:uid="{A1A717B4-BE1D-40BB-8E97-D99C926AE0A4}"/>
    <cellStyle name="Normální 2 92 3 5 2 2" xfId="14036" xr:uid="{87AC49FF-072F-4B30-867A-4CE29670E09E}"/>
    <cellStyle name="Normální 2 92 3 5 3" xfId="12913" xr:uid="{A8095FE0-CA08-4A45-8675-1D2BAF7BD7D8}"/>
    <cellStyle name="Normální 2 92 3 5 4" xfId="8980" xr:uid="{95348835-37E7-4FE2-A7D4-FE9C55AB36B7}"/>
    <cellStyle name="Normální 2 92 3 6" xfId="6370" xr:uid="{00000000-0005-0000-0000-000095130000}"/>
    <cellStyle name="Normální 2 92 3 6 2" xfId="11793" xr:uid="{A8E3CE83-7718-4215-8163-8EB2E1B5DCB4}"/>
    <cellStyle name="Normální 2 92 3 6 2 2" xfId="14285" xr:uid="{73E655A3-89E3-4991-A732-64EFD23FA164}"/>
    <cellStyle name="Normální 2 92 3 6 3" xfId="13162" xr:uid="{55635E71-7C9B-4903-BB32-A9FFFCD30550}"/>
    <cellStyle name="Normální 2 92 3 6 4" xfId="10501" xr:uid="{049A9EE1-B9AD-4012-ACA0-77156D827A74}"/>
    <cellStyle name="Normální 2 92 3 7" xfId="7022" xr:uid="{00000000-0005-0000-0000-000096130000}"/>
    <cellStyle name="Normální 2 92 3 7 2" xfId="12039" xr:uid="{0EA13018-40EB-4365-ADDB-8769ACADBB9F}"/>
    <cellStyle name="Normální 2 92 3 7 2 2" xfId="14531" xr:uid="{9F92EC6D-442F-439F-B461-09AF4507C260}"/>
    <cellStyle name="Normální 2 92 3 7 3" xfId="13408" xr:uid="{BE10CEF2-1141-45CD-B628-51DF9FEA8A1F}"/>
    <cellStyle name="Normální 2 92 3 7 4" xfId="10915" xr:uid="{DE209552-3DA9-48AF-B99E-67FEE97084C8}"/>
    <cellStyle name="Normální 2 92 3 8" xfId="11168" xr:uid="{54ECD0D7-BB61-4B9B-9910-667E0730E9F0}"/>
    <cellStyle name="Normální 2 92 3 8 2" xfId="13660" xr:uid="{CA3C14FF-E3C0-410D-A156-1E6B20A852B5}"/>
    <cellStyle name="Normální 2 92 3 9" xfId="7978" xr:uid="{AAB2F0EB-2534-4994-ADBD-E71B2954F6E8}"/>
    <cellStyle name="Normální 2 92 3 9 2" xfId="12537" xr:uid="{A6E51FDF-08AD-4921-9856-1F7CE7EB2E8A}"/>
    <cellStyle name="normální 2 92 30" xfId="4704" xr:uid="{00000000-0005-0000-0000-000097130000}"/>
    <cellStyle name="normální 2 92 30 2" xfId="10069" xr:uid="{F3379E38-D684-4FC2-87A2-CB78A72EACC5}"/>
    <cellStyle name="normální 2 92 30 3" xfId="10715" xr:uid="{7C4C23B9-C8EF-4B62-83A3-07B7775DFBED}"/>
    <cellStyle name="normální 2 92 31" xfId="4716" xr:uid="{00000000-0005-0000-0000-000098130000}"/>
    <cellStyle name="normální 2 92 31 2" xfId="10081" xr:uid="{F8A71898-EC8C-4F1E-9CF7-C560AED47BED}"/>
    <cellStyle name="normální 2 92 31 3" xfId="10727" xr:uid="{770991DB-7076-46AC-9A30-8D3D60CC6EAA}"/>
    <cellStyle name="normální 2 92 32" xfId="4703" xr:uid="{00000000-0005-0000-0000-000099130000}"/>
    <cellStyle name="normální 2 92 32 2" xfId="10068" xr:uid="{6C29DE4F-A0A1-414E-9AEA-F00B7B1E62A0}"/>
    <cellStyle name="normální 2 92 32 3" xfId="10714" xr:uid="{576F22B7-50BB-4F5F-B68E-287196F34AF2}"/>
    <cellStyle name="normální 2 92 33" xfId="4718" xr:uid="{00000000-0005-0000-0000-00009A130000}"/>
    <cellStyle name="normální 2 92 33 2" xfId="10083" xr:uid="{32E801DA-5E0F-4307-A613-BABCAC453AEE}"/>
    <cellStyle name="normální 2 92 33 3" xfId="10729" xr:uid="{0B5CB429-E486-40A2-BB59-DD49D13D04BA}"/>
    <cellStyle name="normální 2 92 34" xfId="4702" xr:uid="{00000000-0005-0000-0000-00009B130000}"/>
    <cellStyle name="normální 2 92 34 2" xfId="10713" xr:uid="{85604FD5-AA3E-405B-96BA-C6CAC8311E1F}"/>
    <cellStyle name="normální 2 92 35" xfId="4719" xr:uid="{00000000-0005-0000-0000-00009C130000}"/>
    <cellStyle name="normální 2 92 35 2" xfId="10730" xr:uid="{63215A5B-ED8F-4D75-A8C7-F03D67C1B758}"/>
    <cellStyle name="normální 2 92 36" xfId="4819" xr:uid="{00000000-0005-0000-0000-00009D130000}"/>
    <cellStyle name="normální 2 92 36 2" xfId="10830" xr:uid="{9D2FE493-DCAB-4115-829C-043D8BA21D72}"/>
    <cellStyle name="normální 2 92 37" xfId="4817" xr:uid="{00000000-0005-0000-0000-00009E130000}"/>
    <cellStyle name="normální 2 92 37 2" xfId="10828" xr:uid="{09A67115-480D-4228-87B4-0BA84E8DE357}"/>
    <cellStyle name="normální 2 92 38" xfId="4818" xr:uid="{00000000-0005-0000-0000-00009F130000}"/>
    <cellStyle name="normální 2 92 38 2" xfId="10829" xr:uid="{6C511473-C4DE-4AC7-A478-77524907D3E9}"/>
    <cellStyle name="normální 2 92 39" xfId="4438" xr:uid="{00000000-0005-0000-0000-0000A0130000}"/>
    <cellStyle name="Normální 2 92 4" xfId="2276" xr:uid="{00000000-0005-0000-0000-0000A1130000}"/>
    <cellStyle name="Normální 2 92 4 10" xfId="12298" xr:uid="{C28FF507-E1EB-46EC-88C5-6B7D1E4C29C0}"/>
    <cellStyle name="Normální 2 92 4 11" xfId="7711" xr:uid="{AB8BD4C5-FFAC-4120-BB26-D29777771EB3}"/>
    <cellStyle name="Normální 2 92 4 2" xfId="4731" xr:uid="{00000000-0005-0000-0000-0000A2130000}"/>
    <cellStyle name="Normální 2 92 4 2 2" xfId="5805" xr:uid="{00000000-0005-0000-0000-0000A3130000}"/>
    <cellStyle name="Normální 2 92 4 2 2 2" xfId="11626" xr:uid="{7817AA91-A855-4F57-BB2C-FC23C7DE1A02}"/>
    <cellStyle name="Normální 2 92 4 2 2 2 2" xfId="14118" xr:uid="{E064CD37-558A-48AB-B5D7-24B04BBD8263}"/>
    <cellStyle name="Normální 2 92 4 2 2 3" xfId="12995" xr:uid="{FBD699FF-B74D-4C69-9ED6-00B24984DB92}"/>
    <cellStyle name="Normální 2 92 4 2 2 4" xfId="10095" xr:uid="{26371815-1819-471B-B02E-A630C04A96AD}"/>
    <cellStyle name="Normální 2 92 4 2 3" xfId="6457" xr:uid="{00000000-0005-0000-0000-0000A4130000}"/>
    <cellStyle name="Normální 2 92 4 2 3 2" xfId="11873" xr:uid="{EF777D1E-A0B7-42C1-B635-E96185CE39D5}"/>
    <cellStyle name="Normální 2 92 4 2 3 2 2" xfId="14365" xr:uid="{85EA788A-1595-4E1E-9E8A-0852F51F4B14}"/>
    <cellStyle name="Normální 2 92 4 2 3 3" xfId="13242" xr:uid="{3ED613D4-E6E4-4F69-9F90-76A7D835EFB8}"/>
    <cellStyle name="Normální 2 92 4 2 3 4" xfId="10742" xr:uid="{4AF6C324-845B-49BC-818C-CEE6F176D34D}"/>
    <cellStyle name="Normální 2 92 4 2 4" xfId="7109" xr:uid="{00000000-0005-0000-0000-0000A5130000}"/>
    <cellStyle name="Normální 2 92 4 2 4 2" xfId="12170" xr:uid="{235F8DA1-DCE3-4CFD-AA2C-7C39DA635DFE}"/>
    <cellStyle name="Normální 2 92 4 2 4 2 2" xfId="14662" xr:uid="{BD19164D-8C46-4544-BE9D-C55418D2CAA2}"/>
    <cellStyle name="Normální 2 92 4 2 4 3" xfId="13539" xr:uid="{0AA6B172-9CC6-4B4B-ABFC-46C4035948FB}"/>
    <cellStyle name="Normální 2 92 4 2 4 4" xfId="11047" xr:uid="{F5E1514A-5E93-4C16-96DF-9CF7DFF2FFE7}"/>
    <cellStyle name="Normální 2 92 4 2 5" xfId="11299" xr:uid="{9B377B78-F5C3-4379-9307-C5F86E11AB47}"/>
    <cellStyle name="Normální 2 92 4 2 5 2" xfId="13791" xr:uid="{EEAF6C30-D381-4DDB-A9C6-9FA0FAB27DC5}"/>
    <cellStyle name="Normální 2 92 4 2 6" xfId="8133" xr:uid="{17E93DA8-F29A-4430-8B61-A50D741E2864}"/>
    <cellStyle name="Normální 2 92 4 2 6 2" xfId="12668" xr:uid="{5B252A3D-82E9-44F6-A2D1-FB59A51192C4}"/>
    <cellStyle name="Normální 2 92 4 2 7" xfId="12428" xr:uid="{524B5F72-2FCB-457B-8223-8F68E362F7AF}"/>
    <cellStyle name="Normální 2 92 4 2 8" xfId="7841" xr:uid="{43918261-1DDD-4A55-84FD-6059E2E6398B}"/>
    <cellStyle name="Normální 2 92 4 3" xfId="4822" xr:uid="{00000000-0005-0000-0000-0000A6130000}"/>
    <cellStyle name="Normální 2 92 4 3 2" xfId="5891" xr:uid="{00000000-0005-0000-0000-0000A7130000}"/>
    <cellStyle name="Normální 2 92 4 3 2 2" xfId="11712" xr:uid="{DBB6C2D4-871F-4DAD-A733-30999D53008E}"/>
    <cellStyle name="Normální 2 92 4 3 2 2 2" xfId="14204" xr:uid="{DD8AE6B4-9743-4B17-AD3D-385EBE85CCFA}"/>
    <cellStyle name="Normální 2 92 4 3 2 3" xfId="13081" xr:uid="{2A0E5420-CE47-4F52-B7C3-B78741F5C698}"/>
    <cellStyle name="Normální 2 92 4 3 2 4" xfId="10181" xr:uid="{5E80B4F1-EA0E-4818-AAE2-BA8B3C91BC84}"/>
    <cellStyle name="Normální 2 92 4 3 3" xfId="6543" xr:uid="{00000000-0005-0000-0000-0000A8130000}"/>
    <cellStyle name="Normální 2 92 4 3 3 2" xfId="11959" xr:uid="{81919A7C-8204-4563-BFAB-1AE70079544C}"/>
    <cellStyle name="Normální 2 92 4 3 3 2 2" xfId="14451" xr:uid="{D5291938-DAF7-4303-8240-9930036CD630}"/>
    <cellStyle name="Normální 2 92 4 3 3 3" xfId="13328" xr:uid="{D4E3DAD4-683C-4002-843A-0845318F814F}"/>
    <cellStyle name="Normální 2 92 4 3 3 4" xfId="10833" xr:uid="{DD810810-592A-4E5D-900D-02520E0D8684}"/>
    <cellStyle name="Normální 2 92 4 3 4" xfId="7195" xr:uid="{00000000-0005-0000-0000-0000A9130000}"/>
    <cellStyle name="Normální 2 92 4 3 4 2" xfId="13872" xr:uid="{E73975FD-3A68-4F0F-B9BC-F967D6F1029D}"/>
    <cellStyle name="Normální 2 92 4 3 4 3" xfId="11380" xr:uid="{313A7834-0AA6-4FF6-81B6-79764D4D37CE}"/>
    <cellStyle name="Normální 2 92 4 3 5" xfId="12749" xr:uid="{934F8C4A-F97A-4FAD-881B-72C4BC2EECB4}"/>
    <cellStyle name="Normální 2 92 4 3 6" xfId="8214" xr:uid="{4EF5285B-37AF-4A9A-8BB4-68DB051CA996}"/>
    <cellStyle name="Normální 2 92 4 4" xfId="5623" xr:uid="{00000000-0005-0000-0000-0000AA130000}"/>
    <cellStyle name="Normální 2 92 4 4 2" xfId="6280" xr:uid="{00000000-0005-0000-0000-0000AB130000}"/>
    <cellStyle name="Normální 2 92 4 4 2 2" xfId="13955" xr:uid="{E2A18022-4FAA-4C47-AE8D-8FA1D308E446}"/>
    <cellStyle name="Normální 2 92 4 4 2 3" xfId="11463" xr:uid="{F1DADBFA-241C-48F7-9CF9-1EAC100F0D07}"/>
    <cellStyle name="Normální 2 92 4 4 3" xfId="6932" xr:uid="{00000000-0005-0000-0000-0000AC130000}"/>
    <cellStyle name="Normální 2 92 4 4 3 2" xfId="12832" xr:uid="{BE12F474-3ADD-44BC-83D3-63E962282321}"/>
    <cellStyle name="Normální 2 92 4 4 4" xfId="7584" xr:uid="{00000000-0005-0000-0000-0000AD130000}"/>
    <cellStyle name="Normální 2 92 4 4 5" xfId="8297" xr:uid="{97B261C0-C2AC-4888-A401-DB8864F7511D}"/>
    <cellStyle name="Normální 2 92 4 5" xfId="5715" xr:uid="{00000000-0005-0000-0000-0000AE130000}"/>
    <cellStyle name="Normální 2 92 4 5 2" xfId="11545" xr:uid="{37B81FBE-0C74-4CDB-8C6B-26AC91B4E21F}"/>
    <cellStyle name="Normální 2 92 4 5 2 2" xfId="14037" xr:uid="{FA2CAD2F-526B-4318-86BE-E2F520132523}"/>
    <cellStyle name="Normální 2 92 4 5 3" xfId="12914" xr:uid="{540B5947-2EB3-4F15-8A51-31A5761D911D}"/>
    <cellStyle name="Normální 2 92 4 5 4" xfId="8981" xr:uid="{C6E9C450-CF9A-4A17-BC8B-77E008C6833B}"/>
    <cellStyle name="Normální 2 92 4 6" xfId="6371" xr:uid="{00000000-0005-0000-0000-0000AF130000}"/>
    <cellStyle name="Normální 2 92 4 6 2" xfId="11794" xr:uid="{B922EE2F-89C1-40CB-807C-24F9F07DFEB1}"/>
    <cellStyle name="Normální 2 92 4 6 2 2" xfId="14286" xr:uid="{68935AD3-668B-46E5-84CC-21AD19D638AF}"/>
    <cellStyle name="Normální 2 92 4 6 3" xfId="13163" xr:uid="{09BB31D3-1D8A-487B-80F3-B9191D2B2CFF}"/>
    <cellStyle name="Normální 2 92 4 6 4" xfId="10502" xr:uid="{C821F65C-941D-4B4B-854E-18BC9AFB71A3}"/>
    <cellStyle name="Normální 2 92 4 7" xfId="7023" xr:uid="{00000000-0005-0000-0000-0000B0130000}"/>
    <cellStyle name="Normální 2 92 4 7 2" xfId="12040" xr:uid="{514430FA-8027-4336-99D2-21B556395338}"/>
    <cellStyle name="Normální 2 92 4 7 2 2" xfId="14532" xr:uid="{F00B9756-E40C-48F1-B2ED-E1E681C79855}"/>
    <cellStyle name="Normální 2 92 4 7 3" xfId="13409" xr:uid="{720B6557-AE42-4C6E-8CF3-B66C2D5F2343}"/>
    <cellStyle name="Normální 2 92 4 7 4" xfId="10916" xr:uid="{C7F94A4B-F19B-4C49-9C4B-175B0A978E1A}"/>
    <cellStyle name="Normální 2 92 4 8" xfId="11169" xr:uid="{8843D9C7-3834-4BFD-BEA0-DEEFD819C5AD}"/>
    <cellStyle name="Normální 2 92 4 8 2" xfId="13661" xr:uid="{B2EACCE1-4C9E-4717-9050-5913FED5991D}"/>
    <cellStyle name="Normální 2 92 4 9" xfId="7979" xr:uid="{8AF0371B-EA2D-41D7-8382-FCF85CB945C3}"/>
    <cellStyle name="Normální 2 92 4 9 2" xfId="12538" xr:uid="{7E497083-F349-4715-9A93-AEDCA054E649}"/>
    <cellStyle name="normální 2 92 40" xfId="5267" xr:uid="{00000000-0005-0000-0000-0000B1130000}"/>
    <cellStyle name="normální 2 92 41" xfId="5330" xr:uid="{00000000-0005-0000-0000-0000B2130000}"/>
    <cellStyle name="normální 2 92 42" xfId="5268" xr:uid="{00000000-0005-0000-0000-0000B3130000}"/>
    <cellStyle name="normální 2 92 43" xfId="5311" xr:uid="{00000000-0005-0000-0000-0000B4130000}"/>
    <cellStyle name="normální 2 92 44" xfId="5274" xr:uid="{00000000-0005-0000-0000-0000B5130000}"/>
    <cellStyle name="normální 2 92 45" xfId="5312" xr:uid="{00000000-0005-0000-0000-0000B6130000}"/>
    <cellStyle name="normální 2 92 46" xfId="5480" xr:uid="{00000000-0005-0000-0000-0000B7130000}"/>
    <cellStyle name="normální 2 92 47" xfId="5538" xr:uid="{00000000-0005-0000-0000-0000B8130000}"/>
    <cellStyle name="normální 2 92 48" xfId="5414" xr:uid="{00000000-0005-0000-0000-0000B9130000}"/>
    <cellStyle name="normální 2 92 49" xfId="5539" xr:uid="{00000000-0005-0000-0000-0000BA130000}"/>
    <cellStyle name="Normální 2 92 5" xfId="2277" xr:uid="{00000000-0005-0000-0000-0000BB130000}"/>
    <cellStyle name="Normální 2 92 5 10" xfId="12299" xr:uid="{42980351-0DB1-4C61-9DD1-0513E385C6DC}"/>
    <cellStyle name="Normální 2 92 5 11" xfId="7712" xr:uid="{BD031FCE-55E3-4964-862C-4356A92D30F8}"/>
    <cellStyle name="Normální 2 92 5 2" xfId="4732" xr:uid="{00000000-0005-0000-0000-0000BC130000}"/>
    <cellStyle name="Normální 2 92 5 2 2" xfId="5806" xr:uid="{00000000-0005-0000-0000-0000BD130000}"/>
    <cellStyle name="Normální 2 92 5 2 2 2" xfId="11627" xr:uid="{49B6BCAF-3E19-4522-90D0-8476821ADE0E}"/>
    <cellStyle name="Normální 2 92 5 2 2 2 2" xfId="14119" xr:uid="{FD926AB3-1AB1-458E-BC6D-08AE01BBE3A2}"/>
    <cellStyle name="Normální 2 92 5 2 2 3" xfId="12996" xr:uid="{FB021B26-8188-45BF-94D3-5E964179BB81}"/>
    <cellStyle name="Normální 2 92 5 2 2 4" xfId="10096" xr:uid="{E90C5CAE-14AC-450A-8D02-C0E7DF445CE1}"/>
    <cellStyle name="Normální 2 92 5 2 3" xfId="6458" xr:uid="{00000000-0005-0000-0000-0000BE130000}"/>
    <cellStyle name="Normální 2 92 5 2 3 2" xfId="11874" xr:uid="{0AED5D9E-2E7B-4D0C-8728-940BEC40582F}"/>
    <cellStyle name="Normální 2 92 5 2 3 2 2" xfId="14366" xr:uid="{807DA4E9-57B4-4C6C-92F5-987D8D02D1E6}"/>
    <cellStyle name="Normální 2 92 5 2 3 3" xfId="13243" xr:uid="{3B932A9E-E599-465C-A25C-D78AF265E021}"/>
    <cellStyle name="Normální 2 92 5 2 3 4" xfId="10743" xr:uid="{08DAED72-20CE-4D11-A87C-1044C3092BE4}"/>
    <cellStyle name="Normální 2 92 5 2 4" xfId="7110" xr:uid="{00000000-0005-0000-0000-0000BF130000}"/>
    <cellStyle name="Normální 2 92 5 2 4 2" xfId="12171" xr:uid="{F6580434-6D53-4EA2-B2EA-D20C4B8E9EC8}"/>
    <cellStyle name="Normální 2 92 5 2 4 2 2" xfId="14663" xr:uid="{B595CF8F-AAEE-4538-A26B-A854B494907E}"/>
    <cellStyle name="Normální 2 92 5 2 4 3" xfId="13540" xr:uid="{96BC62B8-0441-4201-9D6D-C3A6687215B7}"/>
    <cellStyle name="Normální 2 92 5 2 4 4" xfId="11048" xr:uid="{766AED39-72C1-4A66-A52A-1E803A667B68}"/>
    <cellStyle name="Normální 2 92 5 2 5" xfId="11300" xr:uid="{EA433002-49E6-47CB-A7CF-83D31CE6D210}"/>
    <cellStyle name="Normální 2 92 5 2 5 2" xfId="13792" xr:uid="{E21FE27C-BCE6-4877-98A1-4529BFC850C2}"/>
    <cellStyle name="Normální 2 92 5 2 6" xfId="8134" xr:uid="{D8F2D45F-9448-4749-B6B0-7B767FC59B10}"/>
    <cellStyle name="Normální 2 92 5 2 6 2" xfId="12669" xr:uid="{BE43373C-2D7B-43D2-92FE-1EEC1ABB1EF3}"/>
    <cellStyle name="Normální 2 92 5 2 7" xfId="12429" xr:uid="{7DA38880-6931-48BD-9154-1AE57B64E15E}"/>
    <cellStyle name="Normální 2 92 5 2 8" xfId="7842" xr:uid="{0C23DDB5-EFF9-4655-A3DA-FC5BDE85FC0E}"/>
    <cellStyle name="Normální 2 92 5 3" xfId="4823" xr:uid="{00000000-0005-0000-0000-0000C0130000}"/>
    <cellStyle name="Normální 2 92 5 3 2" xfId="5892" xr:uid="{00000000-0005-0000-0000-0000C1130000}"/>
    <cellStyle name="Normální 2 92 5 3 2 2" xfId="11713" xr:uid="{5B198175-F249-4350-983A-450690741082}"/>
    <cellStyle name="Normální 2 92 5 3 2 2 2" xfId="14205" xr:uid="{A0448FC8-497A-4B5E-8E12-0FF2E6998689}"/>
    <cellStyle name="Normální 2 92 5 3 2 3" xfId="13082" xr:uid="{552758DB-4309-4257-8A97-8C802A568256}"/>
    <cellStyle name="Normální 2 92 5 3 2 4" xfId="10182" xr:uid="{1BAFF15E-82FC-4072-9E95-3EA35BEDE031}"/>
    <cellStyle name="Normální 2 92 5 3 3" xfId="6544" xr:uid="{00000000-0005-0000-0000-0000C2130000}"/>
    <cellStyle name="Normální 2 92 5 3 3 2" xfId="11960" xr:uid="{BC8032B3-57BC-488A-ABC3-0117441CB602}"/>
    <cellStyle name="Normální 2 92 5 3 3 2 2" xfId="14452" xr:uid="{D77FDA8B-1F77-4AE6-8B1A-0E4B1471C656}"/>
    <cellStyle name="Normální 2 92 5 3 3 3" xfId="13329" xr:uid="{37FC732D-4BE2-4611-B4F2-BB68D19259DB}"/>
    <cellStyle name="Normální 2 92 5 3 3 4" xfId="10834" xr:uid="{9B66D121-CDF5-4497-891B-B63121F2E06B}"/>
    <cellStyle name="Normální 2 92 5 3 4" xfId="7196" xr:uid="{00000000-0005-0000-0000-0000C3130000}"/>
    <cellStyle name="Normální 2 92 5 3 4 2" xfId="13873" xr:uid="{A0264658-30E6-47EE-895A-4A672CF6B495}"/>
    <cellStyle name="Normální 2 92 5 3 4 3" xfId="11381" xr:uid="{357535A9-7848-45E5-8B0F-D8B9E119F6A2}"/>
    <cellStyle name="Normální 2 92 5 3 5" xfId="12750" xr:uid="{8A01C5FD-5229-4383-B2D1-1571A1C1F558}"/>
    <cellStyle name="Normální 2 92 5 3 6" xfId="8215" xr:uid="{F2F4CD57-A8E4-432E-9E05-EF523C86D719}"/>
    <cellStyle name="Normální 2 92 5 4" xfId="5624" xr:uid="{00000000-0005-0000-0000-0000C4130000}"/>
    <cellStyle name="Normální 2 92 5 4 2" xfId="6281" xr:uid="{00000000-0005-0000-0000-0000C5130000}"/>
    <cellStyle name="Normální 2 92 5 4 2 2" xfId="13956" xr:uid="{66ECD6CE-B392-471B-9049-10E211C7196B}"/>
    <cellStyle name="Normální 2 92 5 4 2 3" xfId="11464" xr:uid="{C54EB654-3FEF-4452-A6A4-D17953442D0D}"/>
    <cellStyle name="Normální 2 92 5 4 3" xfId="6933" xr:uid="{00000000-0005-0000-0000-0000C6130000}"/>
    <cellStyle name="Normální 2 92 5 4 3 2" xfId="12833" xr:uid="{67ED513B-F4A2-4CA5-BCE8-1214D5A78951}"/>
    <cellStyle name="Normální 2 92 5 4 4" xfId="7585" xr:uid="{00000000-0005-0000-0000-0000C7130000}"/>
    <cellStyle name="Normální 2 92 5 4 5" xfId="8298" xr:uid="{7E419C10-18FD-45EC-B519-641306F466B8}"/>
    <cellStyle name="Normální 2 92 5 5" xfId="5716" xr:uid="{00000000-0005-0000-0000-0000C8130000}"/>
    <cellStyle name="Normální 2 92 5 5 2" xfId="11546" xr:uid="{AA55923D-4735-44C0-B693-C3D089A1F9D6}"/>
    <cellStyle name="Normální 2 92 5 5 2 2" xfId="14038" xr:uid="{9BEEE0C1-E436-47FB-9D3C-395B0D286C4D}"/>
    <cellStyle name="Normální 2 92 5 5 3" xfId="12915" xr:uid="{CD335517-BAA3-4708-A2BF-828DDFE90189}"/>
    <cellStyle name="Normální 2 92 5 5 4" xfId="8982" xr:uid="{76C9EF61-CAF8-497B-8336-BBEB60799A5B}"/>
    <cellStyle name="Normální 2 92 5 6" xfId="6372" xr:uid="{00000000-0005-0000-0000-0000C9130000}"/>
    <cellStyle name="Normální 2 92 5 6 2" xfId="11795" xr:uid="{091C671B-E395-4CFE-9A26-3EB3B149B757}"/>
    <cellStyle name="Normální 2 92 5 6 2 2" xfId="14287" xr:uid="{6818C80F-3055-4C09-924D-C8FC026E66D5}"/>
    <cellStyle name="Normální 2 92 5 6 3" xfId="13164" xr:uid="{F63605B9-39D4-461A-A537-612279BA1BD9}"/>
    <cellStyle name="Normální 2 92 5 6 4" xfId="10503" xr:uid="{93D59AD5-DC0E-46F4-B147-E2D130810B10}"/>
    <cellStyle name="Normální 2 92 5 7" xfId="7024" xr:uid="{00000000-0005-0000-0000-0000CA130000}"/>
    <cellStyle name="Normální 2 92 5 7 2" xfId="12041" xr:uid="{662C71A5-A3B7-4311-952C-298393A3F4EC}"/>
    <cellStyle name="Normální 2 92 5 7 2 2" xfId="14533" xr:uid="{6A8D9AD6-EADF-4230-A164-0B058D22BE7A}"/>
    <cellStyle name="Normální 2 92 5 7 3" xfId="13410" xr:uid="{A87F427E-3F44-45D9-B18C-37E61B31BE58}"/>
    <cellStyle name="Normální 2 92 5 7 4" xfId="10917" xr:uid="{5119D2B8-5D4A-4AE4-B77B-78B30AA5A4B9}"/>
    <cellStyle name="Normální 2 92 5 8" xfId="11170" xr:uid="{8F063096-24A7-4E02-8CBB-24334C818587}"/>
    <cellStyle name="Normální 2 92 5 8 2" xfId="13662" xr:uid="{57FA7B78-4A45-4D8C-9271-2DEA83A6071F}"/>
    <cellStyle name="Normální 2 92 5 9" xfId="7980" xr:uid="{2C2A0CFD-0254-47CC-8D11-298FBBFA1395}"/>
    <cellStyle name="Normální 2 92 5 9 2" xfId="12539" xr:uid="{0EB894A9-EC71-4D4B-A5B0-5AC0579FC723}"/>
    <cellStyle name="normální 2 92 50" xfId="5412" xr:uid="{00000000-0005-0000-0000-0000CB130000}"/>
    <cellStyle name="normální 2 92 51" xfId="3997" xr:uid="{00000000-0005-0000-0000-0000CC130000}"/>
    <cellStyle name="normální 2 92 52" xfId="4449" xr:uid="{00000000-0005-0000-0000-0000CD130000}"/>
    <cellStyle name="normální 2 92 53" xfId="4228" xr:uid="{00000000-0005-0000-0000-0000CE130000}"/>
    <cellStyle name="normální 2 92 54" xfId="5010" xr:uid="{00000000-0005-0000-0000-0000CF130000}"/>
    <cellStyle name="normální 2 92 55" xfId="4306" xr:uid="{00000000-0005-0000-0000-0000D0130000}"/>
    <cellStyle name="normální 2 92 56" xfId="4973" xr:uid="{00000000-0005-0000-0000-0000D1130000}"/>
    <cellStyle name="normální 2 92 57" xfId="4303" xr:uid="{00000000-0005-0000-0000-0000D2130000}"/>
    <cellStyle name="normální 2 92 58" xfId="5558" xr:uid="{00000000-0005-0000-0000-0000D3130000}"/>
    <cellStyle name="normální 2 92 59" xfId="5310" xr:uid="{00000000-0005-0000-0000-0000D4130000}"/>
    <cellStyle name="Normální 2 92 6" xfId="2278" xr:uid="{00000000-0005-0000-0000-0000D5130000}"/>
    <cellStyle name="Normální 2 92 6 10" xfId="12300" xr:uid="{87760461-1118-4325-B2E3-763E70299A03}"/>
    <cellStyle name="Normální 2 92 6 11" xfId="7713" xr:uid="{264C64A5-B1B5-48CC-8DA7-15078C4924D4}"/>
    <cellStyle name="Normální 2 92 6 2" xfId="4733" xr:uid="{00000000-0005-0000-0000-0000D6130000}"/>
    <cellStyle name="Normální 2 92 6 2 2" xfId="5807" xr:uid="{00000000-0005-0000-0000-0000D7130000}"/>
    <cellStyle name="Normální 2 92 6 2 2 2" xfId="11628" xr:uid="{0ECC2C3E-5AD7-4A81-A504-E750F5D5F3C9}"/>
    <cellStyle name="Normální 2 92 6 2 2 2 2" xfId="14120" xr:uid="{24203FAB-8891-4DCC-8190-9F0FDB52330A}"/>
    <cellStyle name="Normální 2 92 6 2 2 3" xfId="12997" xr:uid="{25419FB5-38FF-4154-B2D9-6DC25B70B60E}"/>
    <cellStyle name="Normální 2 92 6 2 2 4" xfId="10097" xr:uid="{D9EF4C34-341A-41CF-8CA6-70B5EDDFC373}"/>
    <cellStyle name="Normální 2 92 6 2 3" xfId="6459" xr:uid="{00000000-0005-0000-0000-0000D8130000}"/>
    <cellStyle name="Normální 2 92 6 2 3 2" xfId="11875" xr:uid="{443BC825-4707-4FAF-BAB2-DAB56B59E433}"/>
    <cellStyle name="Normální 2 92 6 2 3 2 2" xfId="14367" xr:uid="{1576923F-0658-4077-98CA-D40C6D1CE82E}"/>
    <cellStyle name="Normální 2 92 6 2 3 3" xfId="13244" xr:uid="{F4E908DD-0355-401E-8918-BD2191E2064B}"/>
    <cellStyle name="Normální 2 92 6 2 3 4" xfId="10744" xr:uid="{A3875A04-A532-4E0F-8FE6-D97851C60A55}"/>
    <cellStyle name="Normální 2 92 6 2 4" xfId="7111" xr:uid="{00000000-0005-0000-0000-0000D9130000}"/>
    <cellStyle name="Normální 2 92 6 2 4 2" xfId="12172" xr:uid="{CAC17089-6541-4216-BB2B-47D0C04F7912}"/>
    <cellStyle name="Normální 2 92 6 2 4 2 2" xfId="14664" xr:uid="{DAEAEB7D-DA1F-4782-8D58-0E4E3172010D}"/>
    <cellStyle name="Normální 2 92 6 2 4 3" xfId="13541" xr:uid="{0493CD5B-E374-44C4-849F-850C5DE8900B}"/>
    <cellStyle name="Normální 2 92 6 2 4 4" xfId="11049" xr:uid="{02F10EBA-C522-4335-93A7-6706D92DA96A}"/>
    <cellStyle name="Normální 2 92 6 2 5" xfId="11301" xr:uid="{F7F69230-81BB-4C82-A713-31CD155DF6C9}"/>
    <cellStyle name="Normální 2 92 6 2 5 2" xfId="13793" xr:uid="{8F5B2D1F-AE87-43B0-A1C1-0092D31613D0}"/>
    <cellStyle name="Normální 2 92 6 2 6" xfId="8135" xr:uid="{E90756ED-0E10-4230-8449-BEACE8ED779C}"/>
    <cellStyle name="Normální 2 92 6 2 6 2" xfId="12670" xr:uid="{D456AF03-F0BF-4C20-AA51-708B437FC494}"/>
    <cellStyle name="Normální 2 92 6 2 7" xfId="12430" xr:uid="{B89791FF-D956-405B-B3C3-90B0D620CFD1}"/>
    <cellStyle name="Normální 2 92 6 2 8" xfId="7843" xr:uid="{A9E51D2B-E2D0-49FA-826A-08BDF629898D}"/>
    <cellStyle name="Normální 2 92 6 3" xfId="4824" xr:uid="{00000000-0005-0000-0000-0000DA130000}"/>
    <cellStyle name="Normální 2 92 6 3 2" xfId="5893" xr:uid="{00000000-0005-0000-0000-0000DB130000}"/>
    <cellStyle name="Normální 2 92 6 3 2 2" xfId="11714" xr:uid="{3929BAA8-0929-4768-AADB-7A13CEDF1DB1}"/>
    <cellStyle name="Normální 2 92 6 3 2 2 2" xfId="14206" xr:uid="{03BD4180-F797-4DB0-A8C3-6306ED758B84}"/>
    <cellStyle name="Normální 2 92 6 3 2 3" xfId="13083" xr:uid="{0558B4EA-FF66-4071-AB13-46F0F8245BC5}"/>
    <cellStyle name="Normální 2 92 6 3 2 4" xfId="10183" xr:uid="{CE255845-1201-4BAD-BEF3-F0EE2A0CBC4F}"/>
    <cellStyle name="Normální 2 92 6 3 3" xfId="6545" xr:uid="{00000000-0005-0000-0000-0000DC130000}"/>
    <cellStyle name="Normální 2 92 6 3 3 2" xfId="11961" xr:uid="{B25B677F-4D4C-404F-89E2-50B096BD999B}"/>
    <cellStyle name="Normální 2 92 6 3 3 2 2" xfId="14453" xr:uid="{241D7672-73DB-42E2-9CF5-BF620BF7A84A}"/>
    <cellStyle name="Normální 2 92 6 3 3 3" xfId="13330" xr:uid="{26293068-5D77-4138-9C66-9CCAAF221452}"/>
    <cellStyle name="Normální 2 92 6 3 3 4" xfId="10835" xr:uid="{B0CC8A54-10D9-4B29-876B-F089A22D850C}"/>
    <cellStyle name="Normální 2 92 6 3 4" xfId="7197" xr:uid="{00000000-0005-0000-0000-0000DD130000}"/>
    <cellStyle name="Normální 2 92 6 3 4 2" xfId="13874" xr:uid="{C43758B6-61AC-4EFB-A40C-6453E0F500B5}"/>
    <cellStyle name="Normální 2 92 6 3 4 3" xfId="11382" xr:uid="{CA1A8A9C-BF33-46AD-99A4-588C9446796C}"/>
    <cellStyle name="Normální 2 92 6 3 5" xfId="12751" xr:uid="{610A0226-C435-49B4-B34C-145D5632502E}"/>
    <cellStyle name="Normální 2 92 6 3 6" xfId="8216" xr:uid="{2B26361A-8C97-47DF-B0D4-EBA20DF65696}"/>
    <cellStyle name="Normální 2 92 6 4" xfId="5625" xr:uid="{00000000-0005-0000-0000-0000DE130000}"/>
    <cellStyle name="Normální 2 92 6 4 2" xfId="6282" xr:uid="{00000000-0005-0000-0000-0000DF130000}"/>
    <cellStyle name="Normální 2 92 6 4 2 2" xfId="13957" xr:uid="{0ABED237-9BF9-4BAF-9F32-4D11F21A89E1}"/>
    <cellStyle name="Normální 2 92 6 4 2 3" xfId="11465" xr:uid="{778F9F93-6CD4-483F-825D-4690709935CC}"/>
    <cellStyle name="Normální 2 92 6 4 3" xfId="6934" xr:uid="{00000000-0005-0000-0000-0000E0130000}"/>
    <cellStyle name="Normální 2 92 6 4 3 2" xfId="12834" xr:uid="{6D8A4090-D27C-416E-952B-4E259C230A7B}"/>
    <cellStyle name="Normální 2 92 6 4 4" xfId="7586" xr:uid="{00000000-0005-0000-0000-0000E1130000}"/>
    <cellStyle name="Normální 2 92 6 4 5" xfId="8299" xr:uid="{D486EA86-956D-4B0E-8B77-34283581DC92}"/>
    <cellStyle name="Normální 2 92 6 5" xfId="5717" xr:uid="{00000000-0005-0000-0000-0000E2130000}"/>
    <cellStyle name="Normální 2 92 6 5 2" xfId="11547" xr:uid="{A9E10CD5-C73B-4D54-895D-9968BA1A1351}"/>
    <cellStyle name="Normální 2 92 6 5 2 2" xfId="14039" xr:uid="{353E6E0E-167D-4C4A-8DB3-136D8145D566}"/>
    <cellStyle name="Normální 2 92 6 5 3" xfId="12916" xr:uid="{F153DAF3-AD6E-4640-B006-424EA17AAECB}"/>
    <cellStyle name="Normální 2 92 6 5 4" xfId="8983" xr:uid="{9349ED4B-3F57-45C5-AF77-7069566C9546}"/>
    <cellStyle name="Normální 2 92 6 6" xfId="6373" xr:uid="{00000000-0005-0000-0000-0000E3130000}"/>
    <cellStyle name="Normální 2 92 6 6 2" xfId="11796" xr:uid="{6AF593C0-BA59-41C2-B07A-8578D32CCD7F}"/>
    <cellStyle name="Normální 2 92 6 6 2 2" xfId="14288" xr:uid="{97E8A153-0DA7-4808-88DE-71A180CFDCC3}"/>
    <cellStyle name="Normální 2 92 6 6 3" xfId="13165" xr:uid="{2D0443FA-97F8-453F-ABDD-737188481DA5}"/>
    <cellStyle name="Normální 2 92 6 6 4" xfId="10504" xr:uid="{FB015495-8E99-4028-9F30-ED9E8E58BA3F}"/>
    <cellStyle name="Normální 2 92 6 7" xfId="7025" xr:uid="{00000000-0005-0000-0000-0000E4130000}"/>
    <cellStyle name="Normální 2 92 6 7 2" xfId="12042" xr:uid="{C6EA3E9D-A3FD-426B-90B7-17E13D7C261C}"/>
    <cellStyle name="Normální 2 92 6 7 2 2" xfId="14534" xr:uid="{5167C597-8017-493D-AECD-D9ACE677DD00}"/>
    <cellStyle name="Normální 2 92 6 7 3" xfId="13411" xr:uid="{BF86F403-030D-485A-8D2D-C99C972F2C8C}"/>
    <cellStyle name="Normální 2 92 6 7 4" xfId="10918" xr:uid="{14C51AD8-2360-4EB3-804F-A2E0E6BC3F57}"/>
    <cellStyle name="Normální 2 92 6 8" xfId="11171" xr:uid="{64F06072-45E9-495C-87A1-C8845783F042}"/>
    <cellStyle name="Normální 2 92 6 8 2" xfId="13663" xr:uid="{784ABC62-AD17-46CD-B52C-ED3CB6AA6F18}"/>
    <cellStyle name="Normální 2 92 6 9" xfId="7981" xr:uid="{D184AAC1-AF3D-4C0E-9FC6-A2D9C21021FB}"/>
    <cellStyle name="Normální 2 92 6 9 2" xfId="12540" xr:uid="{493DCA8B-F0EC-4C35-892E-439C8CD2DEBF}"/>
    <cellStyle name="normální 2 92 60" xfId="7994" xr:uid="{EF0A846B-A782-48F2-A334-F4B17590DB0A}"/>
    <cellStyle name="normální 2 92 61" xfId="7708" xr:uid="{5CE32E2A-7F28-41EC-B0E1-9A840B1FC492}"/>
    <cellStyle name="Normální 2 92 7" xfId="2279" xr:uid="{00000000-0005-0000-0000-0000E5130000}"/>
    <cellStyle name="Normální 2 92 7 10" xfId="12301" xr:uid="{D4CD587C-B4A1-42BA-9761-D69CB95E20A7}"/>
    <cellStyle name="Normální 2 92 7 11" xfId="7714" xr:uid="{D6A2F96D-D104-438E-AB12-F4EE04FD0931}"/>
    <cellStyle name="Normální 2 92 7 2" xfId="4734" xr:uid="{00000000-0005-0000-0000-0000E6130000}"/>
    <cellStyle name="Normální 2 92 7 2 2" xfId="5808" xr:uid="{00000000-0005-0000-0000-0000E7130000}"/>
    <cellStyle name="Normální 2 92 7 2 2 2" xfId="11629" xr:uid="{F2E1A95F-3A5E-429A-9839-37252FF5A002}"/>
    <cellStyle name="Normální 2 92 7 2 2 2 2" xfId="14121" xr:uid="{32D6D00E-D90F-42D9-A0AE-7AC627904B18}"/>
    <cellStyle name="Normální 2 92 7 2 2 3" xfId="12998" xr:uid="{14EF6F8F-7CBF-4FC9-953A-1E3630874E5A}"/>
    <cellStyle name="Normální 2 92 7 2 2 4" xfId="10098" xr:uid="{9EA839BC-7A8A-48AB-A359-B77983E2C603}"/>
    <cellStyle name="Normální 2 92 7 2 3" xfId="6460" xr:uid="{00000000-0005-0000-0000-0000E8130000}"/>
    <cellStyle name="Normální 2 92 7 2 3 2" xfId="11876" xr:uid="{EBAE70F3-9A75-40B3-A711-7FE65FA8A73D}"/>
    <cellStyle name="Normální 2 92 7 2 3 2 2" xfId="14368" xr:uid="{C3257908-E6E2-42F0-98F2-1BB2B2C2F7E1}"/>
    <cellStyle name="Normální 2 92 7 2 3 3" xfId="13245" xr:uid="{881B48D8-8B7F-4ACC-B434-4C4D5160BF0F}"/>
    <cellStyle name="Normální 2 92 7 2 3 4" xfId="10745" xr:uid="{9EFBE264-FD7C-4AEC-AEAA-1511C50F5973}"/>
    <cellStyle name="Normální 2 92 7 2 4" xfId="7112" xr:uid="{00000000-0005-0000-0000-0000E9130000}"/>
    <cellStyle name="Normální 2 92 7 2 4 2" xfId="12173" xr:uid="{E6C5E4BA-A7CA-4EC9-AD1A-DA1C71B6C97D}"/>
    <cellStyle name="Normální 2 92 7 2 4 2 2" xfId="14665" xr:uid="{7B457BC3-A7D6-42AA-849F-E1868B9641D4}"/>
    <cellStyle name="Normální 2 92 7 2 4 3" xfId="13542" xr:uid="{287F03EF-89C7-420B-8182-856D472DBCCB}"/>
    <cellStyle name="Normální 2 92 7 2 4 4" xfId="11050" xr:uid="{0D683F1E-C12C-4625-BC4F-918D8675AE99}"/>
    <cellStyle name="Normální 2 92 7 2 5" xfId="11302" xr:uid="{7308E333-C7BA-4A58-A6C8-FCA831D38943}"/>
    <cellStyle name="Normální 2 92 7 2 5 2" xfId="13794" xr:uid="{23A0988A-5CFF-481E-8B7A-DD7B651D39FB}"/>
    <cellStyle name="Normální 2 92 7 2 6" xfId="8136" xr:uid="{AEC8BDB8-E34B-4427-B4D8-6D7E91E2F464}"/>
    <cellStyle name="Normální 2 92 7 2 6 2" xfId="12671" xr:uid="{DA08F253-73DA-4D84-AFD5-95D59AD54ED8}"/>
    <cellStyle name="Normální 2 92 7 2 7" xfId="12431" xr:uid="{A8B68606-BAA7-4160-B1E8-5F51F541183B}"/>
    <cellStyle name="Normální 2 92 7 2 8" xfId="7844" xr:uid="{88EF4831-AC5A-4940-8629-34ECDD082973}"/>
    <cellStyle name="Normální 2 92 7 3" xfId="4825" xr:uid="{00000000-0005-0000-0000-0000EA130000}"/>
    <cellStyle name="Normální 2 92 7 3 2" xfId="5894" xr:uid="{00000000-0005-0000-0000-0000EB130000}"/>
    <cellStyle name="Normální 2 92 7 3 2 2" xfId="11715" xr:uid="{C21A186F-D6C5-45E5-B699-4588878A6C0F}"/>
    <cellStyle name="Normální 2 92 7 3 2 2 2" xfId="14207" xr:uid="{88FA8248-D299-47E1-8551-1C3CB66F2187}"/>
    <cellStyle name="Normální 2 92 7 3 2 3" xfId="13084" xr:uid="{974A0AF9-A08B-41A4-8BB5-738C6CE62E58}"/>
    <cellStyle name="Normální 2 92 7 3 2 4" xfId="10184" xr:uid="{63B19667-9E61-415B-A6B4-1BAD03221A2A}"/>
    <cellStyle name="Normální 2 92 7 3 3" xfId="6546" xr:uid="{00000000-0005-0000-0000-0000EC130000}"/>
    <cellStyle name="Normální 2 92 7 3 3 2" xfId="11962" xr:uid="{34B4F6F6-21C0-4847-8EF7-454A7C842DE2}"/>
    <cellStyle name="Normální 2 92 7 3 3 2 2" xfId="14454" xr:uid="{3D6EA831-29AE-4FA1-8095-6E5F2C89FBC1}"/>
    <cellStyle name="Normální 2 92 7 3 3 3" xfId="13331" xr:uid="{717A77F9-BFC9-42D7-978C-141190BC97AC}"/>
    <cellStyle name="Normální 2 92 7 3 3 4" xfId="10836" xr:uid="{6B41E5E8-1835-4CEA-9052-4AF427A0700D}"/>
    <cellStyle name="Normální 2 92 7 3 4" xfId="7198" xr:uid="{00000000-0005-0000-0000-0000ED130000}"/>
    <cellStyle name="Normální 2 92 7 3 4 2" xfId="13875" xr:uid="{B590164C-897A-4446-96F4-8351CF298F61}"/>
    <cellStyle name="Normální 2 92 7 3 4 3" xfId="11383" xr:uid="{645FDE9D-4AB3-4AD0-8314-C9FF586AAE4B}"/>
    <cellStyle name="Normální 2 92 7 3 5" xfId="12752" xr:uid="{406BE8F0-68A1-4B38-93DE-A3B499AEF1CD}"/>
    <cellStyle name="Normální 2 92 7 3 6" xfId="8217" xr:uid="{7DD1F819-0153-49AE-804E-0C07395F1C8A}"/>
    <cellStyle name="Normální 2 92 7 4" xfId="5626" xr:uid="{00000000-0005-0000-0000-0000EE130000}"/>
    <cellStyle name="Normální 2 92 7 4 2" xfId="6283" xr:uid="{00000000-0005-0000-0000-0000EF130000}"/>
    <cellStyle name="Normální 2 92 7 4 2 2" xfId="13958" xr:uid="{8681740B-402B-47C4-9AC9-CCADB6703BD4}"/>
    <cellStyle name="Normální 2 92 7 4 2 3" xfId="11466" xr:uid="{7D488470-9E17-407D-BBA0-EA3309A4AFA8}"/>
    <cellStyle name="Normální 2 92 7 4 3" xfId="6935" xr:uid="{00000000-0005-0000-0000-0000F0130000}"/>
    <cellStyle name="Normální 2 92 7 4 3 2" xfId="12835" xr:uid="{BBFC71F5-867B-4FCC-86D3-F69DB1EE1D8B}"/>
    <cellStyle name="Normální 2 92 7 4 4" xfId="7587" xr:uid="{00000000-0005-0000-0000-0000F1130000}"/>
    <cellStyle name="Normální 2 92 7 4 5" xfId="8300" xr:uid="{A9DF9F46-B21C-4A34-A518-11D5B48C80AD}"/>
    <cellStyle name="Normální 2 92 7 5" xfId="5718" xr:uid="{00000000-0005-0000-0000-0000F2130000}"/>
    <cellStyle name="Normální 2 92 7 5 2" xfId="11548" xr:uid="{B1714374-5384-4F02-A058-BC911F75D1EE}"/>
    <cellStyle name="Normální 2 92 7 5 2 2" xfId="14040" xr:uid="{9881C6C3-3CE8-4E29-A84E-D0FC96307753}"/>
    <cellStyle name="Normální 2 92 7 5 3" xfId="12917" xr:uid="{6670FDFA-86F5-4FEB-A7A4-81FEAEF28BDB}"/>
    <cellStyle name="Normální 2 92 7 5 4" xfId="8984" xr:uid="{4966FB48-CFA7-4612-A9F4-9210DD44CE8C}"/>
    <cellStyle name="Normální 2 92 7 6" xfId="6374" xr:uid="{00000000-0005-0000-0000-0000F3130000}"/>
    <cellStyle name="Normální 2 92 7 6 2" xfId="11797" xr:uid="{9BA3DDAB-0896-4DF0-9874-8D0E9E8EEB95}"/>
    <cellStyle name="Normální 2 92 7 6 2 2" xfId="14289" xr:uid="{7E8D1DA9-2733-4E7E-A261-3F68881CAE9F}"/>
    <cellStyle name="Normální 2 92 7 6 3" xfId="13166" xr:uid="{DD2F9142-CF3C-4DFA-9C2D-987BC772F521}"/>
    <cellStyle name="Normální 2 92 7 6 4" xfId="10505" xr:uid="{744FD3C0-AD13-4F16-B604-C17B8F736908}"/>
    <cellStyle name="Normální 2 92 7 7" xfId="7026" xr:uid="{00000000-0005-0000-0000-0000F4130000}"/>
    <cellStyle name="Normální 2 92 7 7 2" xfId="12043" xr:uid="{D1811725-2B89-44A0-BA05-380D87B6EBFB}"/>
    <cellStyle name="Normální 2 92 7 7 2 2" xfId="14535" xr:uid="{5C8893EA-CCDB-484E-ABC1-F43AEBEA7404}"/>
    <cellStyle name="Normální 2 92 7 7 3" xfId="13412" xr:uid="{4A6322EE-01A0-4B86-A88C-7E02B49F5C7E}"/>
    <cellStyle name="Normální 2 92 7 7 4" xfId="10919" xr:uid="{B39FF450-2681-4EE5-9602-B29DE3A8F38D}"/>
    <cellStyle name="Normální 2 92 7 8" xfId="11172" xr:uid="{22F5C991-E46F-4F20-9967-FA5B5B4D9223}"/>
    <cellStyle name="Normální 2 92 7 8 2" xfId="13664" xr:uid="{0208B8EE-0A3B-4136-B2C6-7309B420B721}"/>
    <cellStyle name="Normální 2 92 7 9" xfId="7982" xr:uid="{927AF4A7-A925-434F-8573-81051D326AA9}"/>
    <cellStyle name="Normální 2 92 7 9 2" xfId="12541" xr:uid="{58E54ABA-D782-4A14-845B-6041DD410997}"/>
    <cellStyle name="Normální 2 92 8" xfId="2280" xr:uid="{00000000-0005-0000-0000-0000F5130000}"/>
    <cellStyle name="Normální 2 92 8 10" xfId="12302" xr:uid="{1D6BCE79-FD60-462F-8564-761E4DCD23C7}"/>
    <cellStyle name="Normální 2 92 8 11" xfId="7715" xr:uid="{E805E72C-D6AC-4716-A53A-8AE201EEA1C3}"/>
    <cellStyle name="Normální 2 92 8 2" xfId="4735" xr:uid="{00000000-0005-0000-0000-0000F6130000}"/>
    <cellStyle name="Normální 2 92 8 2 2" xfId="5809" xr:uid="{00000000-0005-0000-0000-0000F7130000}"/>
    <cellStyle name="Normální 2 92 8 2 2 2" xfId="11630" xr:uid="{C4C98567-D392-46C5-8022-B6A981D4B0FC}"/>
    <cellStyle name="Normální 2 92 8 2 2 2 2" xfId="14122" xr:uid="{587ED312-6FDC-4C75-B9FA-09A598DFF710}"/>
    <cellStyle name="Normální 2 92 8 2 2 3" xfId="12999" xr:uid="{28CBDFD6-0242-4D33-86A2-EA31E1366F26}"/>
    <cellStyle name="Normální 2 92 8 2 2 4" xfId="10099" xr:uid="{3C8B9EA2-63E1-4760-9586-1ECE4CD7AB04}"/>
    <cellStyle name="Normální 2 92 8 2 3" xfId="6461" xr:uid="{00000000-0005-0000-0000-0000F8130000}"/>
    <cellStyle name="Normální 2 92 8 2 3 2" xfId="11877" xr:uid="{B2FFBEFC-2DE5-4840-A6FC-A38FC8D46ED7}"/>
    <cellStyle name="Normální 2 92 8 2 3 2 2" xfId="14369" xr:uid="{2285A12B-FD4E-4967-A373-E047F001883E}"/>
    <cellStyle name="Normální 2 92 8 2 3 3" xfId="13246" xr:uid="{656D2A4E-FD52-42DD-B939-3EC003CF1F36}"/>
    <cellStyle name="Normální 2 92 8 2 3 4" xfId="10746" xr:uid="{22AB5164-64CE-4A19-B739-17CFDB15E0FC}"/>
    <cellStyle name="Normální 2 92 8 2 4" xfId="7113" xr:uid="{00000000-0005-0000-0000-0000F9130000}"/>
    <cellStyle name="Normální 2 92 8 2 4 2" xfId="12174" xr:uid="{BFD3E2EF-74CD-43A7-9C08-D96BCB20DFEB}"/>
    <cellStyle name="Normální 2 92 8 2 4 2 2" xfId="14666" xr:uid="{DC6BE7A2-D70F-4522-91F2-63FE51079826}"/>
    <cellStyle name="Normální 2 92 8 2 4 3" xfId="13543" xr:uid="{3D871C24-19FC-428A-A8C0-B87C28D5019A}"/>
    <cellStyle name="Normální 2 92 8 2 4 4" xfId="11051" xr:uid="{DE9F9300-C8E7-4913-A1A7-08A889006A29}"/>
    <cellStyle name="Normální 2 92 8 2 5" xfId="11303" xr:uid="{EA091A5F-266E-45A7-80D0-3A8C81FDC4F6}"/>
    <cellStyle name="Normální 2 92 8 2 5 2" xfId="13795" xr:uid="{68091E1B-AB11-4D05-ADEB-E4C7839E8117}"/>
    <cellStyle name="Normální 2 92 8 2 6" xfId="8137" xr:uid="{B36E2227-9B0D-4123-83F7-9E914B0698E1}"/>
    <cellStyle name="Normální 2 92 8 2 6 2" xfId="12672" xr:uid="{B4859B16-01DC-401A-97E2-6D71476BD9D8}"/>
    <cellStyle name="Normální 2 92 8 2 7" xfId="12432" xr:uid="{E30F7FEA-02FC-45CA-9BD3-AF61CC55BD76}"/>
    <cellStyle name="Normální 2 92 8 2 8" xfId="7845" xr:uid="{F48006E9-A223-4794-B996-85429D112D37}"/>
    <cellStyle name="Normální 2 92 8 3" xfId="4826" xr:uid="{00000000-0005-0000-0000-0000FA130000}"/>
    <cellStyle name="Normální 2 92 8 3 2" xfId="5895" xr:uid="{00000000-0005-0000-0000-0000FB130000}"/>
    <cellStyle name="Normální 2 92 8 3 2 2" xfId="11716" xr:uid="{7830ECA3-F51B-4C33-AF68-74DD53F3C881}"/>
    <cellStyle name="Normální 2 92 8 3 2 2 2" xfId="14208" xr:uid="{B78C0718-7EC2-41A6-AB9A-98D4D6C974F2}"/>
    <cellStyle name="Normální 2 92 8 3 2 3" xfId="13085" xr:uid="{4A38E0BD-D757-408D-B8F8-D43B9DECCC1F}"/>
    <cellStyle name="Normální 2 92 8 3 2 4" xfId="10185" xr:uid="{578D1F2F-1C77-4DBD-B436-DC4330D838D9}"/>
    <cellStyle name="Normální 2 92 8 3 3" xfId="6547" xr:uid="{00000000-0005-0000-0000-0000FC130000}"/>
    <cellStyle name="Normální 2 92 8 3 3 2" xfId="11963" xr:uid="{67CBACDA-AF4C-4D50-B7A5-284DF05B7E5B}"/>
    <cellStyle name="Normální 2 92 8 3 3 2 2" xfId="14455" xr:uid="{A91F956C-B22D-490A-88B4-A811B522F097}"/>
    <cellStyle name="Normální 2 92 8 3 3 3" xfId="13332" xr:uid="{EB2311B5-21EC-4CDE-B2F9-21E1F22FFDD4}"/>
    <cellStyle name="Normální 2 92 8 3 3 4" xfId="10837" xr:uid="{875BE851-6BFD-4D6C-91CB-BED86C5254D7}"/>
    <cellStyle name="Normální 2 92 8 3 4" xfId="7199" xr:uid="{00000000-0005-0000-0000-0000FD130000}"/>
    <cellStyle name="Normální 2 92 8 3 4 2" xfId="13876" xr:uid="{23CB3709-D743-4581-A853-57E22A4CB0AD}"/>
    <cellStyle name="Normální 2 92 8 3 4 3" xfId="11384" xr:uid="{0A00D680-17D0-45C8-B8DF-7E9AA745A8A5}"/>
    <cellStyle name="Normální 2 92 8 3 5" xfId="12753" xr:uid="{66209204-5555-4561-9C3D-ECE57CAFDF53}"/>
    <cellStyle name="Normální 2 92 8 3 6" xfId="8218" xr:uid="{0ED49CD9-6613-4B9F-884D-6E2E8B775F86}"/>
    <cellStyle name="Normální 2 92 8 4" xfId="5627" xr:uid="{00000000-0005-0000-0000-0000FE130000}"/>
    <cellStyle name="Normální 2 92 8 4 2" xfId="6284" xr:uid="{00000000-0005-0000-0000-0000FF130000}"/>
    <cellStyle name="Normální 2 92 8 4 2 2" xfId="13959" xr:uid="{15067A53-58EF-42D3-B816-837261601960}"/>
    <cellStyle name="Normální 2 92 8 4 2 3" xfId="11467" xr:uid="{27ACF807-BFCF-427C-9E84-BB760E011DDF}"/>
    <cellStyle name="Normální 2 92 8 4 3" xfId="6936" xr:uid="{00000000-0005-0000-0000-000000140000}"/>
    <cellStyle name="Normální 2 92 8 4 3 2" xfId="12836" xr:uid="{139BF54D-B2CA-404C-B99F-F6AA2EE4BB84}"/>
    <cellStyle name="Normální 2 92 8 4 4" xfId="7588" xr:uid="{00000000-0005-0000-0000-000001140000}"/>
    <cellStyle name="Normální 2 92 8 4 5" xfId="8301" xr:uid="{A7A4E8C8-37B1-4991-8B95-A35E0C637AA6}"/>
    <cellStyle name="Normální 2 92 8 5" xfId="5719" xr:uid="{00000000-0005-0000-0000-000002140000}"/>
    <cellStyle name="Normální 2 92 8 5 2" xfId="11549" xr:uid="{6770B665-1FD1-4A1D-93A9-11B8C0E49CD5}"/>
    <cellStyle name="Normální 2 92 8 5 2 2" xfId="14041" xr:uid="{0E2567AB-5220-427B-B31D-16E9D19DC7BA}"/>
    <cellStyle name="Normální 2 92 8 5 3" xfId="12918" xr:uid="{BB8D9076-EBD8-4D26-B40E-1022F2C865DA}"/>
    <cellStyle name="Normální 2 92 8 5 4" xfId="8985" xr:uid="{4525C956-8E7E-4A5B-9575-2B2B24004173}"/>
    <cellStyle name="Normální 2 92 8 6" xfId="6375" xr:uid="{00000000-0005-0000-0000-000003140000}"/>
    <cellStyle name="Normální 2 92 8 6 2" xfId="11798" xr:uid="{17E70525-C664-42CF-822E-6E16AD0D3584}"/>
    <cellStyle name="Normální 2 92 8 6 2 2" xfId="14290" xr:uid="{D16BE4C6-C0F1-4592-8C04-504C459084FD}"/>
    <cellStyle name="Normální 2 92 8 6 3" xfId="13167" xr:uid="{A22260C3-BC60-40C9-85C1-C2A41AF638D4}"/>
    <cellStyle name="Normální 2 92 8 6 4" xfId="10506" xr:uid="{EF8372BA-A622-4D21-80AC-754510B9257D}"/>
    <cellStyle name="Normální 2 92 8 7" xfId="7027" xr:uid="{00000000-0005-0000-0000-000004140000}"/>
    <cellStyle name="Normální 2 92 8 7 2" xfId="12044" xr:uid="{47EC99DE-47CB-4BDF-954D-4694CC5E0B54}"/>
    <cellStyle name="Normální 2 92 8 7 2 2" xfId="14536" xr:uid="{92CE729C-6A18-41D5-AA48-BFDEC01CB5EE}"/>
    <cellStyle name="Normální 2 92 8 7 3" xfId="13413" xr:uid="{92C4F6AD-52DD-4536-BE13-BFE1F39BAE85}"/>
    <cellStyle name="Normální 2 92 8 7 4" xfId="10920" xr:uid="{B17189FF-67E5-4768-B2A8-79B33C6EC7F1}"/>
    <cellStyle name="Normální 2 92 8 8" xfId="11173" xr:uid="{A718CA41-3BC7-4237-8891-1601DBBED6E5}"/>
    <cellStyle name="Normální 2 92 8 8 2" xfId="13665" xr:uid="{8D755011-154D-4CEB-881A-5076BFF21A7D}"/>
    <cellStyle name="Normální 2 92 8 9" xfId="7983" xr:uid="{63EBC646-AFB2-4A26-A141-44CEB095EF44}"/>
    <cellStyle name="Normální 2 92 8 9 2" xfId="12542" xr:uid="{12BA897D-4E86-4123-86F2-3007F62A4512}"/>
    <cellStyle name="Normální 2 92 9" xfId="2281" xr:uid="{00000000-0005-0000-0000-000005140000}"/>
    <cellStyle name="Normální 2 92 9 10" xfId="12303" xr:uid="{E8167D87-40A2-46D5-BD51-E38D9A6B980E}"/>
    <cellStyle name="Normální 2 92 9 11" xfId="7716" xr:uid="{4030F095-2E2B-4417-B0C2-9B83F03FA9B1}"/>
    <cellStyle name="Normální 2 92 9 2" xfId="4736" xr:uid="{00000000-0005-0000-0000-000006140000}"/>
    <cellStyle name="Normální 2 92 9 2 2" xfId="5810" xr:uid="{00000000-0005-0000-0000-000007140000}"/>
    <cellStyle name="Normální 2 92 9 2 2 2" xfId="11631" xr:uid="{2D6DE155-4F41-4F3F-A8E3-72975AED8437}"/>
    <cellStyle name="Normální 2 92 9 2 2 2 2" xfId="14123" xr:uid="{721932B8-7646-436D-B5DE-2188AB223530}"/>
    <cellStyle name="Normální 2 92 9 2 2 3" xfId="13000" xr:uid="{3CCBA46B-9D7F-4036-ADA0-AC57D175529C}"/>
    <cellStyle name="Normální 2 92 9 2 2 4" xfId="10100" xr:uid="{5DED7C7D-7D68-4C22-BB18-05D11CD990E9}"/>
    <cellStyle name="Normální 2 92 9 2 3" xfId="6462" xr:uid="{00000000-0005-0000-0000-000008140000}"/>
    <cellStyle name="Normální 2 92 9 2 3 2" xfId="11878" xr:uid="{21B5FCD2-988B-49BF-9D97-A4EFAE8C122C}"/>
    <cellStyle name="Normální 2 92 9 2 3 2 2" xfId="14370" xr:uid="{25378C36-C3E4-4C3E-8E79-FC56B54D694A}"/>
    <cellStyle name="Normální 2 92 9 2 3 3" xfId="13247" xr:uid="{778FDAB5-21BC-459C-B7CE-381EBF5C744B}"/>
    <cellStyle name="Normální 2 92 9 2 3 4" xfId="10747" xr:uid="{4EAC007E-CC1C-4C9A-9C37-21D895210DEE}"/>
    <cellStyle name="Normální 2 92 9 2 4" xfId="7114" xr:uid="{00000000-0005-0000-0000-000009140000}"/>
    <cellStyle name="Normální 2 92 9 2 4 2" xfId="12175" xr:uid="{46806F04-B865-4116-BAFD-9CFC69069D0C}"/>
    <cellStyle name="Normální 2 92 9 2 4 2 2" xfId="14667" xr:uid="{8ED510DD-9854-46E8-B04B-B18719FF26E8}"/>
    <cellStyle name="Normální 2 92 9 2 4 3" xfId="13544" xr:uid="{FE08348A-26D0-482A-8B5A-F4BDBF7DAFD9}"/>
    <cellStyle name="Normální 2 92 9 2 4 4" xfId="11052" xr:uid="{3AC59C95-2CAC-4764-A7CE-6CB9F0217030}"/>
    <cellStyle name="Normální 2 92 9 2 5" xfId="11304" xr:uid="{50BBF6C7-69DD-4690-A8C8-15D5029731C8}"/>
    <cellStyle name="Normální 2 92 9 2 5 2" xfId="13796" xr:uid="{FC881260-F82B-42A8-AD9E-815BAB466B5A}"/>
    <cellStyle name="Normální 2 92 9 2 6" xfId="8138" xr:uid="{93A7323F-51C4-435C-988C-87BC14893054}"/>
    <cellStyle name="Normální 2 92 9 2 6 2" xfId="12673" xr:uid="{A9853D82-5266-4357-B09B-AF113B099CE0}"/>
    <cellStyle name="Normální 2 92 9 2 7" xfId="12433" xr:uid="{A9DAADAD-8413-4744-ABFD-C1362184B04F}"/>
    <cellStyle name="Normální 2 92 9 2 8" xfId="7846" xr:uid="{056515D6-E58D-4A2C-A7EA-47A5E4A6C34F}"/>
    <cellStyle name="Normální 2 92 9 3" xfId="4827" xr:uid="{00000000-0005-0000-0000-00000A140000}"/>
    <cellStyle name="Normální 2 92 9 3 2" xfId="5896" xr:uid="{00000000-0005-0000-0000-00000B140000}"/>
    <cellStyle name="Normální 2 92 9 3 2 2" xfId="11717" xr:uid="{163D7BED-3EF6-4744-B067-6510CEC30FBC}"/>
    <cellStyle name="Normální 2 92 9 3 2 2 2" xfId="14209" xr:uid="{2A02F31E-F159-43D7-8223-6ABFAE65DC36}"/>
    <cellStyle name="Normální 2 92 9 3 2 3" xfId="13086" xr:uid="{F196BC5E-8E8B-47AD-92A1-3335A998EA4A}"/>
    <cellStyle name="Normální 2 92 9 3 2 4" xfId="10186" xr:uid="{31DBCDA3-C6A2-4A2D-B114-25455EAFBCC2}"/>
    <cellStyle name="Normální 2 92 9 3 3" xfId="6548" xr:uid="{00000000-0005-0000-0000-00000C140000}"/>
    <cellStyle name="Normální 2 92 9 3 3 2" xfId="11964" xr:uid="{28D23F1F-CCAA-4E23-9D35-D3859C506F38}"/>
    <cellStyle name="Normální 2 92 9 3 3 2 2" xfId="14456" xr:uid="{638F9EAA-93E5-4235-8BB1-55E56841D6CA}"/>
    <cellStyle name="Normální 2 92 9 3 3 3" xfId="13333" xr:uid="{EAEA7A43-2A28-409D-BE54-3BEAC2669C96}"/>
    <cellStyle name="Normální 2 92 9 3 3 4" xfId="10838" xr:uid="{EF3BAE42-274A-412D-A153-1119A25ED7F8}"/>
    <cellStyle name="Normální 2 92 9 3 4" xfId="7200" xr:uid="{00000000-0005-0000-0000-00000D140000}"/>
    <cellStyle name="Normální 2 92 9 3 4 2" xfId="13877" xr:uid="{53FE1425-AC83-4F30-86E5-7DF03AE9424F}"/>
    <cellStyle name="Normální 2 92 9 3 4 3" xfId="11385" xr:uid="{24E64687-656E-44F0-9A33-6515C0CCCE1C}"/>
    <cellStyle name="Normální 2 92 9 3 5" xfId="12754" xr:uid="{C70DEE4A-D265-4744-9C8D-7153339E13DA}"/>
    <cellStyle name="Normální 2 92 9 3 6" xfId="8219" xr:uid="{C76BA532-97A0-4C61-BCAE-3E3371A243B4}"/>
    <cellStyle name="Normální 2 92 9 4" xfId="5628" xr:uid="{00000000-0005-0000-0000-00000E140000}"/>
    <cellStyle name="Normální 2 92 9 4 2" xfId="6285" xr:uid="{00000000-0005-0000-0000-00000F140000}"/>
    <cellStyle name="Normální 2 92 9 4 2 2" xfId="13960" xr:uid="{AA1FFBCF-0649-4CB8-A0A6-7D41B5DA537E}"/>
    <cellStyle name="Normální 2 92 9 4 2 3" xfId="11468" xr:uid="{A207FBC1-D23E-458A-9085-BB546CEAECF0}"/>
    <cellStyle name="Normální 2 92 9 4 3" xfId="6937" xr:uid="{00000000-0005-0000-0000-000010140000}"/>
    <cellStyle name="Normální 2 92 9 4 3 2" xfId="12837" xr:uid="{0A822432-EEAA-4B9E-BA11-4A96377E5023}"/>
    <cellStyle name="Normální 2 92 9 4 4" xfId="7589" xr:uid="{00000000-0005-0000-0000-000011140000}"/>
    <cellStyle name="Normální 2 92 9 4 5" xfId="8302" xr:uid="{335AC126-38E4-4889-9E65-D3E7CD24092C}"/>
    <cellStyle name="Normální 2 92 9 5" xfId="5720" xr:uid="{00000000-0005-0000-0000-000012140000}"/>
    <cellStyle name="Normální 2 92 9 5 2" xfId="11550" xr:uid="{CBF71B9E-92A5-43E8-AA22-47CFAEB6AF3D}"/>
    <cellStyle name="Normální 2 92 9 5 2 2" xfId="14042" xr:uid="{353BE678-31A1-49AD-89B0-752B3B080822}"/>
    <cellStyle name="Normální 2 92 9 5 3" xfId="12919" xr:uid="{3C591449-59ED-48BE-8C8B-0CC21482A11C}"/>
    <cellStyle name="Normální 2 92 9 5 4" xfId="8986" xr:uid="{D6275813-DF36-4EA8-82DE-276B607080AB}"/>
    <cellStyle name="Normální 2 92 9 6" xfId="6376" xr:uid="{00000000-0005-0000-0000-000013140000}"/>
    <cellStyle name="Normální 2 92 9 6 2" xfId="11799" xr:uid="{72784F71-17BD-44AA-85AD-B2A22FFA7DD7}"/>
    <cellStyle name="Normální 2 92 9 6 2 2" xfId="14291" xr:uid="{B06B5AF3-314D-428C-89C7-08FB95FFF9A1}"/>
    <cellStyle name="Normální 2 92 9 6 3" xfId="13168" xr:uid="{D1DAD4A4-DEC2-4E04-BAF8-99086CADC482}"/>
    <cellStyle name="Normální 2 92 9 6 4" xfId="10507" xr:uid="{4E85C02B-5417-4B30-AB0D-88F0347E8753}"/>
    <cellStyle name="Normální 2 92 9 7" xfId="7028" xr:uid="{00000000-0005-0000-0000-000014140000}"/>
    <cellStyle name="Normální 2 92 9 7 2" xfId="12045" xr:uid="{789D77EF-A856-448E-8848-C8A59628C4E7}"/>
    <cellStyle name="Normální 2 92 9 7 2 2" xfId="14537" xr:uid="{1F3E84B3-6DCD-4C9C-BC5E-7F0636FA63CC}"/>
    <cellStyle name="Normální 2 92 9 7 3" xfId="13414" xr:uid="{AAE4F594-1B12-4F6A-992D-D5949F84A866}"/>
    <cellStyle name="Normální 2 92 9 7 4" xfId="10921" xr:uid="{00BC2EF7-526C-4B0B-9735-15DF2A8D64E0}"/>
    <cellStyle name="Normální 2 92 9 8" xfId="11174" xr:uid="{FB6A6CBD-C97E-4315-A12E-44CB1C8D0C60}"/>
    <cellStyle name="Normální 2 92 9 8 2" xfId="13666" xr:uid="{84127B7E-71C6-41DA-B91B-894E9D3926D5}"/>
    <cellStyle name="Normální 2 92 9 9" xfId="7984" xr:uid="{E64C097C-A2D0-4810-9FB3-F6FC21315BA7}"/>
    <cellStyle name="Normální 2 92 9 9 2" xfId="12543" xr:uid="{B80E5BD7-C53C-4D27-BB44-B39B2237363F}"/>
    <cellStyle name="Normální 2 93" xfId="2282" xr:uid="{00000000-0005-0000-0000-000015140000}"/>
    <cellStyle name="Normální 2 93 10" xfId="5721" xr:uid="{00000000-0005-0000-0000-000016140000}"/>
    <cellStyle name="Normální 2 93 10 2" xfId="13667" xr:uid="{2B77BCA5-CDF5-4A25-BB15-4A3DC914B63A}"/>
    <cellStyle name="Normální 2 93 10 3" xfId="11175" xr:uid="{4F2AD013-6430-48D4-ABFB-C821BB94F59D}"/>
    <cellStyle name="Normální 2 93 11" xfId="6377" xr:uid="{00000000-0005-0000-0000-000017140000}"/>
    <cellStyle name="Normální 2 93 11 2" xfId="12544" xr:uid="{17A0629C-087A-447C-9E20-38A16BFB0067}"/>
    <cellStyle name="Normální 2 93 11 3" xfId="7985" xr:uid="{0E31E612-F1C9-4096-9DAE-4ADDAAE96A80}"/>
    <cellStyle name="Normální 2 93 12" xfId="7029" xr:uid="{00000000-0005-0000-0000-000018140000}"/>
    <cellStyle name="Normální 2 93 12 2" xfId="12304" xr:uid="{635CEE5D-E496-4000-9D69-054F15D424E0}"/>
    <cellStyle name="Normální 2 93 13" xfId="7717" xr:uid="{0BC319DE-DCE3-425B-8E47-EF3F69DE5F9F}"/>
    <cellStyle name="Normální 2 93 2" xfId="2283" xr:uid="{00000000-0005-0000-0000-000019140000}"/>
    <cellStyle name="Normální 2 93 2 10" xfId="12305" xr:uid="{8BC7F083-6A86-4CFD-A01B-0CE2405BDCAD}"/>
    <cellStyle name="Normální 2 93 2 11" xfId="7718" xr:uid="{1891BD2B-3337-4C5D-A33F-312617C5746F}"/>
    <cellStyle name="Normální 2 93 2 2" xfId="4738" xr:uid="{00000000-0005-0000-0000-00001A140000}"/>
    <cellStyle name="Normální 2 93 2 2 2" xfId="5812" xr:uid="{00000000-0005-0000-0000-00001B140000}"/>
    <cellStyle name="Normální 2 93 2 2 2 2" xfId="11633" xr:uid="{001B6C0A-3449-4B8E-8B8D-0309EE1642F3}"/>
    <cellStyle name="Normální 2 93 2 2 2 2 2" xfId="14125" xr:uid="{8E845548-80DB-4987-BABF-3B1773C4C0BD}"/>
    <cellStyle name="Normální 2 93 2 2 2 3" xfId="13002" xr:uid="{52E9104D-26D4-49C1-95AD-B270B36BB126}"/>
    <cellStyle name="Normální 2 93 2 2 2 4" xfId="10102" xr:uid="{32C5277A-CC1C-4AB7-8C17-CB6C74072126}"/>
    <cellStyle name="Normální 2 93 2 2 3" xfId="6464" xr:uid="{00000000-0005-0000-0000-00001C140000}"/>
    <cellStyle name="Normální 2 93 2 2 3 2" xfId="11880" xr:uid="{4D9C4EEE-C154-4038-984C-A2987091E52D}"/>
    <cellStyle name="Normální 2 93 2 2 3 2 2" xfId="14372" xr:uid="{0AFF270A-68AD-44CB-BB2C-42D8A2000ED8}"/>
    <cellStyle name="Normální 2 93 2 2 3 3" xfId="13249" xr:uid="{2AF0F655-C175-4ADE-BEB1-636DB307A7E5}"/>
    <cellStyle name="Normální 2 93 2 2 3 4" xfId="10749" xr:uid="{A0F6C165-202C-465B-A9CD-097F361137BD}"/>
    <cellStyle name="Normální 2 93 2 2 4" xfId="7116" xr:uid="{00000000-0005-0000-0000-00001D140000}"/>
    <cellStyle name="Normální 2 93 2 2 4 2" xfId="12177" xr:uid="{32C99E0C-4FDB-4F1F-B3AE-C1F9BF76308D}"/>
    <cellStyle name="Normální 2 93 2 2 4 2 2" xfId="14669" xr:uid="{6DBE5BDA-C700-4EC1-B90E-6FE3D143414C}"/>
    <cellStyle name="Normální 2 93 2 2 4 3" xfId="13546" xr:uid="{D9A70B32-1243-4DF2-9961-863546058698}"/>
    <cellStyle name="Normální 2 93 2 2 4 4" xfId="11054" xr:uid="{7AEB82FF-3004-4223-B84A-7F8FA30E2428}"/>
    <cellStyle name="Normální 2 93 2 2 5" xfId="11306" xr:uid="{E3D3A53D-54CF-454F-9A29-EB426E4515CB}"/>
    <cellStyle name="Normální 2 93 2 2 5 2" xfId="13798" xr:uid="{D52D276B-F3E9-41CC-B0BA-08BEE90FDF3D}"/>
    <cellStyle name="Normální 2 93 2 2 6" xfId="8140" xr:uid="{E2E50D96-4535-4949-9998-73FEB1DC84B3}"/>
    <cellStyle name="Normální 2 93 2 2 6 2" xfId="12675" xr:uid="{5722462E-52F8-4206-9B22-7C51C7FB449D}"/>
    <cellStyle name="Normální 2 93 2 2 7" xfId="12435" xr:uid="{D36F273F-13F8-4522-8547-E6FDF2E16ED2}"/>
    <cellStyle name="Normální 2 93 2 2 8" xfId="7848" xr:uid="{F8416FC3-608F-4BA5-92F6-B9A20D86D88A}"/>
    <cellStyle name="Normální 2 93 2 3" xfId="4829" xr:uid="{00000000-0005-0000-0000-00001E140000}"/>
    <cellStyle name="Normální 2 93 2 3 2" xfId="5898" xr:uid="{00000000-0005-0000-0000-00001F140000}"/>
    <cellStyle name="Normální 2 93 2 3 2 2" xfId="11719" xr:uid="{9E962B3C-1EA2-493F-A940-48622A013C43}"/>
    <cellStyle name="Normální 2 93 2 3 2 2 2" xfId="14211" xr:uid="{EDED5F7F-D4DF-41CB-B2DB-A1FBD48A9704}"/>
    <cellStyle name="Normální 2 93 2 3 2 3" xfId="13088" xr:uid="{FA0727F9-5F9A-46F2-A07E-12AF992051CB}"/>
    <cellStyle name="Normální 2 93 2 3 2 4" xfId="10188" xr:uid="{BF389853-0FA9-46EE-88D9-984F4C6F522A}"/>
    <cellStyle name="Normální 2 93 2 3 3" xfId="6550" xr:uid="{00000000-0005-0000-0000-000020140000}"/>
    <cellStyle name="Normální 2 93 2 3 3 2" xfId="11966" xr:uid="{6DF18F3D-84F6-42E8-91C4-078CEB056DED}"/>
    <cellStyle name="Normální 2 93 2 3 3 2 2" xfId="14458" xr:uid="{2C9E69C8-CE0B-49B1-9B8F-BE46637D1A38}"/>
    <cellStyle name="Normální 2 93 2 3 3 3" xfId="13335" xr:uid="{6D5E743D-15F2-4384-8940-4C8F2C6649BD}"/>
    <cellStyle name="Normální 2 93 2 3 3 4" xfId="10840" xr:uid="{5DE42050-7DA6-4E8E-BF3D-DF19871B900B}"/>
    <cellStyle name="Normální 2 93 2 3 4" xfId="7202" xr:uid="{00000000-0005-0000-0000-000021140000}"/>
    <cellStyle name="Normální 2 93 2 3 4 2" xfId="13879" xr:uid="{A5F238B7-496C-4472-870F-41852737C48C}"/>
    <cellStyle name="Normální 2 93 2 3 4 3" xfId="11387" xr:uid="{7B8D1768-776A-44AB-9007-2F92986DCA55}"/>
    <cellStyle name="Normální 2 93 2 3 5" xfId="12756" xr:uid="{55326AEB-2E4B-4ED9-AD6B-2350CB10D5C6}"/>
    <cellStyle name="Normální 2 93 2 3 6" xfId="8221" xr:uid="{69BBFE9A-C025-47F6-A0D7-E7D53D5A3E7E}"/>
    <cellStyle name="Normální 2 93 2 4" xfId="5630" xr:uid="{00000000-0005-0000-0000-000022140000}"/>
    <cellStyle name="Normální 2 93 2 4 2" xfId="6287" xr:uid="{00000000-0005-0000-0000-000023140000}"/>
    <cellStyle name="Normální 2 93 2 4 2 2" xfId="13962" xr:uid="{6A6EBA80-E11E-493A-B2FE-8EB0891D9569}"/>
    <cellStyle name="Normální 2 93 2 4 2 3" xfId="11470" xr:uid="{D2C1633A-7C17-4B2D-A2B1-7BC7A1CAB4D3}"/>
    <cellStyle name="Normální 2 93 2 4 3" xfId="6939" xr:uid="{00000000-0005-0000-0000-000024140000}"/>
    <cellStyle name="Normální 2 93 2 4 3 2" xfId="12839" xr:uid="{23FEEDBC-1A44-4338-B48E-2AB361783879}"/>
    <cellStyle name="Normální 2 93 2 4 4" xfId="7591" xr:uid="{00000000-0005-0000-0000-000025140000}"/>
    <cellStyle name="Normální 2 93 2 4 5" xfId="8304" xr:uid="{28DA1636-3D71-4286-A846-0A2E5E68C8EB}"/>
    <cellStyle name="Normální 2 93 2 5" xfId="5722" xr:uid="{00000000-0005-0000-0000-000026140000}"/>
    <cellStyle name="Normální 2 93 2 5 2" xfId="11552" xr:uid="{50AFD923-2F4C-41CE-83F7-C2C0B2BCF8D3}"/>
    <cellStyle name="Normální 2 93 2 5 2 2" xfId="14044" xr:uid="{389CB219-7351-4AB0-8B04-EC7B71320BE3}"/>
    <cellStyle name="Normální 2 93 2 5 3" xfId="12921" xr:uid="{57078517-67FB-42D7-A62A-AAC54B1188C9}"/>
    <cellStyle name="Normální 2 93 2 5 4" xfId="8988" xr:uid="{DC636AA4-6565-4755-99A9-DC913182CFA3}"/>
    <cellStyle name="Normální 2 93 2 6" xfId="6378" xr:uid="{00000000-0005-0000-0000-000027140000}"/>
    <cellStyle name="Normální 2 93 2 6 2" xfId="11801" xr:uid="{40627232-7723-4B80-9216-B10BF82CF047}"/>
    <cellStyle name="Normální 2 93 2 6 2 2" xfId="14293" xr:uid="{AFC5D7F1-FDB9-42E2-AC4D-9A2336FB4D93}"/>
    <cellStyle name="Normální 2 93 2 6 3" xfId="13170" xr:uid="{954FB453-42C5-4E2D-8150-2934BD8024DE}"/>
    <cellStyle name="Normální 2 93 2 6 4" xfId="10509" xr:uid="{269F7541-7DDD-46AC-B657-F7B1A37A6B03}"/>
    <cellStyle name="Normální 2 93 2 7" xfId="7030" xr:uid="{00000000-0005-0000-0000-000028140000}"/>
    <cellStyle name="Normální 2 93 2 7 2" xfId="12047" xr:uid="{79A105F5-58C9-47CA-BF14-82F8DD6D7DC3}"/>
    <cellStyle name="Normální 2 93 2 7 2 2" xfId="14539" xr:uid="{070F7F2A-D18B-4AC0-8D9A-14D7271EF65D}"/>
    <cellStyle name="Normální 2 93 2 7 3" xfId="13416" xr:uid="{65C3DCCC-CDBF-43C4-ABEF-4646219FF3BD}"/>
    <cellStyle name="Normální 2 93 2 7 4" xfId="10923" xr:uid="{9DA48AFA-9832-4969-9AE0-2C8CF76682B0}"/>
    <cellStyle name="Normální 2 93 2 8" xfId="11176" xr:uid="{DD0E0E43-CE9D-4864-9EC5-0EAFBC4733CD}"/>
    <cellStyle name="Normální 2 93 2 8 2" xfId="13668" xr:uid="{A0FFE92F-B947-4F3C-991A-503B02C0ADDE}"/>
    <cellStyle name="Normální 2 93 2 9" xfId="7986" xr:uid="{B49224BF-72D1-4517-A8D0-115A50D0BE12}"/>
    <cellStyle name="Normální 2 93 2 9 2" xfId="12545" xr:uid="{FC14CCB8-0B52-4FFE-BEE1-443703A48E70}"/>
    <cellStyle name="normální 2 93 3" xfId="2284" xr:uid="{00000000-0005-0000-0000-000029140000}"/>
    <cellStyle name="normální 2 93 3 2" xfId="2285" xr:uid="{00000000-0005-0000-0000-00002A140000}"/>
    <cellStyle name="normální 2 93 3 2 2" xfId="4453" xr:uid="{00000000-0005-0000-0000-00002B140000}"/>
    <cellStyle name="normální 2 93 3 3" xfId="2286" xr:uid="{00000000-0005-0000-0000-00002C140000}"/>
    <cellStyle name="normální 2 93 3 3 2" xfId="4454" xr:uid="{00000000-0005-0000-0000-00002D140000}"/>
    <cellStyle name="normální 2 93 3 3 2 2" xfId="9581" xr:uid="{AB2506A0-17BB-40D9-880C-60F49CEE59B8}"/>
    <cellStyle name="normální 2 93 3 3 3" xfId="9580" xr:uid="{3B761ED5-E62C-44B7-A4FC-3034F2DC96F4}"/>
    <cellStyle name="normální 2 93 3 3 4" xfId="10284" xr:uid="{950737EE-F912-4CA8-A007-DE7AD1CA31EC}"/>
    <cellStyle name="normální 2 93 3 4" xfId="10510" xr:uid="{CAF10126-70D8-4AFE-A3CC-252D31D4D4B6}"/>
    <cellStyle name="Normální 2 93 4" xfId="4737" xr:uid="{00000000-0005-0000-0000-00002E140000}"/>
    <cellStyle name="Normální 2 93 4 2" xfId="5811" xr:uid="{00000000-0005-0000-0000-00002F140000}"/>
    <cellStyle name="Normální 2 93 4 2 2" xfId="11632" xr:uid="{611CE8D6-5B4D-49F7-A977-7FB614EFB7FC}"/>
    <cellStyle name="Normální 2 93 4 2 2 2" xfId="14124" xr:uid="{C505A051-F835-4FC8-A0B4-0F31F0304392}"/>
    <cellStyle name="Normální 2 93 4 2 3" xfId="13001" xr:uid="{C6516572-4E1D-4BF9-92C1-A3B5A817C83D}"/>
    <cellStyle name="Normální 2 93 4 2 4" xfId="10101" xr:uid="{5335094C-7A4D-4CAF-9B92-D111DFEB9267}"/>
    <cellStyle name="Normální 2 93 4 3" xfId="6463" xr:uid="{00000000-0005-0000-0000-000030140000}"/>
    <cellStyle name="Normální 2 93 4 3 2" xfId="11879" xr:uid="{C24FDAA7-6DF0-4A7C-808E-F037FCFB64C1}"/>
    <cellStyle name="Normální 2 93 4 3 2 2" xfId="14371" xr:uid="{BCBF51D7-2D22-4D9C-A964-FE0757897D25}"/>
    <cellStyle name="Normální 2 93 4 3 3" xfId="13248" xr:uid="{26922A99-CEA9-4085-8AD3-620CB664DA8E}"/>
    <cellStyle name="Normální 2 93 4 3 4" xfId="10748" xr:uid="{DA2C91EE-9E1B-4F9A-8C8B-6035F8BEABD9}"/>
    <cellStyle name="Normální 2 93 4 4" xfId="7115" xr:uid="{00000000-0005-0000-0000-000031140000}"/>
    <cellStyle name="Normální 2 93 4 4 2" xfId="12176" xr:uid="{890204D5-2863-47B9-A053-18A101656AE7}"/>
    <cellStyle name="Normální 2 93 4 4 2 2" xfId="14668" xr:uid="{3FA09D42-F5DD-4257-8EA9-7E6A6454A566}"/>
    <cellStyle name="Normální 2 93 4 4 3" xfId="13545" xr:uid="{0C1A2064-6642-4C93-BD35-70D5C11DB0E8}"/>
    <cellStyle name="Normální 2 93 4 4 4" xfId="11053" xr:uid="{6F293DCA-818F-4AC2-A453-618A62442D55}"/>
    <cellStyle name="Normální 2 93 4 5" xfId="11305" xr:uid="{CC5131C4-9941-412A-B443-28FC45999B96}"/>
    <cellStyle name="Normální 2 93 4 5 2" xfId="13797" xr:uid="{1FDA642D-2ED7-47FD-8B0E-7090EDD1B9C1}"/>
    <cellStyle name="Normální 2 93 4 6" xfId="8139" xr:uid="{4F55041A-6AFB-4CD8-827F-059D039BD733}"/>
    <cellStyle name="Normální 2 93 4 6 2" xfId="12674" xr:uid="{28CFE058-CFA4-4555-B322-ED846CF55E16}"/>
    <cellStyle name="Normální 2 93 4 7" xfId="12434" xr:uid="{998DEDBE-7F9B-4BE3-AB54-08CCB0EC3CA4}"/>
    <cellStyle name="Normální 2 93 4 8" xfId="7847" xr:uid="{C2E1AEBB-1EED-493E-A989-D4C312C5DDC9}"/>
    <cellStyle name="Normální 2 93 5" xfId="4828" xr:uid="{00000000-0005-0000-0000-000032140000}"/>
    <cellStyle name="Normální 2 93 5 2" xfId="5897" xr:uid="{00000000-0005-0000-0000-000033140000}"/>
    <cellStyle name="Normální 2 93 5 2 2" xfId="11718" xr:uid="{7420F259-8D2C-49CF-BF65-3B15ECFDD08F}"/>
    <cellStyle name="Normální 2 93 5 2 2 2" xfId="14210" xr:uid="{87F1EBDF-AC1F-4E7B-8166-04D163B8363F}"/>
    <cellStyle name="Normální 2 93 5 2 3" xfId="13087" xr:uid="{5635B5FE-1E6A-41DF-AEE1-2033CFA6874F}"/>
    <cellStyle name="Normální 2 93 5 2 4" xfId="10187" xr:uid="{120A8964-5F09-4E94-B3B3-9867A57FAEE3}"/>
    <cellStyle name="Normální 2 93 5 3" xfId="6549" xr:uid="{00000000-0005-0000-0000-000034140000}"/>
    <cellStyle name="Normální 2 93 5 3 2" xfId="11965" xr:uid="{329E0B8D-7DA4-4BC8-B53C-70DBEBF09E75}"/>
    <cellStyle name="Normální 2 93 5 3 2 2" xfId="14457" xr:uid="{D5807285-378A-49AC-8AE9-A008CE5705A2}"/>
    <cellStyle name="Normální 2 93 5 3 3" xfId="13334" xr:uid="{771133A0-5B4F-48CA-8340-9365D725CE08}"/>
    <cellStyle name="Normální 2 93 5 3 4" xfId="10839" xr:uid="{4323EA2A-96C3-4783-88FF-AFBCF2BDAF8F}"/>
    <cellStyle name="Normální 2 93 5 4" xfId="7201" xr:uid="{00000000-0005-0000-0000-000035140000}"/>
    <cellStyle name="Normální 2 93 5 4 2" xfId="13878" xr:uid="{A27C114B-3D4D-4AAA-A232-2F03DDFD81B9}"/>
    <cellStyle name="Normální 2 93 5 4 3" xfId="11386" xr:uid="{E80DA273-4380-48AB-9983-C2EC151F8CDE}"/>
    <cellStyle name="Normální 2 93 5 5" xfId="12755" xr:uid="{58C7B52D-A89B-4C5A-9396-9634C8B81274}"/>
    <cellStyle name="Normální 2 93 5 6" xfId="8220" xr:uid="{F0947BD3-953D-4A66-8641-BF06D9713420}"/>
    <cellStyle name="Normální 2 93 6" xfId="4976" xr:uid="{00000000-0005-0000-0000-000036140000}"/>
    <cellStyle name="Normální 2 93 6 2" xfId="5924" xr:uid="{00000000-0005-0000-0000-000037140000}"/>
    <cellStyle name="Normální 2 93 6 2 2" xfId="13961" xr:uid="{AA57F68E-4500-42B4-8DF0-F8BEDEFAA4EC}"/>
    <cellStyle name="Normální 2 93 6 2 3" xfId="11469" xr:uid="{6E78AE63-19C3-45AD-AB1E-3BF3B834BA15}"/>
    <cellStyle name="Normální 2 93 6 3" xfId="6576" xr:uid="{00000000-0005-0000-0000-000038140000}"/>
    <cellStyle name="Normální 2 93 6 3 2" xfId="12838" xr:uid="{62426564-0888-4A7E-90B2-569ABF872951}"/>
    <cellStyle name="Normální 2 93 6 4" xfId="7228" xr:uid="{00000000-0005-0000-0000-000039140000}"/>
    <cellStyle name="Normální 2 93 6 5" xfId="8303" xr:uid="{D1DD543B-2385-4103-A26A-C3AE67ED68A9}"/>
    <cellStyle name="Normální 2 93 7" xfId="5062" xr:uid="{00000000-0005-0000-0000-00003A140000}"/>
    <cellStyle name="Normální 2 93 7 2" xfId="5964" xr:uid="{00000000-0005-0000-0000-00003B140000}"/>
    <cellStyle name="Normální 2 93 7 2 2" xfId="14043" xr:uid="{629B58EE-E92E-449F-9CD5-D075DD390455}"/>
    <cellStyle name="Normální 2 93 7 2 3" xfId="11551" xr:uid="{947A5D10-3AF0-4413-BD8C-3E41EC81D7F9}"/>
    <cellStyle name="Normální 2 93 7 3" xfId="6616" xr:uid="{00000000-0005-0000-0000-00003C140000}"/>
    <cellStyle name="Normální 2 93 7 3 2" xfId="12920" xr:uid="{499F5FC7-1B7B-4E1B-B441-0913160B1157}"/>
    <cellStyle name="Normální 2 93 7 4" xfId="7268" xr:uid="{00000000-0005-0000-0000-00003D140000}"/>
    <cellStyle name="Normální 2 93 7 5" xfId="8987" xr:uid="{33D67008-93FB-4D44-A7FB-EC73918C63EE}"/>
    <cellStyle name="Normální 2 93 8" xfId="5331" xr:uid="{00000000-0005-0000-0000-00003E140000}"/>
    <cellStyle name="Normální 2 93 8 2" xfId="6149" xr:uid="{00000000-0005-0000-0000-00003F140000}"/>
    <cellStyle name="Normální 2 93 8 2 2" xfId="14292" xr:uid="{6FFFF6AC-05EB-467C-8EB0-AFAE68C08EE0}"/>
    <cellStyle name="Normální 2 93 8 2 3" xfId="11800" xr:uid="{60BA8C32-1F05-4438-8A1B-F40F4A82A4AA}"/>
    <cellStyle name="Normální 2 93 8 3" xfId="6801" xr:uid="{00000000-0005-0000-0000-000040140000}"/>
    <cellStyle name="Normální 2 93 8 3 2" xfId="13169" xr:uid="{4C6EECAE-42EB-4DF2-ABAB-25FF1CAC8EE2}"/>
    <cellStyle name="Normální 2 93 8 4" xfId="7453" xr:uid="{00000000-0005-0000-0000-000041140000}"/>
    <cellStyle name="Normální 2 93 8 5" xfId="10508" xr:uid="{DF0A1AF4-D845-4B79-82A8-0C822BF146A4}"/>
    <cellStyle name="Normální 2 93 9" xfId="5629" xr:uid="{00000000-0005-0000-0000-000042140000}"/>
    <cellStyle name="Normální 2 93 9 2" xfId="6286" xr:uid="{00000000-0005-0000-0000-000043140000}"/>
    <cellStyle name="Normální 2 93 9 2 2" xfId="14538" xr:uid="{9C33C3D8-532B-436C-ACF5-4129ACFFA85E}"/>
    <cellStyle name="Normální 2 93 9 2 3" xfId="12046" xr:uid="{693644AF-B1EB-4E90-AE72-7B9E758272A1}"/>
    <cellStyle name="Normální 2 93 9 3" xfId="6938" xr:uid="{00000000-0005-0000-0000-000044140000}"/>
    <cellStyle name="Normální 2 93 9 3 2" xfId="13415" xr:uid="{4CF9C6AB-CAB4-4DB4-A1E0-AA2E32217D8C}"/>
    <cellStyle name="Normální 2 93 9 4" xfId="7590" xr:uid="{00000000-0005-0000-0000-000045140000}"/>
    <cellStyle name="Normální 2 93 9 5" xfId="10922" xr:uid="{212C7AB6-3D83-4950-9464-D7082CA3AE6F}"/>
    <cellStyle name="normální 2 94" xfId="2287" xr:uid="{00000000-0005-0000-0000-000046140000}"/>
    <cellStyle name="normální 2 94 2" xfId="2288" xr:uid="{00000000-0005-0000-0000-000047140000}"/>
    <cellStyle name="normální 2 94 2 2" xfId="2289" xr:uid="{00000000-0005-0000-0000-000048140000}"/>
    <cellStyle name="normální 2 94 2 2 2" xfId="9582" xr:uid="{8BFA33CF-B0D2-45F5-929F-3FAC64D764EA}"/>
    <cellStyle name="normální 2 94 2 3" xfId="8989" xr:uid="{A72BA7A2-F0E5-45DA-A105-D2AB3EE6B670}"/>
    <cellStyle name="normální 2 94 3" xfId="2290" xr:uid="{00000000-0005-0000-0000-000049140000}"/>
    <cellStyle name="normální 2 94 3 2" xfId="2291" xr:uid="{00000000-0005-0000-0000-00004A140000}"/>
    <cellStyle name="normální 2 94 3 2 2" xfId="4455" xr:uid="{00000000-0005-0000-0000-00004B140000}"/>
    <cellStyle name="normální 2 94 3 3" xfId="2292" xr:uid="{00000000-0005-0000-0000-00004C140000}"/>
    <cellStyle name="normální 2 94 3 3 2" xfId="4456" xr:uid="{00000000-0005-0000-0000-00004D140000}"/>
    <cellStyle name="normální 2 94 3 3 2 2" xfId="9584" xr:uid="{423111E9-509B-4321-BAF7-DE7D34AD96A8}"/>
    <cellStyle name="normální 2 94 3 3 3" xfId="9583" xr:uid="{3FF1EFF2-0F26-46B5-8784-210F781555C3}"/>
    <cellStyle name="normální 2 94 3 3 4" xfId="10283" xr:uid="{4E666734-51F0-4405-8D12-095A633409E2}"/>
    <cellStyle name="normální 2 94 3 4" xfId="10511" xr:uid="{F93B6C18-EC0A-4F90-9953-97FFDBAB6487}"/>
    <cellStyle name="normální 2 94 4" xfId="2293" xr:uid="{00000000-0005-0000-0000-00004E140000}"/>
    <cellStyle name="normální 2 94 4 2" xfId="3995" xr:uid="{00000000-0005-0000-0000-00004F140000}"/>
    <cellStyle name="normální 2 95" xfId="2294" xr:uid="{00000000-0005-0000-0000-000050140000}"/>
    <cellStyle name="normální 2 95 2" xfId="2295" xr:uid="{00000000-0005-0000-0000-000051140000}"/>
    <cellStyle name="normální 2 95 2 2" xfId="2296" xr:uid="{00000000-0005-0000-0000-000052140000}"/>
    <cellStyle name="normální 2 95 2 2 2" xfId="9585" xr:uid="{DD645E53-D9BC-41A2-970B-AFC70A3CC86C}"/>
    <cellStyle name="normální 2 95 2 3" xfId="8990" xr:uid="{EDE5B7A9-577C-49B7-AC35-B55782FFD831}"/>
    <cellStyle name="normální 2 95 3" xfId="2297" xr:uid="{00000000-0005-0000-0000-000053140000}"/>
    <cellStyle name="normální 2 95 3 2" xfId="2298" xr:uid="{00000000-0005-0000-0000-000054140000}"/>
    <cellStyle name="normální 2 95 3 2 2" xfId="4457" xr:uid="{00000000-0005-0000-0000-000055140000}"/>
    <cellStyle name="normální 2 95 3 3" xfId="2299" xr:uid="{00000000-0005-0000-0000-000056140000}"/>
    <cellStyle name="normální 2 95 3 3 2" xfId="4458" xr:uid="{00000000-0005-0000-0000-000057140000}"/>
    <cellStyle name="normální 2 95 3 3 2 2" xfId="9587" xr:uid="{23E6E288-7E46-4CB5-AA67-76332E03AA2A}"/>
    <cellStyle name="normální 2 95 3 3 3" xfId="9586" xr:uid="{D5E6847A-572B-49B2-8B83-8DB35005803C}"/>
    <cellStyle name="normální 2 95 3 3 4" xfId="10282" xr:uid="{332BEEE7-EC38-4B83-AC3A-1744B3F1F013}"/>
    <cellStyle name="normální 2 95 3 4" xfId="10512" xr:uid="{655C591E-E3E1-4671-987D-A8E95AE71DA1}"/>
    <cellStyle name="normální 2 95 4" xfId="2300" xr:uid="{00000000-0005-0000-0000-000058140000}"/>
    <cellStyle name="normální 2 95 4 2" xfId="3994" xr:uid="{00000000-0005-0000-0000-000059140000}"/>
    <cellStyle name="normální 2 96" xfId="2301" xr:uid="{00000000-0005-0000-0000-00005A140000}"/>
    <cellStyle name="normální 2 96 2" xfId="2302" xr:uid="{00000000-0005-0000-0000-00005B140000}"/>
    <cellStyle name="normální 2 96 2 2" xfId="2303" xr:uid="{00000000-0005-0000-0000-00005C140000}"/>
    <cellStyle name="normální 2 96 2 2 2" xfId="9588" xr:uid="{54628200-92E4-4D3A-A45A-8D5F7B842718}"/>
    <cellStyle name="normální 2 96 2 3" xfId="8991" xr:uid="{3509738F-D303-46DA-8052-E83E2D4633F2}"/>
    <cellStyle name="normální 2 96 3" xfId="2304" xr:uid="{00000000-0005-0000-0000-00005D140000}"/>
    <cellStyle name="normální 2 96 3 2" xfId="2305" xr:uid="{00000000-0005-0000-0000-00005E140000}"/>
    <cellStyle name="normální 2 96 3 2 2" xfId="4460" xr:uid="{00000000-0005-0000-0000-00005F140000}"/>
    <cellStyle name="normální 2 96 3 3" xfId="2306" xr:uid="{00000000-0005-0000-0000-000060140000}"/>
    <cellStyle name="normální 2 96 3 3 2" xfId="4461" xr:uid="{00000000-0005-0000-0000-000061140000}"/>
    <cellStyle name="normální 2 96 3 3 2 2" xfId="9590" xr:uid="{12140E7F-D273-411F-9687-045A25C9A362}"/>
    <cellStyle name="normální 2 96 3 3 3" xfId="9589" xr:uid="{85E65FB4-3BD3-4CA0-B45C-E458D090A8AD}"/>
    <cellStyle name="normální 2 96 3 3 4" xfId="10281" xr:uid="{818585DF-25CB-4A78-B130-4F7FE26A29E0}"/>
    <cellStyle name="normální 2 96 3 4" xfId="10513" xr:uid="{3789F23F-AFA6-4C49-B0DE-2744F8732BC4}"/>
    <cellStyle name="normální 2 96 4" xfId="2307" xr:uid="{00000000-0005-0000-0000-000062140000}"/>
    <cellStyle name="normální 2 96 4 2" xfId="3993" xr:uid="{00000000-0005-0000-0000-000063140000}"/>
    <cellStyle name="normální 2 97" xfId="2308" xr:uid="{00000000-0005-0000-0000-000064140000}"/>
    <cellStyle name="normální 2 97 2" xfId="2309" xr:uid="{00000000-0005-0000-0000-000065140000}"/>
    <cellStyle name="normální 2 97 2 2" xfId="2310" xr:uid="{00000000-0005-0000-0000-000066140000}"/>
    <cellStyle name="normální 2 97 2 2 2" xfId="9591" xr:uid="{EBB7B841-8439-47D3-9E08-985A326EBFF9}"/>
    <cellStyle name="normální 2 97 2 3" xfId="8992" xr:uid="{5E0959AF-AC01-4608-9CCC-8C2B168ECEFC}"/>
    <cellStyle name="normální 2 97 3" xfId="2311" xr:uid="{00000000-0005-0000-0000-000067140000}"/>
    <cellStyle name="normální 2 97 3 2" xfId="2312" xr:uid="{00000000-0005-0000-0000-000068140000}"/>
    <cellStyle name="normální 2 97 3 2 2" xfId="4462" xr:uid="{00000000-0005-0000-0000-000069140000}"/>
    <cellStyle name="normální 2 97 3 3" xfId="2313" xr:uid="{00000000-0005-0000-0000-00006A140000}"/>
    <cellStyle name="normální 2 97 3 3 2" xfId="4463" xr:uid="{00000000-0005-0000-0000-00006B140000}"/>
    <cellStyle name="normální 2 97 3 3 2 2" xfId="9593" xr:uid="{51E0E84B-06D5-45F6-9AAE-3AF863E109B3}"/>
    <cellStyle name="normální 2 97 3 3 3" xfId="9592" xr:uid="{C911CEC0-FBCA-4739-A772-348065B51EAA}"/>
    <cellStyle name="normální 2 97 3 3 4" xfId="10280" xr:uid="{825D9547-7A14-47F9-8E27-7D9D3E94CEC6}"/>
    <cellStyle name="normální 2 97 3 4" xfId="10515" xr:uid="{2AD4C3B5-0D06-46A9-97E2-083DCDABD718}"/>
    <cellStyle name="normální 2 97 4" xfId="2314" xr:uid="{00000000-0005-0000-0000-00006C140000}"/>
    <cellStyle name="normální 2 97 4 2" xfId="3992" xr:uid="{00000000-0005-0000-0000-00006D140000}"/>
    <cellStyle name="normální 2 98" xfId="2315" xr:uid="{00000000-0005-0000-0000-00006E140000}"/>
    <cellStyle name="normální 2 98 2" xfId="2316" xr:uid="{00000000-0005-0000-0000-00006F140000}"/>
    <cellStyle name="normální 2 98 2 2" xfId="2317" xr:uid="{00000000-0005-0000-0000-000070140000}"/>
    <cellStyle name="normální 2 98 2 2 2" xfId="9594" xr:uid="{ADA04BB9-64F2-4C9A-B1D9-50B2F2BCB259}"/>
    <cellStyle name="normální 2 98 2 3" xfId="8993" xr:uid="{46CC82E4-8DAE-4E9D-A3EE-6D8FA7D02474}"/>
    <cellStyle name="normální 2 98 3" xfId="2318" xr:uid="{00000000-0005-0000-0000-000071140000}"/>
    <cellStyle name="normální 2 98 3 2" xfId="2319" xr:uid="{00000000-0005-0000-0000-000072140000}"/>
    <cellStyle name="normální 2 98 3 2 2" xfId="4466" xr:uid="{00000000-0005-0000-0000-000073140000}"/>
    <cellStyle name="normální 2 98 3 3" xfId="2320" xr:uid="{00000000-0005-0000-0000-000074140000}"/>
    <cellStyle name="normální 2 98 3 3 2" xfId="4467" xr:uid="{00000000-0005-0000-0000-000075140000}"/>
    <cellStyle name="normální 2 98 3 3 2 2" xfId="9596" xr:uid="{7B2AAF5A-2FC5-47F0-A0B1-EEC5DC072C15}"/>
    <cellStyle name="normální 2 98 3 3 3" xfId="9595" xr:uid="{A1C05A5C-B2F6-42F5-8724-04D1E86E52EF}"/>
    <cellStyle name="normální 2 98 3 3 4" xfId="10279" xr:uid="{28336EC4-FFF5-42E6-843B-7AAC1E301593}"/>
    <cellStyle name="normální 2 98 3 4" xfId="10516" xr:uid="{24425553-AC84-4DE2-8432-C12DA896C7D3}"/>
    <cellStyle name="normální 2 98 4" xfId="2321" xr:uid="{00000000-0005-0000-0000-000076140000}"/>
    <cellStyle name="normální 2 98 4 2" xfId="3991" xr:uid="{00000000-0005-0000-0000-000077140000}"/>
    <cellStyle name="normální 2 99" xfId="2322" xr:uid="{00000000-0005-0000-0000-000078140000}"/>
    <cellStyle name="normální 2 99 2" xfId="2323" xr:uid="{00000000-0005-0000-0000-000079140000}"/>
    <cellStyle name="normální 2 99 2 2" xfId="2324" xr:uid="{00000000-0005-0000-0000-00007A140000}"/>
    <cellStyle name="normální 2 99 2 2 2" xfId="9597" xr:uid="{96847AA0-DB5B-4B9E-824C-7C3EFA872184}"/>
    <cellStyle name="normální 2 99 2 3" xfId="8994" xr:uid="{30173743-F437-4E7F-8342-2A859576C48B}"/>
    <cellStyle name="normální 2 99 3" xfId="2325" xr:uid="{00000000-0005-0000-0000-00007B140000}"/>
    <cellStyle name="normální 2 99 3 2" xfId="2326" xr:uid="{00000000-0005-0000-0000-00007C140000}"/>
    <cellStyle name="normální 2 99 3 2 2" xfId="4468" xr:uid="{00000000-0005-0000-0000-00007D140000}"/>
    <cellStyle name="normální 2 99 3 3" xfId="2327" xr:uid="{00000000-0005-0000-0000-00007E140000}"/>
    <cellStyle name="normální 2 99 3 3 2" xfId="4469" xr:uid="{00000000-0005-0000-0000-00007F140000}"/>
    <cellStyle name="normální 2 99 3 3 2 2" xfId="9599" xr:uid="{FDD260C2-B435-45BC-AAEA-4D28947488A9}"/>
    <cellStyle name="normální 2 99 3 3 3" xfId="9598" xr:uid="{71E24B57-BEAB-4979-871E-241459DD76DE}"/>
    <cellStyle name="normální 2 99 3 3 4" xfId="10278" xr:uid="{41C79FCD-B6ED-4D9D-B3A3-3A5C59296154}"/>
    <cellStyle name="normální 2 99 3 4" xfId="10517" xr:uid="{8B0BF48E-AEDC-4275-B407-2CA085DD0B77}"/>
    <cellStyle name="normální 2 99 4" xfId="2328" xr:uid="{00000000-0005-0000-0000-000080140000}"/>
    <cellStyle name="normální 2 99 4 2" xfId="3990" xr:uid="{00000000-0005-0000-0000-000081140000}"/>
    <cellStyle name="normální 20" xfId="2329" xr:uid="{00000000-0005-0000-0000-000082140000}"/>
    <cellStyle name="normální 20 2" xfId="2330" xr:uid="{00000000-0005-0000-0000-000083140000}"/>
    <cellStyle name="normální 20 2 2" xfId="9600" xr:uid="{C83A363F-CE79-4F76-8785-34470215B8AE}"/>
    <cellStyle name="normální 20 3" xfId="8995" xr:uid="{D3108E97-6ACB-4C31-923D-7B6135A636AA}"/>
    <cellStyle name="normální 21" xfId="2331" xr:uid="{00000000-0005-0000-0000-000084140000}"/>
    <cellStyle name="normální 22" xfId="2332" xr:uid="{00000000-0005-0000-0000-000085140000}"/>
    <cellStyle name="normální 23" xfId="2333" xr:uid="{00000000-0005-0000-0000-000086140000}"/>
    <cellStyle name="normální 24" xfId="2334" xr:uid="{00000000-0005-0000-0000-000087140000}"/>
    <cellStyle name="normální 25" xfId="2335" xr:uid="{00000000-0005-0000-0000-000088140000}"/>
    <cellStyle name="normální 26" xfId="2336" xr:uid="{00000000-0005-0000-0000-000089140000}"/>
    <cellStyle name="normální 27" xfId="2337" xr:uid="{00000000-0005-0000-0000-00008A140000}"/>
    <cellStyle name="normální 27 2" xfId="2338" xr:uid="{00000000-0005-0000-0000-00008B140000}"/>
    <cellStyle name="normální 27 2 2" xfId="2339" xr:uid="{00000000-0005-0000-0000-00008C140000}"/>
    <cellStyle name="normální 27 2 2 2" xfId="9601" xr:uid="{81C14F9D-E00A-4056-8AFA-68057537BBF9}"/>
    <cellStyle name="normální 27 2 3" xfId="8997" xr:uid="{ED583513-A8A5-41C0-AAE4-8DA10D79B0AC}"/>
    <cellStyle name="normální 27 3" xfId="2340" xr:uid="{00000000-0005-0000-0000-00008D140000}"/>
    <cellStyle name="normální 27 3 2" xfId="2341" xr:uid="{00000000-0005-0000-0000-00008E140000}"/>
    <cellStyle name="normální 27 3 2 2" xfId="3989" xr:uid="{00000000-0005-0000-0000-00008F140000}"/>
    <cellStyle name="normální 27 3 3" xfId="2342" xr:uid="{00000000-0005-0000-0000-000090140000}"/>
    <cellStyle name="normální 27 3 3 2" xfId="3988" xr:uid="{00000000-0005-0000-0000-000091140000}"/>
    <cellStyle name="normální 27 4" xfId="2343" xr:uid="{00000000-0005-0000-0000-000092140000}"/>
    <cellStyle name="normální 27 4 2" xfId="9602" xr:uid="{68376FB2-4E63-4D2A-BC1C-551917F487B6}"/>
    <cellStyle name="normální 27 5" xfId="2344" xr:uid="{00000000-0005-0000-0000-000093140000}"/>
    <cellStyle name="normální 27 5 2" xfId="4471" xr:uid="{00000000-0005-0000-0000-000094140000}"/>
    <cellStyle name="normální 27 5 2 2" xfId="9603" xr:uid="{0B0ED070-4A58-4AD6-9AB2-0AC208177F75}"/>
    <cellStyle name="normální 27 5 3" xfId="4470" xr:uid="{00000000-0005-0000-0000-000095140000}"/>
    <cellStyle name="normální 27 5 4" xfId="10277" xr:uid="{977E0628-F29E-4A33-B49F-C15C465784A1}"/>
    <cellStyle name="normální 27 6" xfId="8996" xr:uid="{4F3ECEE1-D291-4B10-9FC1-ECA857906575}"/>
    <cellStyle name="normální 27 7" xfId="10519" xr:uid="{8D3316C4-2CA4-43EC-B308-0E9D08810088}"/>
    <cellStyle name="normální 28" xfId="2345" xr:uid="{00000000-0005-0000-0000-000096140000}"/>
    <cellStyle name="normální 28 2" xfId="2346" xr:uid="{00000000-0005-0000-0000-000097140000}"/>
    <cellStyle name="normální 28 2 2" xfId="2347" xr:uid="{00000000-0005-0000-0000-000098140000}"/>
    <cellStyle name="normální 28 2 2 2" xfId="9604" xr:uid="{97E58736-489A-4379-8F4A-DADE132E4E98}"/>
    <cellStyle name="normální 28 2 3" xfId="8999" xr:uid="{D35DBC38-994C-4EE5-AEAA-5E452F1544B7}"/>
    <cellStyle name="normální 28 3" xfId="2348" xr:uid="{00000000-0005-0000-0000-000099140000}"/>
    <cellStyle name="normální 28 3 2" xfId="2349" xr:uid="{00000000-0005-0000-0000-00009A140000}"/>
    <cellStyle name="normální 28 3 2 2" xfId="3987" xr:uid="{00000000-0005-0000-0000-00009B140000}"/>
    <cellStyle name="normální 28 3 3" xfId="2350" xr:uid="{00000000-0005-0000-0000-00009C140000}"/>
    <cellStyle name="normální 28 3 3 2" xfId="3986" xr:uid="{00000000-0005-0000-0000-00009D140000}"/>
    <cellStyle name="normální 28 4" xfId="2351" xr:uid="{00000000-0005-0000-0000-00009E140000}"/>
    <cellStyle name="normální 28 4 2" xfId="9605" xr:uid="{1476DF36-8F54-4D3E-AFB2-982338764E27}"/>
    <cellStyle name="normální 28 5" xfId="2352" xr:uid="{00000000-0005-0000-0000-00009F140000}"/>
    <cellStyle name="normální 28 5 2" xfId="4473" xr:uid="{00000000-0005-0000-0000-0000A0140000}"/>
    <cellStyle name="normální 28 5 2 2" xfId="9606" xr:uid="{5065ABD0-1661-4B14-81B3-D91439206E2D}"/>
    <cellStyle name="normální 28 5 3" xfId="4472" xr:uid="{00000000-0005-0000-0000-0000A1140000}"/>
    <cellStyle name="normální 28 5 4" xfId="10276" xr:uid="{70401EC2-FA93-433A-B888-36BD2306D7A8}"/>
    <cellStyle name="normální 28 6" xfId="8998" xr:uid="{E3B8D4E8-2762-4357-AF18-69CC0E7DD9C4}"/>
    <cellStyle name="normální 28 7" xfId="10520" xr:uid="{A7D676F1-CE5B-46E3-9694-C8902026929F}"/>
    <cellStyle name="normální 29" xfId="2353" xr:uid="{00000000-0005-0000-0000-0000A2140000}"/>
    <cellStyle name="normální 29 2" xfId="2354" xr:uid="{00000000-0005-0000-0000-0000A3140000}"/>
    <cellStyle name="normální 29 2 2" xfId="2355" xr:uid="{00000000-0005-0000-0000-0000A4140000}"/>
    <cellStyle name="normální 29 2 2 2" xfId="9607" xr:uid="{3DF31DBE-08E8-4688-B539-83B8F25B0EF3}"/>
    <cellStyle name="normální 29 2 3" xfId="9001" xr:uid="{F4EA7645-659D-4DE9-A44A-FC7359AAEEB4}"/>
    <cellStyle name="normální 29 3" xfId="2356" xr:uid="{00000000-0005-0000-0000-0000A5140000}"/>
    <cellStyle name="normální 29 3 2" xfId="2357" xr:uid="{00000000-0005-0000-0000-0000A6140000}"/>
    <cellStyle name="normální 29 3 2 2" xfId="3985" xr:uid="{00000000-0005-0000-0000-0000A7140000}"/>
    <cellStyle name="normální 29 3 3" xfId="2358" xr:uid="{00000000-0005-0000-0000-0000A8140000}"/>
    <cellStyle name="normální 29 3 3 2" xfId="3984" xr:uid="{00000000-0005-0000-0000-0000A9140000}"/>
    <cellStyle name="normální 29 4" xfId="2359" xr:uid="{00000000-0005-0000-0000-0000AA140000}"/>
    <cellStyle name="normální 29 4 2" xfId="9608" xr:uid="{C8ADD4FB-3D82-47F0-B5DA-237F10431BF2}"/>
    <cellStyle name="normální 29 5" xfId="2360" xr:uid="{00000000-0005-0000-0000-0000AB140000}"/>
    <cellStyle name="normální 29 5 2" xfId="4475" xr:uid="{00000000-0005-0000-0000-0000AC140000}"/>
    <cellStyle name="normální 29 5 2 2" xfId="9609" xr:uid="{F8C44717-28F8-4435-A8F6-358E869409AE}"/>
    <cellStyle name="normální 29 5 3" xfId="4474" xr:uid="{00000000-0005-0000-0000-0000AD140000}"/>
    <cellStyle name="normální 29 5 4" xfId="10275" xr:uid="{C6055CFF-9E2E-496B-A7DF-E42E34594729}"/>
    <cellStyle name="normální 29 6" xfId="9000" xr:uid="{D8139C8A-F196-48A4-A3D6-A25C27E55B86}"/>
    <cellStyle name="normální 29 7" xfId="10522" xr:uid="{8F3BB643-43F8-4ABB-BC59-524D61BDB5A6}"/>
    <cellStyle name="normální 3" xfId="2361" xr:uid="{00000000-0005-0000-0000-0000AE140000}"/>
    <cellStyle name="normální 3 10" xfId="2362" xr:uid="{00000000-0005-0000-0000-0000AF140000}"/>
    <cellStyle name="normální 3 10 2" xfId="2363" xr:uid="{00000000-0005-0000-0000-0000B0140000}"/>
    <cellStyle name="normální 3 10 2 2" xfId="2364" xr:uid="{00000000-0005-0000-0000-0000B1140000}"/>
    <cellStyle name="normální 3 10 2 2 2" xfId="9610" xr:uid="{955F3A87-CF3E-4B66-8396-834FBFC720AD}"/>
    <cellStyle name="normální 3 10 2 3" xfId="9003" xr:uid="{3CA23929-81B5-4D64-9E74-FDCB7A3FA869}"/>
    <cellStyle name="normální 3 10 3" xfId="2365" xr:uid="{00000000-0005-0000-0000-0000B2140000}"/>
    <cellStyle name="normální 3 10 3 2" xfId="9611" xr:uid="{644D7E61-0568-4C60-A1EE-DA5283999F68}"/>
    <cellStyle name="normální 3 10 4" xfId="9002" xr:uid="{E53820D3-84D1-42D2-B4F9-2A9CB0203F1F}"/>
    <cellStyle name="normální 3 11" xfId="2366" xr:uid="{00000000-0005-0000-0000-0000B3140000}"/>
    <cellStyle name="normální 3 11 2" xfId="2367" xr:uid="{00000000-0005-0000-0000-0000B4140000}"/>
    <cellStyle name="normální 3 11 2 2" xfId="2368" xr:uid="{00000000-0005-0000-0000-0000B5140000}"/>
    <cellStyle name="normální 3 11 2 2 2" xfId="2369" xr:uid="{00000000-0005-0000-0000-0000B6140000}"/>
    <cellStyle name="normální 3 11 2 2 2 2" xfId="9004" xr:uid="{F20D224B-74E8-4464-BF3D-49C0E14049F9}"/>
    <cellStyle name="normální 3 11 2 2 3" xfId="2370" xr:uid="{00000000-0005-0000-0000-0000B7140000}"/>
    <cellStyle name="normální 3 11 2 2 3 2" xfId="9005" xr:uid="{D8F08B59-D186-48A7-BFBA-6D49B8895C44}"/>
    <cellStyle name="normální 3 11 2 2 4" xfId="2371" xr:uid="{00000000-0005-0000-0000-0000B8140000}"/>
    <cellStyle name="normální 3 11 2 2 5" xfId="10525" xr:uid="{75AB68B0-1F0F-4313-B18F-EF1005FB3EAC}"/>
    <cellStyle name="normální 3 11 3" xfId="2372" xr:uid="{00000000-0005-0000-0000-0000B9140000}"/>
    <cellStyle name="normální 3 11 3 2" xfId="2373" xr:uid="{00000000-0005-0000-0000-0000BA140000}"/>
    <cellStyle name="normální 3 11 3 2 2" xfId="9006" xr:uid="{DEEE324E-95FA-4797-A33C-8EA73B4207F2}"/>
    <cellStyle name="normální 3 11 3 3" xfId="2374" xr:uid="{00000000-0005-0000-0000-0000BB140000}"/>
    <cellStyle name="normální 3 11 3 3 2" xfId="2375" xr:uid="{00000000-0005-0000-0000-0000BC140000}"/>
    <cellStyle name="normální 3 11 3 3 2 2" xfId="2376" xr:uid="{00000000-0005-0000-0000-0000BD140000}"/>
    <cellStyle name="normální 3 11 3 3 2 2 2" xfId="9007" xr:uid="{E1975369-93F8-4724-88AA-0E20809CBBCC}"/>
    <cellStyle name="normální 3 11 3 3 2 3" xfId="2377" xr:uid="{00000000-0005-0000-0000-0000BE140000}"/>
    <cellStyle name="normální 3 11 3 3 2 3 2" xfId="2378" xr:uid="{00000000-0005-0000-0000-0000BF140000}"/>
    <cellStyle name="normální 3 11 3 3 2 3 3" xfId="4477" xr:uid="{00000000-0005-0000-0000-0000C0140000}"/>
    <cellStyle name="normální 3 11 3 3 2 3 3 2" xfId="3983" xr:uid="{00000000-0005-0000-0000-0000C1140000}"/>
    <cellStyle name="normální 3 11 3 3 2 3 3 2 2" xfId="9612" xr:uid="{CAA4C346-F972-437D-9A1E-EE631C7FA925}"/>
    <cellStyle name="normální 3 11 3 3 2 3 4" xfId="4476" xr:uid="{00000000-0005-0000-0000-0000C2140000}"/>
    <cellStyle name="normální 3 11 3 3 2 3 4 2" xfId="10529" xr:uid="{0D9C2356-7A80-4739-9C2C-C217103A1E0B}"/>
    <cellStyle name="normální 3 11 3 3 3" xfId="2379" xr:uid="{00000000-0005-0000-0000-0000C3140000}"/>
    <cellStyle name="normální 3 11 3 3 3 2" xfId="9008" xr:uid="{B5E0FA61-A50D-44FE-9C7F-DD7FD39CE21E}"/>
    <cellStyle name="normální 3 11 3 3 4" xfId="2380" xr:uid="{00000000-0005-0000-0000-0000C4140000}"/>
    <cellStyle name="normální 3 11 3 3 4 2" xfId="2381" xr:uid="{00000000-0005-0000-0000-0000C5140000}"/>
    <cellStyle name="normální 3 11 3 3 4 2 2" xfId="9009" xr:uid="{E93260B8-9180-4132-81C3-36EBA1449851}"/>
    <cellStyle name="normální 3 11 3 3 4 3" xfId="10530" xr:uid="{F1508923-68FF-4403-9367-8193969ABBFA}"/>
    <cellStyle name="normální 3 11 3 3 5" xfId="2382" xr:uid="{00000000-0005-0000-0000-0000C6140000}"/>
    <cellStyle name="normální 3 11 3 3 5 2" xfId="9010" xr:uid="{0CA6777A-E26E-4622-91B9-B034E9A5A478}"/>
    <cellStyle name="normální 3 11 3 3 6" xfId="3982" xr:uid="{00000000-0005-0000-0000-0000C7140000}"/>
    <cellStyle name="normální 3 11 3 4" xfId="2383" xr:uid="{00000000-0005-0000-0000-0000C8140000}"/>
    <cellStyle name="normální 3 11 3 5" xfId="10527" xr:uid="{AFC877A7-5D6B-4062-9CE4-C08DE60F7C04}"/>
    <cellStyle name="normální 3 11 4" xfId="2384" xr:uid="{00000000-0005-0000-0000-0000C9140000}"/>
    <cellStyle name="normální 3 11 5" xfId="10524" xr:uid="{8BC952CB-D5F1-4676-962A-124E976A0CEE}"/>
    <cellStyle name="Normální 3 12" xfId="2385" xr:uid="{00000000-0005-0000-0000-0000CA140000}"/>
    <cellStyle name="Normální 3 12 2" xfId="2386" xr:uid="{00000000-0005-0000-0000-0000CB140000}"/>
    <cellStyle name="Normální 3 12 3" xfId="5512" xr:uid="{00000000-0005-0000-0000-0000CC140000}"/>
    <cellStyle name="Normální 3 13" xfId="2387" xr:uid="{00000000-0005-0000-0000-0000CD140000}"/>
    <cellStyle name="Normální 3 14" xfId="2388" xr:uid="{00000000-0005-0000-0000-0000CE140000}"/>
    <cellStyle name="normální 3 15" xfId="10523" xr:uid="{2A554C43-961A-4024-A0D6-8F027F9A692A}"/>
    <cellStyle name="normální 3 2" xfId="2389" xr:uid="{00000000-0005-0000-0000-0000CF140000}"/>
    <cellStyle name="normální 3 2 10" xfId="2390" xr:uid="{00000000-0005-0000-0000-0000D0140000}"/>
    <cellStyle name="normální 3 2 10 2" xfId="9012" xr:uid="{06A8552B-5F91-448D-A10E-C9A5C7E5CB39}"/>
    <cellStyle name="normální 3 2 11" xfId="2391" xr:uid="{00000000-0005-0000-0000-0000D1140000}"/>
    <cellStyle name="normální 3 2 11 10" xfId="2392" xr:uid="{00000000-0005-0000-0000-0000D2140000}"/>
    <cellStyle name="normální 3 2 11 10 2" xfId="9014" xr:uid="{65CB770C-C1E7-4B1E-8A50-DF51AF81D852}"/>
    <cellStyle name="Normální 3 2 11 100" xfId="5289" xr:uid="{00000000-0005-0000-0000-0000D3140000}"/>
    <cellStyle name="Normální 3 2 11 101" xfId="5290" xr:uid="{00000000-0005-0000-0000-0000D4140000}"/>
    <cellStyle name="Normální 3 2 11 102" xfId="5288" xr:uid="{00000000-0005-0000-0000-0000D5140000}"/>
    <cellStyle name="Normální 3 2 11 103" xfId="5513" xr:uid="{00000000-0005-0000-0000-0000D6140000}"/>
    <cellStyle name="Normální 3 2 11 104" xfId="5507" xr:uid="{00000000-0005-0000-0000-0000D7140000}"/>
    <cellStyle name="Normální 3 2 11 105" xfId="5508" xr:uid="{00000000-0005-0000-0000-0000D8140000}"/>
    <cellStyle name="Normální 3 2 11 106" xfId="5506" xr:uid="{00000000-0005-0000-0000-0000D9140000}"/>
    <cellStyle name="Normální 3 2 11 107" xfId="5509" xr:uid="{00000000-0005-0000-0000-0000DA140000}"/>
    <cellStyle name="Normální 3 2 11 11" xfId="2393" xr:uid="{00000000-0005-0000-0000-0000DB140000}"/>
    <cellStyle name="Normální 3 2 11 12" xfId="2394" xr:uid="{00000000-0005-0000-0000-0000DC140000}"/>
    <cellStyle name="Normální 3 2 11 13" xfId="2395" xr:uid="{00000000-0005-0000-0000-0000DD140000}"/>
    <cellStyle name="Normální 3 2 11 14" xfId="2396" xr:uid="{00000000-0005-0000-0000-0000DE140000}"/>
    <cellStyle name="Normální 3 2 11 15" xfId="2397" xr:uid="{00000000-0005-0000-0000-0000DF140000}"/>
    <cellStyle name="Normální 3 2 11 16" xfId="2398" xr:uid="{00000000-0005-0000-0000-0000E0140000}"/>
    <cellStyle name="Normální 3 2 11 17" xfId="2399" xr:uid="{00000000-0005-0000-0000-0000E1140000}"/>
    <cellStyle name="Normální 3 2 11 18" xfId="2400" xr:uid="{00000000-0005-0000-0000-0000E2140000}"/>
    <cellStyle name="Normální 3 2 11 19" xfId="2401" xr:uid="{00000000-0005-0000-0000-0000E3140000}"/>
    <cellStyle name="Normální 3 2 11 2" xfId="2402" xr:uid="{00000000-0005-0000-0000-0000E4140000}"/>
    <cellStyle name="Normální 3 2 11 20" xfId="2403" xr:uid="{00000000-0005-0000-0000-0000E5140000}"/>
    <cellStyle name="Normální 3 2 11 21" xfId="2404" xr:uid="{00000000-0005-0000-0000-0000E6140000}"/>
    <cellStyle name="Normální 3 2 11 22" xfId="2405" xr:uid="{00000000-0005-0000-0000-0000E7140000}"/>
    <cellStyle name="Normální 3 2 11 23" xfId="2406" xr:uid="{00000000-0005-0000-0000-0000E8140000}"/>
    <cellStyle name="Normální 3 2 11 24" xfId="2407" xr:uid="{00000000-0005-0000-0000-0000E9140000}"/>
    <cellStyle name="Normální 3 2 11 25" xfId="2408" xr:uid="{00000000-0005-0000-0000-0000EA140000}"/>
    <cellStyle name="Normální 3 2 11 26" xfId="2409" xr:uid="{00000000-0005-0000-0000-0000EB140000}"/>
    <cellStyle name="Normální 3 2 11 27" xfId="2410" xr:uid="{00000000-0005-0000-0000-0000EC140000}"/>
    <cellStyle name="Normální 3 2 11 28" xfId="2411" xr:uid="{00000000-0005-0000-0000-0000ED140000}"/>
    <cellStyle name="Normální 3 2 11 29" xfId="2412" xr:uid="{00000000-0005-0000-0000-0000EE140000}"/>
    <cellStyle name="normální 3 2 11 3" xfId="2413" xr:uid="{00000000-0005-0000-0000-0000EF140000}"/>
    <cellStyle name="normální 3 2 11 3 2" xfId="9015" xr:uid="{8ECDBF6E-BC47-42BA-B3F2-269B6ECE01E2}"/>
    <cellStyle name="Normální 3 2 11 30" xfId="2414" xr:uid="{00000000-0005-0000-0000-0000F0140000}"/>
    <cellStyle name="Normální 3 2 11 31" xfId="2415" xr:uid="{00000000-0005-0000-0000-0000F1140000}"/>
    <cellStyle name="Normální 3 2 11 32" xfId="2416" xr:uid="{00000000-0005-0000-0000-0000F2140000}"/>
    <cellStyle name="Normální 3 2 11 33" xfId="2417" xr:uid="{00000000-0005-0000-0000-0000F3140000}"/>
    <cellStyle name="Normální 3 2 11 34" xfId="2418" xr:uid="{00000000-0005-0000-0000-0000F4140000}"/>
    <cellStyle name="Normální 3 2 11 35" xfId="2419" xr:uid="{00000000-0005-0000-0000-0000F5140000}"/>
    <cellStyle name="Normální 3 2 11 36" xfId="2420" xr:uid="{00000000-0005-0000-0000-0000F6140000}"/>
    <cellStyle name="Normální 3 2 11 37" xfId="2421" xr:uid="{00000000-0005-0000-0000-0000F7140000}"/>
    <cellStyle name="Normální 3 2 11 38" xfId="2422" xr:uid="{00000000-0005-0000-0000-0000F8140000}"/>
    <cellStyle name="normální 3 2 11 39" xfId="2423" xr:uid="{00000000-0005-0000-0000-0000F9140000}"/>
    <cellStyle name="normální 3 2 11 39 10" xfId="8604" xr:uid="{475788F0-B785-4185-A9D6-58D8994350D8}"/>
    <cellStyle name="Normální 3 2 11 39 2" xfId="2424" xr:uid="{00000000-0005-0000-0000-0000FA140000}"/>
    <cellStyle name="normální 3 2 11 39 3" xfId="3981" xr:uid="{00000000-0005-0000-0000-0000FB140000}"/>
    <cellStyle name="normální 3 2 11 39 4" xfId="3980" xr:uid="{00000000-0005-0000-0000-0000FC140000}"/>
    <cellStyle name="normální 3 2 11 39 5" xfId="3979" xr:uid="{00000000-0005-0000-0000-0000FD140000}"/>
    <cellStyle name="normální 3 2 11 39 6" xfId="3978" xr:uid="{00000000-0005-0000-0000-0000FE140000}"/>
    <cellStyle name="normální 3 2 11 39 7" xfId="3977" xr:uid="{00000000-0005-0000-0000-0000FF140000}"/>
    <cellStyle name="normální 3 2 11 39 8" xfId="8564" xr:uid="{44371ED4-F39B-4EBD-A2FB-71725CAAFD4C}"/>
    <cellStyle name="normální 3 2 11 39 9" xfId="9040" xr:uid="{F983DA09-0A70-4196-9D14-8FCD32B23C06}"/>
    <cellStyle name="normální 3 2 11 4" xfId="2425" xr:uid="{00000000-0005-0000-0000-000000150000}"/>
    <cellStyle name="normální 3 2 11 4 2" xfId="9016" xr:uid="{9A2BAB56-C25E-4DD7-9DC6-070A8BE27C4A}"/>
    <cellStyle name="Normální 3 2 11 40" xfId="2426" xr:uid="{00000000-0005-0000-0000-000001150000}"/>
    <cellStyle name="Normální 3 2 11 41" xfId="2427" xr:uid="{00000000-0005-0000-0000-000002150000}"/>
    <cellStyle name="Normální 3 2 11 42" xfId="2428" xr:uid="{00000000-0005-0000-0000-000003150000}"/>
    <cellStyle name="Normální 3 2 11 43" xfId="2429" xr:uid="{00000000-0005-0000-0000-000004150000}"/>
    <cellStyle name="Normální 3 2 11 44" xfId="2430" xr:uid="{00000000-0005-0000-0000-000005150000}"/>
    <cellStyle name="Normální 3 2 11 45" xfId="2431" xr:uid="{00000000-0005-0000-0000-000006150000}"/>
    <cellStyle name="Normální 3 2 11 46" xfId="2432" xr:uid="{00000000-0005-0000-0000-000007150000}"/>
    <cellStyle name="Normální 3 2 11 47" xfId="2433" xr:uid="{00000000-0005-0000-0000-000008150000}"/>
    <cellStyle name="Normální 3 2 11 48" xfId="2434" xr:uid="{00000000-0005-0000-0000-000009150000}"/>
    <cellStyle name="Normální 3 2 11 49" xfId="2435" xr:uid="{00000000-0005-0000-0000-00000A150000}"/>
    <cellStyle name="normální 3 2 11 5" xfId="2436" xr:uid="{00000000-0005-0000-0000-00000B150000}"/>
    <cellStyle name="normální 3 2 11 5 2" xfId="9017" xr:uid="{BBBC7C5A-6EDA-4AC6-B0F4-86578AEC53A1}"/>
    <cellStyle name="Normální 3 2 11 50" xfId="2437" xr:uid="{00000000-0005-0000-0000-00000C150000}"/>
    <cellStyle name="Normální 3 2 11 51" xfId="2438" xr:uid="{00000000-0005-0000-0000-00000D150000}"/>
    <cellStyle name="Normální 3 2 11 52" xfId="2439" xr:uid="{00000000-0005-0000-0000-00000E150000}"/>
    <cellStyle name="Normální 3 2 11 53" xfId="2440" xr:uid="{00000000-0005-0000-0000-00000F150000}"/>
    <cellStyle name="Normální 3 2 11 54" xfId="2441" xr:uid="{00000000-0005-0000-0000-000010150000}"/>
    <cellStyle name="Normální 3 2 11 55" xfId="2442" xr:uid="{00000000-0005-0000-0000-000011150000}"/>
    <cellStyle name="Normální 3 2 11 56" xfId="2443" xr:uid="{00000000-0005-0000-0000-000012150000}"/>
    <cellStyle name="Normální 3 2 11 57" xfId="2444" xr:uid="{00000000-0005-0000-0000-000013150000}"/>
    <cellStyle name="Normální 3 2 11 58" xfId="2445" xr:uid="{00000000-0005-0000-0000-000014150000}"/>
    <cellStyle name="Normální 3 2 11 59" xfId="2446" xr:uid="{00000000-0005-0000-0000-000015150000}"/>
    <cellStyle name="normální 3 2 11 6" xfId="2447" xr:uid="{00000000-0005-0000-0000-000016150000}"/>
    <cellStyle name="normální 3 2 11 6 2" xfId="9018" xr:uid="{D65E532B-20C4-461E-8EFD-A983F365D8BB}"/>
    <cellStyle name="Normální 3 2 11 60" xfId="2448" xr:uid="{00000000-0005-0000-0000-000017150000}"/>
    <cellStyle name="Normální 3 2 11 61" xfId="2449" xr:uid="{00000000-0005-0000-0000-000018150000}"/>
    <cellStyle name="Normální 3 2 11 62" xfId="2450" xr:uid="{00000000-0005-0000-0000-000019150000}"/>
    <cellStyle name="Normální 3 2 11 63" xfId="2451" xr:uid="{00000000-0005-0000-0000-00001A150000}"/>
    <cellStyle name="Normální 3 2 11 64" xfId="2452" xr:uid="{00000000-0005-0000-0000-00001B150000}"/>
    <cellStyle name="Normální 3 2 11 65" xfId="2453" xr:uid="{00000000-0005-0000-0000-00001C150000}"/>
    <cellStyle name="Normální 3 2 11 66" xfId="2454" xr:uid="{00000000-0005-0000-0000-00001D150000}"/>
    <cellStyle name="Normální 3 2 11 67" xfId="2455" xr:uid="{00000000-0005-0000-0000-00001E150000}"/>
    <cellStyle name="Normální 3 2 11 68" xfId="2456" xr:uid="{00000000-0005-0000-0000-00001F150000}"/>
    <cellStyle name="Normální 3 2 11 69" xfId="2457" xr:uid="{00000000-0005-0000-0000-000020150000}"/>
    <cellStyle name="normální 3 2 11 7" xfId="2458" xr:uid="{00000000-0005-0000-0000-000021150000}"/>
    <cellStyle name="normální 3 2 11 7 2" xfId="9019" xr:uid="{6ADF187E-34CE-41BC-969C-DA9767751CD6}"/>
    <cellStyle name="Normální 3 2 11 70" xfId="2459" xr:uid="{00000000-0005-0000-0000-000022150000}"/>
    <cellStyle name="Normální 3 2 11 71" xfId="2460" xr:uid="{00000000-0005-0000-0000-000023150000}"/>
    <cellStyle name="Normální 3 2 11 72" xfId="2461" xr:uid="{00000000-0005-0000-0000-000024150000}"/>
    <cellStyle name="Normální 3 2 11 73" xfId="2462" xr:uid="{00000000-0005-0000-0000-000025150000}"/>
    <cellStyle name="Normální 3 2 11 74" xfId="2463" xr:uid="{00000000-0005-0000-0000-000026150000}"/>
    <cellStyle name="Normální 3 2 11 75" xfId="2464" xr:uid="{00000000-0005-0000-0000-000027150000}"/>
    <cellStyle name="Normální 3 2 11 76" xfId="2465" xr:uid="{00000000-0005-0000-0000-000028150000}"/>
    <cellStyle name="Normální 3 2 11 77" xfId="2466" xr:uid="{00000000-0005-0000-0000-000029150000}"/>
    <cellStyle name="Normální 3 2 11 78" xfId="2467" xr:uid="{00000000-0005-0000-0000-00002A150000}"/>
    <cellStyle name="Normální 3 2 11 79" xfId="2468" xr:uid="{00000000-0005-0000-0000-00002B150000}"/>
    <cellStyle name="normální 3 2 11 8" xfId="2469" xr:uid="{00000000-0005-0000-0000-00002C150000}"/>
    <cellStyle name="normální 3 2 11 8 2" xfId="9020" xr:uid="{48879B59-1BAD-44E6-9EBE-D28F83BE8458}"/>
    <cellStyle name="Normální 3 2 11 80" xfId="2470" xr:uid="{00000000-0005-0000-0000-00002D150000}"/>
    <cellStyle name="normální 3 2 11 80 2" xfId="9013" xr:uid="{A5D12B53-DBEC-421E-93B8-D6A1708C754F}"/>
    <cellStyle name="Normální 3 2 11 81" xfId="2471" xr:uid="{00000000-0005-0000-0000-00002E150000}"/>
    <cellStyle name="Normální 3 2 11 82" xfId="5013" xr:uid="{00000000-0005-0000-0000-00002F150000}"/>
    <cellStyle name="Normální 3 2 11 83" xfId="5012" xr:uid="{00000000-0005-0000-0000-000030150000}"/>
    <cellStyle name="Normální 3 2 11 84" xfId="5123" xr:uid="{00000000-0005-0000-0000-000031150000}"/>
    <cellStyle name="Normální 3 2 11 85" xfId="5120" xr:uid="{00000000-0005-0000-0000-000032150000}"/>
    <cellStyle name="Normální 3 2 11 86" xfId="5121" xr:uid="{00000000-0005-0000-0000-000033150000}"/>
    <cellStyle name="Normální 3 2 11 87" xfId="5119" xr:uid="{00000000-0005-0000-0000-000034150000}"/>
    <cellStyle name="Normální 3 2 11 88" xfId="5122" xr:uid="{00000000-0005-0000-0000-000035150000}"/>
    <cellStyle name="Normální 3 2 11 89" xfId="5118" xr:uid="{00000000-0005-0000-0000-000036150000}"/>
    <cellStyle name="normální 3 2 11 9" xfId="2472" xr:uid="{00000000-0005-0000-0000-000037150000}"/>
    <cellStyle name="normální 3 2 11 9 2" xfId="9021" xr:uid="{FADFD65F-0BCC-4C14-9CE5-C9510064A3C1}"/>
    <cellStyle name="Normální 3 2 11 90" xfId="5201" xr:uid="{00000000-0005-0000-0000-000038150000}"/>
    <cellStyle name="Normální 3 2 11 91" xfId="5199" xr:uid="{00000000-0005-0000-0000-000039150000}"/>
    <cellStyle name="Normální 3 2 11 92" xfId="5200" xr:uid="{00000000-0005-0000-0000-00003A150000}"/>
    <cellStyle name="Normální 3 2 11 93" xfId="5291" xr:uid="{00000000-0005-0000-0000-00003B150000}"/>
    <cellStyle name="Normální 3 2 11 94" xfId="5285" xr:uid="{00000000-0005-0000-0000-00003C150000}"/>
    <cellStyle name="Normální 3 2 11 95" xfId="5286" xr:uid="{00000000-0005-0000-0000-00003D150000}"/>
    <cellStyle name="Normální 3 2 11 96" xfId="5283" xr:uid="{00000000-0005-0000-0000-00003E150000}"/>
    <cellStyle name="Normální 3 2 11 97" xfId="5284" xr:uid="{00000000-0005-0000-0000-00003F150000}"/>
    <cellStyle name="Normální 3 2 11 98" xfId="5282" xr:uid="{00000000-0005-0000-0000-000040150000}"/>
    <cellStyle name="Normální 3 2 11 99" xfId="5287" xr:uid="{00000000-0005-0000-0000-000041150000}"/>
    <cellStyle name="normální 3 2 12" xfId="2473" xr:uid="{00000000-0005-0000-0000-000042150000}"/>
    <cellStyle name="normální 3 2 12 2" xfId="9022" xr:uid="{270AC15A-B8DD-4D36-A46D-72FC60A470EB}"/>
    <cellStyle name="normální 3 2 13" xfId="2474" xr:uid="{00000000-0005-0000-0000-000043150000}"/>
    <cellStyle name="normální 3 2 13 2" xfId="9023" xr:uid="{EC8D609D-3EE1-4DAA-A8A8-C53D5AD71808}"/>
    <cellStyle name="normální 3 2 14" xfId="9011" xr:uid="{17A52AD4-DD20-4022-8963-81A4B43BF1D8}"/>
    <cellStyle name="Normální 3 2 2" xfId="2475" xr:uid="{00000000-0005-0000-0000-000044150000}"/>
    <cellStyle name="Normální 3 2 2 2" xfId="2476" xr:uid="{00000000-0005-0000-0000-000045150000}"/>
    <cellStyle name="normální 3 2 3" xfId="2477" xr:uid="{00000000-0005-0000-0000-000046150000}"/>
    <cellStyle name="normální 3 2 3 2" xfId="9024" xr:uid="{4F2963BA-5131-4009-9EC1-CE17A8D2D162}"/>
    <cellStyle name="normální 3 2 4" xfId="2478" xr:uid="{00000000-0005-0000-0000-000047150000}"/>
    <cellStyle name="normální 3 2 4 2" xfId="9025" xr:uid="{CC73E96F-8580-429A-876D-10F3AB0F8A67}"/>
    <cellStyle name="normální 3 2 5" xfId="2479" xr:uid="{00000000-0005-0000-0000-000048150000}"/>
    <cellStyle name="normální 3 2 5 2" xfId="9026" xr:uid="{021E2004-95D7-4EBC-BDCE-7C94BCEF6965}"/>
    <cellStyle name="normální 3 2 6" xfId="2480" xr:uid="{00000000-0005-0000-0000-000049150000}"/>
    <cellStyle name="normální 3 2 6 2" xfId="9027" xr:uid="{8371C5A9-63F7-4E55-9494-4922CA657461}"/>
    <cellStyle name="normální 3 2 7" xfId="2481" xr:uid="{00000000-0005-0000-0000-00004A150000}"/>
    <cellStyle name="normální 3 2 7 2" xfId="9028" xr:uid="{9051FCB9-7DC6-4185-A73A-1EB12D3D4982}"/>
    <cellStyle name="normální 3 2 8" xfId="2482" xr:uid="{00000000-0005-0000-0000-00004B150000}"/>
    <cellStyle name="normální 3 2 8 2" xfId="9029" xr:uid="{CBDB66B6-1C4A-4073-A3BD-E19FC6852C30}"/>
    <cellStyle name="normální 3 2 9" xfId="2483" xr:uid="{00000000-0005-0000-0000-00004C150000}"/>
    <cellStyle name="normální 3 2 9 2" xfId="9030" xr:uid="{EFD448D5-7B39-41BB-B319-89DC8AF30FF4}"/>
    <cellStyle name="normální 3 3" xfId="2484" xr:uid="{00000000-0005-0000-0000-00004D150000}"/>
    <cellStyle name="normální 3 3 10" xfId="2485" xr:uid="{00000000-0005-0000-0000-00004E150000}"/>
    <cellStyle name="normální 3 3 10 2" xfId="9032" xr:uid="{CF984AFF-BC2B-4395-881F-738D1CBEE6CE}"/>
    <cellStyle name="normální 3 3 11" xfId="2486" xr:uid="{00000000-0005-0000-0000-00004F150000}"/>
    <cellStyle name="normální 3 3 11 10" xfId="2487" xr:uid="{00000000-0005-0000-0000-000050150000}"/>
    <cellStyle name="normální 3 3 11 10 2" xfId="9034" xr:uid="{C7D2689C-A0D9-4368-B403-C4869702E16A}"/>
    <cellStyle name="Normální 3 3 11 100" xfId="5281" xr:uid="{00000000-0005-0000-0000-000051150000}"/>
    <cellStyle name="Normální 3 3 11 101" xfId="5295" xr:uid="{00000000-0005-0000-0000-000052150000}"/>
    <cellStyle name="Normální 3 3 11 102" xfId="5279" xr:uid="{00000000-0005-0000-0000-000053150000}"/>
    <cellStyle name="Normální 3 3 11 103" xfId="5514" xr:uid="{00000000-0005-0000-0000-000054150000}"/>
    <cellStyle name="Normální 3 3 11 104" xfId="5505" xr:uid="{00000000-0005-0000-0000-000055150000}"/>
    <cellStyle name="Normální 3 3 11 105" xfId="5510" xr:uid="{00000000-0005-0000-0000-000056150000}"/>
    <cellStyle name="Normální 3 3 11 106" xfId="5504" xr:uid="{00000000-0005-0000-0000-000057150000}"/>
    <cellStyle name="Normální 3 3 11 107" xfId="5511" xr:uid="{00000000-0005-0000-0000-000058150000}"/>
    <cellStyle name="Normální 3 3 11 11" xfId="2488" xr:uid="{00000000-0005-0000-0000-000059150000}"/>
    <cellStyle name="Normální 3 3 11 11 2" xfId="2489" xr:uid="{00000000-0005-0000-0000-00005A150000}"/>
    <cellStyle name="Normální 3 3 11 12" xfId="2490" xr:uid="{00000000-0005-0000-0000-00005B150000}"/>
    <cellStyle name="Normální 3 3 11 12 2" xfId="2491" xr:uid="{00000000-0005-0000-0000-00005C150000}"/>
    <cellStyle name="Normální 3 3 11 13" xfId="2492" xr:uid="{00000000-0005-0000-0000-00005D150000}"/>
    <cellStyle name="Normální 3 3 11 13 2" xfId="2493" xr:uid="{00000000-0005-0000-0000-00005E150000}"/>
    <cellStyle name="Normální 3 3 11 14" xfId="2494" xr:uid="{00000000-0005-0000-0000-00005F150000}"/>
    <cellStyle name="Normální 3 3 11 14 2" xfId="2495" xr:uid="{00000000-0005-0000-0000-000060150000}"/>
    <cellStyle name="Normální 3 3 11 15" xfId="2496" xr:uid="{00000000-0005-0000-0000-000061150000}"/>
    <cellStyle name="Normální 3 3 11 15 2" xfId="2497" xr:uid="{00000000-0005-0000-0000-000062150000}"/>
    <cellStyle name="Normální 3 3 11 16" xfId="2498" xr:uid="{00000000-0005-0000-0000-000063150000}"/>
    <cellStyle name="Normální 3 3 11 16 2" xfId="2499" xr:uid="{00000000-0005-0000-0000-000064150000}"/>
    <cellStyle name="Normální 3 3 11 17" xfId="2500" xr:uid="{00000000-0005-0000-0000-000065150000}"/>
    <cellStyle name="Normální 3 3 11 17 2" xfId="2501" xr:uid="{00000000-0005-0000-0000-000066150000}"/>
    <cellStyle name="Normální 3 3 11 18" xfId="2502" xr:uid="{00000000-0005-0000-0000-000067150000}"/>
    <cellStyle name="Normální 3 3 11 18 2" xfId="2503" xr:uid="{00000000-0005-0000-0000-000068150000}"/>
    <cellStyle name="Normální 3 3 11 19" xfId="2504" xr:uid="{00000000-0005-0000-0000-000069150000}"/>
    <cellStyle name="Normální 3 3 11 19 2" xfId="2505" xr:uid="{00000000-0005-0000-0000-00006A150000}"/>
    <cellStyle name="Normální 3 3 11 2" xfId="2506" xr:uid="{00000000-0005-0000-0000-00006B150000}"/>
    <cellStyle name="Normální 3 3 11 2 2" xfId="2507" xr:uid="{00000000-0005-0000-0000-00006C150000}"/>
    <cellStyle name="Normální 3 3 11 2 3" xfId="5515" xr:uid="{00000000-0005-0000-0000-00006D150000}"/>
    <cellStyle name="Normální 3 3 11 20" xfId="2508" xr:uid="{00000000-0005-0000-0000-00006E150000}"/>
    <cellStyle name="Normální 3 3 11 20 2" xfId="2509" xr:uid="{00000000-0005-0000-0000-00006F150000}"/>
    <cellStyle name="Normální 3 3 11 21" xfId="2510" xr:uid="{00000000-0005-0000-0000-000070150000}"/>
    <cellStyle name="Normální 3 3 11 21 2" xfId="2511" xr:uid="{00000000-0005-0000-0000-000071150000}"/>
    <cellStyle name="Normální 3 3 11 22" xfId="2512" xr:uid="{00000000-0005-0000-0000-000072150000}"/>
    <cellStyle name="Normální 3 3 11 22 2" xfId="2513" xr:uid="{00000000-0005-0000-0000-000073150000}"/>
    <cellStyle name="Normální 3 3 11 23" xfId="2514" xr:uid="{00000000-0005-0000-0000-000074150000}"/>
    <cellStyle name="Normální 3 3 11 23 2" xfId="2515" xr:uid="{00000000-0005-0000-0000-000075150000}"/>
    <cellStyle name="Normální 3 3 11 24" xfId="2516" xr:uid="{00000000-0005-0000-0000-000076150000}"/>
    <cellStyle name="Normální 3 3 11 24 2" xfId="2517" xr:uid="{00000000-0005-0000-0000-000077150000}"/>
    <cellStyle name="Normální 3 3 11 25" xfId="2518" xr:uid="{00000000-0005-0000-0000-000078150000}"/>
    <cellStyle name="Normální 3 3 11 25 2" xfId="2519" xr:uid="{00000000-0005-0000-0000-000079150000}"/>
    <cellStyle name="Normální 3 3 11 26" xfId="2520" xr:uid="{00000000-0005-0000-0000-00007A150000}"/>
    <cellStyle name="Normální 3 3 11 26 2" xfId="2521" xr:uid="{00000000-0005-0000-0000-00007B150000}"/>
    <cellStyle name="Normální 3 3 11 27" xfId="2522" xr:uid="{00000000-0005-0000-0000-00007C150000}"/>
    <cellStyle name="Normální 3 3 11 27 2" xfId="2523" xr:uid="{00000000-0005-0000-0000-00007D150000}"/>
    <cellStyle name="Normální 3 3 11 28" xfId="2524" xr:uid="{00000000-0005-0000-0000-00007E150000}"/>
    <cellStyle name="Normální 3 3 11 28 2" xfId="2525" xr:uid="{00000000-0005-0000-0000-00007F150000}"/>
    <cellStyle name="Normální 3 3 11 29" xfId="2526" xr:uid="{00000000-0005-0000-0000-000080150000}"/>
    <cellStyle name="Normální 3 3 11 29 2" xfId="2527" xr:uid="{00000000-0005-0000-0000-000081150000}"/>
    <cellStyle name="normální 3 3 11 3" xfId="2528" xr:uid="{00000000-0005-0000-0000-000082150000}"/>
    <cellStyle name="normální 3 3 11 3 2" xfId="9035" xr:uid="{8B55B26F-80DC-4492-AF73-2F81555AF6F2}"/>
    <cellStyle name="Normální 3 3 11 30" xfId="2529" xr:uid="{00000000-0005-0000-0000-000083150000}"/>
    <cellStyle name="Normální 3 3 11 30 2" xfId="2530" xr:uid="{00000000-0005-0000-0000-000084150000}"/>
    <cellStyle name="Normální 3 3 11 31" xfId="2531" xr:uid="{00000000-0005-0000-0000-000085150000}"/>
    <cellStyle name="Normální 3 3 11 31 2" xfId="2532" xr:uid="{00000000-0005-0000-0000-000086150000}"/>
    <cellStyle name="Normální 3 3 11 32" xfId="2533" xr:uid="{00000000-0005-0000-0000-000087150000}"/>
    <cellStyle name="Normální 3 3 11 32 2" xfId="2534" xr:uid="{00000000-0005-0000-0000-000088150000}"/>
    <cellStyle name="Normální 3 3 11 33" xfId="2535" xr:uid="{00000000-0005-0000-0000-000089150000}"/>
    <cellStyle name="Normální 3 3 11 33 2" xfId="2536" xr:uid="{00000000-0005-0000-0000-00008A150000}"/>
    <cellStyle name="Normální 3 3 11 34" xfId="2537" xr:uid="{00000000-0005-0000-0000-00008B150000}"/>
    <cellStyle name="Normální 3 3 11 34 2" xfId="2538" xr:uid="{00000000-0005-0000-0000-00008C150000}"/>
    <cellStyle name="Normální 3 3 11 35" xfId="2539" xr:uid="{00000000-0005-0000-0000-00008D150000}"/>
    <cellStyle name="Normální 3 3 11 35 2" xfId="2540" xr:uid="{00000000-0005-0000-0000-00008E150000}"/>
    <cellStyle name="Normální 3 3 11 36" xfId="2541" xr:uid="{00000000-0005-0000-0000-00008F150000}"/>
    <cellStyle name="Normální 3 3 11 36 2" xfId="2542" xr:uid="{00000000-0005-0000-0000-000090150000}"/>
    <cellStyle name="Normální 3 3 11 37" xfId="2543" xr:uid="{00000000-0005-0000-0000-000091150000}"/>
    <cellStyle name="Normální 3 3 11 37 2" xfId="2544" xr:uid="{00000000-0005-0000-0000-000092150000}"/>
    <cellStyle name="Normální 3 3 11 38" xfId="2545" xr:uid="{00000000-0005-0000-0000-000093150000}"/>
    <cellStyle name="Normální 3 3 11 38 2" xfId="2546" xr:uid="{00000000-0005-0000-0000-000094150000}"/>
    <cellStyle name="normální 3 3 11 39" xfId="2547" xr:uid="{00000000-0005-0000-0000-000095150000}"/>
    <cellStyle name="normální 3 3 11 39 10" xfId="9121" xr:uid="{6D8CCB03-4BF9-4A64-80ED-BA608D94FBEC}"/>
    <cellStyle name="Normální 3 3 11 39 2" xfId="2548" xr:uid="{00000000-0005-0000-0000-000096150000}"/>
    <cellStyle name="Normální 3 3 11 39 3" xfId="2549" xr:uid="{00000000-0005-0000-0000-000097150000}"/>
    <cellStyle name="Normální 3 3 11 39 3 2" xfId="3975" xr:uid="{00000000-0005-0000-0000-000098150000}"/>
    <cellStyle name="normální 3 3 11 39 4" xfId="3974" xr:uid="{00000000-0005-0000-0000-000099150000}"/>
    <cellStyle name="normální 3 3 11 39 5" xfId="3973" xr:uid="{00000000-0005-0000-0000-00009A150000}"/>
    <cellStyle name="normální 3 3 11 39 6" xfId="3972" xr:uid="{00000000-0005-0000-0000-00009B150000}"/>
    <cellStyle name="normální 3 3 11 39 7" xfId="3971" xr:uid="{00000000-0005-0000-0000-00009C150000}"/>
    <cellStyle name="normální 3 3 11 39 8" xfId="3970" xr:uid="{00000000-0005-0000-0000-00009D150000}"/>
    <cellStyle name="normální 3 3 11 39 9" xfId="8442" xr:uid="{32F9B6EF-35EE-4909-9299-574D6BD1D2D2}"/>
    <cellStyle name="normální 3 3 11 4" xfId="2550" xr:uid="{00000000-0005-0000-0000-00009E150000}"/>
    <cellStyle name="normální 3 3 11 4 2" xfId="9036" xr:uid="{18DA0267-7EA6-47E0-9FC9-670C5F7D9C1F}"/>
    <cellStyle name="Normální 3 3 11 40" xfId="2551" xr:uid="{00000000-0005-0000-0000-00009F150000}"/>
    <cellStyle name="Normální 3 3 11 40 2" xfId="2552" xr:uid="{00000000-0005-0000-0000-0000A0150000}"/>
    <cellStyle name="Normální 3 3 11 41" xfId="2553" xr:uid="{00000000-0005-0000-0000-0000A1150000}"/>
    <cellStyle name="Normální 3 3 11 41 2" xfId="2554" xr:uid="{00000000-0005-0000-0000-0000A2150000}"/>
    <cellStyle name="Normální 3 3 11 42" xfId="2555" xr:uid="{00000000-0005-0000-0000-0000A3150000}"/>
    <cellStyle name="Normální 3 3 11 42 2" xfId="2556" xr:uid="{00000000-0005-0000-0000-0000A4150000}"/>
    <cellStyle name="Normální 3 3 11 43" xfId="2557" xr:uid="{00000000-0005-0000-0000-0000A5150000}"/>
    <cellStyle name="Normální 3 3 11 43 2" xfId="2558" xr:uid="{00000000-0005-0000-0000-0000A6150000}"/>
    <cellStyle name="Normální 3 3 11 44" xfId="2559" xr:uid="{00000000-0005-0000-0000-0000A7150000}"/>
    <cellStyle name="Normální 3 3 11 44 2" xfId="2560" xr:uid="{00000000-0005-0000-0000-0000A8150000}"/>
    <cellStyle name="Normální 3 3 11 45" xfId="2561" xr:uid="{00000000-0005-0000-0000-0000A9150000}"/>
    <cellStyle name="Normální 3 3 11 45 2" xfId="2562" xr:uid="{00000000-0005-0000-0000-0000AA150000}"/>
    <cellStyle name="Normální 3 3 11 46" xfId="2563" xr:uid="{00000000-0005-0000-0000-0000AB150000}"/>
    <cellStyle name="Normální 3 3 11 46 2" xfId="2564" xr:uid="{00000000-0005-0000-0000-0000AC150000}"/>
    <cellStyle name="Normální 3 3 11 47" xfId="2565" xr:uid="{00000000-0005-0000-0000-0000AD150000}"/>
    <cellStyle name="Normální 3 3 11 47 2" xfId="2566" xr:uid="{00000000-0005-0000-0000-0000AE150000}"/>
    <cellStyle name="Normální 3 3 11 48" xfId="2567" xr:uid="{00000000-0005-0000-0000-0000AF150000}"/>
    <cellStyle name="Normální 3 3 11 48 2" xfId="2568" xr:uid="{00000000-0005-0000-0000-0000B0150000}"/>
    <cellStyle name="Normální 3 3 11 49" xfId="2569" xr:uid="{00000000-0005-0000-0000-0000B1150000}"/>
    <cellStyle name="Normální 3 3 11 49 2" xfId="2570" xr:uid="{00000000-0005-0000-0000-0000B2150000}"/>
    <cellStyle name="normální 3 3 11 5" xfId="2571" xr:uid="{00000000-0005-0000-0000-0000B3150000}"/>
    <cellStyle name="normální 3 3 11 5 2" xfId="9037" xr:uid="{887F132E-4260-433D-8BE6-7FAA085B547C}"/>
    <cellStyle name="Normální 3 3 11 50" xfId="2572" xr:uid="{00000000-0005-0000-0000-0000B4150000}"/>
    <cellStyle name="Normální 3 3 11 50 2" xfId="2573" xr:uid="{00000000-0005-0000-0000-0000B5150000}"/>
    <cellStyle name="Normální 3 3 11 51" xfId="2574" xr:uid="{00000000-0005-0000-0000-0000B6150000}"/>
    <cellStyle name="Normální 3 3 11 51 2" xfId="2575" xr:uid="{00000000-0005-0000-0000-0000B7150000}"/>
    <cellStyle name="Normální 3 3 11 52" xfId="2576" xr:uid="{00000000-0005-0000-0000-0000B8150000}"/>
    <cellStyle name="Normální 3 3 11 52 2" xfId="2577" xr:uid="{00000000-0005-0000-0000-0000B9150000}"/>
    <cellStyle name="Normální 3 3 11 53" xfId="2578" xr:uid="{00000000-0005-0000-0000-0000BA150000}"/>
    <cellStyle name="Normální 3 3 11 53 2" xfId="2579" xr:uid="{00000000-0005-0000-0000-0000BB150000}"/>
    <cellStyle name="Normální 3 3 11 54" xfId="2580" xr:uid="{00000000-0005-0000-0000-0000BC150000}"/>
    <cellStyle name="Normální 3 3 11 54 2" xfId="2581" xr:uid="{00000000-0005-0000-0000-0000BD150000}"/>
    <cellStyle name="Normální 3 3 11 55" xfId="2582" xr:uid="{00000000-0005-0000-0000-0000BE150000}"/>
    <cellStyle name="Normální 3 3 11 55 2" xfId="2583" xr:uid="{00000000-0005-0000-0000-0000BF150000}"/>
    <cellStyle name="Normální 3 3 11 56" xfId="2584" xr:uid="{00000000-0005-0000-0000-0000C0150000}"/>
    <cellStyle name="Normální 3 3 11 56 2" xfId="2585" xr:uid="{00000000-0005-0000-0000-0000C1150000}"/>
    <cellStyle name="Normální 3 3 11 57" xfId="2586" xr:uid="{00000000-0005-0000-0000-0000C2150000}"/>
    <cellStyle name="Normální 3 3 11 57 2" xfId="2587" xr:uid="{00000000-0005-0000-0000-0000C3150000}"/>
    <cellStyle name="Normální 3 3 11 58" xfId="2588" xr:uid="{00000000-0005-0000-0000-0000C4150000}"/>
    <cellStyle name="Normální 3 3 11 58 2" xfId="2589" xr:uid="{00000000-0005-0000-0000-0000C5150000}"/>
    <cellStyle name="Normální 3 3 11 59" xfId="2590" xr:uid="{00000000-0005-0000-0000-0000C6150000}"/>
    <cellStyle name="Normální 3 3 11 59 2" xfId="3968" xr:uid="{00000000-0005-0000-0000-0000C7150000}"/>
    <cellStyle name="normální 3 3 11 6" xfId="2591" xr:uid="{00000000-0005-0000-0000-0000C8150000}"/>
    <cellStyle name="normální 3 3 11 6 2" xfId="9038" xr:uid="{A979E67D-8EAD-45AE-B35C-553440E75CCD}"/>
    <cellStyle name="Normální 3 3 11 60" xfId="2592" xr:uid="{00000000-0005-0000-0000-0000C9150000}"/>
    <cellStyle name="Normální 3 3 11 60 2" xfId="3967" xr:uid="{00000000-0005-0000-0000-0000CA150000}"/>
    <cellStyle name="Normální 3 3 11 61" xfId="2593" xr:uid="{00000000-0005-0000-0000-0000CB150000}"/>
    <cellStyle name="Normální 3 3 11 61 2" xfId="3966" xr:uid="{00000000-0005-0000-0000-0000CC150000}"/>
    <cellStyle name="Normální 3 3 11 62" xfId="2594" xr:uid="{00000000-0005-0000-0000-0000CD150000}"/>
    <cellStyle name="Normální 3 3 11 62 2" xfId="3965" xr:uid="{00000000-0005-0000-0000-0000CE150000}"/>
    <cellStyle name="Normální 3 3 11 63" xfId="2595" xr:uid="{00000000-0005-0000-0000-0000CF150000}"/>
    <cellStyle name="Normální 3 3 11 63 2" xfId="3964" xr:uid="{00000000-0005-0000-0000-0000D0150000}"/>
    <cellStyle name="Normální 3 3 11 64" xfId="2596" xr:uid="{00000000-0005-0000-0000-0000D1150000}"/>
    <cellStyle name="Normální 3 3 11 64 2" xfId="3963" xr:uid="{00000000-0005-0000-0000-0000D2150000}"/>
    <cellStyle name="Normální 3 3 11 65" xfId="2597" xr:uid="{00000000-0005-0000-0000-0000D3150000}"/>
    <cellStyle name="Normální 3 3 11 65 2" xfId="3962" xr:uid="{00000000-0005-0000-0000-0000D4150000}"/>
    <cellStyle name="Normální 3 3 11 66" xfId="2598" xr:uid="{00000000-0005-0000-0000-0000D5150000}"/>
    <cellStyle name="Normální 3 3 11 66 2" xfId="3961" xr:uid="{00000000-0005-0000-0000-0000D6150000}"/>
    <cellStyle name="Normální 3 3 11 67" xfId="2599" xr:uid="{00000000-0005-0000-0000-0000D7150000}"/>
    <cellStyle name="Normální 3 3 11 67 2" xfId="3960" xr:uid="{00000000-0005-0000-0000-0000D8150000}"/>
    <cellStyle name="Normální 3 3 11 68" xfId="2600" xr:uid="{00000000-0005-0000-0000-0000D9150000}"/>
    <cellStyle name="Normální 3 3 11 68 2" xfId="3959" xr:uid="{00000000-0005-0000-0000-0000DA150000}"/>
    <cellStyle name="Normální 3 3 11 69" xfId="2601" xr:uid="{00000000-0005-0000-0000-0000DB150000}"/>
    <cellStyle name="Normální 3 3 11 69 2" xfId="3958" xr:uid="{00000000-0005-0000-0000-0000DC150000}"/>
    <cellStyle name="normální 3 3 11 7" xfId="2602" xr:uid="{00000000-0005-0000-0000-0000DD150000}"/>
    <cellStyle name="normální 3 3 11 7 2" xfId="9039" xr:uid="{7E570EAB-8E1F-49C8-AC78-B7402321D611}"/>
    <cellStyle name="Normální 3 3 11 70" xfId="2603" xr:uid="{00000000-0005-0000-0000-0000DE150000}"/>
    <cellStyle name="Normální 3 3 11 70 2" xfId="3957" xr:uid="{00000000-0005-0000-0000-0000DF150000}"/>
    <cellStyle name="Normální 3 3 11 71" xfId="2604" xr:uid="{00000000-0005-0000-0000-0000E0150000}"/>
    <cellStyle name="Normální 3 3 11 71 2" xfId="3956" xr:uid="{00000000-0005-0000-0000-0000E1150000}"/>
    <cellStyle name="Normální 3 3 11 72" xfId="2605" xr:uid="{00000000-0005-0000-0000-0000E2150000}"/>
    <cellStyle name="Normální 3 3 11 72 2" xfId="3955" xr:uid="{00000000-0005-0000-0000-0000E3150000}"/>
    <cellStyle name="Normální 3 3 11 73" xfId="2606" xr:uid="{00000000-0005-0000-0000-0000E4150000}"/>
    <cellStyle name="Normální 3 3 11 73 2" xfId="3954" xr:uid="{00000000-0005-0000-0000-0000E5150000}"/>
    <cellStyle name="Normální 3 3 11 74" xfId="2607" xr:uid="{00000000-0005-0000-0000-0000E6150000}"/>
    <cellStyle name="Normální 3 3 11 74 2" xfId="3953" xr:uid="{00000000-0005-0000-0000-0000E7150000}"/>
    <cellStyle name="Normální 3 3 11 75" xfId="2608" xr:uid="{00000000-0005-0000-0000-0000E8150000}"/>
    <cellStyle name="Normální 3 3 11 75 2" xfId="3952" xr:uid="{00000000-0005-0000-0000-0000E9150000}"/>
    <cellStyle name="Normální 3 3 11 76" xfId="2609" xr:uid="{00000000-0005-0000-0000-0000EA150000}"/>
    <cellStyle name="Normální 3 3 11 76 2" xfId="3951" xr:uid="{00000000-0005-0000-0000-0000EB150000}"/>
    <cellStyle name="Normální 3 3 11 77" xfId="2610" xr:uid="{00000000-0005-0000-0000-0000EC150000}"/>
    <cellStyle name="Normální 3 3 11 77 2" xfId="3950" xr:uid="{00000000-0005-0000-0000-0000ED150000}"/>
    <cellStyle name="Normální 3 3 11 78" xfId="2611" xr:uid="{00000000-0005-0000-0000-0000EE150000}"/>
    <cellStyle name="Normální 3 3 11 78 2" xfId="3949" xr:uid="{00000000-0005-0000-0000-0000EF150000}"/>
    <cellStyle name="Normální 3 3 11 79" xfId="2612" xr:uid="{00000000-0005-0000-0000-0000F0150000}"/>
    <cellStyle name="Normální 3 3 11 79 2" xfId="3948" xr:uid="{00000000-0005-0000-0000-0000F1150000}"/>
    <cellStyle name="normální 3 3 11 8" xfId="2613" xr:uid="{00000000-0005-0000-0000-0000F2150000}"/>
    <cellStyle name="normální 3 3 11 8 2" xfId="9041" xr:uid="{49660C16-523D-4152-B6D7-0A555126F163}"/>
    <cellStyle name="Normální 3 3 11 80" xfId="2614" xr:uid="{00000000-0005-0000-0000-0000F3150000}"/>
    <cellStyle name="Normální 3 3 11 80 2" xfId="3947" xr:uid="{00000000-0005-0000-0000-0000F4150000}"/>
    <cellStyle name="normální 3 3 11 80 3" xfId="9033" xr:uid="{6975B158-4E22-4C41-9830-9E3C8D137374}"/>
    <cellStyle name="Normální 3 3 11 81" xfId="2615" xr:uid="{00000000-0005-0000-0000-0000F5150000}"/>
    <cellStyle name="Normální 3 3 11 81 2" xfId="3946" xr:uid="{00000000-0005-0000-0000-0000F6150000}"/>
    <cellStyle name="Normální 3 3 11 82" xfId="5014" xr:uid="{00000000-0005-0000-0000-0000F7150000}"/>
    <cellStyle name="Normální 3 3 11 83" xfId="5011" xr:uid="{00000000-0005-0000-0000-0000F8150000}"/>
    <cellStyle name="Normální 3 3 11 84" xfId="5126" xr:uid="{00000000-0005-0000-0000-0000F9150000}"/>
    <cellStyle name="Normální 3 3 11 85" xfId="5117" xr:uid="{00000000-0005-0000-0000-0000FA150000}"/>
    <cellStyle name="Normální 3 3 11 86" xfId="5124" xr:uid="{00000000-0005-0000-0000-0000FB150000}"/>
    <cellStyle name="Normální 3 3 11 87" xfId="5116" xr:uid="{00000000-0005-0000-0000-0000FC150000}"/>
    <cellStyle name="Normální 3 3 11 88" xfId="5125" xr:uid="{00000000-0005-0000-0000-0000FD150000}"/>
    <cellStyle name="Normální 3 3 11 89" xfId="5115" xr:uid="{00000000-0005-0000-0000-0000FE150000}"/>
    <cellStyle name="normální 3 3 11 9" xfId="2616" xr:uid="{00000000-0005-0000-0000-0000FF150000}"/>
    <cellStyle name="normální 3 3 11 9 2" xfId="9042" xr:uid="{60EA0BF0-7F47-495C-BF54-ECE14A1219A1}"/>
    <cellStyle name="Normální 3 3 11 90" xfId="5203" xr:uid="{00000000-0005-0000-0000-000000160000}"/>
    <cellStyle name="Normální 3 3 11 91" xfId="5198" xr:uid="{00000000-0005-0000-0000-000001160000}"/>
    <cellStyle name="Normální 3 3 11 92" xfId="5202" xr:uid="{00000000-0005-0000-0000-000002160000}"/>
    <cellStyle name="Normální 3 3 11 93" xfId="5296" xr:uid="{00000000-0005-0000-0000-000003160000}"/>
    <cellStyle name="Normální 3 3 11 94" xfId="5280" xr:uid="{00000000-0005-0000-0000-000004160000}"/>
    <cellStyle name="Normální 3 3 11 95" xfId="5292" xr:uid="{00000000-0005-0000-0000-000005160000}"/>
    <cellStyle name="Normální 3 3 11 96" xfId="5278" xr:uid="{00000000-0005-0000-0000-000006160000}"/>
    <cellStyle name="Normální 3 3 11 97" xfId="5293" xr:uid="{00000000-0005-0000-0000-000007160000}"/>
    <cellStyle name="Normální 3 3 11 98" xfId="5277" xr:uid="{00000000-0005-0000-0000-000008160000}"/>
    <cellStyle name="Normální 3 3 11 99" xfId="5294" xr:uid="{00000000-0005-0000-0000-000009160000}"/>
    <cellStyle name="normální 3 3 12" xfId="2617" xr:uid="{00000000-0005-0000-0000-00000A160000}"/>
    <cellStyle name="normální 3 3 12 2" xfId="9043" xr:uid="{DCC47D05-C9F5-454D-BA1B-6053A29A42A7}"/>
    <cellStyle name="normální 3 3 13" xfId="2618" xr:uid="{00000000-0005-0000-0000-00000B160000}"/>
    <cellStyle name="normální 3 3 13 2" xfId="9044" xr:uid="{1F5BB378-166F-453D-8541-B32AE2C02A2D}"/>
    <cellStyle name="normální 3 3 14" xfId="9031" xr:uid="{496A80A4-5D80-4017-8543-329DC0FA5A77}"/>
    <cellStyle name="Normální 3 3 2" xfId="2619" xr:uid="{00000000-0005-0000-0000-00000C160000}"/>
    <cellStyle name="Normální 3 3 2 2" xfId="2620" xr:uid="{00000000-0005-0000-0000-00000D160000}"/>
    <cellStyle name="Normální 3 3 2 2 2" xfId="2621" xr:uid="{00000000-0005-0000-0000-00000E160000}"/>
    <cellStyle name="Normální 3 3 2 2 3" xfId="5517" xr:uid="{00000000-0005-0000-0000-00000F160000}"/>
    <cellStyle name="Normální 3 3 2 3" xfId="2622" xr:uid="{00000000-0005-0000-0000-000010160000}"/>
    <cellStyle name="Normální 3 3 2 4" xfId="2623" xr:uid="{00000000-0005-0000-0000-000011160000}"/>
    <cellStyle name="Normální 3 3 2 5" xfId="5516" xr:uid="{00000000-0005-0000-0000-000012160000}"/>
    <cellStyle name="normální 3 3 3" xfId="2624" xr:uid="{00000000-0005-0000-0000-000013160000}"/>
    <cellStyle name="normální 3 3 3 2" xfId="9045" xr:uid="{3B7633DC-B44D-419A-8490-8A5755AD54DE}"/>
    <cellStyle name="normální 3 3 4" xfId="2625" xr:uid="{00000000-0005-0000-0000-000014160000}"/>
    <cellStyle name="normální 3 3 4 2" xfId="9046" xr:uid="{16BBE70A-5863-4A8E-8909-8F4796A909DC}"/>
    <cellStyle name="normální 3 3 5" xfId="2626" xr:uid="{00000000-0005-0000-0000-000015160000}"/>
    <cellStyle name="normální 3 3 5 2" xfId="9047" xr:uid="{18636E10-3DA2-4BD9-8012-1B15A771D8C4}"/>
    <cellStyle name="normální 3 3 6" xfId="2627" xr:uid="{00000000-0005-0000-0000-000016160000}"/>
    <cellStyle name="normální 3 3 6 2" xfId="9048" xr:uid="{CCD3A48C-92CE-4732-BBA2-10B285294C89}"/>
    <cellStyle name="normální 3 3 7" xfId="2628" xr:uid="{00000000-0005-0000-0000-000017160000}"/>
    <cellStyle name="normální 3 3 7 2" xfId="9049" xr:uid="{C3E92054-150B-452F-B4C7-C6A4AB737C73}"/>
    <cellStyle name="normální 3 3 8" xfId="2629" xr:uid="{00000000-0005-0000-0000-000018160000}"/>
    <cellStyle name="normální 3 3 8 2" xfId="9050" xr:uid="{9C9910E0-44E9-46D8-8D95-2152EF7164F7}"/>
    <cellStyle name="normální 3 3 9" xfId="2630" xr:uid="{00000000-0005-0000-0000-000019160000}"/>
    <cellStyle name="normální 3 3 9 2" xfId="9051" xr:uid="{2F646906-9C5B-4CF3-B2F4-89BD82CA6C66}"/>
    <cellStyle name="Normální 3 4" xfId="2631" xr:uid="{00000000-0005-0000-0000-00001A160000}"/>
    <cellStyle name="Normální 3 4 2" xfId="2632" xr:uid="{00000000-0005-0000-0000-00001B160000}"/>
    <cellStyle name="Normální 3 4 2 2" xfId="2633" xr:uid="{00000000-0005-0000-0000-00001C160000}"/>
    <cellStyle name="Normální 3 4 2 3" xfId="5519" xr:uid="{00000000-0005-0000-0000-00001D160000}"/>
    <cellStyle name="Normální 3 4 3" xfId="2634" xr:uid="{00000000-0005-0000-0000-00001E160000}"/>
    <cellStyle name="Normální 3 4 4" xfId="2635" xr:uid="{00000000-0005-0000-0000-00001F160000}"/>
    <cellStyle name="Normální 3 4 5" xfId="5518" xr:uid="{00000000-0005-0000-0000-000020160000}"/>
    <cellStyle name="normální 3 5" xfId="2636" xr:uid="{00000000-0005-0000-0000-000021160000}"/>
    <cellStyle name="normální 3 5 2" xfId="2637" xr:uid="{00000000-0005-0000-0000-000022160000}"/>
    <cellStyle name="normální 3 5 2 2" xfId="2638" xr:uid="{00000000-0005-0000-0000-000023160000}"/>
    <cellStyle name="normální 3 5 2 2 2" xfId="9613" xr:uid="{1E0C774B-02FB-4786-A9AE-130C3BCF28E4}"/>
    <cellStyle name="normální 3 5 2 3" xfId="9053" xr:uid="{F55A8389-7AE5-434E-8DE6-A512E7F9C056}"/>
    <cellStyle name="normální 3 5 3" xfId="2639" xr:uid="{00000000-0005-0000-0000-000024160000}"/>
    <cellStyle name="normální 3 5 3 2" xfId="9614" xr:uid="{B7B58A21-5803-420C-9616-4524FCFA0CE7}"/>
    <cellStyle name="normální 3 5 4" xfId="9052" xr:uid="{7E164357-4E5D-4DA2-BCD6-9513524B1C09}"/>
    <cellStyle name="normální 3 6" xfId="2640" xr:uid="{00000000-0005-0000-0000-000025160000}"/>
    <cellStyle name="normální 3 6 2" xfId="2641" xr:uid="{00000000-0005-0000-0000-000026160000}"/>
    <cellStyle name="normální 3 6 2 2" xfId="2642" xr:uid="{00000000-0005-0000-0000-000027160000}"/>
    <cellStyle name="normální 3 6 2 2 2" xfId="9615" xr:uid="{497BD0DA-19F3-46A4-A7E7-31BC1A59B815}"/>
    <cellStyle name="normální 3 6 2 3" xfId="9055" xr:uid="{1700167B-EE7E-437C-8FCE-7538BCAAD113}"/>
    <cellStyle name="normální 3 6 3" xfId="2643" xr:uid="{00000000-0005-0000-0000-000028160000}"/>
    <cellStyle name="normální 3 6 3 2" xfId="9616" xr:uid="{360683AF-405A-48B5-AC80-074CBC752C14}"/>
    <cellStyle name="normální 3 6 4" xfId="9054" xr:uid="{C791D36C-EBFC-4956-BAB0-0E25C3A2ADD3}"/>
    <cellStyle name="normální 3 7" xfId="2644" xr:uid="{00000000-0005-0000-0000-000029160000}"/>
    <cellStyle name="normální 3 7 2" xfId="2645" xr:uid="{00000000-0005-0000-0000-00002A160000}"/>
    <cellStyle name="normální 3 7 2 2" xfId="2646" xr:uid="{00000000-0005-0000-0000-00002B160000}"/>
    <cellStyle name="normální 3 7 2 2 2" xfId="9617" xr:uid="{54A3A130-F99D-4C9D-84D2-4C2AFC7C11C8}"/>
    <cellStyle name="normální 3 7 2 3" xfId="9057" xr:uid="{4E1D56FF-ACC2-469A-A918-D8212208B40F}"/>
    <cellStyle name="normální 3 7 3" xfId="2647" xr:uid="{00000000-0005-0000-0000-00002C160000}"/>
    <cellStyle name="normální 3 7 3 2" xfId="9618" xr:uid="{BD17180B-922B-4575-A1E1-46976B91888E}"/>
    <cellStyle name="normální 3 7 4" xfId="9056" xr:uid="{CF04654E-3D68-489E-B4A4-BC59DE8A5C7F}"/>
    <cellStyle name="normální 3 8" xfId="2648" xr:uid="{00000000-0005-0000-0000-00002D160000}"/>
    <cellStyle name="normální 3 8 2" xfId="2649" xr:uid="{00000000-0005-0000-0000-00002E160000}"/>
    <cellStyle name="normální 3 8 2 2" xfId="2650" xr:uid="{00000000-0005-0000-0000-00002F160000}"/>
    <cellStyle name="normální 3 8 2 2 2" xfId="9619" xr:uid="{4B3F4EB7-CADE-4151-819C-C0362722142A}"/>
    <cellStyle name="normální 3 8 2 3" xfId="9059" xr:uid="{1FE16691-60AA-4199-9F6C-9484C69F6862}"/>
    <cellStyle name="normální 3 8 3" xfId="2651" xr:uid="{00000000-0005-0000-0000-000030160000}"/>
    <cellStyle name="normální 3 8 3 2" xfId="9620" xr:uid="{4EEA4CC5-D2D5-4D79-BE14-55E2FF9E2007}"/>
    <cellStyle name="normální 3 8 4" xfId="9058" xr:uid="{9FE0F67C-D3AD-4C63-BA82-A6382ED8F403}"/>
    <cellStyle name="normální 3 9" xfId="2652" xr:uid="{00000000-0005-0000-0000-000031160000}"/>
    <cellStyle name="normální 3 9 2" xfId="2653" xr:uid="{00000000-0005-0000-0000-000032160000}"/>
    <cellStyle name="normální 3 9 2 2" xfId="2654" xr:uid="{00000000-0005-0000-0000-000033160000}"/>
    <cellStyle name="normální 3 9 2 2 2" xfId="9621" xr:uid="{14B29944-1901-48A6-8472-F9156A35FE41}"/>
    <cellStyle name="normální 3 9 2 3" xfId="9061" xr:uid="{FE6932CB-1E2E-4F2A-AABD-5FEC480873F2}"/>
    <cellStyle name="normální 3 9 3" xfId="2655" xr:uid="{00000000-0005-0000-0000-000034160000}"/>
    <cellStyle name="normální 3 9 3 2" xfId="9622" xr:uid="{FF47BC17-2501-4EAF-AD44-38094E8F6E38}"/>
    <cellStyle name="normální 3 9 4" xfId="9060" xr:uid="{777994F9-5C7B-4007-A227-107A9BA344E1}"/>
    <cellStyle name="normální 30" xfId="2656" xr:uid="{00000000-0005-0000-0000-000035160000}"/>
    <cellStyle name="normální 30 2" xfId="2657" xr:uid="{00000000-0005-0000-0000-000036160000}"/>
    <cellStyle name="normální 30 2 2" xfId="2658" xr:uid="{00000000-0005-0000-0000-000037160000}"/>
    <cellStyle name="normální 30 2 2 2" xfId="9623" xr:uid="{B1789EA2-BC37-4169-9AA4-BD2BE20FFD76}"/>
    <cellStyle name="normální 30 2 3" xfId="9063" xr:uid="{96D434BF-6AD3-4DA8-9267-57964292395B}"/>
    <cellStyle name="normální 30 3" xfId="2659" xr:uid="{00000000-0005-0000-0000-000038160000}"/>
    <cellStyle name="normální 30 3 2" xfId="2660" xr:uid="{00000000-0005-0000-0000-000039160000}"/>
    <cellStyle name="normální 30 3 2 2" xfId="3945" xr:uid="{00000000-0005-0000-0000-00003A160000}"/>
    <cellStyle name="normální 30 3 3" xfId="2661" xr:uid="{00000000-0005-0000-0000-00003B160000}"/>
    <cellStyle name="normální 30 3 3 2" xfId="3944" xr:uid="{00000000-0005-0000-0000-00003C160000}"/>
    <cellStyle name="normální 30 4" xfId="2662" xr:uid="{00000000-0005-0000-0000-00003D160000}"/>
    <cellStyle name="normální 30 4 2" xfId="9624" xr:uid="{3CB0F590-AFA8-4569-BE2F-606F76226384}"/>
    <cellStyle name="normální 30 5" xfId="2663" xr:uid="{00000000-0005-0000-0000-00003E160000}"/>
    <cellStyle name="normální 30 5 2" xfId="4490" xr:uid="{00000000-0005-0000-0000-00003F160000}"/>
    <cellStyle name="normální 30 5 2 2" xfId="9625" xr:uid="{1BB5B132-D038-4102-9FD7-71530DBDEB08}"/>
    <cellStyle name="normální 30 5 3" xfId="4489" xr:uid="{00000000-0005-0000-0000-000040160000}"/>
    <cellStyle name="normální 30 5 4" xfId="10274" xr:uid="{1B75DB0F-AF72-4E6E-882C-11A1A1E5F337}"/>
    <cellStyle name="normální 30 6" xfId="9062" xr:uid="{C7DDE727-F1FA-42B4-AB06-C95B7227B917}"/>
    <cellStyle name="normální 30 7" xfId="10557" xr:uid="{8E3D65A0-3FAB-4174-AC06-13AED3C89B22}"/>
    <cellStyle name="normální 31" xfId="2664" xr:uid="{00000000-0005-0000-0000-000041160000}"/>
    <cellStyle name="normální 31 2" xfId="2665" xr:uid="{00000000-0005-0000-0000-000042160000}"/>
    <cellStyle name="normální 31 2 2" xfId="9626" xr:uid="{D1FFFAC6-DA8F-40E0-B9E6-60502B17D863}"/>
    <cellStyle name="normální 31 3" xfId="9064" xr:uid="{6401D012-6EE1-4D3E-B825-EE13147C845B}"/>
    <cellStyle name="normální 32" xfId="2666" xr:uid="{00000000-0005-0000-0000-000043160000}"/>
    <cellStyle name="normální 32 2" xfId="2667" xr:uid="{00000000-0005-0000-0000-000044160000}"/>
    <cellStyle name="normální 32 2 2" xfId="2668" xr:uid="{00000000-0005-0000-0000-000045160000}"/>
    <cellStyle name="normální 32 2 2 2" xfId="9627" xr:uid="{4CD8909D-8ADE-48C1-9E99-9CE8FC4A9826}"/>
    <cellStyle name="normální 32 2 3" xfId="9066" xr:uid="{8FF262D2-8452-4711-8463-C3C5025391E6}"/>
    <cellStyle name="normální 32 3" xfId="2669" xr:uid="{00000000-0005-0000-0000-000046160000}"/>
    <cellStyle name="normální 32 3 2" xfId="2670" xr:uid="{00000000-0005-0000-0000-000047160000}"/>
    <cellStyle name="normální 32 3 2 2" xfId="3943" xr:uid="{00000000-0005-0000-0000-000048160000}"/>
    <cellStyle name="normální 32 3 3" xfId="2671" xr:uid="{00000000-0005-0000-0000-000049160000}"/>
    <cellStyle name="normální 32 3 3 2" xfId="3942" xr:uid="{00000000-0005-0000-0000-00004A160000}"/>
    <cellStyle name="normální 32 4" xfId="2672" xr:uid="{00000000-0005-0000-0000-00004B160000}"/>
    <cellStyle name="normální 32 4 2" xfId="9628" xr:uid="{714C0AE7-3E5E-45B5-97B1-D02C997D83D1}"/>
    <cellStyle name="normální 32 5" xfId="2673" xr:uid="{00000000-0005-0000-0000-00004C160000}"/>
    <cellStyle name="normální 32 5 2" xfId="4492" xr:uid="{00000000-0005-0000-0000-00004D160000}"/>
    <cellStyle name="normální 32 5 2 2" xfId="9629" xr:uid="{238402F4-AD5A-4DF8-B73A-872D7768D207}"/>
    <cellStyle name="normální 32 5 3" xfId="4491" xr:uid="{00000000-0005-0000-0000-00004E160000}"/>
    <cellStyle name="normální 32 5 4" xfId="10273" xr:uid="{E34A6927-3367-44BE-A204-920CBAF48F45}"/>
    <cellStyle name="normální 32 6" xfId="9065" xr:uid="{4B255E9B-6719-4FFC-A9B9-D5E3834450B5}"/>
    <cellStyle name="normální 32 7" xfId="10559" xr:uid="{3B0AE945-29DD-4D9A-87E6-756581A0DB36}"/>
    <cellStyle name="normální 33" xfId="2674" xr:uid="{00000000-0005-0000-0000-00004F160000}"/>
    <cellStyle name="normální 33 2" xfId="2675" xr:uid="{00000000-0005-0000-0000-000050160000}"/>
    <cellStyle name="normální 33 2 2" xfId="2676" xr:uid="{00000000-0005-0000-0000-000051160000}"/>
    <cellStyle name="normální 33 2 3" xfId="5520" xr:uid="{00000000-0005-0000-0000-000052160000}"/>
    <cellStyle name="normální 33 3" xfId="2677" xr:uid="{00000000-0005-0000-0000-000053160000}"/>
    <cellStyle name="normální 33 3 2" xfId="2678" xr:uid="{00000000-0005-0000-0000-000054160000}"/>
    <cellStyle name="normální 33 3 2 2" xfId="3941" xr:uid="{00000000-0005-0000-0000-000055160000}"/>
    <cellStyle name="normální 33 3 3" xfId="2679" xr:uid="{00000000-0005-0000-0000-000056160000}"/>
    <cellStyle name="normální 33 3 3 2" xfId="3940" xr:uid="{00000000-0005-0000-0000-000057160000}"/>
    <cellStyle name="normální 33 4" xfId="2680" xr:uid="{00000000-0005-0000-0000-000058160000}"/>
    <cellStyle name="normální 33 4 2" xfId="2681" xr:uid="{00000000-0005-0000-0000-000059160000}"/>
    <cellStyle name="normální 33 4 2 2" xfId="9630" xr:uid="{B86B6AED-1D3C-4F0A-B99F-43F2A5E8CF14}"/>
    <cellStyle name="normální 33 4 3" xfId="9067" xr:uid="{F42A9C3B-C01A-4A73-8483-4CB84452A6DB}"/>
    <cellStyle name="normální 33 5" xfId="2682" xr:uid="{00000000-0005-0000-0000-00005A160000}"/>
    <cellStyle name="normální 33 5 2" xfId="2683" xr:uid="{00000000-0005-0000-0000-00005B160000}"/>
    <cellStyle name="normální 33 5 2 2" xfId="2684" xr:uid="{00000000-0005-0000-0000-00005C160000}"/>
    <cellStyle name="normální 33 5 2 2 2" xfId="9631" xr:uid="{5F58716E-0A3D-47AC-9717-8154C19AB1EC}"/>
    <cellStyle name="normální 33 5 2 3" xfId="9069" xr:uid="{7115C861-0A73-4333-BF11-EFB92F3B5E1C}"/>
    <cellStyle name="normální 33 5 3" xfId="2685" xr:uid="{00000000-0005-0000-0000-00005D160000}"/>
    <cellStyle name="normální 33 5 3 2" xfId="4493" xr:uid="{00000000-0005-0000-0000-00005E160000}"/>
    <cellStyle name="normální 33 5 4" xfId="4494" xr:uid="{00000000-0005-0000-0000-00005F160000}"/>
    <cellStyle name="normální 33 5 4 2" xfId="4495" xr:uid="{00000000-0005-0000-0000-000060160000}"/>
    <cellStyle name="normální 33 5 4 2 2" xfId="9633" xr:uid="{E928DE73-0CE5-46A8-8AB9-6D45F82E4EF1}"/>
    <cellStyle name="normální 33 5 4 3" xfId="9632" xr:uid="{F601A952-4C74-4BEA-AD3E-ED23293304AF}"/>
    <cellStyle name="normální 33 5 4 4" xfId="10272" xr:uid="{EC9EB5B9-A78E-4842-9987-A0BAB6353D0B}"/>
    <cellStyle name="normální 33 5 5" xfId="9068" xr:uid="{257E0E45-B413-47F0-8E6E-A1C99BBDE54D}"/>
    <cellStyle name="normální 33 5 6" xfId="10561" xr:uid="{E449C157-5CBB-4D6F-BB4E-BE1306BBF5A0}"/>
    <cellStyle name="normální 34" xfId="2686" xr:uid="{00000000-0005-0000-0000-000061160000}"/>
    <cellStyle name="normální 34 2" xfId="2687" xr:uid="{00000000-0005-0000-0000-000062160000}"/>
    <cellStyle name="normální 34 2 2" xfId="2688" xr:uid="{00000000-0005-0000-0000-000063160000}"/>
    <cellStyle name="normální 34 2 2 2" xfId="3939" xr:uid="{00000000-0005-0000-0000-000064160000}"/>
    <cellStyle name="normální 34 2 3" xfId="2689" xr:uid="{00000000-0005-0000-0000-000065160000}"/>
    <cellStyle name="normální 34 2 3 2" xfId="3938" xr:uid="{00000000-0005-0000-0000-000066160000}"/>
    <cellStyle name="normální 34 3" xfId="2690" xr:uid="{00000000-0005-0000-0000-000067160000}"/>
    <cellStyle name="normální 34 3 2" xfId="2691" xr:uid="{00000000-0005-0000-0000-000068160000}"/>
    <cellStyle name="normální 34 3 2 2" xfId="2692" xr:uid="{00000000-0005-0000-0000-000069160000}"/>
    <cellStyle name="normální 34 3 2 2 2" xfId="9634" xr:uid="{82160427-8CC6-4092-8EF3-909E929EFBC0}"/>
    <cellStyle name="normální 34 3 2 3" xfId="9072" xr:uid="{4A96F88E-13A6-4DAB-9FBB-8229FB3AE332}"/>
    <cellStyle name="normální 34 3 3" xfId="2693" xr:uid="{00000000-0005-0000-0000-00006A160000}"/>
    <cellStyle name="normální 34 3 3 2" xfId="4496" xr:uid="{00000000-0005-0000-0000-00006B160000}"/>
    <cellStyle name="normální 34 3 4" xfId="4497" xr:uid="{00000000-0005-0000-0000-00006C160000}"/>
    <cellStyle name="normální 34 3 4 2" xfId="4498" xr:uid="{00000000-0005-0000-0000-00006D160000}"/>
    <cellStyle name="normální 34 3 4 2 2" xfId="9636" xr:uid="{C9FA61AC-D7B3-4D61-A143-299FE55CC924}"/>
    <cellStyle name="normální 34 3 4 3" xfId="9635" xr:uid="{5747B6B6-88A1-4F1A-94CF-BC86FCA29EB8}"/>
    <cellStyle name="normální 34 3 4 4" xfId="10271" xr:uid="{492C37A0-8099-4005-AD98-811D7FE99411}"/>
    <cellStyle name="normální 34 3 5" xfId="9071" xr:uid="{1A5AC2E9-FFE3-4CC3-9D87-0831E07FED16}"/>
    <cellStyle name="normální 34 3 6" xfId="10562" xr:uid="{DA1326D2-CA9F-4D83-9BCD-9C0BD9A76360}"/>
    <cellStyle name="normální 34 4" xfId="2694" xr:uid="{00000000-0005-0000-0000-00006E160000}"/>
    <cellStyle name="normální 34 4 2" xfId="9637" xr:uid="{F668324E-5B7F-4898-97C5-FEC1E8051574}"/>
    <cellStyle name="normální 34 5" xfId="9070" xr:uid="{72E2C950-AB68-40C6-B42D-610FB2AB7979}"/>
    <cellStyle name="normální 35" xfId="2695" xr:uid="{00000000-0005-0000-0000-00006F160000}"/>
    <cellStyle name="normální 35 2" xfId="2696" xr:uid="{00000000-0005-0000-0000-000070160000}"/>
    <cellStyle name="normální 35 2 2" xfId="2697" xr:uid="{00000000-0005-0000-0000-000071160000}"/>
    <cellStyle name="normální 35 2 2 2" xfId="3937" xr:uid="{00000000-0005-0000-0000-000072160000}"/>
    <cellStyle name="normální 35 2 3" xfId="2698" xr:uid="{00000000-0005-0000-0000-000073160000}"/>
    <cellStyle name="normální 35 2 3 2" xfId="3936" xr:uid="{00000000-0005-0000-0000-000074160000}"/>
    <cellStyle name="normální 35 3" xfId="2699" xr:uid="{00000000-0005-0000-0000-000075160000}"/>
    <cellStyle name="normální 35 3 2" xfId="2700" xr:uid="{00000000-0005-0000-0000-000076160000}"/>
    <cellStyle name="normální 35 3 2 2" xfId="2701" xr:uid="{00000000-0005-0000-0000-000077160000}"/>
    <cellStyle name="normální 35 3 2 2 2" xfId="9638" xr:uid="{3D26DC2A-86E5-4C78-A28E-B4AED1EE2733}"/>
    <cellStyle name="normální 35 3 2 3" xfId="9075" xr:uid="{549F340E-6EFE-4768-AEBA-EAD9C41969E5}"/>
    <cellStyle name="normální 35 3 3" xfId="2702" xr:uid="{00000000-0005-0000-0000-000078160000}"/>
    <cellStyle name="normální 35 3 3 2" xfId="4501" xr:uid="{00000000-0005-0000-0000-000079160000}"/>
    <cellStyle name="normální 35 3 4" xfId="4502" xr:uid="{00000000-0005-0000-0000-00007A160000}"/>
    <cellStyle name="normální 35 3 4 2" xfId="4503" xr:uid="{00000000-0005-0000-0000-00007B160000}"/>
    <cellStyle name="normální 35 3 4 2 2" xfId="9640" xr:uid="{2BDCBD40-96F0-43A2-9E98-EC74B39D9E26}"/>
    <cellStyle name="normální 35 3 4 3" xfId="9639" xr:uid="{6A6A50A9-0DFF-4059-A52F-8984FBB6F087}"/>
    <cellStyle name="normální 35 3 4 4" xfId="10270" xr:uid="{1B86A148-E8C9-4CB1-A481-C1E47E8297F2}"/>
    <cellStyle name="normální 35 3 5" xfId="9074" xr:uid="{26D42CBD-315C-4DEB-86D7-469AAB719B22}"/>
    <cellStyle name="normální 35 3 6" xfId="10563" xr:uid="{DEC36533-9651-4021-AA79-1B568E7F4BFB}"/>
    <cellStyle name="normální 35 4" xfId="2703" xr:uid="{00000000-0005-0000-0000-00007C160000}"/>
    <cellStyle name="normální 35 4 2" xfId="9641" xr:uid="{774D1976-FCF2-4388-8038-8FCD9BF1E117}"/>
    <cellStyle name="normální 35 5" xfId="9073" xr:uid="{F849E520-6FD4-4D24-84BE-65E1720D4A71}"/>
    <cellStyle name="normální 36" xfId="2704" xr:uid="{00000000-0005-0000-0000-00007D160000}"/>
    <cellStyle name="normální 36 2" xfId="2705" xr:uid="{00000000-0005-0000-0000-00007E160000}"/>
    <cellStyle name="normální 36 2 2" xfId="2706" xr:uid="{00000000-0005-0000-0000-00007F160000}"/>
    <cellStyle name="normální 36 2 2 2" xfId="3935" xr:uid="{00000000-0005-0000-0000-000080160000}"/>
    <cellStyle name="normální 36 2 3" xfId="2707" xr:uid="{00000000-0005-0000-0000-000081160000}"/>
    <cellStyle name="normální 36 2 3 2" xfId="3934" xr:uid="{00000000-0005-0000-0000-000082160000}"/>
    <cellStyle name="normální 36 3" xfId="2708" xr:uid="{00000000-0005-0000-0000-000083160000}"/>
    <cellStyle name="normální 36 3 2" xfId="2709" xr:uid="{00000000-0005-0000-0000-000084160000}"/>
    <cellStyle name="normální 36 3 2 2" xfId="2710" xr:uid="{00000000-0005-0000-0000-000085160000}"/>
    <cellStyle name="normální 36 3 2 2 2" xfId="9642" xr:uid="{44D3E97A-20EB-408F-8934-720D11CFAA66}"/>
    <cellStyle name="normální 36 3 2 3" xfId="9078" xr:uid="{A70430DF-91CE-4C04-918E-3830B71EB953}"/>
    <cellStyle name="normální 36 3 3" xfId="2711" xr:uid="{00000000-0005-0000-0000-000086160000}"/>
    <cellStyle name="normální 36 3 3 2" xfId="4504" xr:uid="{00000000-0005-0000-0000-000087160000}"/>
    <cellStyle name="normální 36 3 4" xfId="4505" xr:uid="{00000000-0005-0000-0000-000088160000}"/>
    <cellStyle name="normální 36 3 4 2" xfId="4506" xr:uid="{00000000-0005-0000-0000-000089160000}"/>
    <cellStyle name="normální 36 3 4 2 2" xfId="9644" xr:uid="{566DDDFD-BAA9-4FCD-9086-78B388D146D0}"/>
    <cellStyle name="normální 36 3 4 3" xfId="9643" xr:uid="{6CB09E8A-22C7-44A4-9B96-8E01643B9A83}"/>
    <cellStyle name="normální 36 3 4 4" xfId="10269" xr:uid="{DFEF85DA-CCB7-4BE4-A21E-11DB2359C83E}"/>
    <cellStyle name="normální 36 3 5" xfId="9077" xr:uid="{EC55282C-C7FF-4100-AC90-40F8C64E9220}"/>
    <cellStyle name="normální 36 3 6" xfId="10565" xr:uid="{3C9C78E5-FF5A-4076-91E2-B57BF042A5B9}"/>
    <cellStyle name="normální 36 4" xfId="2712" xr:uid="{00000000-0005-0000-0000-00008A160000}"/>
    <cellStyle name="normální 36 4 2" xfId="9645" xr:uid="{99988D48-55C8-4E02-A319-8EB5A3C56600}"/>
    <cellStyle name="normální 36 5" xfId="9076" xr:uid="{FE5110EB-A05A-42C2-97E9-DE2B14089CCE}"/>
    <cellStyle name="normální 37" xfId="2713" xr:uid="{00000000-0005-0000-0000-00008B160000}"/>
    <cellStyle name="normální 37 2" xfId="2714" xr:uid="{00000000-0005-0000-0000-00008C160000}"/>
    <cellStyle name="normální 37 2 2" xfId="2715" xr:uid="{00000000-0005-0000-0000-00008D160000}"/>
    <cellStyle name="normální 37 2 2 2" xfId="3933" xr:uid="{00000000-0005-0000-0000-00008E160000}"/>
    <cellStyle name="normální 37 2 3" xfId="2716" xr:uid="{00000000-0005-0000-0000-00008F160000}"/>
    <cellStyle name="normální 37 2 3 2" xfId="3932" xr:uid="{00000000-0005-0000-0000-000090160000}"/>
    <cellStyle name="normální 37 3" xfId="2717" xr:uid="{00000000-0005-0000-0000-000091160000}"/>
    <cellStyle name="normální 37 3 2" xfId="2718" xr:uid="{00000000-0005-0000-0000-000092160000}"/>
    <cellStyle name="normální 37 3 2 2" xfId="2719" xr:uid="{00000000-0005-0000-0000-000093160000}"/>
    <cellStyle name="normální 37 3 2 2 2" xfId="9646" xr:uid="{A8968AF0-D3EF-4D1A-9BDA-5D307428FA00}"/>
    <cellStyle name="normální 37 3 2 3" xfId="9081" xr:uid="{B872288B-0F40-4683-B395-E6774725FB5B}"/>
    <cellStyle name="normální 37 3 3" xfId="2720" xr:uid="{00000000-0005-0000-0000-000094160000}"/>
    <cellStyle name="normální 37 3 3 2" xfId="4508" xr:uid="{00000000-0005-0000-0000-000095160000}"/>
    <cellStyle name="normální 37 3 4" xfId="4509" xr:uid="{00000000-0005-0000-0000-000096160000}"/>
    <cellStyle name="normální 37 3 4 2" xfId="4510" xr:uid="{00000000-0005-0000-0000-000097160000}"/>
    <cellStyle name="normální 37 3 4 2 2" xfId="9648" xr:uid="{14E235D5-F8DA-44B2-B815-2ED20698F27C}"/>
    <cellStyle name="normální 37 3 4 3" xfId="9647" xr:uid="{D3458055-108F-4E03-B51E-EECD7002656E}"/>
    <cellStyle name="normální 37 3 4 4" xfId="10268" xr:uid="{FB5F8B5F-90AF-4E6F-8351-11944175E674}"/>
    <cellStyle name="normální 37 3 5" xfId="9080" xr:uid="{0B229EB6-9027-42F5-B290-491DFDB18A16}"/>
    <cellStyle name="normální 37 3 6" xfId="10566" xr:uid="{69DEC50D-1996-4212-87E1-646F9AB83EC9}"/>
    <cellStyle name="normální 37 4" xfId="2721" xr:uid="{00000000-0005-0000-0000-000098160000}"/>
    <cellStyle name="normální 37 4 2" xfId="9649" xr:uid="{EA75A612-26CC-4743-8745-D1ED6E23D614}"/>
    <cellStyle name="normální 37 5" xfId="9079" xr:uid="{DA13425F-8254-4312-B5CA-9F7A09DEF4A3}"/>
    <cellStyle name="normální 38" xfId="2722" xr:uid="{00000000-0005-0000-0000-000099160000}"/>
    <cellStyle name="normální 39" xfId="2723" xr:uid="{00000000-0005-0000-0000-00009A160000}"/>
    <cellStyle name="normální 39 2" xfId="2724" xr:uid="{00000000-0005-0000-0000-00009B160000}"/>
    <cellStyle name="normální 39 2 2" xfId="4513" xr:uid="{00000000-0005-0000-0000-00009C160000}"/>
    <cellStyle name="normální 39 3" xfId="2725" xr:uid="{00000000-0005-0000-0000-00009D160000}"/>
    <cellStyle name="normální 39 3 2" xfId="4514" xr:uid="{00000000-0005-0000-0000-00009E160000}"/>
    <cellStyle name="normální 39 3 3" xfId="10267" xr:uid="{25F12BC7-4F8F-4B98-A474-C696FF60BA97}"/>
    <cellStyle name="normální 39 4" xfId="4990" xr:uid="{00000000-0005-0000-0000-00009F160000}"/>
    <cellStyle name="normální 39 4 2" xfId="10568" xr:uid="{75FCA036-C795-4854-9BE7-6868DF18B4DF}"/>
    <cellStyle name="normální 39 5" xfId="5348" xr:uid="{00000000-0005-0000-0000-0000A0160000}"/>
    <cellStyle name="normální 4" xfId="2726" xr:uid="{00000000-0005-0000-0000-0000A1160000}"/>
    <cellStyle name="normální 4 2" xfId="2727" xr:uid="{00000000-0005-0000-0000-0000A2160000}"/>
    <cellStyle name="normální 4 2 10" xfId="5723" xr:uid="{00000000-0005-0000-0000-0000A3160000}"/>
    <cellStyle name="normální 4 2 10 2" xfId="13669" xr:uid="{7DA5DE1B-232A-4623-8B9C-AEAC40D85F00}"/>
    <cellStyle name="normální 4 2 10 3" xfId="11177" xr:uid="{295F77DF-3D0B-4180-B73B-DA1C492F0D96}"/>
    <cellStyle name="normální 4 2 11" xfId="6379" xr:uid="{00000000-0005-0000-0000-0000A4160000}"/>
    <cellStyle name="normální 4 2 11 2" xfId="12546" xr:uid="{6CB99776-DA22-41CF-8698-522FE9E80111}"/>
    <cellStyle name="normální 4 2 11 3" xfId="7990" xr:uid="{2A280167-4277-4AB1-A432-1D38D0C472A5}"/>
    <cellStyle name="normální 4 2 12" xfId="7031" xr:uid="{00000000-0005-0000-0000-0000A5160000}"/>
    <cellStyle name="normální 4 2 12 2" xfId="12306" xr:uid="{FC454582-2BFD-4735-9133-6DE0236C7B5F}"/>
    <cellStyle name="normální 4 2 13" xfId="7719" xr:uid="{D7DFC6BA-EEFF-405A-96AD-04AB9B20C241}"/>
    <cellStyle name="normální 4 2 2" xfId="2728" xr:uid="{00000000-0005-0000-0000-0000A6160000}"/>
    <cellStyle name="normální 4 2 2 2" xfId="2729" xr:uid="{00000000-0005-0000-0000-0000A7160000}"/>
    <cellStyle name="normální 4 2 2 2 2" xfId="9650" xr:uid="{864A0003-E040-4C83-9A27-1A9E301F1587}"/>
    <cellStyle name="normální 4 2 2 3" xfId="9083" xr:uid="{79D2792D-0FF8-4EA2-B5AC-7FD9A3846959}"/>
    <cellStyle name="normální 4 2 3" xfId="4745" xr:uid="{00000000-0005-0000-0000-0000A8160000}"/>
    <cellStyle name="normální 4 2 3 2" xfId="5819" xr:uid="{00000000-0005-0000-0000-0000A9160000}"/>
    <cellStyle name="normální 4 2 3 2 2" xfId="11640" xr:uid="{93DF02E6-3582-4852-9FC7-840C6141942D}"/>
    <cellStyle name="normální 4 2 3 2 2 2" xfId="14132" xr:uid="{44CA1D47-4058-42E0-8D58-2A528E37E5C7}"/>
    <cellStyle name="normální 4 2 3 2 3" xfId="13009" xr:uid="{01C6730A-600A-4893-829C-1D41BFB517F8}"/>
    <cellStyle name="normální 4 2 3 2 4" xfId="10109" xr:uid="{7DA70FB3-8D6F-4EE9-9DDF-B8AB5E6A86B8}"/>
    <cellStyle name="normální 4 2 3 3" xfId="6471" xr:uid="{00000000-0005-0000-0000-0000AA160000}"/>
    <cellStyle name="normální 4 2 3 3 2" xfId="11887" xr:uid="{66FC8597-4E8E-4306-BA9E-9BB628DDDB5E}"/>
    <cellStyle name="normální 4 2 3 3 2 2" xfId="14379" xr:uid="{51C37823-DCE6-44CB-9B63-3F526C651785}"/>
    <cellStyle name="normální 4 2 3 3 3" xfId="13256" xr:uid="{C1773A67-90CF-4EDA-B3B0-CAE546831660}"/>
    <cellStyle name="normální 4 2 3 3 4" xfId="10756" xr:uid="{29591C0F-D309-479B-8E3B-C26320129990}"/>
    <cellStyle name="normální 4 2 3 4" xfId="7123" xr:uid="{00000000-0005-0000-0000-0000AB160000}"/>
    <cellStyle name="normální 4 2 3 4 2" xfId="12099" xr:uid="{D7719752-D51B-4A77-B10D-7BD7325D79EC}"/>
    <cellStyle name="normální 4 2 3 4 2 2" xfId="14591" xr:uid="{7F25282A-EF4A-4D11-9BAE-30140B42FE24}"/>
    <cellStyle name="normální 4 2 3 4 3" xfId="13468" xr:uid="{FBB37EB0-6C51-4632-B196-42C51A49AC2C}"/>
    <cellStyle name="normální 4 2 3 4 4" xfId="10976" xr:uid="{57BB3D0D-251C-4D42-BAA1-2306D8B90752}"/>
    <cellStyle name="normální 4 2 3 5" xfId="11228" xr:uid="{4FB95365-9A2A-4500-8E0B-0CFB82DE062F}"/>
    <cellStyle name="normální 4 2 3 5 2" xfId="13720" xr:uid="{9755FE20-4436-4A52-93C2-677104F95891}"/>
    <cellStyle name="normální 4 2 3 6" xfId="8062" xr:uid="{39CCEEBD-597B-476D-8AB2-CC922A45CE5F}"/>
    <cellStyle name="normální 4 2 3 6 2" xfId="12597" xr:uid="{D219F93B-A244-4EA5-85BB-2EAC3A10D0F8}"/>
    <cellStyle name="normální 4 2 3 7" xfId="12357" xr:uid="{34FD8A1E-A75D-4284-891C-8D67323D592C}"/>
    <cellStyle name="normální 4 2 3 8" xfId="7770" xr:uid="{6E5124D2-6E2C-4E80-97FF-887700269F75}"/>
    <cellStyle name="normální 4 2 4" xfId="4831" xr:uid="{00000000-0005-0000-0000-0000AC160000}"/>
    <cellStyle name="normální 4 2 4 2" xfId="5899" xr:uid="{00000000-0005-0000-0000-0000AD160000}"/>
    <cellStyle name="normální 4 2 4 2 2" xfId="11720" xr:uid="{7A324C13-B390-4361-A51B-CC8990D6E030}"/>
    <cellStyle name="normální 4 2 4 2 2 2" xfId="14212" xr:uid="{7901F76E-54D9-44D0-BEA7-EDD65606D9EB}"/>
    <cellStyle name="normální 4 2 4 2 3" xfId="13089" xr:uid="{A252F5AE-2714-4BBA-9DB1-648F58401218}"/>
    <cellStyle name="normální 4 2 4 2 4" xfId="10189" xr:uid="{5D42511B-0262-4213-B12B-F07376025DBE}"/>
    <cellStyle name="normální 4 2 4 3" xfId="6551" xr:uid="{00000000-0005-0000-0000-0000AE160000}"/>
    <cellStyle name="normální 4 2 4 3 2" xfId="11967" xr:uid="{E4AAC372-F896-4044-A0FB-033746A6B92D}"/>
    <cellStyle name="normální 4 2 4 3 2 2" xfId="14459" xr:uid="{91727BF1-FB2F-4DAE-AA41-7248443237F6}"/>
    <cellStyle name="normální 4 2 4 3 3" xfId="13336" xr:uid="{04056674-182A-4C73-BD87-82AC8EA732BA}"/>
    <cellStyle name="normální 4 2 4 3 4" xfId="10842" xr:uid="{C9F2B3CB-050F-4E1D-85F1-939F3ED981EB}"/>
    <cellStyle name="normální 4 2 4 4" xfId="7203" xr:uid="{00000000-0005-0000-0000-0000AF160000}"/>
    <cellStyle name="normální 4 2 4 4 2" xfId="12178" xr:uid="{812BBBC1-857B-469C-B93F-CB979FAB7DF1}"/>
    <cellStyle name="normální 4 2 4 4 2 2" xfId="14670" xr:uid="{5EED1B65-FFAC-48DF-A581-7105583A554A}"/>
    <cellStyle name="normální 4 2 4 4 3" xfId="13547" xr:uid="{9EDB5135-7733-426D-9FC1-3E40566AB19B}"/>
    <cellStyle name="normální 4 2 4 4 4" xfId="11055" xr:uid="{9220E6AD-CC2E-4B3E-B00D-ECEC6E0053FA}"/>
    <cellStyle name="normální 4 2 4 5" xfId="11307" xr:uid="{84EE6663-7C6F-4D3C-ABBF-38BBE15307F6}"/>
    <cellStyle name="normální 4 2 4 5 2" xfId="13799" xr:uid="{F75439F6-16DB-44FD-AD6A-5D970939574A}"/>
    <cellStyle name="normální 4 2 4 6" xfId="8141" xr:uid="{ACF7D81E-4290-46DD-86C9-D1DAD8D9EB8D}"/>
    <cellStyle name="normální 4 2 4 6 2" xfId="12676" xr:uid="{ECACE09B-9970-4C72-8E74-502CAD2F919A}"/>
    <cellStyle name="normální 4 2 4 7" xfId="12436" xr:uid="{8BE5C177-3089-453D-9391-450F55BD0006}"/>
    <cellStyle name="normální 4 2 4 8" xfId="7849" xr:uid="{DD2EBBDF-B338-4959-A256-1C88671A307F}"/>
    <cellStyle name="normální 4 2 5" xfId="5127" xr:uid="{00000000-0005-0000-0000-0000B0160000}"/>
    <cellStyle name="normální 4 2 5 2" xfId="6011" xr:uid="{00000000-0005-0000-0000-0000B1160000}"/>
    <cellStyle name="normální 4 2 5 2 2" xfId="13883" xr:uid="{7E8E1CA2-085E-459F-A006-7A4104BC42C6}"/>
    <cellStyle name="normální 4 2 5 2 3" xfId="11391" xr:uid="{C6A3AFA0-0B17-4083-82B2-49A6AE3F17A0}"/>
    <cellStyle name="normální 4 2 5 3" xfId="6663" xr:uid="{00000000-0005-0000-0000-0000B2160000}"/>
    <cellStyle name="normální 4 2 5 3 2" xfId="12760" xr:uid="{45104F1D-F721-4DD1-B9C3-4B6D1A59F333}"/>
    <cellStyle name="normální 4 2 5 4" xfId="7315" xr:uid="{00000000-0005-0000-0000-0000B3160000}"/>
    <cellStyle name="normální 4 2 5 5" xfId="8225" xr:uid="{4F04837A-5889-4143-8166-9647509F5D9D}"/>
    <cellStyle name="normální 4 2 6" xfId="5204" xr:uid="{00000000-0005-0000-0000-0000B4160000}"/>
    <cellStyle name="normální 4 2 6 2" xfId="6071" xr:uid="{00000000-0005-0000-0000-0000B5160000}"/>
    <cellStyle name="normální 4 2 6 2 2" xfId="13963" xr:uid="{CA898433-826D-4206-A748-EF13E7AA7870}"/>
    <cellStyle name="normální 4 2 6 2 3" xfId="11471" xr:uid="{59DD2C59-56F7-4CA2-A6C8-EFB449FF8933}"/>
    <cellStyle name="normální 4 2 6 3" xfId="6723" xr:uid="{00000000-0005-0000-0000-0000B6160000}"/>
    <cellStyle name="normální 4 2 6 3 2" xfId="12840" xr:uid="{89B5772F-490E-4AB9-9C70-765DAC4A040B}"/>
    <cellStyle name="normální 4 2 6 4" xfId="7375" xr:uid="{00000000-0005-0000-0000-0000B7160000}"/>
    <cellStyle name="normální 4 2 6 5" xfId="8305" xr:uid="{167A6528-C579-40D3-B1FC-8442A052DE4E}"/>
    <cellStyle name="normální 4 2 7" xfId="5297" xr:uid="{00000000-0005-0000-0000-0000B8160000}"/>
    <cellStyle name="normální 4 2 7 2" xfId="6131" xr:uid="{00000000-0005-0000-0000-0000B9160000}"/>
    <cellStyle name="normální 4 2 7 2 2" xfId="14045" xr:uid="{CB48E8A5-BD61-4101-B4DC-EBF115EECFAE}"/>
    <cellStyle name="normální 4 2 7 2 3" xfId="11553" xr:uid="{FE6B3147-0BB8-4822-800C-E119AFBD28CC}"/>
    <cellStyle name="normální 4 2 7 3" xfId="6783" xr:uid="{00000000-0005-0000-0000-0000BA160000}"/>
    <cellStyle name="normální 4 2 7 3 2" xfId="12922" xr:uid="{D9C649BE-936E-4C79-8988-018E4352A920}"/>
    <cellStyle name="normální 4 2 7 4" xfId="7435" xr:uid="{00000000-0005-0000-0000-0000BB160000}"/>
    <cellStyle name="normální 4 2 7 5" xfId="9082" xr:uid="{8682B6C5-DD37-4A95-AEF0-7E00403A3996}"/>
    <cellStyle name="normální 4 2 8" xfId="5521" xr:uid="{00000000-0005-0000-0000-0000BC160000}"/>
    <cellStyle name="normální 4 2 8 2" xfId="6197" xr:uid="{00000000-0005-0000-0000-0000BD160000}"/>
    <cellStyle name="normální 4 2 8 2 2" xfId="14294" xr:uid="{DF7EAA5D-564F-4F0E-B149-8DD5C4A46247}"/>
    <cellStyle name="normální 4 2 8 2 3" xfId="11802" xr:uid="{0E38EC89-885A-4681-8B0E-B10904B30BFF}"/>
    <cellStyle name="normální 4 2 8 3" xfId="6849" xr:uid="{00000000-0005-0000-0000-0000BE160000}"/>
    <cellStyle name="normální 4 2 8 3 2" xfId="13171" xr:uid="{6B61ECD2-78BC-4723-9517-56DA953F111D}"/>
    <cellStyle name="normální 4 2 8 4" xfId="7501" xr:uid="{00000000-0005-0000-0000-0000BF160000}"/>
    <cellStyle name="normální 4 2 8 5" xfId="10569" xr:uid="{857BA990-01F4-4008-984F-FFB05D2693D7}"/>
    <cellStyle name="normální 4 2 9" xfId="5631" xr:uid="{00000000-0005-0000-0000-0000C0160000}"/>
    <cellStyle name="normální 4 2 9 2" xfId="6288" xr:uid="{00000000-0005-0000-0000-0000C1160000}"/>
    <cellStyle name="normální 4 2 9 2 2" xfId="14540" xr:uid="{056586C4-86A9-46DE-A459-960110CB6E7B}"/>
    <cellStyle name="normální 4 2 9 2 3" xfId="12048" xr:uid="{5C903A22-CD65-4EBB-A71E-33602596F87E}"/>
    <cellStyle name="normální 4 2 9 3" xfId="6940" xr:uid="{00000000-0005-0000-0000-0000C2160000}"/>
    <cellStyle name="normální 4 2 9 3 2" xfId="13417" xr:uid="{A94CAA2E-3990-43AA-9EF7-6754C9809E47}"/>
    <cellStyle name="normální 4 2 9 4" xfId="7592" xr:uid="{00000000-0005-0000-0000-0000C3160000}"/>
    <cellStyle name="normální 4 2 9 5" xfId="10925" xr:uid="{26E5C20D-B145-45A7-872E-7E8E11CE2078}"/>
    <cellStyle name="normální 4 3" xfId="2730" xr:uid="{00000000-0005-0000-0000-0000C4160000}"/>
    <cellStyle name="normální 4 3 2" xfId="2731" xr:uid="{00000000-0005-0000-0000-0000C5160000}"/>
    <cellStyle name="normální 4 3 2 2" xfId="2732" xr:uid="{00000000-0005-0000-0000-0000C6160000}"/>
    <cellStyle name="normální 4 3 2 2 2" xfId="9651" xr:uid="{99588FB5-7B51-4E32-95A5-615060912821}"/>
    <cellStyle name="normální 4 3 2 3" xfId="9085" xr:uid="{6AB38131-715B-4028-8695-846DC544D15F}"/>
    <cellStyle name="normální 4 3 3" xfId="2733" xr:uid="{00000000-0005-0000-0000-0000C7160000}"/>
    <cellStyle name="normální 4 3 3 2" xfId="9652" xr:uid="{BA0B47CF-35B5-43B5-AF03-AFF99DF0B009}"/>
    <cellStyle name="normální 4 3 4" xfId="9084" xr:uid="{F8CA6877-B1FC-4CBC-A58E-041BEE08E4D6}"/>
    <cellStyle name="normální 4_Nab_Hager_BTTO-2010" xfId="2734" xr:uid="{00000000-0005-0000-0000-0000C8160000}"/>
    <cellStyle name="normální 40" xfId="2735" xr:uid="{00000000-0005-0000-0000-0000C9160000}"/>
    <cellStyle name="normální 40 2" xfId="2736" xr:uid="{00000000-0005-0000-0000-0000CA160000}"/>
    <cellStyle name="normální 40 2 2" xfId="9653" xr:uid="{A10B284F-3EC9-44C7-94BA-EC161AC7EF2F}"/>
    <cellStyle name="normální 40 3" xfId="9086" xr:uid="{D8F9E5C5-AAD2-4367-A8F9-B87EBFA44EEE}"/>
    <cellStyle name="normální 41" xfId="2737" xr:uid="{00000000-0005-0000-0000-0000CB160000}"/>
    <cellStyle name="normální 41 2" xfId="2738" xr:uid="{00000000-0005-0000-0000-0000CC160000}"/>
    <cellStyle name="normální 41 2 2" xfId="9654" xr:uid="{667DCCA5-C0BA-4F0A-BC3E-6154E83F5092}"/>
    <cellStyle name="normální 41 3" xfId="9087" xr:uid="{3B6D7B63-2955-4495-9623-98BB07E99207}"/>
    <cellStyle name="normální 42" xfId="2739" xr:uid="{00000000-0005-0000-0000-0000CD160000}"/>
    <cellStyle name="normální 42 2" xfId="2740" xr:uid="{00000000-0005-0000-0000-0000CE160000}"/>
    <cellStyle name="normální 42 2 2" xfId="9655" xr:uid="{6DAD5BB8-50F4-40BE-B473-A7424AFEFF5F}"/>
    <cellStyle name="normální 42 3" xfId="9088" xr:uid="{5E43F96E-8B15-40E7-92EE-32EBDA66035C}"/>
    <cellStyle name="normální 43" xfId="2741" xr:uid="{00000000-0005-0000-0000-0000CF160000}"/>
    <cellStyle name="normální 43 2" xfId="2742" xr:uid="{00000000-0005-0000-0000-0000D0160000}"/>
    <cellStyle name="normální 43 2 2" xfId="9656" xr:uid="{84145953-73A1-4BD4-B66F-AF81B3DCF2EB}"/>
    <cellStyle name="normální 43 3" xfId="9089" xr:uid="{399356B4-2397-4990-AC6B-7FC83C4994D1}"/>
    <cellStyle name="normální 44" xfId="2743" xr:uid="{00000000-0005-0000-0000-0000D1160000}"/>
    <cellStyle name="normální 44 2" xfId="2744" xr:uid="{00000000-0005-0000-0000-0000D2160000}"/>
    <cellStyle name="normální 44 2 2" xfId="9657" xr:uid="{CB16BE5D-BA96-404A-9A65-7AC4F5852278}"/>
    <cellStyle name="normální 44 3" xfId="9090" xr:uid="{0B5B0C25-4263-4E3A-AA04-93D5314C4579}"/>
    <cellStyle name="normální 45" xfId="2745" xr:uid="{00000000-0005-0000-0000-0000D3160000}"/>
    <cellStyle name="normální 45 2" xfId="2746" xr:uid="{00000000-0005-0000-0000-0000D4160000}"/>
    <cellStyle name="normální 45 2 2" xfId="9658" xr:uid="{3F276FD6-4AC1-41D2-BA53-642E80834F56}"/>
    <cellStyle name="normální 45 3" xfId="9091" xr:uid="{B638A22C-9CB7-45FD-A8C6-AC41880FADB4}"/>
    <cellStyle name="normální 46" xfId="2747" xr:uid="{00000000-0005-0000-0000-0000D5160000}"/>
    <cellStyle name="normální 46 2" xfId="2748" xr:uid="{00000000-0005-0000-0000-0000D6160000}"/>
    <cellStyle name="normální 46 2 2" xfId="9659" xr:uid="{B9B42238-FB1B-4270-B066-47B0713E76BC}"/>
    <cellStyle name="normální 46 3" xfId="9092" xr:uid="{23594A4F-1AFE-4168-ABAA-5360695B5286}"/>
    <cellStyle name="normální 47" xfId="2749" xr:uid="{00000000-0005-0000-0000-0000D7160000}"/>
    <cellStyle name="normální 47 2" xfId="2750" xr:uid="{00000000-0005-0000-0000-0000D8160000}"/>
    <cellStyle name="normální 47 2 2" xfId="9660" xr:uid="{6CC85E69-56AE-406D-9EF4-C71399650E90}"/>
    <cellStyle name="normální 47 3" xfId="9093" xr:uid="{3A828BC1-9EA4-417D-9EB2-6496AED1ED43}"/>
    <cellStyle name="normální 48" xfId="2751" xr:uid="{00000000-0005-0000-0000-0000D9160000}"/>
    <cellStyle name="normální 48 2" xfId="2752" xr:uid="{00000000-0005-0000-0000-0000DA160000}"/>
    <cellStyle name="normální 48 2 2" xfId="9661" xr:uid="{A91C69AD-D25A-4364-8FE2-C11B107EA7A4}"/>
    <cellStyle name="normální 48 3" xfId="9094" xr:uid="{E4CCDCED-2311-4366-B23A-8B27798901B6}"/>
    <cellStyle name="normální 49" xfId="2753" xr:uid="{00000000-0005-0000-0000-0000DB160000}"/>
    <cellStyle name="normální 49 2" xfId="2754" xr:uid="{00000000-0005-0000-0000-0000DC160000}"/>
    <cellStyle name="normální 49 2 2" xfId="9662" xr:uid="{F2BB072A-54A3-45F9-9F08-06DAB60E08E8}"/>
    <cellStyle name="normální 49 3" xfId="9095" xr:uid="{3D9C87A2-D0E8-4509-89B1-2B56B30D6730}"/>
    <cellStyle name="normální 5" xfId="2755" xr:uid="{00000000-0005-0000-0000-0000DD160000}"/>
    <cellStyle name="normální 5 2" xfId="2756" xr:uid="{00000000-0005-0000-0000-0000DE160000}"/>
    <cellStyle name="normální 5 2 10" xfId="6380" xr:uid="{00000000-0005-0000-0000-0000DF160000}"/>
    <cellStyle name="normální 5 2 10 2" xfId="12547" xr:uid="{9239A13B-E0B6-47A1-9185-A5FA170A9248}"/>
    <cellStyle name="normální 5 2 10 3" xfId="7991" xr:uid="{5E861107-49EF-4030-AC3C-A52FC2717763}"/>
    <cellStyle name="normální 5 2 11" xfId="7032" xr:uid="{00000000-0005-0000-0000-0000E0160000}"/>
    <cellStyle name="normální 5 2 11 2" xfId="12307" xr:uid="{BFBEBCC2-1CCE-4971-BFD4-FF8B6156314D}"/>
    <cellStyle name="normální 5 2 12" xfId="7720" xr:uid="{2A84BEA8-F403-4F77-9AC9-EA406262C87B}"/>
    <cellStyle name="normální 5 2 2" xfId="4749" xr:uid="{00000000-0005-0000-0000-0000E1160000}"/>
    <cellStyle name="normální 5 2 2 2" xfId="5823" xr:uid="{00000000-0005-0000-0000-0000E2160000}"/>
    <cellStyle name="normální 5 2 2 2 2" xfId="11644" xr:uid="{04BEF806-A010-4E40-8863-80670F2CD39C}"/>
    <cellStyle name="normální 5 2 2 2 2 2" xfId="14136" xr:uid="{254F6DD0-6FE5-40A0-A823-5CA12C288D8D}"/>
    <cellStyle name="normální 5 2 2 2 3" xfId="13013" xr:uid="{FC09A9EB-13F2-47C6-9FA0-6BF05F0A0EC0}"/>
    <cellStyle name="normální 5 2 2 2 4" xfId="10113" xr:uid="{F0C58C41-A331-4F92-9C72-0F082705719D}"/>
    <cellStyle name="normální 5 2 2 3" xfId="6475" xr:uid="{00000000-0005-0000-0000-0000E3160000}"/>
    <cellStyle name="normální 5 2 2 3 2" xfId="11891" xr:uid="{D5A64E91-1600-4085-BB61-F97E6C05C039}"/>
    <cellStyle name="normální 5 2 2 3 2 2" xfId="14383" xr:uid="{AC35C246-D388-45CE-820A-4AA6F42E6443}"/>
    <cellStyle name="normální 5 2 2 3 3" xfId="13260" xr:uid="{2EBB936A-3ABD-41E5-A228-CDB61B091AAE}"/>
    <cellStyle name="normální 5 2 2 3 4" xfId="10760" xr:uid="{BB90F123-56E1-4E9F-ADF4-CE87A5B10A6B}"/>
    <cellStyle name="normální 5 2 2 4" xfId="7127" xr:uid="{00000000-0005-0000-0000-0000E4160000}"/>
    <cellStyle name="normální 5 2 2 4 2" xfId="12100" xr:uid="{A2B09561-879A-46FB-910E-83A738E44999}"/>
    <cellStyle name="normální 5 2 2 4 2 2" xfId="14592" xr:uid="{DBE57250-F01D-4365-A3F1-38FB695CB9DA}"/>
    <cellStyle name="normální 5 2 2 4 3" xfId="13469" xr:uid="{B161397D-3280-4D3C-B75B-1ABAA6419692}"/>
    <cellStyle name="normální 5 2 2 4 4" xfId="10977" xr:uid="{8609BFEF-8266-481C-936A-DA60BF0C2B68}"/>
    <cellStyle name="normální 5 2 2 5" xfId="11229" xr:uid="{930390D1-6211-4CF6-B27C-69DA77C0E686}"/>
    <cellStyle name="normální 5 2 2 5 2" xfId="13721" xr:uid="{3DCAC416-4919-4EA5-9D71-4E3A5D6AD377}"/>
    <cellStyle name="normální 5 2 2 6" xfId="8063" xr:uid="{EC53E098-13F2-4BF8-87A8-CF283DEE68F4}"/>
    <cellStyle name="normální 5 2 2 6 2" xfId="12598" xr:uid="{D45BF00F-B193-4D6C-996D-C8617DD7EEE0}"/>
    <cellStyle name="normální 5 2 2 7" xfId="12358" xr:uid="{9DCB00DF-5C1A-41FB-913B-485E860C47D0}"/>
    <cellStyle name="normální 5 2 2 8" xfId="7771" xr:uid="{FB279CE9-E61E-49CE-937C-E49390BD42DD}"/>
    <cellStyle name="normální 5 2 3" xfId="4832" xr:uid="{00000000-0005-0000-0000-0000E5160000}"/>
    <cellStyle name="normální 5 2 3 2" xfId="5900" xr:uid="{00000000-0005-0000-0000-0000E6160000}"/>
    <cellStyle name="normální 5 2 3 2 2" xfId="11721" xr:uid="{F90A6D8A-7DB3-49EC-8DF8-FF07A3F31B40}"/>
    <cellStyle name="normální 5 2 3 2 2 2" xfId="14213" xr:uid="{B8CE2B0E-64FF-41F7-9614-AD8D6A16774D}"/>
    <cellStyle name="normální 5 2 3 2 3" xfId="13090" xr:uid="{34DEC66B-E865-4C69-8B94-DCC395CD0934}"/>
    <cellStyle name="normální 5 2 3 2 4" xfId="10190" xr:uid="{7DC8A509-B2EC-417B-A0E1-4A9465D63B50}"/>
    <cellStyle name="normální 5 2 3 3" xfId="6552" xr:uid="{00000000-0005-0000-0000-0000E7160000}"/>
    <cellStyle name="normální 5 2 3 3 2" xfId="11968" xr:uid="{7478FCED-E8A0-4380-B650-109AA14691B9}"/>
    <cellStyle name="normální 5 2 3 3 2 2" xfId="14460" xr:uid="{549D6C6C-1B5F-42B9-83ED-C6068D56B74B}"/>
    <cellStyle name="normální 5 2 3 3 3" xfId="13337" xr:uid="{41C7D14E-BBCD-4849-9131-DBC34E62028D}"/>
    <cellStyle name="normální 5 2 3 3 4" xfId="10843" xr:uid="{D13F7E72-9F91-497F-8604-D004B87A17A4}"/>
    <cellStyle name="normální 5 2 3 4" xfId="7204" xr:uid="{00000000-0005-0000-0000-0000E8160000}"/>
    <cellStyle name="normální 5 2 3 4 2" xfId="12179" xr:uid="{BBCA8993-4558-476B-82DF-66353838BE9A}"/>
    <cellStyle name="normální 5 2 3 4 2 2" xfId="14671" xr:uid="{DF184613-713B-48F2-AF3D-3608DFFBA0BA}"/>
    <cellStyle name="normální 5 2 3 4 3" xfId="13548" xr:uid="{37E65A2B-70DD-4C8B-93D7-27A3E9C4778A}"/>
    <cellStyle name="normální 5 2 3 4 4" xfId="11056" xr:uid="{FD69ADAF-C808-4CB7-BD5F-A5A6B636E94B}"/>
    <cellStyle name="normální 5 2 3 5" xfId="11308" xr:uid="{810C92DF-3220-4F22-8751-692BAEF0F0AD}"/>
    <cellStyle name="normální 5 2 3 5 2" xfId="13800" xr:uid="{90D52D6D-0ED8-49CF-A6F5-99262370992E}"/>
    <cellStyle name="normální 5 2 3 6" xfId="8142" xr:uid="{E41D4826-A843-4696-89DF-E7FFD775C7C9}"/>
    <cellStyle name="normální 5 2 3 6 2" xfId="12677" xr:uid="{3EFBF480-6640-4A3F-A8C2-1392F34BEFB6}"/>
    <cellStyle name="normální 5 2 3 7" xfId="12437" xr:uid="{25E7A738-EBAA-4C91-8728-AF0DC33382A1}"/>
    <cellStyle name="normální 5 2 3 8" xfId="7850" xr:uid="{3FCBCEA9-56D9-463A-B7AD-005C2168DB71}"/>
    <cellStyle name="normální 5 2 4" xfId="5128" xr:uid="{00000000-0005-0000-0000-0000E9160000}"/>
    <cellStyle name="normální 5 2 4 2" xfId="6012" xr:uid="{00000000-0005-0000-0000-0000EA160000}"/>
    <cellStyle name="normální 5 2 4 2 2" xfId="13884" xr:uid="{8E11EFBA-B18C-43C0-AB5E-6A5FE7D182C5}"/>
    <cellStyle name="normální 5 2 4 2 3" xfId="11392" xr:uid="{9893FFBB-32C2-4DFB-A97A-85089FA911F4}"/>
    <cellStyle name="normální 5 2 4 3" xfId="6664" xr:uid="{00000000-0005-0000-0000-0000EB160000}"/>
    <cellStyle name="normální 5 2 4 3 2" xfId="12761" xr:uid="{2A62BA0C-5AD7-4EA9-9E99-6E340A1B46F3}"/>
    <cellStyle name="normální 5 2 4 4" xfId="7316" xr:uid="{00000000-0005-0000-0000-0000EC160000}"/>
    <cellStyle name="normální 5 2 4 5" xfId="8226" xr:uid="{CE808DBA-5A29-4EF0-96F8-760EC0C97D02}"/>
    <cellStyle name="normální 5 2 5" xfId="5205" xr:uid="{00000000-0005-0000-0000-0000ED160000}"/>
    <cellStyle name="normální 5 2 5 2" xfId="6072" xr:uid="{00000000-0005-0000-0000-0000EE160000}"/>
    <cellStyle name="normální 5 2 5 2 2" xfId="13964" xr:uid="{87F6BC99-096A-40D1-AC89-969E8F1B6307}"/>
    <cellStyle name="normální 5 2 5 2 3" xfId="11472" xr:uid="{C3AC08ED-52F6-4E75-812E-63ABA29FE558}"/>
    <cellStyle name="normální 5 2 5 3" xfId="6724" xr:uid="{00000000-0005-0000-0000-0000EF160000}"/>
    <cellStyle name="normální 5 2 5 3 2" xfId="12841" xr:uid="{9684D19D-F1BC-4355-B629-14C4EFA5E88D}"/>
    <cellStyle name="normální 5 2 5 4" xfId="7376" xr:uid="{00000000-0005-0000-0000-0000F0160000}"/>
    <cellStyle name="normální 5 2 5 5" xfId="8306" xr:uid="{B0B7957A-B834-40C7-9507-E815CDB66812}"/>
    <cellStyle name="normální 5 2 6" xfId="5298" xr:uid="{00000000-0005-0000-0000-0000F1160000}"/>
    <cellStyle name="normální 5 2 6 2" xfId="6132" xr:uid="{00000000-0005-0000-0000-0000F2160000}"/>
    <cellStyle name="normální 5 2 6 2 2" xfId="14046" xr:uid="{3307C2E2-8530-4E95-BAA9-75508B0245ED}"/>
    <cellStyle name="normální 5 2 6 2 3" xfId="11554" xr:uid="{9EA0CBDC-F2D1-466E-863C-2F0A33B07F79}"/>
    <cellStyle name="normální 5 2 6 3" xfId="6784" xr:uid="{00000000-0005-0000-0000-0000F3160000}"/>
    <cellStyle name="normální 5 2 6 3 2" xfId="12923" xr:uid="{7A0E35DF-BF0E-4764-897F-45B8A0876DF6}"/>
    <cellStyle name="normální 5 2 6 4" xfId="7436" xr:uid="{00000000-0005-0000-0000-0000F4160000}"/>
    <cellStyle name="normální 5 2 6 5" xfId="9096" xr:uid="{85923703-755A-4827-B350-EEC74869E0DA}"/>
    <cellStyle name="normální 5 2 7" xfId="5522" xr:uid="{00000000-0005-0000-0000-0000F5160000}"/>
    <cellStyle name="normální 5 2 7 2" xfId="6198" xr:uid="{00000000-0005-0000-0000-0000F6160000}"/>
    <cellStyle name="normální 5 2 7 2 2" xfId="14295" xr:uid="{EDD18A37-A6F0-4649-903E-E870C14DF03C}"/>
    <cellStyle name="normální 5 2 7 2 3" xfId="11803" xr:uid="{3528FD23-BA87-44EA-8AB7-21823FADD885}"/>
    <cellStyle name="normální 5 2 7 3" xfId="6850" xr:uid="{00000000-0005-0000-0000-0000F7160000}"/>
    <cellStyle name="normální 5 2 7 3 2" xfId="13172" xr:uid="{413D899A-7A60-4317-A242-2E07E295C882}"/>
    <cellStyle name="normální 5 2 7 4" xfId="7502" xr:uid="{00000000-0005-0000-0000-0000F8160000}"/>
    <cellStyle name="normální 5 2 7 5" xfId="10572" xr:uid="{2C7207F7-D17C-485E-922D-46E52DFEA3BD}"/>
    <cellStyle name="normální 5 2 8" xfId="5632" xr:uid="{00000000-0005-0000-0000-0000F9160000}"/>
    <cellStyle name="normální 5 2 8 2" xfId="6289" xr:uid="{00000000-0005-0000-0000-0000FA160000}"/>
    <cellStyle name="normální 5 2 8 2 2" xfId="14541" xr:uid="{4A33CCDA-41DA-4976-8757-3696E77BD52E}"/>
    <cellStyle name="normální 5 2 8 2 3" xfId="12049" xr:uid="{149C0B30-A832-4472-B69B-B34BF898410D}"/>
    <cellStyle name="normální 5 2 8 3" xfId="6941" xr:uid="{00000000-0005-0000-0000-0000FB160000}"/>
    <cellStyle name="normální 5 2 8 3 2" xfId="13418" xr:uid="{622C9586-E662-4DE1-8E77-8F5F85B38814}"/>
    <cellStyle name="normální 5 2 8 4" xfId="7593" xr:uid="{00000000-0005-0000-0000-0000FC160000}"/>
    <cellStyle name="normální 5 2 8 5" xfId="10926" xr:uid="{331CCC8D-DF4C-4F9B-848E-BB16692C225E}"/>
    <cellStyle name="normální 5 2 9" xfId="5724" xr:uid="{00000000-0005-0000-0000-0000FD160000}"/>
    <cellStyle name="normální 5 2 9 2" xfId="13670" xr:uid="{5AD23BF5-5533-4056-AECC-E580D65F9611}"/>
    <cellStyle name="normální 5 2 9 3" xfId="11178" xr:uid="{821ED8B2-9D2C-4F18-BFAC-9E3B4886569A}"/>
    <cellStyle name="normální 5 3" xfId="2757" xr:uid="{00000000-0005-0000-0000-0000FE160000}"/>
    <cellStyle name="normální 5 3 2" xfId="2758" xr:uid="{00000000-0005-0000-0000-0000FF160000}"/>
    <cellStyle name="normální 5 3 2 2" xfId="2759" xr:uid="{00000000-0005-0000-0000-000000170000}"/>
    <cellStyle name="normální 5 3 2 2 2" xfId="9663" xr:uid="{A3B94ACC-7283-4E4B-B306-A59E96605B35}"/>
    <cellStyle name="normální 5 3 2 3" xfId="9098" xr:uid="{55BE58B3-ED8F-4202-A48B-B51B4D8DE894}"/>
    <cellStyle name="normální 5 3 3" xfId="2760" xr:uid="{00000000-0005-0000-0000-000001170000}"/>
    <cellStyle name="normální 5 3 3 2" xfId="9664" xr:uid="{9B51200C-8A9E-4F5A-B412-492A12D3744D}"/>
    <cellStyle name="normální 5 3 4" xfId="9097" xr:uid="{1AC29109-9002-4D7F-B7D4-78AE71C94EEE}"/>
    <cellStyle name="normální 50" xfId="2761" xr:uid="{00000000-0005-0000-0000-000002170000}"/>
    <cellStyle name="normální 50 2" xfId="2762" xr:uid="{00000000-0005-0000-0000-000003170000}"/>
    <cellStyle name="normální 50 2 2" xfId="9665" xr:uid="{F6283016-28DA-43C6-91DB-BB7B52352204}"/>
    <cellStyle name="normální 50 3" xfId="9099" xr:uid="{DD3D59DC-1C4C-4548-8FB8-244F620AF945}"/>
    <cellStyle name="normální 51" xfId="2763" xr:uid="{00000000-0005-0000-0000-000004170000}"/>
    <cellStyle name="normální 51 2" xfId="2764" xr:uid="{00000000-0005-0000-0000-000005170000}"/>
    <cellStyle name="normální 51 2 2" xfId="9666" xr:uid="{189AB318-6E7B-4C4C-9136-A0C2CFCCCC8F}"/>
    <cellStyle name="normální 51 3" xfId="9100" xr:uid="{601C68DE-6709-4B12-BD69-2CC52BBBB9F8}"/>
    <cellStyle name="normální 52" xfId="2765" xr:uid="{00000000-0005-0000-0000-000006170000}"/>
    <cellStyle name="normální 52 2" xfId="2766" xr:uid="{00000000-0005-0000-0000-000007170000}"/>
    <cellStyle name="normální 52 2 2" xfId="9667" xr:uid="{AC0D5D66-3B27-40D1-8DC7-EDC479593B4E}"/>
    <cellStyle name="normální 52 3" xfId="9101" xr:uid="{4EF0FCF1-7490-43BA-BA86-4BBC6A4A7CED}"/>
    <cellStyle name="normální 53" xfId="2767" xr:uid="{00000000-0005-0000-0000-000008170000}"/>
    <cellStyle name="normální 53 2" xfId="2768" xr:uid="{00000000-0005-0000-0000-000009170000}"/>
    <cellStyle name="normální 53 2 2" xfId="4519" xr:uid="{00000000-0005-0000-0000-00000A170000}"/>
    <cellStyle name="normální 53 3" xfId="2769" xr:uid="{00000000-0005-0000-0000-00000B170000}"/>
    <cellStyle name="normální 53 3 2" xfId="4520" xr:uid="{00000000-0005-0000-0000-00000C170000}"/>
    <cellStyle name="normální 53 3 3" xfId="10266" xr:uid="{627294F1-B3D3-49E6-A81F-A223BD87CAA6}"/>
    <cellStyle name="normální 53 4" xfId="10574" xr:uid="{E98ECD7F-0901-4A7E-9DDE-C4B8ACAF12F6}"/>
    <cellStyle name="normální 54" xfId="2770" xr:uid="{00000000-0005-0000-0000-00000D170000}"/>
    <cellStyle name="normální 54 2" xfId="2771" xr:uid="{00000000-0005-0000-0000-00000E170000}"/>
    <cellStyle name="normální 54 2 2" xfId="9668" xr:uid="{32512A14-61A8-4FB3-B188-8A5F767E5563}"/>
    <cellStyle name="normální 54 3" xfId="9102" xr:uid="{144CE627-4646-432D-9BA5-D7C8A2CF3B37}"/>
    <cellStyle name="normální 55" xfId="2772" xr:uid="{00000000-0005-0000-0000-00000F170000}"/>
    <cellStyle name="normální 55 2" xfId="2773" xr:uid="{00000000-0005-0000-0000-000010170000}"/>
    <cellStyle name="normální 55 2 2" xfId="9669" xr:uid="{1A4AB3F6-2876-411C-97CF-9156F76B676E}"/>
    <cellStyle name="normální 55 3" xfId="9103" xr:uid="{96EA3207-2138-4E92-AEBB-A7CF0C1CFF32}"/>
    <cellStyle name="normální 56" xfId="2774" xr:uid="{00000000-0005-0000-0000-000011170000}"/>
    <cellStyle name="normální 56 2" xfId="2775" xr:uid="{00000000-0005-0000-0000-000012170000}"/>
    <cellStyle name="normální 56 2 2" xfId="9670" xr:uid="{0B70A34E-ACE2-4401-9569-CBE66DFC8298}"/>
    <cellStyle name="normální 56 3" xfId="9104" xr:uid="{680AFBEC-9CA8-48CA-B8D8-1B1791FB67DC}"/>
    <cellStyle name="normální 57" xfId="2776" xr:uid="{00000000-0005-0000-0000-000013170000}"/>
    <cellStyle name="normální 57 2" xfId="2777" xr:uid="{00000000-0005-0000-0000-000014170000}"/>
    <cellStyle name="normální 57 2 2" xfId="9671" xr:uid="{E6A7E33D-0B20-4229-A277-8CB111FD5E4E}"/>
    <cellStyle name="normální 57 3" xfId="9105" xr:uid="{1265FBDF-0545-4513-9E80-84F39B43C299}"/>
    <cellStyle name="normální 58" xfId="2778" xr:uid="{00000000-0005-0000-0000-000015170000}"/>
    <cellStyle name="normální 58 2" xfId="2779" xr:uid="{00000000-0005-0000-0000-000016170000}"/>
    <cellStyle name="normální 58 2 2" xfId="4521" xr:uid="{00000000-0005-0000-0000-000017170000}"/>
    <cellStyle name="normální 58 3" xfId="2780" xr:uid="{00000000-0005-0000-0000-000018170000}"/>
    <cellStyle name="normální 58 3 2" xfId="4522" xr:uid="{00000000-0005-0000-0000-000019170000}"/>
    <cellStyle name="normální 58 3 3" xfId="10265" xr:uid="{9E099D3D-B03C-4AFA-AC14-DFD8457F7482}"/>
    <cellStyle name="normální 58 4" xfId="10575" xr:uid="{BE65C698-1A4B-4469-B189-3618AADB384F}"/>
    <cellStyle name="normální 59" xfId="2781" xr:uid="{00000000-0005-0000-0000-00001A170000}"/>
    <cellStyle name="normální 59 2" xfId="2782" xr:uid="{00000000-0005-0000-0000-00001B170000}"/>
    <cellStyle name="normální 59 2 2" xfId="4523" xr:uid="{00000000-0005-0000-0000-00001C170000}"/>
    <cellStyle name="normální 59 3" xfId="2783" xr:uid="{00000000-0005-0000-0000-00001D170000}"/>
    <cellStyle name="normální 59 3 2" xfId="4524" xr:uid="{00000000-0005-0000-0000-00001E170000}"/>
    <cellStyle name="normální 59 3 3" xfId="10264" xr:uid="{B8381926-54EF-4C2B-9AB0-84C1DB596453}"/>
    <cellStyle name="normální 59 4" xfId="10576" xr:uid="{8480FD02-60C3-4490-A447-6DC339DD124D}"/>
    <cellStyle name="normální 6" xfId="2784" xr:uid="{00000000-0005-0000-0000-00001F170000}"/>
    <cellStyle name="normální 6 2" xfId="2785" xr:uid="{00000000-0005-0000-0000-000020170000}"/>
    <cellStyle name="normální 6 2 10" xfId="6381" xr:uid="{00000000-0005-0000-0000-000021170000}"/>
    <cellStyle name="normální 6 2 10 2" xfId="12548" xr:uid="{CC7529C1-A131-4895-AB01-1BBD3E896A21}"/>
    <cellStyle name="normální 6 2 10 3" xfId="7993" xr:uid="{E4850E14-63F4-4E8B-991F-037BBEEA3414}"/>
    <cellStyle name="normální 6 2 11" xfId="7033" xr:uid="{00000000-0005-0000-0000-000022170000}"/>
    <cellStyle name="normální 6 2 11 2" xfId="12308" xr:uid="{A11F80CE-7CFB-414D-B641-021A2DC5AD6B}"/>
    <cellStyle name="normální 6 2 12" xfId="7721" xr:uid="{297084C1-4E51-482D-81BD-EA5B1690E3BD}"/>
    <cellStyle name="normální 6 2 2" xfId="4750" xr:uid="{00000000-0005-0000-0000-000023170000}"/>
    <cellStyle name="normální 6 2 2 2" xfId="5824" xr:uid="{00000000-0005-0000-0000-000024170000}"/>
    <cellStyle name="normální 6 2 2 2 2" xfId="11645" xr:uid="{F81E1C84-35DF-4880-9086-F78686FB0FD9}"/>
    <cellStyle name="normální 6 2 2 2 2 2" xfId="14137" xr:uid="{7B7DBE82-5C75-4E15-A73F-9A7F07D85BAF}"/>
    <cellStyle name="normální 6 2 2 2 3" xfId="13014" xr:uid="{8AA4337D-9E0F-4F6A-BDDE-E76F319D65BA}"/>
    <cellStyle name="normální 6 2 2 2 4" xfId="10114" xr:uid="{3E137DA6-9BF8-4F3C-A01F-3DD85F82A832}"/>
    <cellStyle name="normální 6 2 2 3" xfId="6476" xr:uid="{00000000-0005-0000-0000-000025170000}"/>
    <cellStyle name="normální 6 2 2 3 2" xfId="11892" xr:uid="{9797EE98-F8B8-43E0-9C19-944B9DBE85E9}"/>
    <cellStyle name="normální 6 2 2 3 2 2" xfId="14384" xr:uid="{876CE58D-4040-47EB-A157-53D15A2B7FFB}"/>
    <cellStyle name="normální 6 2 2 3 3" xfId="13261" xr:uid="{24019CDE-6B0B-41D4-B093-1CD47203C765}"/>
    <cellStyle name="normální 6 2 2 3 4" xfId="10761" xr:uid="{00FF7D69-AC8B-4E92-8447-ACE7D560AE32}"/>
    <cellStyle name="normální 6 2 2 4" xfId="7128" xr:uid="{00000000-0005-0000-0000-000026170000}"/>
    <cellStyle name="normální 6 2 2 4 2" xfId="12101" xr:uid="{A2E58618-1A7E-4872-BC1D-2398EFACDDE7}"/>
    <cellStyle name="normální 6 2 2 4 2 2" xfId="14593" xr:uid="{D037A869-58FF-4043-B4CE-C70CD3F55D3C}"/>
    <cellStyle name="normální 6 2 2 4 3" xfId="13470" xr:uid="{2F593AD9-27E4-4066-8022-06C7C5C73F81}"/>
    <cellStyle name="normální 6 2 2 4 4" xfId="10978" xr:uid="{085B4B70-783A-4B66-A547-38DE5CC657BF}"/>
    <cellStyle name="normální 6 2 2 5" xfId="11230" xr:uid="{2D962A81-C515-4295-AEAB-FCFB46C853F8}"/>
    <cellStyle name="normální 6 2 2 5 2" xfId="13722" xr:uid="{EBF4A7E9-93A3-452E-812B-A18BA7828D59}"/>
    <cellStyle name="normální 6 2 2 6" xfId="8064" xr:uid="{1958A3CC-B1FF-42C3-802B-1E20DD9F993E}"/>
    <cellStyle name="normální 6 2 2 6 2" xfId="12599" xr:uid="{84EAD647-97C6-42B4-8B86-47920701E476}"/>
    <cellStyle name="normální 6 2 2 7" xfId="12359" xr:uid="{21E84731-B6A3-456D-9302-78E4BC36BE0F}"/>
    <cellStyle name="normální 6 2 2 8" xfId="7772" xr:uid="{D2C32AF8-C70D-46EE-97F5-C22A50F1BE59}"/>
    <cellStyle name="normální 6 2 3" xfId="4833" xr:uid="{00000000-0005-0000-0000-000027170000}"/>
    <cellStyle name="normální 6 2 3 2" xfId="5901" xr:uid="{00000000-0005-0000-0000-000028170000}"/>
    <cellStyle name="normální 6 2 3 2 2" xfId="11722" xr:uid="{B1495988-6BF1-4431-9E01-BA8F31EEA028}"/>
    <cellStyle name="normální 6 2 3 2 2 2" xfId="14214" xr:uid="{B127BEF0-47C5-436B-B9DB-74AC7B4676F3}"/>
    <cellStyle name="normální 6 2 3 2 3" xfId="13091" xr:uid="{6AE4203C-4557-4C86-98BA-32919ACFDC0B}"/>
    <cellStyle name="normální 6 2 3 2 4" xfId="10191" xr:uid="{6470856C-C4AF-4E07-AD11-FBC980DAB134}"/>
    <cellStyle name="normální 6 2 3 3" xfId="6553" xr:uid="{00000000-0005-0000-0000-000029170000}"/>
    <cellStyle name="normální 6 2 3 3 2" xfId="11969" xr:uid="{A6C1230A-6F25-4FA4-9239-A4AF6EFCA1F4}"/>
    <cellStyle name="normální 6 2 3 3 2 2" xfId="14461" xr:uid="{A699C1C3-991D-4826-9F99-43CFE15D30C9}"/>
    <cellStyle name="normální 6 2 3 3 3" xfId="13338" xr:uid="{226ACBF0-90FB-46FA-8EED-147F32F318B0}"/>
    <cellStyle name="normální 6 2 3 3 4" xfId="10844" xr:uid="{78FF5488-6EE2-4064-AF1C-8D349BFF3FB4}"/>
    <cellStyle name="normální 6 2 3 4" xfId="7205" xr:uid="{00000000-0005-0000-0000-00002A170000}"/>
    <cellStyle name="normální 6 2 3 4 2" xfId="12180" xr:uid="{B656DFF3-0F07-48C8-BD19-E75D0A9DACCB}"/>
    <cellStyle name="normální 6 2 3 4 2 2" xfId="14672" xr:uid="{C345186A-49C9-43AC-93DF-88EFDB9D1E73}"/>
    <cellStyle name="normální 6 2 3 4 3" xfId="13549" xr:uid="{91C20F72-94BE-41F3-ADFE-C91C4B13A088}"/>
    <cellStyle name="normální 6 2 3 4 4" xfId="11057" xr:uid="{45F64C4F-0895-45D0-B469-9E030B5BC7CB}"/>
    <cellStyle name="normální 6 2 3 5" xfId="11309" xr:uid="{C2DA2963-7DFD-4AB3-9827-AE4768AF5353}"/>
    <cellStyle name="normální 6 2 3 5 2" xfId="13801" xr:uid="{03633BAC-200C-4BA1-BF44-E31223FB1F7E}"/>
    <cellStyle name="normální 6 2 3 6" xfId="8143" xr:uid="{37ECD3D9-E3EF-48CC-BBB1-C8F799EF05C6}"/>
    <cellStyle name="normální 6 2 3 6 2" xfId="12678" xr:uid="{A5DD0048-294F-4CDE-B7A0-DF212619004E}"/>
    <cellStyle name="normální 6 2 3 7" xfId="12438" xr:uid="{A4FC0A90-856A-45E5-A89F-A1534E8992B1}"/>
    <cellStyle name="normální 6 2 3 8" xfId="7851" xr:uid="{546CD233-CE59-4A1A-A3A1-AEB5AD7BEF44}"/>
    <cellStyle name="normální 6 2 4" xfId="5129" xr:uid="{00000000-0005-0000-0000-00002B170000}"/>
    <cellStyle name="normální 6 2 4 2" xfId="6013" xr:uid="{00000000-0005-0000-0000-00002C170000}"/>
    <cellStyle name="normální 6 2 4 2 2" xfId="13885" xr:uid="{A5BCC4FD-9D16-4223-8B8E-E1E1C2E447AD}"/>
    <cellStyle name="normální 6 2 4 2 3" xfId="11393" xr:uid="{FC272708-23B4-4C4C-A25F-2F21D4C73A25}"/>
    <cellStyle name="normální 6 2 4 3" xfId="6665" xr:uid="{00000000-0005-0000-0000-00002D170000}"/>
    <cellStyle name="normální 6 2 4 3 2" xfId="12762" xr:uid="{4A478E72-9148-4FED-81DB-64DD1124E235}"/>
    <cellStyle name="normální 6 2 4 4" xfId="7317" xr:uid="{00000000-0005-0000-0000-00002E170000}"/>
    <cellStyle name="normální 6 2 4 5" xfId="8227" xr:uid="{890749DC-11F7-4136-A4CE-D31F14FF3C48}"/>
    <cellStyle name="normální 6 2 5" xfId="5206" xr:uid="{00000000-0005-0000-0000-00002F170000}"/>
    <cellStyle name="normální 6 2 5 2" xfId="6073" xr:uid="{00000000-0005-0000-0000-000030170000}"/>
    <cellStyle name="normální 6 2 5 2 2" xfId="13965" xr:uid="{34017E8F-0F44-48BE-B926-29AA337D6F98}"/>
    <cellStyle name="normální 6 2 5 2 3" xfId="11473" xr:uid="{1F447B42-FDA6-48F3-AB6E-C48B988FA611}"/>
    <cellStyle name="normální 6 2 5 3" xfId="6725" xr:uid="{00000000-0005-0000-0000-000031170000}"/>
    <cellStyle name="normální 6 2 5 3 2" xfId="12842" xr:uid="{F6AEB11E-5045-4703-9DB1-29A2D0C61A28}"/>
    <cellStyle name="normální 6 2 5 4" xfId="7377" xr:uid="{00000000-0005-0000-0000-000032170000}"/>
    <cellStyle name="normální 6 2 5 5" xfId="8307" xr:uid="{5FD855B7-BF83-41CE-A4CA-E503B0803037}"/>
    <cellStyle name="normální 6 2 6" xfId="5299" xr:uid="{00000000-0005-0000-0000-000033170000}"/>
    <cellStyle name="normální 6 2 6 2" xfId="6133" xr:uid="{00000000-0005-0000-0000-000034170000}"/>
    <cellStyle name="normální 6 2 6 2 2" xfId="14047" xr:uid="{D015431B-7FB2-4A32-BB11-D138042BAACE}"/>
    <cellStyle name="normální 6 2 6 2 3" xfId="11555" xr:uid="{78480B80-51CA-4168-BE5A-670079EF085A}"/>
    <cellStyle name="normální 6 2 6 3" xfId="6785" xr:uid="{00000000-0005-0000-0000-000035170000}"/>
    <cellStyle name="normální 6 2 6 3 2" xfId="12924" xr:uid="{C15598DC-691F-4856-8DD0-892C449F4ABA}"/>
    <cellStyle name="normální 6 2 6 4" xfId="7437" xr:uid="{00000000-0005-0000-0000-000036170000}"/>
    <cellStyle name="normální 6 2 6 5" xfId="9106" xr:uid="{FFD2D746-0415-4E7A-9798-DABCE95F4313}"/>
    <cellStyle name="normální 6 2 7" xfId="5523" xr:uid="{00000000-0005-0000-0000-000037170000}"/>
    <cellStyle name="normální 6 2 7 2" xfId="6199" xr:uid="{00000000-0005-0000-0000-000038170000}"/>
    <cellStyle name="normální 6 2 7 2 2" xfId="14296" xr:uid="{4C1EB909-1ACA-4807-923A-F7F6998699C1}"/>
    <cellStyle name="normální 6 2 7 2 3" xfId="11804" xr:uid="{BEAF2994-24A6-4EEA-813B-1A67F11C1989}"/>
    <cellStyle name="normální 6 2 7 3" xfId="6851" xr:uid="{00000000-0005-0000-0000-000039170000}"/>
    <cellStyle name="normální 6 2 7 3 2" xfId="13173" xr:uid="{19D82A0B-5999-48D0-AABC-696CEDE6E2DF}"/>
    <cellStyle name="normální 6 2 7 4" xfId="7503" xr:uid="{00000000-0005-0000-0000-00003A170000}"/>
    <cellStyle name="normální 6 2 7 5" xfId="10577" xr:uid="{D9FB285E-35BE-49AF-8869-588F5875BA22}"/>
    <cellStyle name="normální 6 2 8" xfId="5633" xr:uid="{00000000-0005-0000-0000-00003B170000}"/>
    <cellStyle name="normální 6 2 8 2" xfId="6290" xr:uid="{00000000-0005-0000-0000-00003C170000}"/>
    <cellStyle name="normální 6 2 8 2 2" xfId="14542" xr:uid="{890F1E5F-39F6-4786-9B66-027EFD325759}"/>
    <cellStyle name="normální 6 2 8 2 3" xfId="12050" xr:uid="{96231F8C-E313-4433-9A65-D939717C3250}"/>
    <cellStyle name="normální 6 2 8 3" xfId="6942" xr:uid="{00000000-0005-0000-0000-00003D170000}"/>
    <cellStyle name="normální 6 2 8 3 2" xfId="13419" xr:uid="{D26395CD-50DF-4621-A5B0-30EEE1A8F6EC}"/>
    <cellStyle name="normální 6 2 8 4" xfId="7594" xr:uid="{00000000-0005-0000-0000-00003E170000}"/>
    <cellStyle name="normální 6 2 8 5" xfId="10927" xr:uid="{275EFD75-3DF0-45D9-8479-7D30895C8893}"/>
    <cellStyle name="normální 6 2 9" xfId="5725" xr:uid="{00000000-0005-0000-0000-00003F170000}"/>
    <cellStyle name="normální 6 2 9 2" xfId="13671" xr:uid="{A55ED0BB-D08C-425F-AA49-152583347676}"/>
    <cellStyle name="normální 6 2 9 3" xfId="11179" xr:uid="{DBD58E75-E96A-452E-A0BF-06C24EABFF1E}"/>
    <cellStyle name="normální 6 3" xfId="2786" xr:uid="{00000000-0005-0000-0000-000040170000}"/>
    <cellStyle name="normální 6 3 2" xfId="2787" xr:uid="{00000000-0005-0000-0000-000041170000}"/>
    <cellStyle name="normální 6 3 2 2" xfId="9672" xr:uid="{2693A826-3963-48ED-BA4D-FF5BB2878974}"/>
    <cellStyle name="normální 6 3 3" xfId="9107" xr:uid="{F09E0AC6-8545-40C9-A305-43671F60062C}"/>
    <cellStyle name="normální 60" xfId="2788" xr:uid="{00000000-0005-0000-0000-000042170000}"/>
    <cellStyle name="normální 60 2" xfId="2789" xr:uid="{00000000-0005-0000-0000-000043170000}"/>
    <cellStyle name="normální 60 2 2" xfId="4525" xr:uid="{00000000-0005-0000-0000-000044170000}"/>
    <cellStyle name="normální 60 3" xfId="2790" xr:uid="{00000000-0005-0000-0000-000045170000}"/>
    <cellStyle name="normální 60 3 2" xfId="4526" xr:uid="{00000000-0005-0000-0000-000046170000}"/>
    <cellStyle name="normální 60 3 3" xfId="10263" xr:uid="{850E4A27-0C24-47FA-B9A5-388C2539B309}"/>
    <cellStyle name="normální 60 4" xfId="10578" xr:uid="{1457B62A-F918-45E6-883D-080DBA326F44}"/>
    <cellStyle name="normální 61" xfId="2791" xr:uid="{00000000-0005-0000-0000-000047170000}"/>
    <cellStyle name="normální 61 2" xfId="2792" xr:uid="{00000000-0005-0000-0000-000048170000}"/>
    <cellStyle name="normální 61 2 2" xfId="4527" xr:uid="{00000000-0005-0000-0000-000049170000}"/>
    <cellStyle name="normální 61 3" xfId="2793" xr:uid="{00000000-0005-0000-0000-00004A170000}"/>
    <cellStyle name="normální 61 3 2" xfId="4528" xr:uid="{00000000-0005-0000-0000-00004B170000}"/>
    <cellStyle name="normální 61 3 3" xfId="10262" xr:uid="{0B23A9BB-2FAD-4EBB-ABFE-EBF18A6D88E9}"/>
    <cellStyle name="normální 61 4" xfId="10579" xr:uid="{6363C374-50FD-41A3-9FC2-DFB1BBCCB4CC}"/>
    <cellStyle name="normální 62" xfId="2794" xr:uid="{00000000-0005-0000-0000-00004C170000}"/>
    <cellStyle name="normální 62 2" xfId="2795" xr:uid="{00000000-0005-0000-0000-00004D170000}"/>
    <cellStyle name="normální 62 2 2" xfId="4529" xr:uid="{00000000-0005-0000-0000-00004E170000}"/>
    <cellStyle name="normální 62 3" xfId="2796" xr:uid="{00000000-0005-0000-0000-00004F170000}"/>
    <cellStyle name="normální 62 3 2" xfId="4530" xr:uid="{00000000-0005-0000-0000-000050170000}"/>
    <cellStyle name="normální 62 3 3" xfId="10261" xr:uid="{2B85EB93-B09D-4724-8FFD-3DC143041D70}"/>
    <cellStyle name="normální 62 4" xfId="10580" xr:uid="{DFA1D7E2-CC18-42CA-840C-B93FAE853D6F}"/>
    <cellStyle name="normální 63" xfId="2797" xr:uid="{00000000-0005-0000-0000-000051170000}"/>
    <cellStyle name="normální 63 2" xfId="2798" xr:uid="{00000000-0005-0000-0000-000052170000}"/>
    <cellStyle name="normální 63 2 2" xfId="4531" xr:uid="{00000000-0005-0000-0000-000053170000}"/>
    <cellStyle name="normální 63 3" xfId="2799" xr:uid="{00000000-0005-0000-0000-000054170000}"/>
    <cellStyle name="normální 63 3 2" xfId="4532" xr:uid="{00000000-0005-0000-0000-000055170000}"/>
    <cellStyle name="normální 63 3 3" xfId="10260" xr:uid="{A42D407D-7AC3-42E9-AC59-8C1AC01BAA04}"/>
    <cellStyle name="normální 63 4" xfId="10581" xr:uid="{28001090-DD86-4D5F-A995-8BC184A2A0DD}"/>
    <cellStyle name="normální 64" xfId="2800" xr:uid="{00000000-0005-0000-0000-000056170000}"/>
    <cellStyle name="normální 64 2" xfId="2801" xr:uid="{00000000-0005-0000-0000-000057170000}"/>
    <cellStyle name="normální 64 2 2" xfId="4533" xr:uid="{00000000-0005-0000-0000-000058170000}"/>
    <cellStyle name="normální 64 3" xfId="2802" xr:uid="{00000000-0005-0000-0000-000059170000}"/>
    <cellStyle name="normální 64 3 2" xfId="4534" xr:uid="{00000000-0005-0000-0000-00005A170000}"/>
    <cellStyle name="normální 64 3 3" xfId="10259" xr:uid="{B4F5B452-9132-4DF7-A942-C4ED6637EC5D}"/>
    <cellStyle name="normální 64 4" xfId="10582" xr:uid="{419844B4-F3BA-4FD4-A7FF-C65A4FFFDCC1}"/>
    <cellStyle name="normální 65" xfId="4982" xr:uid="{00000000-0005-0000-0000-00005B170000}"/>
    <cellStyle name="normální 65 2" xfId="5929" xr:uid="{00000000-0005-0000-0000-00005C170000}"/>
    <cellStyle name="normální 65 3" xfId="6581" xr:uid="{00000000-0005-0000-0000-00005D170000}"/>
    <cellStyle name="normální 65 4" xfId="7233" xr:uid="{00000000-0005-0000-0000-00005E170000}"/>
    <cellStyle name="normální 66" xfId="5065" xr:uid="{00000000-0005-0000-0000-00005F170000}"/>
    <cellStyle name="normální 66 2" xfId="5965" xr:uid="{00000000-0005-0000-0000-000060170000}"/>
    <cellStyle name="normální 66 3" xfId="6617" xr:uid="{00000000-0005-0000-0000-000061170000}"/>
    <cellStyle name="normální 66 4" xfId="7269" xr:uid="{00000000-0005-0000-0000-000062170000}"/>
    <cellStyle name="normální 67" xfId="5148" xr:uid="{00000000-0005-0000-0000-000063170000}"/>
    <cellStyle name="normální 67 2" xfId="6024" xr:uid="{00000000-0005-0000-0000-000064170000}"/>
    <cellStyle name="normální 67 3" xfId="6676" xr:uid="{00000000-0005-0000-0000-000065170000}"/>
    <cellStyle name="normální 67 4" xfId="7328" xr:uid="{00000000-0005-0000-0000-000066170000}"/>
    <cellStyle name="normální 68" xfId="5220" xr:uid="{00000000-0005-0000-0000-000067170000}"/>
    <cellStyle name="normální 68 2" xfId="6084" xr:uid="{00000000-0005-0000-0000-000068170000}"/>
    <cellStyle name="normální 68 3" xfId="6736" xr:uid="{00000000-0005-0000-0000-000069170000}"/>
    <cellStyle name="normální 68 4" xfId="7388" xr:uid="{00000000-0005-0000-0000-00006A170000}"/>
    <cellStyle name="normální 69" xfId="5333" xr:uid="{00000000-0005-0000-0000-00006B170000}"/>
    <cellStyle name="normální 69 2" xfId="6150" xr:uid="{00000000-0005-0000-0000-00006C170000}"/>
    <cellStyle name="normální 69 3" xfId="6802" xr:uid="{00000000-0005-0000-0000-00006D170000}"/>
    <cellStyle name="normální 69 4" xfId="7454" xr:uid="{00000000-0005-0000-0000-00006E170000}"/>
    <cellStyle name="normální 7" xfId="2803" xr:uid="{00000000-0005-0000-0000-00006F170000}"/>
    <cellStyle name="normální 7 2" xfId="2804" xr:uid="{00000000-0005-0000-0000-000070170000}"/>
    <cellStyle name="normální 7 2 10" xfId="6382" xr:uid="{00000000-0005-0000-0000-000071170000}"/>
    <cellStyle name="normální 7 2 10 2" xfId="12549" xr:uid="{4A0853BF-680A-4DBF-8D02-6F601F680ED4}"/>
    <cellStyle name="normální 7 2 10 3" xfId="7995" xr:uid="{46EE2DCA-146F-440E-A82A-BE4A371AD6B1}"/>
    <cellStyle name="normální 7 2 11" xfId="7034" xr:uid="{00000000-0005-0000-0000-000072170000}"/>
    <cellStyle name="normální 7 2 11 2" xfId="12309" xr:uid="{DC3970B1-39A3-4B19-B028-1B4C488FBCE7}"/>
    <cellStyle name="normální 7 2 12" xfId="7722" xr:uid="{653A1B76-E64F-4919-934C-3F2D1CBE2F6E}"/>
    <cellStyle name="normální 7 2 2" xfId="4751" xr:uid="{00000000-0005-0000-0000-000073170000}"/>
    <cellStyle name="normální 7 2 2 2" xfId="5825" xr:uid="{00000000-0005-0000-0000-000074170000}"/>
    <cellStyle name="normální 7 2 2 2 2" xfId="11646" xr:uid="{C2748531-AD7A-476A-8C56-937EC5C0D695}"/>
    <cellStyle name="normální 7 2 2 2 2 2" xfId="14138" xr:uid="{3685A2AA-B557-457A-BCD0-AC4C8ED78D30}"/>
    <cellStyle name="normální 7 2 2 2 3" xfId="13015" xr:uid="{C4266B61-1A68-4E2B-B060-70B5718146E0}"/>
    <cellStyle name="normální 7 2 2 2 4" xfId="10115" xr:uid="{B11C755B-1EE0-45F2-AAFE-6C190E05E70C}"/>
    <cellStyle name="normální 7 2 2 3" xfId="6477" xr:uid="{00000000-0005-0000-0000-000075170000}"/>
    <cellStyle name="normální 7 2 2 3 2" xfId="11893" xr:uid="{F6E876DB-7AC7-4500-AF59-C5C721398DBE}"/>
    <cellStyle name="normální 7 2 2 3 2 2" xfId="14385" xr:uid="{A9837A85-FA9F-4194-9CE5-2C79562B1CD4}"/>
    <cellStyle name="normální 7 2 2 3 3" xfId="13262" xr:uid="{8E225638-DB9D-480D-A727-6387C0453B34}"/>
    <cellStyle name="normální 7 2 2 3 4" xfId="10762" xr:uid="{1E71580C-8E1D-4839-BAB1-6816D5A55AAF}"/>
    <cellStyle name="normální 7 2 2 4" xfId="7129" xr:uid="{00000000-0005-0000-0000-000076170000}"/>
    <cellStyle name="normální 7 2 2 4 2" xfId="12102" xr:uid="{F0E597AC-8226-4604-B84C-0CA773BF2703}"/>
    <cellStyle name="normální 7 2 2 4 2 2" xfId="14594" xr:uid="{9C0584EA-27F3-4CC7-828C-ADB8C9F35E1D}"/>
    <cellStyle name="normální 7 2 2 4 3" xfId="13471" xr:uid="{3690293E-76A4-4689-BD06-83A75EFE9BC6}"/>
    <cellStyle name="normální 7 2 2 4 4" xfId="10979" xr:uid="{619CF87E-D05C-4353-93D5-165005F3B790}"/>
    <cellStyle name="normální 7 2 2 5" xfId="11231" xr:uid="{24589320-E16A-4143-A9FA-F0BE34858A39}"/>
    <cellStyle name="normální 7 2 2 5 2" xfId="13723" xr:uid="{C65EDA08-173D-4E56-A1C3-BE238423C9F0}"/>
    <cellStyle name="normální 7 2 2 6" xfId="8065" xr:uid="{2EA2C82C-4A96-4D51-A52A-1E896EBE4264}"/>
    <cellStyle name="normální 7 2 2 6 2" xfId="12600" xr:uid="{16A97956-0F7E-43AF-BC29-B8558D8EE66B}"/>
    <cellStyle name="normální 7 2 2 7" xfId="12360" xr:uid="{0B569768-9E27-4A85-B563-9BC4639DD204}"/>
    <cellStyle name="normální 7 2 2 8" xfId="7773" xr:uid="{1B4D60C8-B818-4E49-9CC8-CD4CF32E99AA}"/>
    <cellStyle name="normální 7 2 3" xfId="4834" xr:uid="{00000000-0005-0000-0000-000077170000}"/>
    <cellStyle name="normální 7 2 3 2" xfId="5902" xr:uid="{00000000-0005-0000-0000-000078170000}"/>
    <cellStyle name="normální 7 2 3 2 2" xfId="11723" xr:uid="{EC991B69-0F5B-453B-BAF9-AB290514C4D1}"/>
    <cellStyle name="normální 7 2 3 2 2 2" xfId="14215" xr:uid="{AEBC6C16-B008-4F46-B826-57BC3D340D58}"/>
    <cellStyle name="normální 7 2 3 2 3" xfId="13092" xr:uid="{81276002-A6E9-4753-9670-28765F7CDEA7}"/>
    <cellStyle name="normální 7 2 3 2 4" xfId="10192" xr:uid="{E299D274-0DFA-455E-A7DD-1E037AFE2FB2}"/>
    <cellStyle name="normální 7 2 3 3" xfId="6554" xr:uid="{00000000-0005-0000-0000-000079170000}"/>
    <cellStyle name="normální 7 2 3 3 2" xfId="11970" xr:uid="{7FE31234-5CE9-4C2C-8DC0-6F7AF25FF4E4}"/>
    <cellStyle name="normální 7 2 3 3 2 2" xfId="14462" xr:uid="{EFDFC0B8-9EDE-4F24-8D9F-C4C56A558E36}"/>
    <cellStyle name="normální 7 2 3 3 3" xfId="13339" xr:uid="{D09B98D9-0890-492E-A3FD-6419B93E7F79}"/>
    <cellStyle name="normální 7 2 3 3 4" xfId="10845" xr:uid="{F320E396-1C7C-4DB1-A657-D09EB6B0DA2E}"/>
    <cellStyle name="normální 7 2 3 4" xfId="7206" xr:uid="{00000000-0005-0000-0000-00007A170000}"/>
    <cellStyle name="normální 7 2 3 4 2" xfId="12181" xr:uid="{057B8D7A-68C3-4350-B723-A5DFEA2A1BA8}"/>
    <cellStyle name="normální 7 2 3 4 2 2" xfId="14673" xr:uid="{87C0A644-09B4-4556-B110-882BF025A126}"/>
    <cellStyle name="normální 7 2 3 4 3" xfId="13550" xr:uid="{0193AF54-8750-4796-960C-C48102C3151F}"/>
    <cellStyle name="normální 7 2 3 4 4" xfId="11058" xr:uid="{EAE7F9D0-C419-4245-899C-AA39C6E82EA0}"/>
    <cellStyle name="normální 7 2 3 5" xfId="11310" xr:uid="{C81B0A43-D17F-47BF-AEFB-664226A789E9}"/>
    <cellStyle name="normální 7 2 3 5 2" xfId="13802" xr:uid="{8B6F8D5D-8BEC-49FB-B656-6F9192DE0B9F}"/>
    <cellStyle name="normální 7 2 3 6" xfId="8144" xr:uid="{F6042A92-3992-405D-B8B9-C1D87035AF2A}"/>
    <cellStyle name="normální 7 2 3 6 2" xfId="12679" xr:uid="{E5874B04-0BE8-45AA-9667-B689666996A5}"/>
    <cellStyle name="normální 7 2 3 7" xfId="12439" xr:uid="{5C76DB04-B26C-4131-8695-B4ADE605274C}"/>
    <cellStyle name="normální 7 2 3 8" xfId="7852" xr:uid="{432BF89F-FC6E-4299-9923-2F06B6DAFF80}"/>
    <cellStyle name="normální 7 2 4" xfId="5130" xr:uid="{00000000-0005-0000-0000-00007B170000}"/>
    <cellStyle name="normální 7 2 4 2" xfId="6014" xr:uid="{00000000-0005-0000-0000-00007C170000}"/>
    <cellStyle name="normální 7 2 4 2 2" xfId="13886" xr:uid="{FFFD3D51-E088-4F3E-8597-4D8EC8183F33}"/>
    <cellStyle name="normální 7 2 4 2 3" xfId="11394" xr:uid="{0D304888-CA66-4A91-BA84-1C2D57498B95}"/>
    <cellStyle name="normální 7 2 4 3" xfId="6666" xr:uid="{00000000-0005-0000-0000-00007D170000}"/>
    <cellStyle name="normální 7 2 4 3 2" xfId="12763" xr:uid="{B98BA422-B078-49B6-9504-DB69C2AFCB55}"/>
    <cellStyle name="normální 7 2 4 4" xfId="7318" xr:uid="{00000000-0005-0000-0000-00007E170000}"/>
    <cellStyle name="normální 7 2 4 5" xfId="8228" xr:uid="{2C52CAD7-53B6-4A91-9E4C-C66BC1FEECCE}"/>
    <cellStyle name="normální 7 2 5" xfId="5207" xr:uid="{00000000-0005-0000-0000-00007F170000}"/>
    <cellStyle name="normální 7 2 5 2" xfId="6074" xr:uid="{00000000-0005-0000-0000-000080170000}"/>
    <cellStyle name="normální 7 2 5 2 2" xfId="13966" xr:uid="{BFFF16E6-FCA0-489D-B799-7BDD1AECC8B7}"/>
    <cellStyle name="normální 7 2 5 2 3" xfId="11474" xr:uid="{EAF9CE36-C463-4927-BC70-53BA3FBFFA02}"/>
    <cellStyle name="normální 7 2 5 3" xfId="6726" xr:uid="{00000000-0005-0000-0000-000081170000}"/>
    <cellStyle name="normální 7 2 5 3 2" xfId="12843" xr:uid="{F98EC0ED-8B1F-40F4-B3EB-9E77668ADCE6}"/>
    <cellStyle name="normální 7 2 5 4" xfId="7378" xr:uid="{00000000-0005-0000-0000-000082170000}"/>
    <cellStyle name="normální 7 2 5 5" xfId="8308" xr:uid="{60F1A4AD-8F8E-4453-A1E7-F4DAC8A50FBE}"/>
    <cellStyle name="normální 7 2 6" xfId="5300" xr:uid="{00000000-0005-0000-0000-000083170000}"/>
    <cellStyle name="normální 7 2 6 2" xfId="6134" xr:uid="{00000000-0005-0000-0000-000084170000}"/>
    <cellStyle name="normální 7 2 6 2 2" xfId="14048" xr:uid="{A75B8F90-0A0F-4010-BDB5-0208F30FE10B}"/>
    <cellStyle name="normální 7 2 6 2 3" xfId="11556" xr:uid="{EE32E5D1-84B6-4651-ACC5-908E60F6BD49}"/>
    <cellStyle name="normální 7 2 6 3" xfId="6786" xr:uid="{00000000-0005-0000-0000-000085170000}"/>
    <cellStyle name="normální 7 2 6 3 2" xfId="12925" xr:uid="{6EA8368E-A9EA-48E0-A8D4-36094CC21E95}"/>
    <cellStyle name="normální 7 2 6 4" xfId="7438" xr:uid="{00000000-0005-0000-0000-000086170000}"/>
    <cellStyle name="normální 7 2 6 5" xfId="9108" xr:uid="{FF5A1867-4CEC-48FD-A107-05B38AD09CAB}"/>
    <cellStyle name="normální 7 2 7" xfId="5524" xr:uid="{00000000-0005-0000-0000-000087170000}"/>
    <cellStyle name="normální 7 2 7 2" xfId="6200" xr:uid="{00000000-0005-0000-0000-000088170000}"/>
    <cellStyle name="normální 7 2 7 2 2" xfId="14297" xr:uid="{C722876C-EFB8-4F88-B178-E9F79C579013}"/>
    <cellStyle name="normální 7 2 7 2 3" xfId="11805" xr:uid="{359EB70C-590A-423B-BA6D-837418CEC45A}"/>
    <cellStyle name="normální 7 2 7 3" xfId="6852" xr:uid="{00000000-0005-0000-0000-000089170000}"/>
    <cellStyle name="normální 7 2 7 3 2" xfId="13174" xr:uid="{981F12B6-D97A-4E95-957E-60B324A8E24C}"/>
    <cellStyle name="normální 7 2 7 4" xfId="7504" xr:uid="{00000000-0005-0000-0000-00008A170000}"/>
    <cellStyle name="normální 7 2 7 5" xfId="10584" xr:uid="{865C8C5A-6B88-4158-ADCE-473335DE6ABA}"/>
    <cellStyle name="normální 7 2 8" xfId="5634" xr:uid="{00000000-0005-0000-0000-00008B170000}"/>
    <cellStyle name="normální 7 2 8 2" xfId="6291" xr:uid="{00000000-0005-0000-0000-00008C170000}"/>
    <cellStyle name="normální 7 2 8 2 2" xfId="14543" xr:uid="{DAB96FB5-5D6E-47F5-B3A5-64F3A0F6AA2F}"/>
    <cellStyle name="normální 7 2 8 2 3" xfId="12051" xr:uid="{C9270405-0F26-495B-9CE6-C162A29E27E9}"/>
    <cellStyle name="normální 7 2 8 3" xfId="6943" xr:uid="{00000000-0005-0000-0000-00008D170000}"/>
    <cellStyle name="normální 7 2 8 3 2" xfId="13420" xr:uid="{D02A9F73-5FE9-4E2B-9F1F-BFA1DA6CC64B}"/>
    <cellStyle name="normální 7 2 8 4" xfId="7595" xr:uid="{00000000-0005-0000-0000-00008E170000}"/>
    <cellStyle name="normální 7 2 8 5" xfId="10928" xr:uid="{915DD57A-2B46-467A-A79F-C6B6BABDD08C}"/>
    <cellStyle name="normální 7 2 9" xfId="5726" xr:uid="{00000000-0005-0000-0000-00008F170000}"/>
    <cellStyle name="normální 7 2 9 2" xfId="13672" xr:uid="{F68142DB-5DC9-4551-BAAD-F74B9755F28A}"/>
    <cellStyle name="normální 7 2 9 3" xfId="11180" xr:uid="{9C9BA2DF-B642-4662-8B92-6D846FEBC78E}"/>
    <cellStyle name="normální 7 3" xfId="2805" xr:uid="{00000000-0005-0000-0000-000090170000}"/>
    <cellStyle name="normální 7 3 2" xfId="2806" xr:uid="{00000000-0005-0000-0000-000091170000}"/>
    <cellStyle name="normální 7 3 2 2" xfId="9673" xr:uid="{4C175747-356C-43DC-A03F-906CFE5B0D42}"/>
    <cellStyle name="normální 7 3 3" xfId="9109" xr:uid="{B9D71969-FA3D-452E-B7F2-957B22FBB100}"/>
    <cellStyle name="normální 70" xfId="5548" xr:uid="{00000000-0005-0000-0000-000092170000}"/>
    <cellStyle name="normální 70 2" xfId="6210" xr:uid="{00000000-0005-0000-0000-000093170000}"/>
    <cellStyle name="normální 70 3" xfId="6862" xr:uid="{00000000-0005-0000-0000-000094170000}"/>
    <cellStyle name="normální 70 4" xfId="7514" xr:uid="{00000000-0005-0000-0000-000095170000}"/>
    <cellStyle name="normální 71" xfId="5553" xr:uid="{00000000-0005-0000-0000-000096170000}"/>
    <cellStyle name="normální 71 2" xfId="6214" xr:uid="{00000000-0005-0000-0000-000097170000}"/>
    <cellStyle name="normální 71 3" xfId="6866" xr:uid="{00000000-0005-0000-0000-000098170000}"/>
    <cellStyle name="normální 71 4" xfId="7518" xr:uid="{00000000-0005-0000-0000-000099170000}"/>
    <cellStyle name="Normální 72" xfId="4535" xr:uid="{00000000-0005-0000-0000-00009A170000}"/>
    <cellStyle name="normální 72 2" xfId="5552" xr:uid="{00000000-0005-0000-0000-00009B170000}"/>
    <cellStyle name="normální 72 2 2" xfId="6213" xr:uid="{00000000-0005-0000-0000-00009C170000}"/>
    <cellStyle name="normální 72 2 3" xfId="6865" xr:uid="{00000000-0005-0000-0000-00009D170000}"/>
    <cellStyle name="normální 72 2 4" xfId="7517" xr:uid="{00000000-0005-0000-0000-00009E170000}"/>
    <cellStyle name="Normální 73" xfId="4536" xr:uid="{00000000-0005-0000-0000-00009F170000}"/>
    <cellStyle name="normální 73 2" xfId="5554" xr:uid="{00000000-0005-0000-0000-0000A0170000}"/>
    <cellStyle name="normální 73 2 2" xfId="6215" xr:uid="{00000000-0005-0000-0000-0000A1170000}"/>
    <cellStyle name="normální 73 2 3" xfId="6867" xr:uid="{00000000-0005-0000-0000-0000A2170000}"/>
    <cellStyle name="normální 73 2 4" xfId="7519" xr:uid="{00000000-0005-0000-0000-0000A3170000}"/>
    <cellStyle name="normální 74" xfId="5555" xr:uid="{00000000-0005-0000-0000-0000A4170000}"/>
    <cellStyle name="normální 74 2" xfId="6216" xr:uid="{00000000-0005-0000-0000-0000A5170000}"/>
    <cellStyle name="normální 74 3" xfId="6868" xr:uid="{00000000-0005-0000-0000-0000A6170000}"/>
    <cellStyle name="normální 74 4" xfId="7520" xr:uid="{00000000-0005-0000-0000-0000A7170000}"/>
    <cellStyle name="normální 8" xfId="2807" xr:uid="{00000000-0005-0000-0000-0000A8170000}"/>
    <cellStyle name="normální 8 2" xfId="2808" xr:uid="{00000000-0005-0000-0000-0000A9170000}"/>
    <cellStyle name="normální 8 2 10" xfId="6383" xr:uid="{00000000-0005-0000-0000-0000AA170000}"/>
    <cellStyle name="normální 8 2 10 2" xfId="12550" xr:uid="{0FA9759E-6EA6-4905-AFBC-3EC7C802CB70}"/>
    <cellStyle name="normální 8 2 10 3" xfId="7996" xr:uid="{948CA511-F2FE-43F5-A8FB-306717199FBF}"/>
    <cellStyle name="normální 8 2 11" xfId="7035" xr:uid="{00000000-0005-0000-0000-0000AB170000}"/>
    <cellStyle name="normální 8 2 11 2" xfId="12310" xr:uid="{D27AF982-7876-4444-B6C3-D3F279003F64}"/>
    <cellStyle name="normální 8 2 12" xfId="7723" xr:uid="{E177B576-78CB-474E-8CD6-0EB991AA3CA7}"/>
    <cellStyle name="normální 8 2 2" xfId="4752" xr:uid="{00000000-0005-0000-0000-0000AC170000}"/>
    <cellStyle name="normální 8 2 2 2" xfId="5826" xr:uid="{00000000-0005-0000-0000-0000AD170000}"/>
    <cellStyle name="normální 8 2 2 2 2" xfId="11647" xr:uid="{42A0A7A7-6E1E-4A86-AC6C-D37447401E24}"/>
    <cellStyle name="normální 8 2 2 2 2 2" xfId="14139" xr:uid="{17317098-0396-4813-8F4C-AFBBFAC99D66}"/>
    <cellStyle name="normální 8 2 2 2 3" xfId="13016" xr:uid="{37F30981-B617-47AF-AD39-15E71BB5E01F}"/>
    <cellStyle name="normální 8 2 2 2 4" xfId="10116" xr:uid="{39499366-FC51-493F-BE05-C1EF5153AA68}"/>
    <cellStyle name="normální 8 2 2 3" xfId="6478" xr:uid="{00000000-0005-0000-0000-0000AE170000}"/>
    <cellStyle name="normální 8 2 2 3 2" xfId="11894" xr:uid="{F9EC0A99-5569-4ACB-8E32-1171B2EAEE40}"/>
    <cellStyle name="normální 8 2 2 3 2 2" xfId="14386" xr:uid="{76268C10-DB0B-4055-8A62-89083F72081C}"/>
    <cellStyle name="normální 8 2 2 3 3" xfId="13263" xr:uid="{43B4744A-3D9E-4F81-BE52-C33D14ABF8E8}"/>
    <cellStyle name="normální 8 2 2 3 4" xfId="10763" xr:uid="{BBEB4E2C-479E-4A21-A149-AE4AF5455254}"/>
    <cellStyle name="normální 8 2 2 4" xfId="7130" xr:uid="{00000000-0005-0000-0000-0000AF170000}"/>
    <cellStyle name="normální 8 2 2 4 2" xfId="12103" xr:uid="{9242ACBE-25EF-469E-9659-F5222964F226}"/>
    <cellStyle name="normální 8 2 2 4 2 2" xfId="14595" xr:uid="{BA2142FF-3281-4D37-94E2-B2B94031598D}"/>
    <cellStyle name="normální 8 2 2 4 3" xfId="13472" xr:uid="{B2F650F5-0D87-45B8-9440-B338C3CAC3FB}"/>
    <cellStyle name="normální 8 2 2 4 4" xfId="10980" xr:uid="{0A4FCC64-A276-442B-AC81-9F0944653B8E}"/>
    <cellStyle name="normální 8 2 2 5" xfId="11232" xr:uid="{DBC86783-3C56-4DBF-9FDD-6AD71486DE3F}"/>
    <cellStyle name="normální 8 2 2 5 2" xfId="13724" xr:uid="{2696BBAC-6ECA-4C39-B692-E7522CB9ACCE}"/>
    <cellStyle name="normální 8 2 2 6" xfId="8066" xr:uid="{80A24D18-F103-4545-9B65-B71F7264FF99}"/>
    <cellStyle name="normální 8 2 2 6 2" xfId="12601" xr:uid="{8873C766-4150-4294-B207-B1F44A141DFE}"/>
    <cellStyle name="normální 8 2 2 7" xfId="12361" xr:uid="{2C61DE2F-C7DD-48F1-8DC9-72B54099976F}"/>
    <cellStyle name="normální 8 2 2 8" xfId="7774" xr:uid="{87A4BBF2-85F8-4FEB-999D-1E6CB0174A3F}"/>
    <cellStyle name="normální 8 2 3" xfId="4835" xr:uid="{00000000-0005-0000-0000-0000B0170000}"/>
    <cellStyle name="normální 8 2 3 2" xfId="5903" xr:uid="{00000000-0005-0000-0000-0000B1170000}"/>
    <cellStyle name="normální 8 2 3 2 2" xfId="11724" xr:uid="{674FAC25-EDEF-4BCA-BDD1-32D43E048ECB}"/>
    <cellStyle name="normální 8 2 3 2 2 2" xfId="14216" xr:uid="{2ED6ED06-5407-4340-8006-AD685B3A418A}"/>
    <cellStyle name="normální 8 2 3 2 3" xfId="13093" xr:uid="{1C7A060C-5505-4341-890E-87386E867805}"/>
    <cellStyle name="normální 8 2 3 2 4" xfId="10193" xr:uid="{91F34751-BD3C-4F33-A15A-40F86755863D}"/>
    <cellStyle name="normální 8 2 3 3" xfId="6555" xr:uid="{00000000-0005-0000-0000-0000B2170000}"/>
    <cellStyle name="normální 8 2 3 3 2" xfId="11971" xr:uid="{028472EF-9F90-4464-AC00-05E0B572265E}"/>
    <cellStyle name="normální 8 2 3 3 2 2" xfId="14463" xr:uid="{319759FD-3997-4C1B-BCF4-2B1DF06ECE46}"/>
    <cellStyle name="normální 8 2 3 3 3" xfId="13340" xr:uid="{9595593E-701C-4254-94B8-CB0CA1127017}"/>
    <cellStyle name="normální 8 2 3 3 4" xfId="10846" xr:uid="{906312C3-498B-4185-BDFC-8F593D00F04A}"/>
    <cellStyle name="normální 8 2 3 4" xfId="7207" xr:uid="{00000000-0005-0000-0000-0000B3170000}"/>
    <cellStyle name="normální 8 2 3 4 2" xfId="12182" xr:uid="{555F6F8B-B1FB-40DB-9F9D-930572AE2F02}"/>
    <cellStyle name="normální 8 2 3 4 2 2" xfId="14674" xr:uid="{EEBC2324-0D1D-4CC4-A621-57C1F2068126}"/>
    <cellStyle name="normální 8 2 3 4 3" xfId="13551" xr:uid="{2B1B028D-ECD0-4DA5-A668-19A7E2D84259}"/>
    <cellStyle name="normální 8 2 3 4 4" xfId="11059" xr:uid="{7943E40C-6345-4866-99CC-AC5D31584D21}"/>
    <cellStyle name="normální 8 2 3 5" xfId="11311" xr:uid="{BBA98059-7A6B-429D-9B2B-01862425F3F4}"/>
    <cellStyle name="normální 8 2 3 5 2" xfId="13803" xr:uid="{91D2519C-2719-40B0-9235-0E91C3CAA572}"/>
    <cellStyle name="normální 8 2 3 6" xfId="8145" xr:uid="{1C6D04E4-87DE-4174-A349-2764CE0952A6}"/>
    <cellStyle name="normální 8 2 3 6 2" xfId="12680" xr:uid="{49285AD7-43FB-4BC3-B18F-03B1E719DC23}"/>
    <cellStyle name="normální 8 2 3 7" xfId="12440" xr:uid="{1FC4D817-549E-4797-8870-EFCFD48D7B47}"/>
    <cellStyle name="normální 8 2 3 8" xfId="7853" xr:uid="{68971D0E-8C23-41F0-BCC5-A914A2CEA3BB}"/>
    <cellStyle name="normální 8 2 4" xfId="5131" xr:uid="{00000000-0005-0000-0000-0000B4170000}"/>
    <cellStyle name="normální 8 2 4 2" xfId="6015" xr:uid="{00000000-0005-0000-0000-0000B5170000}"/>
    <cellStyle name="normální 8 2 4 2 2" xfId="13887" xr:uid="{708AE9FE-CFA4-4696-AEF6-CD07ECD29775}"/>
    <cellStyle name="normální 8 2 4 2 3" xfId="11395" xr:uid="{9FD4F6D9-46BB-4E11-9404-A96A75D04C42}"/>
    <cellStyle name="normální 8 2 4 3" xfId="6667" xr:uid="{00000000-0005-0000-0000-0000B6170000}"/>
    <cellStyle name="normální 8 2 4 3 2" xfId="12764" xr:uid="{26836742-9DEA-40BC-AD26-35D03E87EA1F}"/>
    <cellStyle name="normální 8 2 4 4" xfId="7319" xr:uid="{00000000-0005-0000-0000-0000B7170000}"/>
    <cellStyle name="normální 8 2 4 5" xfId="8229" xr:uid="{9E1BD09E-ACBB-4B10-8401-B6EE39D2DF97}"/>
    <cellStyle name="normální 8 2 5" xfId="5208" xr:uid="{00000000-0005-0000-0000-0000B8170000}"/>
    <cellStyle name="normální 8 2 5 2" xfId="6075" xr:uid="{00000000-0005-0000-0000-0000B9170000}"/>
    <cellStyle name="normální 8 2 5 2 2" xfId="13967" xr:uid="{D2BC9525-AC75-4D1F-AD8D-DD7AAB0BBE1D}"/>
    <cellStyle name="normální 8 2 5 2 3" xfId="11475" xr:uid="{7A445C88-EB47-41F9-8FE1-0E1FD2EB8C38}"/>
    <cellStyle name="normální 8 2 5 3" xfId="6727" xr:uid="{00000000-0005-0000-0000-0000BA170000}"/>
    <cellStyle name="normální 8 2 5 3 2" xfId="12844" xr:uid="{F098A6EF-748C-40E2-8B80-EABFE3D22202}"/>
    <cellStyle name="normální 8 2 5 4" xfId="7379" xr:uid="{00000000-0005-0000-0000-0000BB170000}"/>
    <cellStyle name="normální 8 2 5 5" xfId="8309" xr:uid="{D075C576-3190-487F-A74C-36ECC9B00624}"/>
    <cellStyle name="normální 8 2 6" xfId="5301" xr:uid="{00000000-0005-0000-0000-0000BC170000}"/>
    <cellStyle name="normální 8 2 6 2" xfId="6135" xr:uid="{00000000-0005-0000-0000-0000BD170000}"/>
    <cellStyle name="normální 8 2 6 2 2" xfId="14049" xr:uid="{292F50C5-0832-4D07-B386-BA12AEF0EE9A}"/>
    <cellStyle name="normální 8 2 6 2 3" xfId="11557" xr:uid="{0DE74A47-4FF6-4BA5-9C83-7850CA34E0A3}"/>
    <cellStyle name="normální 8 2 6 3" xfId="6787" xr:uid="{00000000-0005-0000-0000-0000BE170000}"/>
    <cellStyle name="normální 8 2 6 3 2" xfId="12926" xr:uid="{93A56CF3-CA90-4F0E-974A-59E68A48536E}"/>
    <cellStyle name="normální 8 2 6 4" xfId="7439" xr:uid="{00000000-0005-0000-0000-0000BF170000}"/>
    <cellStyle name="normální 8 2 6 5" xfId="9110" xr:uid="{39E748EA-54D3-4E4C-A7BB-00B45400BAB1}"/>
    <cellStyle name="normální 8 2 7" xfId="5525" xr:uid="{00000000-0005-0000-0000-0000C0170000}"/>
    <cellStyle name="normální 8 2 7 2" xfId="6201" xr:uid="{00000000-0005-0000-0000-0000C1170000}"/>
    <cellStyle name="normální 8 2 7 2 2" xfId="14298" xr:uid="{8839522A-3E29-403E-9310-BA5164EF6DC1}"/>
    <cellStyle name="normální 8 2 7 2 3" xfId="11806" xr:uid="{5F50A5AF-EAA3-45A1-BB09-00F16EB0AC45}"/>
    <cellStyle name="normální 8 2 7 3" xfId="6853" xr:uid="{00000000-0005-0000-0000-0000C2170000}"/>
    <cellStyle name="normální 8 2 7 3 2" xfId="13175" xr:uid="{C734B416-DBD7-4B81-948F-5C3B8AFE8A36}"/>
    <cellStyle name="normální 8 2 7 4" xfId="7505" xr:uid="{00000000-0005-0000-0000-0000C3170000}"/>
    <cellStyle name="normální 8 2 7 5" xfId="10585" xr:uid="{DE41AD9C-CF1A-4C55-99B9-5494EAB02877}"/>
    <cellStyle name="normální 8 2 8" xfId="5635" xr:uid="{00000000-0005-0000-0000-0000C4170000}"/>
    <cellStyle name="normální 8 2 8 2" xfId="6292" xr:uid="{00000000-0005-0000-0000-0000C5170000}"/>
    <cellStyle name="normální 8 2 8 2 2" xfId="14544" xr:uid="{BE5AA904-5E4A-4B2B-B89C-E1237F117662}"/>
    <cellStyle name="normální 8 2 8 2 3" xfId="12052" xr:uid="{9181F8E7-464A-4A6E-A692-D10B35CF8938}"/>
    <cellStyle name="normální 8 2 8 3" xfId="6944" xr:uid="{00000000-0005-0000-0000-0000C6170000}"/>
    <cellStyle name="normální 8 2 8 3 2" xfId="13421" xr:uid="{99916297-ADFF-4C84-B200-D0160CF80012}"/>
    <cellStyle name="normální 8 2 8 4" xfId="7596" xr:uid="{00000000-0005-0000-0000-0000C7170000}"/>
    <cellStyle name="normální 8 2 8 5" xfId="10929" xr:uid="{AFF589B8-CF2E-4F6B-BD7E-A9F1C96FE9D4}"/>
    <cellStyle name="normální 8 2 9" xfId="5727" xr:uid="{00000000-0005-0000-0000-0000C8170000}"/>
    <cellStyle name="normální 8 2 9 2" xfId="13673" xr:uid="{4EEDB050-39E6-42B6-8942-8E817D14F744}"/>
    <cellStyle name="normální 8 2 9 3" xfId="11181" xr:uid="{3C524DF6-0BB8-49C8-8410-7372ED94B8BB}"/>
    <cellStyle name="normální 8 3" xfId="2809" xr:uid="{00000000-0005-0000-0000-0000C9170000}"/>
    <cellStyle name="normální 9" xfId="2810" xr:uid="{00000000-0005-0000-0000-0000CA170000}"/>
    <cellStyle name="normální 9 10" xfId="5728" xr:uid="{00000000-0005-0000-0000-0000CB170000}"/>
    <cellStyle name="normální 9 10 2" xfId="13674" xr:uid="{1806A4D5-36E6-4144-9D51-7230AB1E76FC}"/>
    <cellStyle name="normální 9 10 3" xfId="11182" xr:uid="{CDD21743-88EC-484B-BE86-A897587C817E}"/>
    <cellStyle name="normální 9 11" xfId="6384" xr:uid="{00000000-0005-0000-0000-0000CC170000}"/>
    <cellStyle name="normální 9 11 2" xfId="12551" xr:uid="{BA161C19-5FCB-4FC4-BF53-7481F179E904}"/>
    <cellStyle name="normální 9 11 3" xfId="7997" xr:uid="{E6267209-9708-43C1-BF25-5CF0E0E7FBA0}"/>
    <cellStyle name="normální 9 12" xfId="7036" xr:uid="{00000000-0005-0000-0000-0000CD170000}"/>
    <cellStyle name="normální 9 12 2" xfId="12311" xr:uid="{9F6ACD37-798F-4758-A3D9-59459D2F7032}"/>
    <cellStyle name="normální 9 13" xfId="7724" xr:uid="{9D6EAE7B-9AB1-4F36-9BFA-EC22AEEB1716}"/>
    <cellStyle name="normální 9 2" xfId="2811" xr:uid="{00000000-0005-0000-0000-0000CE170000}"/>
    <cellStyle name="normální 9 3" xfId="4753" xr:uid="{00000000-0005-0000-0000-0000CF170000}"/>
    <cellStyle name="normální 9 3 2" xfId="5827" xr:uid="{00000000-0005-0000-0000-0000D0170000}"/>
    <cellStyle name="normální 9 3 2 2" xfId="11648" xr:uid="{0902A202-5090-4466-955C-1BC63DF71CB0}"/>
    <cellStyle name="normální 9 3 2 2 2" xfId="14140" xr:uid="{E3413E75-A89B-403D-8B8D-549A32395D18}"/>
    <cellStyle name="normální 9 3 2 3" xfId="13017" xr:uid="{91DF19E4-1361-4AE5-B04E-E1177692948F}"/>
    <cellStyle name="normální 9 3 2 4" xfId="10117" xr:uid="{85459D88-38F1-4108-A4CE-0D248DF21F31}"/>
    <cellStyle name="normální 9 3 3" xfId="6479" xr:uid="{00000000-0005-0000-0000-0000D1170000}"/>
    <cellStyle name="normální 9 3 3 2" xfId="11895" xr:uid="{85EF1A9E-32FE-4B1C-B80D-5371E187A4DB}"/>
    <cellStyle name="normální 9 3 3 2 2" xfId="14387" xr:uid="{40ABA435-2A05-4E89-84C5-9F9E29B1ADC5}"/>
    <cellStyle name="normální 9 3 3 3" xfId="13264" xr:uid="{301787B6-84C8-431D-8E8A-2E1AF2018B57}"/>
    <cellStyle name="normální 9 3 3 4" xfId="10764" xr:uid="{FB25CC7B-3559-44A4-8508-731584BDBC39}"/>
    <cellStyle name="normální 9 3 4" xfId="7131" xr:uid="{00000000-0005-0000-0000-0000D2170000}"/>
    <cellStyle name="normální 9 3 4 2" xfId="12104" xr:uid="{BA8C76DF-8A1B-4B13-AF7F-EF5C23F73294}"/>
    <cellStyle name="normální 9 3 4 2 2" xfId="14596" xr:uid="{2D91E6A9-4B1D-457D-98CB-DCAC478197B2}"/>
    <cellStyle name="normální 9 3 4 3" xfId="13473" xr:uid="{5C3132C9-27BB-4A11-9854-608F3992D1A0}"/>
    <cellStyle name="normální 9 3 4 4" xfId="10981" xr:uid="{46323361-702D-40BE-A87B-0414BE708149}"/>
    <cellStyle name="normální 9 3 5" xfId="11233" xr:uid="{6DB61B9B-CDB5-4343-9FB6-283AEFB9D7AC}"/>
    <cellStyle name="normální 9 3 5 2" xfId="13725" xr:uid="{4EF3D040-42C8-4052-A9A2-11ED2BD303C8}"/>
    <cellStyle name="normální 9 3 6" xfId="8067" xr:uid="{7D7E22A1-1CA7-4CD4-9221-EBC9908FB282}"/>
    <cellStyle name="normální 9 3 6 2" xfId="12602" xr:uid="{826D28E2-32A2-48E2-BB8D-F07FA5FE6008}"/>
    <cellStyle name="normální 9 3 7" xfId="12362" xr:uid="{DC2A8DFB-9790-4202-9FB2-1464900E4496}"/>
    <cellStyle name="normální 9 3 8" xfId="7775" xr:uid="{DC322B6E-E733-43CD-9FE3-B33967FB7717}"/>
    <cellStyle name="normální 9 4" xfId="4836" xr:uid="{00000000-0005-0000-0000-0000D3170000}"/>
    <cellStyle name="normální 9 4 2" xfId="5904" xr:uid="{00000000-0005-0000-0000-0000D4170000}"/>
    <cellStyle name="normální 9 4 2 2" xfId="11725" xr:uid="{E7E2D779-A49C-4C92-B16A-97CC36B468B1}"/>
    <cellStyle name="normální 9 4 2 2 2" xfId="14217" xr:uid="{D0DE946D-6B95-4725-BE58-C2E285E45FDA}"/>
    <cellStyle name="normální 9 4 2 3" xfId="13094" xr:uid="{986CBD7D-085E-48FA-B371-704AF6F85434}"/>
    <cellStyle name="normální 9 4 2 4" xfId="10194" xr:uid="{96B709C6-DDE8-46BF-9258-5368EB47FCE1}"/>
    <cellStyle name="normální 9 4 3" xfId="6556" xr:uid="{00000000-0005-0000-0000-0000D5170000}"/>
    <cellStyle name="normální 9 4 3 2" xfId="11972" xr:uid="{E6CA5836-25CB-40F5-81B9-892B7DEBF53F}"/>
    <cellStyle name="normální 9 4 3 2 2" xfId="14464" xr:uid="{06C9E342-8B40-485D-A025-D7FBFC9D3C81}"/>
    <cellStyle name="normální 9 4 3 3" xfId="13341" xr:uid="{66118733-A565-4C39-B76E-4FCFB59F34BB}"/>
    <cellStyle name="normální 9 4 3 4" xfId="10847" xr:uid="{5444E41F-CEA0-4DED-80D4-7F22906B67AB}"/>
    <cellStyle name="normální 9 4 4" xfId="7208" xr:uid="{00000000-0005-0000-0000-0000D6170000}"/>
    <cellStyle name="normální 9 4 4 2" xfId="12183" xr:uid="{91ACA701-C9DC-4A01-B53B-A020845DFFA6}"/>
    <cellStyle name="normální 9 4 4 2 2" xfId="14675" xr:uid="{50859680-571B-418A-8070-7C6882959AFD}"/>
    <cellStyle name="normální 9 4 4 3" xfId="13552" xr:uid="{7F4BEEC2-F6D1-46ED-8CE7-2ACCEB359F56}"/>
    <cellStyle name="normální 9 4 4 4" xfId="11060" xr:uid="{30F1324B-1A04-415B-92AA-F278BB380D22}"/>
    <cellStyle name="normální 9 4 5" xfId="11312" xr:uid="{80D653F2-5D41-4BDF-A687-B53E10F69553}"/>
    <cellStyle name="normální 9 4 5 2" xfId="13804" xr:uid="{0E857388-3E33-4FC2-AFF0-D9C7A815D961}"/>
    <cellStyle name="normální 9 4 6" xfId="8146" xr:uid="{857CD8B4-F351-4BE4-B32F-28DE704B6839}"/>
    <cellStyle name="normální 9 4 6 2" xfId="12681" xr:uid="{43301CCB-49F8-4653-A61C-A26FC5B11946}"/>
    <cellStyle name="normální 9 4 7" xfId="12441" xr:uid="{1814E3D3-5665-493E-A75C-4B1E6959015D}"/>
    <cellStyle name="normální 9 4 8" xfId="7854" xr:uid="{C0CAA986-9410-405F-ACE4-9A5CDC28864E}"/>
    <cellStyle name="normální 9 5" xfId="5132" xr:uid="{00000000-0005-0000-0000-0000D7170000}"/>
    <cellStyle name="normální 9 5 2" xfId="6016" xr:uid="{00000000-0005-0000-0000-0000D8170000}"/>
    <cellStyle name="normální 9 5 2 2" xfId="13888" xr:uid="{9492F21C-80FC-465A-A8AD-3EA2DAA10D58}"/>
    <cellStyle name="normální 9 5 2 3" xfId="11396" xr:uid="{8FCD2C62-EB09-4B3B-BAC0-B025180333AE}"/>
    <cellStyle name="normální 9 5 3" xfId="6668" xr:uid="{00000000-0005-0000-0000-0000D9170000}"/>
    <cellStyle name="normální 9 5 3 2" xfId="12765" xr:uid="{6F4597E6-1E34-41EC-88FA-F11652FBB208}"/>
    <cellStyle name="normální 9 5 4" xfId="7320" xr:uid="{00000000-0005-0000-0000-0000DA170000}"/>
    <cellStyle name="normální 9 5 5" xfId="8230" xr:uid="{6331A6AD-CA38-47BF-AC9C-8696C32F196F}"/>
    <cellStyle name="normální 9 6" xfId="5209" xr:uid="{00000000-0005-0000-0000-0000DB170000}"/>
    <cellStyle name="normální 9 6 2" xfId="6076" xr:uid="{00000000-0005-0000-0000-0000DC170000}"/>
    <cellStyle name="normální 9 6 2 2" xfId="13968" xr:uid="{4C42D323-9390-4479-B61B-E802CCB864E2}"/>
    <cellStyle name="normální 9 6 2 3" xfId="11476" xr:uid="{CAD7769E-3538-4D4A-AFDD-D6A20DE4BE68}"/>
    <cellStyle name="normální 9 6 3" xfId="6728" xr:uid="{00000000-0005-0000-0000-0000DD170000}"/>
    <cellStyle name="normální 9 6 3 2" xfId="12845" xr:uid="{C6A86E47-BC1E-47B8-80DB-FD76040590C3}"/>
    <cellStyle name="normální 9 6 4" xfId="7380" xr:uid="{00000000-0005-0000-0000-0000DE170000}"/>
    <cellStyle name="normální 9 6 5" xfId="8310" xr:uid="{55ED8B95-7328-4152-B6C8-4D2015FE53B5}"/>
    <cellStyle name="normální 9 7" xfId="5302" xr:uid="{00000000-0005-0000-0000-0000DF170000}"/>
    <cellStyle name="normální 9 7 2" xfId="6136" xr:uid="{00000000-0005-0000-0000-0000E0170000}"/>
    <cellStyle name="normální 9 7 2 2" xfId="14050" xr:uid="{566CA37D-F4B8-4845-B678-50FDC269A3D4}"/>
    <cellStyle name="normální 9 7 2 3" xfId="11558" xr:uid="{86D70060-E670-419C-97C8-EC7E6F5B1806}"/>
    <cellStyle name="normální 9 7 3" xfId="6788" xr:uid="{00000000-0005-0000-0000-0000E1170000}"/>
    <cellStyle name="normální 9 7 3 2" xfId="12927" xr:uid="{EA7B4CE0-9FE1-43A5-8543-5A51F9E9AC96}"/>
    <cellStyle name="normální 9 7 4" xfId="7440" xr:uid="{00000000-0005-0000-0000-0000E2170000}"/>
    <cellStyle name="normální 9 7 5" xfId="9111" xr:uid="{6B4FA3DD-20DD-44BE-B163-E677B887349E}"/>
    <cellStyle name="normální 9 8" xfId="5526" xr:uid="{00000000-0005-0000-0000-0000E3170000}"/>
    <cellStyle name="normální 9 8 2" xfId="6202" xr:uid="{00000000-0005-0000-0000-0000E4170000}"/>
    <cellStyle name="normální 9 8 2 2" xfId="14299" xr:uid="{200A4EF7-2C75-4712-A579-1546F345E40D}"/>
    <cellStyle name="normální 9 8 2 3" xfId="11807" xr:uid="{334B707E-E1C3-4C12-B096-AEC95D06B625}"/>
    <cellStyle name="normální 9 8 3" xfId="6854" xr:uid="{00000000-0005-0000-0000-0000E5170000}"/>
    <cellStyle name="normální 9 8 3 2" xfId="13176" xr:uid="{8061CB61-3FEF-461D-A372-F6DD0AD557B4}"/>
    <cellStyle name="normální 9 8 4" xfId="7506" xr:uid="{00000000-0005-0000-0000-0000E6170000}"/>
    <cellStyle name="normální 9 8 5" xfId="10586" xr:uid="{1EB46136-A06F-4692-9656-7391B44BB530}"/>
    <cellStyle name="normální 9 9" xfId="5636" xr:uid="{00000000-0005-0000-0000-0000E7170000}"/>
    <cellStyle name="normální 9 9 2" xfId="6293" xr:uid="{00000000-0005-0000-0000-0000E8170000}"/>
    <cellStyle name="normální 9 9 2 2" xfId="14545" xr:uid="{715C38F8-2D26-4889-8104-CBF20917DD82}"/>
    <cellStyle name="normální 9 9 2 3" xfId="12053" xr:uid="{FD0A9020-A854-4665-9233-4A52A4403DC9}"/>
    <cellStyle name="normální 9 9 3" xfId="6945" xr:uid="{00000000-0005-0000-0000-0000E9170000}"/>
    <cellStyle name="normální 9 9 3 2" xfId="13422" xr:uid="{2ECE22F3-854B-47DC-B37D-DA95D85040AB}"/>
    <cellStyle name="normální 9 9 4" xfId="7597" xr:uid="{00000000-0005-0000-0000-0000EA170000}"/>
    <cellStyle name="normální 9 9 5" xfId="10930" xr:uid="{6A5715FF-655D-4C65-84DA-A42E564373D4}"/>
    <cellStyle name="Normalny_0029 BARVA pobrano Ewa" xfId="2812" xr:uid="{00000000-0005-0000-0000-0000EB170000}"/>
    <cellStyle name="Note" xfId="2813" xr:uid="{00000000-0005-0000-0000-0000EC170000}"/>
    <cellStyle name="O…‹aO‚e [0.00]_Region Orders (2)" xfId="2814" xr:uid="{00000000-0005-0000-0000-0000ED170000}"/>
    <cellStyle name="O…‹aO‚e_Region Orders (2)" xfId="2815" xr:uid="{00000000-0005-0000-0000-0000EE170000}"/>
    <cellStyle name="Output" xfId="2816" xr:uid="{00000000-0005-0000-0000-0000EF170000}"/>
    <cellStyle name="Output 2" xfId="8009" xr:uid="{5FC59121-4C1B-465F-BA0B-9EAEF337848F}"/>
    <cellStyle name="per.style" xfId="2817" xr:uid="{00000000-0005-0000-0000-0000F0170000}"/>
    <cellStyle name="Percent [0]" xfId="2818" xr:uid="{00000000-0005-0000-0000-0000F1170000}"/>
    <cellStyle name="Percent [0] 2" xfId="2819" xr:uid="{00000000-0005-0000-0000-0000F2170000}"/>
    <cellStyle name="Percent [0] 2 2" xfId="2820" xr:uid="{00000000-0005-0000-0000-0000F3170000}"/>
    <cellStyle name="Percent [0] 2 2 2" xfId="9674" xr:uid="{2DFFD7BE-A557-43E6-BF23-85373E02CAD3}"/>
    <cellStyle name="Percent [0] 2 3" xfId="9113" xr:uid="{167D475C-4F90-4353-B2C9-846296477C8D}"/>
    <cellStyle name="Percent [0] 3" xfId="2821" xr:uid="{00000000-0005-0000-0000-0000F4170000}"/>
    <cellStyle name="Percent [0] 3 2" xfId="9675" xr:uid="{3BA59020-8718-46B0-B92B-EF5913531195}"/>
    <cellStyle name="Percent [0] 4" xfId="9112" xr:uid="{EC531829-854A-410F-9908-10A27654E933}"/>
    <cellStyle name="Percent [00]" xfId="2822" xr:uid="{00000000-0005-0000-0000-0000F5170000}"/>
    <cellStyle name="Percent [2]" xfId="2823" xr:uid="{00000000-0005-0000-0000-0000F6170000}"/>
    <cellStyle name="Percent [2] 2" xfId="2824" xr:uid="{00000000-0005-0000-0000-0000F7170000}"/>
    <cellStyle name="Percent [2] 2 2" xfId="2825" xr:uid="{00000000-0005-0000-0000-0000F8170000}"/>
    <cellStyle name="Percent [2] 2 2 2" xfId="9676" xr:uid="{445A5CBF-623A-451C-8E58-825BF2039DFB}"/>
    <cellStyle name="Percent [2] 2 3" xfId="9115" xr:uid="{BA2C57E0-A561-48CC-9DA0-92696A99AE24}"/>
    <cellStyle name="Percent [2] 3" xfId="2826" xr:uid="{00000000-0005-0000-0000-0000F9170000}"/>
    <cellStyle name="Percent [2] 3 2" xfId="9677" xr:uid="{144C384B-9A54-4771-BF85-486C667CB794}"/>
    <cellStyle name="Percent [2] 4" xfId="9114" xr:uid="{1A7883D1-19F0-4111-9A84-0CB690941560}"/>
    <cellStyle name="Percent_#6 Temps &amp; Contractors" xfId="2827" xr:uid="{00000000-0005-0000-0000-0000FA170000}"/>
    <cellStyle name="POPIS" xfId="2828" xr:uid="{00000000-0005-0000-0000-0000FB170000}"/>
    <cellStyle name="popis polozky" xfId="2829" xr:uid="{00000000-0005-0000-0000-0000FC170000}"/>
    <cellStyle name="Poznámka 2" xfId="2830" xr:uid="{00000000-0005-0000-0000-0000FD170000}"/>
    <cellStyle name="Poznámka 2 10" xfId="2831" xr:uid="{00000000-0005-0000-0000-0000FE170000}"/>
    <cellStyle name="Poznámka 2 10 2" xfId="2832" xr:uid="{00000000-0005-0000-0000-0000FF170000}"/>
    <cellStyle name="Poznámka 2 11" xfId="2833" xr:uid="{00000000-0005-0000-0000-000000180000}"/>
    <cellStyle name="Poznámka 2 11 2" xfId="2834" xr:uid="{00000000-0005-0000-0000-000001180000}"/>
    <cellStyle name="Poznámka 2 12" xfId="2835" xr:uid="{00000000-0005-0000-0000-000002180000}"/>
    <cellStyle name="Poznámka 2 12 2" xfId="2836" xr:uid="{00000000-0005-0000-0000-000003180000}"/>
    <cellStyle name="Poznámka 2 12 2 2" xfId="9678" xr:uid="{5CC48261-A2EB-4E19-8CAB-8511E8E43A52}"/>
    <cellStyle name="Poznámka 2 12 2 3" xfId="7998" xr:uid="{E356407D-E5F6-438C-85EE-6AAFBB2A737C}"/>
    <cellStyle name="Poznámka 2 12 3" xfId="4539" xr:uid="{00000000-0005-0000-0000-000004180000}"/>
    <cellStyle name="Poznámka 2 12 4" xfId="4739" xr:uid="{00000000-0005-0000-0000-000005180000}"/>
    <cellStyle name="Poznámka 2 12 4 2" xfId="5813" xr:uid="{00000000-0005-0000-0000-000006180000}"/>
    <cellStyle name="Poznámka 2 12 4 2 2" xfId="11634" xr:uid="{D814B002-ECEC-4944-9718-587250C8EAAD}"/>
    <cellStyle name="Poznámka 2 12 4 2 2 2" xfId="14126" xr:uid="{C4D86E0B-A908-448D-93B0-07C02222A73A}"/>
    <cellStyle name="Poznámka 2 12 4 2 3" xfId="13003" xr:uid="{573F470B-C103-43CC-9E2D-B36CEE5FD7DD}"/>
    <cellStyle name="Poznámka 2 12 4 2 4" xfId="10103" xr:uid="{D2F96EAC-3F3F-4105-B544-B8472A3BB3EB}"/>
    <cellStyle name="Poznámka 2 12 4 3" xfId="6465" xr:uid="{00000000-0005-0000-0000-000007180000}"/>
    <cellStyle name="Poznámka 2 12 4 3 2" xfId="11881" xr:uid="{810552FC-A919-4B1B-8861-B954C3DB3504}"/>
    <cellStyle name="Poznámka 2 12 4 3 2 2" xfId="14373" xr:uid="{5C0695C2-362B-4A78-8425-25A1809FA501}"/>
    <cellStyle name="Poznámka 2 12 4 3 3" xfId="13250" xr:uid="{34328F5B-EFCC-4D2B-84AD-E70F90D1BA45}"/>
    <cellStyle name="Poznámka 2 12 4 3 4" xfId="10750" xr:uid="{2442C994-5803-4BC8-B7A1-A3E196726E99}"/>
    <cellStyle name="Poznámka 2 12 4 4" xfId="7117" xr:uid="{00000000-0005-0000-0000-000008180000}"/>
    <cellStyle name="Poznámka 2 12 4 4 2" xfId="12184" xr:uid="{58F21168-0795-4FB5-B874-2153F5DC9AB9}"/>
    <cellStyle name="Poznámka 2 12 4 4 2 2" xfId="14676" xr:uid="{FBECECC0-8C2A-4F9B-AF19-2E1D327139A4}"/>
    <cellStyle name="Poznámka 2 12 4 4 3" xfId="13553" xr:uid="{FBDC0501-313D-4481-9049-9EAE7C9D3B0F}"/>
    <cellStyle name="Poznámka 2 12 4 4 4" xfId="11061" xr:uid="{A9CF8336-816E-4F0B-8391-59AEFFF1C905}"/>
    <cellStyle name="Poznámka 2 12 4 5" xfId="11313" xr:uid="{3457BD33-8174-4EB4-B044-AF6BE5CCCCE7}"/>
    <cellStyle name="Poznámka 2 12 4 5 2" xfId="13805" xr:uid="{2F28D8A6-5AF4-4D72-B1BE-F6D360FEDF5C}"/>
    <cellStyle name="Poznámka 2 12 4 6" xfId="8147" xr:uid="{A55EE4B7-C786-48FD-8E1B-A5AC94569306}"/>
    <cellStyle name="Poznámka 2 12 4 6 2" xfId="12682" xr:uid="{6D11CFCE-BA95-49E8-AF12-82C72284D823}"/>
    <cellStyle name="Poznámka 2 12 4 7" xfId="12442" xr:uid="{A0325DFC-1F16-4A54-BD66-A5A4BFB2D603}"/>
    <cellStyle name="Poznámka 2 12 4 8" xfId="7855" xr:uid="{FE86C170-FA31-4B3E-82F9-EAEFD0B01CA1}"/>
    <cellStyle name="Poznámka 2 12 5" xfId="4837" xr:uid="{00000000-0005-0000-0000-000009180000}"/>
    <cellStyle name="Poznámka 2 12 5 2" xfId="5905" xr:uid="{00000000-0005-0000-0000-00000A180000}"/>
    <cellStyle name="Poznámka 2 12 5 2 2" xfId="11726" xr:uid="{2F74AD41-D47D-454D-AEEE-F4F25207EAF7}"/>
    <cellStyle name="Poznámka 2 12 5 2 2 2" xfId="14218" xr:uid="{F0FA788B-BC2F-4392-BA2F-839145B4D7E6}"/>
    <cellStyle name="Poznámka 2 12 5 2 3" xfId="13095" xr:uid="{490CC6EE-7BD1-4798-B9E1-0DD85873A7A0}"/>
    <cellStyle name="Poznámka 2 12 5 2 4" xfId="10195" xr:uid="{94AFC7A8-ABD9-4B79-A8D9-1751D86B48AB}"/>
    <cellStyle name="Poznámka 2 12 5 3" xfId="6557" xr:uid="{00000000-0005-0000-0000-00000B180000}"/>
    <cellStyle name="Poznámka 2 12 5 3 2" xfId="11973" xr:uid="{30079A16-BE4C-4F76-8E55-00E900A4B6BA}"/>
    <cellStyle name="Poznámka 2 12 5 3 2 2" xfId="14465" xr:uid="{D9D2DC02-C0E9-4391-9029-31B1078117F7}"/>
    <cellStyle name="Poznámka 2 12 5 3 3" xfId="13342" xr:uid="{E46DA69D-9168-435E-BAA4-E8434C909E54}"/>
    <cellStyle name="Poznámka 2 12 5 3 4" xfId="10848" xr:uid="{0EB71F34-0B75-425C-BC2B-DD0BF74B088D}"/>
    <cellStyle name="Poznámka 2 12 5 4" xfId="7209" xr:uid="{00000000-0005-0000-0000-00000C180000}"/>
    <cellStyle name="Poznámka 2 12 5 4 2" xfId="13889" xr:uid="{08482E1C-43C8-43B2-B075-9CCE9F3EBA2E}"/>
    <cellStyle name="Poznámka 2 12 5 4 3" xfId="11397" xr:uid="{B94564D6-7902-4DD7-A507-7F8875A60F85}"/>
    <cellStyle name="Poznámka 2 12 5 5" xfId="12766" xr:uid="{3F552D49-8317-4EB1-83FA-1C318556F245}"/>
    <cellStyle name="Poznámka 2 12 5 6" xfId="8231" xr:uid="{3965A215-25FA-49C4-B6BB-8ABB52DEE389}"/>
    <cellStyle name="Poznámka 2 12 6" xfId="5637" xr:uid="{00000000-0005-0000-0000-00000D180000}"/>
    <cellStyle name="Poznámka 2 12 6 2" xfId="6294" xr:uid="{00000000-0005-0000-0000-00000E180000}"/>
    <cellStyle name="Poznámka 2 12 6 2 2" xfId="13969" xr:uid="{20CF9DDF-99B9-4598-BE81-764B6518065F}"/>
    <cellStyle name="Poznámka 2 12 6 2 3" xfId="11477" xr:uid="{4128DF8A-1204-4581-AF81-9CF319ABDF86}"/>
    <cellStyle name="Poznámka 2 12 6 3" xfId="6946" xr:uid="{00000000-0005-0000-0000-00000F180000}"/>
    <cellStyle name="Poznámka 2 12 6 3 2" xfId="12846" xr:uid="{CE90563B-72FA-47A3-9D7E-287A6A671DEB}"/>
    <cellStyle name="Poznámka 2 12 6 4" xfId="7598" xr:uid="{00000000-0005-0000-0000-000010180000}"/>
    <cellStyle name="Poznámka 2 12 6 5" xfId="8311" xr:uid="{25C029FE-C4D5-4A08-BEB1-3B96BD20F887}"/>
    <cellStyle name="Poznámka 2 12 7" xfId="9116" xr:uid="{8C1D5037-21F7-4243-8D27-E37F5B71A819}"/>
    <cellStyle name="Poznámka 2 12 7 2" xfId="11559" xr:uid="{B948C9A7-E5A0-4828-9FEF-2170EF543984}"/>
    <cellStyle name="Poznámka 2 12 7 2 2" xfId="14051" xr:uid="{AAF5C148-D31C-48E9-93A2-0FEB15A6851D}"/>
    <cellStyle name="Poznámka 2 12 7 3" xfId="12928" xr:uid="{B6A9D9A0-7CF4-44CE-8F3F-612D1DE3A960}"/>
    <cellStyle name="Poznámka 2 12 8" xfId="10589" xr:uid="{2A198BDC-698F-4FE2-832F-9B260755FE76}"/>
    <cellStyle name="Poznámka 2 12 8 2" xfId="11808" xr:uid="{5E8E5BA0-7059-4497-99CC-B6644ADDB491}"/>
    <cellStyle name="Poznámka 2 12 8 2 2" xfId="14300" xr:uid="{0B8BE7CC-A0AC-47AA-B5D3-72F62A6BD038}"/>
    <cellStyle name="Poznámka 2 12 8 3" xfId="13177" xr:uid="{3EF6CC6E-3C23-4055-ABA6-4C20EAB98242}"/>
    <cellStyle name="Poznámka 2 13" xfId="3931" xr:uid="{00000000-0005-0000-0000-000011180000}"/>
    <cellStyle name="Poznámka 2 13 2" xfId="3930" xr:uid="{00000000-0005-0000-0000-000012180000}"/>
    <cellStyle name="Poznámka 2 14" xfId="5015" xr:uid="{00000000-0005-0000-0000-000013180000}"/>
    <cellStyle name="Poznámka 2 14 2" xfId="5953" xr:uid="{00000000-0005-0000-0000-000014180000}"/>
    <cellStyle name="Poznámka 2 14 3" xfId="6605" xr:uid="{00000000-0005-0000-0000-000015180000}"/>
    <cellStyle name="Poznámka 2 14 4" xfId="7257" xr:uid="{00000000-0005-0000-0000-000016180000}"/>
    <cellStyle name="Poznámka 2 15" xfId="5133" xr:uid="{00000000-0005-0000-0000-000017180000}"/>
    <cellStyle name="Poznámka 2 15 2" xfId="6017" xr:uid="{00000000-0005-0000-0000-000018180000}"/>
    <cellStyle name="Poznámka 2 15 3" xfId="6669" xr:uid="{00000000-0005-0000-0000-000019180000}"/>
    <cellStyle name="Poznámka 2 15 4" xfId="7321" xr:uid="{00000000-0005-0000-0000-00001A180000}"/>
    <cellStyle name="Poznámka 2 16" xfId="5210" xr:uid="{00000000-0005-0000-0000-00001B180000}"/>
    <cellStyle name="Poznámka 2 16 2" xfId="6077" xr:uid="{00000000-0005-0000-0000-00001C180000}"/>
    <cellStyle name="Poznámka 2 16 3" xfId="6729" xr:uid="{00000000-0005-0000-0000-00001D180000}"/>
    <cellStyle name="Poznámka 2 16 4" xfId="7381" xr:uid="{00000000-0005-0000-0000-00001E180000}"/>
    <cellStyle name="Poznámka 2 17" xfId="5303" xr:uid="{00000000-0005-0000-0000-00001F180000}"/>
    <cellStyle name="Poznámka 2 17 2" xfId="6137" xr:uid="{00000000-0005-0000-0000-000020180000}"/>
    <cellStyle name="Poznámka 2 17 3" xfId="6789" xr:uid="{00000000-0005-0000-0000-000021180000}"/>
    <cellStyle name="Poznámka 2 17 4" xfId="7441" xr:uid="{00000000-0005-0000-0000-000022180000}"/>
    <cellStyle name="Poznámka 2 18" xfId="5527" xr:uid="{00000000-0005-0000-0000-000023180000}"/>
    <cellStyle name="Poznámka 2 18 2" xfId="6203" xr:uid="{00000000-0005-0000-0000-000024180000}"/>
    <cellStyle name="Poznámka 2 18 3" xfId="6855" xr:uid="{00000000-0005-0000-0000-000025180000}"/>
    <cellStyle name="Poznámka 2 18 4" xfId="7507" xr:uid="{00000000-0005-0000-0000-000026180000}"/>
    <cellStyle name="Poznámka 2 2" xfId="2837" xr:uid="{00000000-0005-0000-0000-000027180000}"/>
    <cellStyle name="Poznámka 2 2 2" xfId="2838" xr:uid="{00000000-0005-0000-0000-000028180000}"/>
    <cellStyle name="Poznámka 2 2 2 2" xfId="2839" xr:uid="{00000000-0005-0000-0000-000029180000}"/>
    <cellStyle name="Poznámka 2 2 2 3" xfId="5529" xr:uid="{00000000-0005-0000-0000-00002A180000}"/>
    <cellStyle name="Poznámka 2 2 3" xfId="2840" xr:uid="{00000000-0005-0000-0000-00002B180000}"/>
    <cellStyle name="Poznámka 2 2 4" xfId="2841" xr:uid="{00000000-0005-0000-0000-00002C180000}"/>
    <cellStyle name="Poznámka 2 2 5" xfId="5528" xr:uid="{00000000-0005-0000-0000-00002D180000}"/>
    <cellStyle name="Poznámka 2 3" xfId="2842" xr:uid="{00000000-0005-0000-0000-00002E180000}"/>
    <cellStyle name="Poznámka 2 3 10" xfId="2843" xr:uid="{00000000-0005-0000-0000-00002F180000}"/>
    <cellStyle name="Poznámka 2 3 10 2" xfId="2844" xr:uid="{00000000-0005-0000-0000-000030180000}"/>
    <cellStyle name="Poznámka 2 3 11" xfId="3929" xr:uid="{00000000-0005-0000-0000-000031180000}"/>
    <cellStyle name="Poznámka 2 3 12" xfId="4978" xr:uid="{00000000-0005-0000-0000-000032180000}"/>
    <cellStyle name="Poznámka 2 3 12 2" xfId="5926" xr:uid="{00000000-0005-0000-0000-000033180000}"/>
    <cellStyle name="Poznámka 2 3 12 3" xfId="6578" xr:uid="{00000000-0005-0000-0000-000034180000}"/>
    <cellStyle name="Poznámka 2 3 12 4" xfId="7230" xr:uid="{00000000-0005-0000-0000-000035180000}"/>
    <cellStyle name="Poznámka 2 3 13" xfId="5016" xr:uid="{00000000-0005-0000-0000-000036180000}"/>
    <cellStyle name="Poznámka 2 3 13 2" xfId="5954" xr:uid="{00000000-0005-0000-0000-000037180000}"/>
    <cellStyle name="Poznámka 2 3 13 3" xfId="6606" xr:uid="{00000000-0005-0000-0000-000038180000}"/>
    <cellStyle name="Poznámka 2 3 13 4" xfId="7258" xr:uid="{00000000-0005-0000-0000-000039180000}"/>
    <cellStyle name="Poznámka 2 3 14" xfId="5134" xr:uid="{00000000-0005-0000-0000-00003A180000}"/>
    <cellStyle name="Poznámka 2 3 14 2" xfId="6018" xr:uid="{00000000-0005-0000-0000-00003B180000}"/>
    <cellStyle name="Poznámka 2 3 14 3" xfId="6670" xr:uid="{00000000-0005-0000-0000-00003C180000}"/>
    <cellStyle name="Poznámka 2 3 14 4" xfId="7322" xr:uid="{00000000-0005-0000-0000-00003D180000}"/>
    <cellStyle name="Poznámka 2 3 15" xfId="5211" xr:uid="{00000000-0005-0000-0000-00003E180000}"/>
    <cellStyle name="Poznámka 2 3 15 2" xfId="6078" xr:uid="{00000000-0005-0000-0000-00003F180000}"/>
    <cellStyle name="Poznámka 2 3 15 3" xfId="6730" xr:uid="{00000000-0005-0000-0000-000040180000}"/>
    <cellStyle name="Poznámka 2 3 15 4" xfId="7382" xr:uid="{00000000-0005-0000-0000-000041180000}"/>
    <cellStyle name="Poznámka 2 3 16" xfId="5304" xr:uid="{00000000-0005-0000-0000-000042180000}"/>
    <cellStyle name="Poznámka 2 3 16 2" xfId="6138" xr:uid="{00000000-0005-0000-0000-000043180000}"/>
    <cellStyle name="Poznámka 2 3 16 3" xfId="6790" xr:uid="{00000000-0005-0000-0000-000044180000}"/>
    <cellStyle name="Poznámka 2 3 16 4" xfId="7442" xr:uid="{00000000-0005-0000-0000-000045180000}"/>
    <cellStyle name="Poznámka 2 3 17" xfId="5530" xr:uid="{00000000-0005-0000-0000-000046180000}"/>
    <cellStyle name="Poznámka 2 3 17 2" xfId="6204" xr:uid="{00000000-0005-0000-0000-000047180000}"/>
    <cellStyle name="Poznámka 2 3 17 3" xfId="6856" xr:uid="{00000000-0005-0000-0000-000048180000}"/>
    <cellStyle name="Poznámka 2 3 17 4" xfId="7508" xr:uid="{00000000-0005-0000-0000-000049180000}"/>
    <cellStyle name="Poznámka 2 3 2" xfId="2845" xr:uid="{00000000-0005-0000-0000-00004A180000}"/>
    <cellStyle name="Poznámka 2 3 3" xfId="2846" xr:uid="{00000000-0005-0000-0000-00004B180000}"/>
    <cellStyle name="Poznámka 2 3 3 10" xfId="2847" xr:uid="{00000000-0005-0000-0000-00004C180000}"/>
    <cellStyle name="Poznámka 2 3 3 10 2" xfId="2848" xr:uid="{00000000-0005-0000-0000-00004D180000}"/>
    <cellStyle name="Poznámka 2 3 3 11" xfId="2849" xr:uid="{00000000-0005-0000-0000-00004E180000}"/>
    <cellStyle name="Poznámka 2 3 3 11 2" xfId="2850" xr:uid="{00000000-0005-0000-0000-00004F180000}"/>
    <cellStyle name="Poznámka 2 3 3 12" xfId="2851" xr:uid="{00000000-0005-0000-0000-000050180000}"/>
    <cellStyle name="Poznámka 2 3 3 12 2" xfId="2852" xr:uid="{00000000-0005-0000-0000-000051180000}"/>
    <cellStyle name="Poznámka 2 3 3 13" xfId="2853" xr:uid="{00000000-0005-0000-0000-000052180000}"/>
    <cellStyle name="Poznámka 2 3 3 13 2" xfId="2854" xr:uid="{00000000-0005-0000-0000-000053180000}"/>
    <cellStyle name="Poznámka 2 3 3 13 2 2" xfId="9679" xr:uid="{5FA27CCA-6D40-47FC-88C5-AAE7C45694E2}"/>
    <cellStyle name="Poznámka 2 3 3 13 2 3" xfId="7999" xr:uid="{9257D92E-2DD7-42D2-B39E-EB885E6EC49F}"/>
    <cellStyle name="Poznámka 2 3 3 13 3" xfId="4540" xr:uid="{00000000-0005-0000-0000-000054180000}"/>
    <cellStyle name="Poznámka 2 3 3 13 4" xfId="4740" xr:uid="{00000000-0005-0000-0000-000055180000}"/>
    <cellStyle name="Poznámka 2 3 3 13 4 2" xfId="5814" xr:uid="{00000000-0005-0000-0000-000056180000}"/>
    <cellStyle name="Poznámka 2 3 3 13 4 2 2" xfId="11635" xr:uid="{B3E47FEB-83F5-411D-B296-5DCBAF4C2F66}"/>
    <cellStyle name="Poznámka 2 3 3 13 4 2 2 2" xfId="14127" xr:uid="{0E0C903E-836D-4ECC-9C71-22CBE165C0A2}"/>
    <cellStyle name="Poznámka 2 3 3 13 4 2 3" xfId="13004" xr:uid="{16B2CB87-3540-4BAE-8332-51B8E7344121}"/>
    <cellStyle name="Poznámka 2 3 3 13 4 2 4" xfId="10104" xr:uid="{5834AC00-D7E1-4CC5-95FA-31D75E35373B}"/>
    <cellStyle name="Poznámka 2 3 3 13 4 3" xfId="6466" xr:uid="{00000000-0005-0000-0000-000057180000}"/>
    <cellStyle name="Poznámka 2 3 3 13 4 3 2" xfId="11882" xr:uid="{AC212E2F-F958-4130-932F-73B5C5417E30}"/>
    <cellStyle name="Poznámka 2 3 3 13 4 3 2 2" xfId="14374" xr:uid="{0FA13D41-EABC-4400-8ADE-DF52F852A35D}"/>
    <cellStyle name="Poznámka 2 3 3 13 4 3 3" xfId="13251" xr:uid="{8718696F-F830-402D-A693-E21C8734041E}"/>
    <cellStyle name="Poznámka 2 3 3 13 4 3 4" xfId="10751" xr:uid="{D5AC0486-01C7-4B95-AC6D-2BD15806AE4D}"/>
    <cellStyle name="Poznámka 2 3 3 13 4 4" xfId="7118" xr:uid="{00000000-0005-0000-0000-000058180000}"/>
    <cellStyle name="Poznámka 2 3 3 13 4 4 2" xfId="12185" xr:uid="{EB868BF9-9F4F-4B29-BF73-B8E39C5F1D8B}"/>
    <cellStyle name="Poznámka 2 3 3 13 4 4 2 2" xfId="14677" xr:uid="{F3E6D30F-2A3C-46D9-AC72-4848CE8304A2}"/>
    <cellStyle name="Poznámka 2 3 3 13 4 4 3" xfId="13554" xr:uid="{AA4160DD-C96C-4000-9388-AD9328F4F2DB}"/>
    <cellStyle name="Poznámka 2 3 3 13 4 4 4" xfId="11062" xr:uid="{62176930-16AC-41AC-A454-FECF9814A808}"/>
    <cellStyle name="Poznámka 2 3 3 13 4 5" xfId="11314" xr:uid="{FD52F9DA-32AD-4BE5-AE1A-FD04EA036370}"/>
    <cellStyle name="Poznámka 2 3 3 13 4 5 2" xfId="13806" xr:uid="{AB44D3AC-314D-4276-87B6-B197209CA026}"/>
    <cellStyle name="Poznámka 2 3 3 13 4 6" xfId="8148" xr:uid="{03F521C6-599E-4A4B-A796-32A63237B65B}"/>
    <cellStyle name="Poznámka 2 3 3 13 4 6 2" xfId="12683" xr:uid="{1DF05F9B-1AB2-411A-8E71-9093B4081E98}"/>
    <cellStyle name="Poznámka 2 3 3 13 4 7" xfId="12443" xr:uid="{42FBC75F-5800-417E-B9E3-C29A333F980A}"/>
    <cellStyle name="Poznámka 2 3 3 13 4 8" xfId="7856" xr:uid="{22852789-6BAD-4A67-92D0-D6215622B431}"/>
    <cellStyle name="Poznámka 2 3 3 13 5" xfId="4838" xr:uid="{00000000-0005-0000-0000-000059180000}"/>
    <cellStyle name="Poznámka 2 3 3 13 5 2" xfId="5906" xr:uid="{00000000-0005-0000-0000-00005A180000}"/>
    <cellStyle name="Poznámka 2 3 3 13 5 2 2" xfId="11727" xr:uid="{2F2C26C8-AE97-4933-ACC0-A0E7F95B3C81}"/>
    <cellStyle name="Poznámka 2 3 3 13 5 2 2 2" xfId="14219" xr:uid="{B86307BE-6935-43D3-8A63-3543F8F637A2}"/>
    <cellStyle name="Poznámka 2 3 3 13 5 2 3" xfId="13096" xr:uid="{273324FF-45C5-43A6-982E-25DDF7128883}"/>
    <cellStyle name="Poznámka 2 3 3 13 5 2 4" xfId="10196" xr:uid="{490C33ED-7702-4D16-9C30-278E6C1A54A2}"/>
    <cellStyle name="Poznámka 2 3 3 13 5 3" xfId="6558" xr:uid="{00000000-0005-0000-0000-00005B180000}"/>
    <cellStyle name="Poznámka 2 3 3 13 5 3 2" xfId="11974" xr:uid="{C9F9B555-19DD-4533-B3D0-00003DE02B94}"/>
    <cellStyle name="Poznámka 2 3 3 13 5 3 2 2" xfId="14466" xr:uid="{55EEFED0-5F9D-45F8-B735-E53E134C5162}"/>
    <cellStyle name="Poznámka 2 3 3 13 5 3 3" xfId="13343" xr:uid="{79EB6369-A1CB-42A7-BF6A-4E199E0F1C5C}"/>
    <cellStyle name="Poznámka 2 3 3 13 5 3 4" xfId="10849" xr:uid="{B39E6583-1623-48F8-918F-EAF6C4B6B507}"/>
    <cellStyle name="Poznámka 2 3 3 13 5 4" xfId="7210" xr:uid="{00000000-0005-0000-0000-00005C180000}"/>
    <cellStyle name="Poznámka 2 3 3 13 5 4 2" xfId="13890" xr:uid="{1D089DCD-91B0-411E-98AA-0BA873F27BFD}"/>
    <cellStyle name="Poznámka 2 3 3 13 5 4 3" xfId="11398" xr:uid="{B9F226E0-F364-46E5-94CC-1E743EB5C38D}"/>
    <cellStyle name="Poznámka 2 3 3 13 5 5" xfId="12767" xr:uid="{FE7243BE-41CE-4A06-8499-57688C329F08}"/>
    <cellStyle name="Poznámka 2 3 3 13 5 6" xfId="8232" xr:uid="{70002783-DDAD-4E9B-9BB9-D2A7B2751F5B}"/>
    <cellStyle name="Poznámka 2 3 3 13 6" xfId="5638" xr:uid="{00000000-0005-0000-0000-00005D180000}"/>
    <cellStyle name="Poznámka 2 3 3 13 6 2" xfId="6295" xr:uid="{00000000-0005-0000-0000-00005E180000}"/>
    <cellStyle name="Poznámka 2 3 3 13 6 2 2" xfId="13970" xr:uid="{E67D8AC9-D6DD-43D5-90C9-5E8F74F47FD7}"/>
    <cellStyle name="Poznámka 2 3 3 13 6 2 3" xfId="11478" xr:uid="{348A8FE6-C8AE-4159-A0D7-4F54E8182286}"/>
    <cellStyle name="Poznámka 2 3 3 13 6 3" xfId="6947" xr:uid="{00000000-0005-0000-0000-00005F180000}"/>
    <cellStyle name="Poznámka 2 3 3 13 6 3 2" xfId="12847" xr:uid="{E5D82C89-2E74-4482-B372-5EE6DCFCB31A}"/>
    <cellStyle name="Poznámka 2 3 3 13 6 4" xfId="7599" xr:uid="{00000000-0005-0000-0000-000060180000}"/>
    <cellStyle name="Poznámka 2 3 3 13 6 5" xfId="8312" xr:uid="{06A23C58-0E79-4729-A34A-A0A7BB129878}"/>
    <cellStyle name="Poznámka 2 3 3 13 7" xfId="9117" xr:uid="{CF033254-0075-4343-A77B-A96E5C32DA31}"/>
    <cellStyle name="Poznámka 2 3 3 13 7 2" xfId="11560" xr:uid="{D2BDAE1F-1752-476D-B101-F39D3D3CE2CD}"/>
    <cellStyle name="Poznámka 2 3 3 13 7 2 2" xfId="14052" xr:uid="{B66A6EBC-2FAA-41E3-9F3F-1DD96A3D49C4}"/>
    <cellStyle name="Poznámka 2 3 3 13 7 3" xfId="12929" xr:uid="{ED5F04D5-9CBB-4069-8C42-D3528B2FD299}"/>
    <cellStyle name="Poznámka 2 3 3 13 8" xfId="10593" xr:uid="{D4AA7E67-B442-4B63-994F-E3B4B271436B}"/>
    <cellStyle name="Poznámka 2 3 3 13 8 2" xfId="11809" xr:uid="{1A92A876-DBBB-4BE0-B808-827E86DB02D8}"/>
    <cellStyle name="Poznámka 2 3 3 13 8 2 2" xfId="14301" xr:uid="{418C7406-7204-4BE3-B000-B8BE67209915}"/>
    <cellStyle name="Poznámka 2 3 3 13 8 3" xfId="13178" xr:uid="{6D111E37-199A-45F7-90DC-F3072D9A09FD}"/>
    <cellStyle name="Poznámka 2 3 3 14" xfId="2855" xr:uid="{00000000-0005-0000-0000-000061180000}"/>
    <cellStyle name="Poznámka 2 3 3 14 2" xfId="3926" xr:uid="{00000000-0005-0000-0000-000062180000}"/>
    <cellStyle name="Poznámka 2 3 3 15" xfId="3925" xr:uid="{00000000-0005-0000-0000-000063180000}"/>
    <cellStyle name="Poznámka 2 3 3 15 2" xfId="3924" xr:uid="{00000000-0005-0000-0000-000064180000}"/>
    <cellStyle name="Poznámka 2 3 3 16" xfId="3923" xr:uid="{00000000-0005-0000-0000-000065180000}"/>
    <cellStyle name="Poznámka 2 3 3 16 2" xfId="5063" xr:uid="{00000000-0005-0000-0000-000066180000}"/>
    <cellStyle name="Poznámka 2 3 3 17" xfId="4979" xr:uid="{00000000-0005-0000-0000-000067180000}"/>
    <cellStyle name="Poznámka 2 3 3 17 2" xfId="5927" xr:uid="{00000000-0005-0000-0000-000068180000}"/>
    <cellStyle name="Poznámka 2 3 3 17 3" xfId="6579" xr:uid="{00000000-0005-0000-0000-000069180000}"/>
    <cellStyle name="Poznámka 2 3 3 17 4" xfId="7231" xr:uid="{00000000-0005-0000-0000-00006A180000}"/>
    <cellStyle name="Poznámka 2 3 3 18" xfId="5017" xr:uid="{00000000-0005-0000-0000-00006B180000}"/>
    <cellStyle name="Poznámka 2 3 3 18 2" xfId="5955" xr:uid="{00000000-0005-0000-0000-00006C180000}"/>
    <cellStyle name="Poznámka 2 3 3 18 3" xfId="6607" xr:uid="{00000000-0005-0000-0000-00006D180000}"/>
    <cellStyle name="Poznámka 2 3 3 18 4" xfId="7259" xr:uid="{00000000-0005-0000-0000-00006E180000}"/>
    <cellStyle name="Poznámka 2 3 3 19" xfId="5135" xr:uid="{00000000-0005-0000-0000-00006F180000}"/>
    <cellStyle name="Poznámka 2 3 3 19 2" xfId="6019" xr:uid="{00000000-0005-0000-0000-000070180000}"/>
    <cellStyle name="Poznámka 2 3 3 19 3" xfId="6671" xr:uid="{00000000-0005-0000-0000-000071180000}"/>
    <cellStyle name="Poznámka 2 3 3 19 4" xfId="7323" xr:uid="{00000000-0005-0000-0000-000072180000}"/>
    <cellStyle name="Poznámka 2 3 3 2" xfId="2856" xr:uid="{00000000-0005-0000-0000-000073180000}"/>
    <cellStyle name="Poznámka 2 3 3 2 10" xfId="2857" xr:uid="{00000000-0005-0000-0000-000074180000}"/>
    <cellStyle name="Poznámka 2 3 3 2 10 2" xfId="2858" xr:uid="{00000000-0005-0000-0000-000075180000}"/>
    <cellStyle name="Poznámka 2 3 3 2 11" xfId="2859" xr:uid="{00000000-0005-0000-0000-000076180000}"/>
    <cellStyle name="Poznámka 2 3 3 2 11 2" xfId="4541" xr:uid="{00000000-0005-0000-0000-000077180000}"/>
    <cellStyle name="Poznámka 2 3 3 2 11 2 2" xfId="9680" xr:uid="{A91B29A7-21D6-4F6A-9E60-D98EA9D3D95A}"/>
    <cellStyle name="Poznámka 2 3 3 2 11 2 3" xfId="8000" xr:uid="{E863555D-7690-4103-ADDC-640E25FA32FD}"/>
    <cellStyle name="Poznámka 2 3 3 2 11 3" xfId="4542" xr:uid="{00000000-0005-0000-0000-000078180000}"/>
    <cellStyle name="Poznámka 2 3 3 2 11 4" xfId="4741" xr:uid="{00000000-0005-0000-0000-000079180000}"/>
    <cellStyle name="Poznámka 2 3 3 2 11 4 2" xfId="5815" xr:uid="{00000000-0005-0000-0000-00007A180000}"/>
    <cellStyle name="Poznámka 2 3 3 2 11 4 2 2" xfId="11636" xr:uid="{C90C014A-05E0-439F-998C-CED1F78C71A8}"/>
    <cellStyle name="Poznámka 2 3 3 2 11 4 2 2 2" xfId="14128" xr:uid="{56A0942E-8DE4-4C14-B350-4E06C7F62AFE}"/>
    <cellStyle name="Poznámka 2 3 3 2 11 4 2 3" xfId="13005" xr:uid="{803DB8B1-5F4B-4F2B-BF3E-B54C27084B8E}"/>
    <cellStyle name="Poznámka 2 3 3 2 11 4 2 4" xfId="10105" xr:uid="{AA8B591A-0E29-45C9-A7CE-1BAF22852B93}"/>
    <cellStyle name="Poznámka 2 3 3 2 11 4 3" xfId="6467" xr:uid="{00000000-0005-0000-0000-00007B180000}"/>
    <cellStyle name="Poznámka 2 3 3 2 11 4 3 2" xfId="11883" xr:uid="{167F3008-9A49-4FB8-9B0E-8F61BA8CFBF4}"/>
    <cellStyle name="Poznámka 2 3 3 2 11 4 3 2 2" xfId="14375" xr:uid="{B0750937-B985-4F3B-90B9-B49953CCD67A}"/>
    <cellStyle name="Poznámka 2 3 3 2 11 4 3 3" xfId="13252" xr:uid="{279A6472-7754-47C7-8436-9BB29A4FC140}"/>
    <cellStyle name="Poznámka 2 3 3 2 11 4 3 4" xfId="10752" xr:uid="{52C8D873-6DAC-4F3C-AAA4-81AFA88BAFB8}"/>
    <cellStyle name="Poznámka 2 3 3 2 11 4 4" xfId="7119" xr:uid="{00000000-0005-0000-0000-00007C180000}"/>
    <cellStyle name="Poznámka 2 3 3 2 11 4 4 2" xfId="13971" xr:uid="{7FA30855-AF84-43CD-ACF0-186125A63167}"/>
    <cellStyle name="Poznámka 2 3 3 2 11 4 4 3" xfId="11479" xr:uid="{19BD1CF8-8BBC-4939-A510-11FCC356CEC3}"/>
    <cellStyle name="Poznámka 2 3 3 2 11 4 5" xfId="12848" xr:uid="{0E1D1B8A-080F-48DF-9B84-F659D8D53BCA}"/>
    <cellStyle name="Poznámka 2 3 3 2 11 4 6" xfId="8313" xr:uid="{5E900E4A-1B8B-4B2C-A7FE-745BF85FB5C4}"/>
    <cellStyle name="Poznámka 2 3 3 2 11 5" xfId="4839" xr:uid="{00000000-0005-0000-0000-00007D180000}"/>
    <cellStyle name="Poznámka 2 3 3 2 11 5 2" xfId="5907" xr:uid="{00000000-0005-0000-0000-00007E180000}"/>
    <cellStyle name="Poznámka 2 3 3 2 11 5 2 2" xfId="11975" xr:uid="{839EACAC-0CC7-4138-A77A-8C01B255B2F3}"/>
    <cellStyle name="Poznámka 2 3 3 2 11 5 2 2 2" xfId="14467" xr:uid="{37B72567-7102-40DF-908D-908BD7D4BB9D}"/>
    <cellStyle name="Poznámka 2 3 3 2 11 5 2 3" xfId="13344" xr:uid="{75ED0FCA-8AD7-4037-AD82-F5ABE9768681}"/>
    <cellStyle name="Poznámka 2 3 3 2 11 5 2 4" xfId="10850" xr:uid="{7E33A60B-E5E4-474E-8400-05607807CED8}"/>
    <cellStyle name="Poznámka 2 3 3 2 11 5 3" xfId="6559" xr:uid="{00000000-0005-0000-0000-00007F180000}"/>
    <cellStyle name="Poznámka 2 3 3 2 11 5 3 2" xfId="14220" xr:uid="{B3B2B1EA-AE2A-4FCD-92A0-48AD1E69A943}"/>
    <cellStyle name="Poznámka 2 3 3 2 11 5 3 3" xfId="11728" xr:uid="{BC774F1A-96AF-4B3F-8E55-6C5E6A1AF2AF}"/>
    <cellStyle name="Poznámka 2 3 3 2 11 5 4" xfId="7211" xr:uid="{00000000-0005-0000-0000-000080180000}"/>
    <cellStyle name="Poznámka 2 3 3 2 11 5 4 2" xfId="13097" xr:uid="{CE34D37B-53F8-4B4E-BB1B-5E6B08F050C2}"/>
    <cellStyle name="Poznámka 2 3 3 2 11 5 5" xfId="10197" xr:uid="{53B99E1C-05D1-46F7-8B0F-F38B0C89AF7C}"/>
    <cellStyle name="Poznámka 2 3 3 2 11 6" xfId="5639" xr:uid="{00000000-0005-0000-0000-000081180000}"/>
    <cellStyle name="Poznámka 2 3 3 2 11 6 2" xfId="6296" xr:uid="{00000000-0005-0000-0000-000082180000}"/>
    <cellStyle name="Poznámka 2 3 3 2 11 6 3" xfId="6948" xr:uid="{00000000-0005-0000-0000-000083180000}"/>
    <cellStyle name="Poznámka 2 3 3 2 11 6 4" xfId="7600" xr:uid="{00000000-0005-0000-0000-000084180000}"/>
    <cellStyle name="Poznámka 2 3 3 2 12" xfId="2860" xr:uid="{00000000-0005-0000-0000-000085180000}"/>
    <cellStyle name="Poznámka 2 3 3 2 12 2" xfId="5018" xr:uid="{00000000-0005-0000-0000-000086180000}"/>
    <cellStyle name="Poznámka 2 3 3 2 12 2 2" xfId="5956" xr:uid="{00000000-0005-0000-0000-000087180000}"/>
    <cellStyle name="Poznámka 2 3 3 2 12 2 2 2" xfId="14597" xr:uid="{C731FE8C-D5BD-47D9-864B-9EEE210969DC}"/>
    <cellStyle name="Poznámka 2 3 3 2 12 2 2 3" xfId="12105" xr:uid="{AE652326-3DB4-4376-9D5E-4384EB461DA6}"/>
    <cellStyle name="Poznámka 2 3 3 2 12 2 3" xfId="6608" xr:uid="{00000000-0005-0000-0000-000088180000}"/>
    <cellStyle name="Poznámka 2 3 3 2 12 2 3 2" xfId="13474" xr:uid="{E5FBD6F7-AD01-4135-B426-6F412DB63859}"/>
    <cellStyle name="Poznámka 2 3 3 2 12 2 4" xfId="7260" xr:uid="{00000000-0005-0000-0000-000089180000}"/>
    <cellStyle name="Poznámka 2 3 3 2 12 2 5" xfId="10982" xr:uid="{FAA8D264-5AA5-461E-AE34-869231F1FBF5}"/>
    <cellStyle name="Poznámka 2 3 3 2 12 3" xfId="5729" xr:uid="{00000000-0005-0000-0000-00008A180000}"/>
    <cellStyle name="Poznámka 2 3 3 2 12 3 2" xfId="13726" xr:uid="{4540DED8-52AC-44E6-A9DD-6CF4E7A37AB4}"/>
    <cellStyle name="Poznámka 2 3 3 2 12 3 3" xfId="11234" xr:uid="{33D6A5BE-C1D5-4919-80F1-CEF8E108BE14}"/>
    <cellStyle name="Poznámka 2 3 3 2 12 4" xfId="8068" xr:uid="{BE05B82B-8587-4AD5-9BC5-14144141F86E}"/>
    <cellStyle name="Poznámka 2 3 3 2 12 4 2" xfId="12603" xr:uid="{95141A0B-B6FE-4CFA-8F63-7E8689B519E2}"/>
    <cellStyle name="Poznámka 2 3 3 2 12 5" xfId="12363" xr:uid="{F17B1082-3470-418D-9E65-23528B24EE8D}"/>
    <cellStyle name="Poznámka 2 3 3 2 12 6" xfId="7776" xr:uid="{8882ABA5-933A-4424-9C19-38B1E4CD2637}"/>
    <cellStyle name="Poznámka 2 3 3 2 13" xfId="5136" xr:uid="{00000000-0005-0000-0000-00008B180000}"/>
    <cellStyle name="Poznámka 2 3 3 2 13 2" xfId="6020" xr:uid="{00000000-0005-0000-0000-00008C180000}"/>
    <cellStyle name="Poznámka 2 3 3 2 13 3" xfId="6672" xr:uid="{00000000-0005-0000-0000-00008D180000}"/>
    <cellStyle name="Poznámka 2 3 3 2 13 4" xfId="7324" xr:uid="{00000000-0005-0000-0000-00008E180000}"/>
    <cellStyle name="Poznámka 2 3 3 2 14" xfId="5213" xr:uid="{00000000-0005-0000-0000-00008F180000}"/>
    <cellStyle name="Poznámka 2 3 3 2 14 2" xfId="6080" xr:uid="{00000000-0005-0000-0000-000090180000}"/>
    <cellStyle name="Poznámka 2 3 3 2 14 3" xfId="6732" xr:uid="{00000000-0005-0000-0000-000091180000}"/>
    <cellStyle name="Poznámka 2 3 3 2 14 4" xfId="7384" xr:uid="{00000000-0005-0000-0000-000092180000}"/>
    <cellStyle name="Poznámka 2 3 3 2 15" xfId="5306" xr:uid="{00000000-0005-0000-0000-000093180000}"/>
    <cellStyle name="Poznámka 2 3 3 2 15 2" xfId="6140" xr:uid="{00000000-0005-0000-0000-000094180000}"/>
    <cellStyle name="Poznámka 2 3 3 2 15 3" xfId="6792" xr:uid="{00000000-0005-0000-0000-000095180000}"/>
    <cellStyle name="Poznámka 2 3 3 2 15 4" xfId="7444" xr:uid="{00000000-0005-0000-0000-000096180000}"/>
    <cellStyle name="Poznámka 2 3 3 2 16" xfId="5532" xr:uid="{00000000-0005-0000-0000-000097180000}"/>
    <cellStyle name="Poznámka 2 3 3 2 16 2" xfId="6206" xr:uid="{00000000-0005-0000-0000-000098180000}"/>
    <cellStyle name="Poznámka 2 3 3 2 16 3" xfId="6858" xr:uid="{00000000-0005-0000-0000-000099180000}"/>
    <cellStyle name="Poznámka 2 3 3 2 16 4" xfId="7510" xr:uid="{00000000-0005-0000-0000-00009A180000}"/>
    <cellStyle name="Poznámka 2 3 3 2 2" xfId="2861" xr:uid="{00000000-0005-0000-0000-00009B180000}"/>
    <cellStyle name="Poznámka 2 3 3 2 3" xfId="2862" xr:uid="{00000000-0005-0000-0000-00009C180000}"/>
    <cellStyle name="Poznámka 2 3 3 2 4" xfId="2863" xr:uid="{00000000-0005-0000-0000-00009D180000}"/>
    <cellStyle name="Poznámka 2 3 3 2 4 2" xfId="2864" xr:uid="{00000000-0005-0000-0000-00009E180000}"/>
    <cellStyle name="Poznámka 2 3 3 2 5" xfId="2865" xr:uid="{00000000-0005-0000-0000-00009F180000}"/>
    <cellStyle name="Poznámka 2 3 3 2 6" xfId="2866" xr:uid="{00000000-0005-0000-0000-0000A0180000}"/>
    <cellStyle name="Poznámka 2 3 3 2 6 2" xfId="2867" xr:uid="{00000000-0005-0000-0000-0000A1180000}"/>
    <cellStyle name="Poznámka 2 3 3 2 7" xfId="2868" xr:uid="{00000000-0005-0000-0000-0000A2180000}"/>
    <cellStyle name="Poznámka 2 3 3 2 7 2" xfId="2869" xr:uid="{00000000-0005-0000-0000-0000A3180000}"/>
    <cellStyle name="Poznámka 2 3 3 2 8" xfId="2870" xr:uid="{00000000-0005-0000-0000-0000A4180000}"/>
    <cellStyle name="Poznámka 2 3 3 2 8 2" xfId="2871" xr:uid="{00000000-0005-0000-0000-0000A5180000}"/>
    <cellStyle name="Poznámka 2 3 3 2 9" xfId="2872" xr:uid="{00000000-0005-0000-0000-0000A6180000}"/>
    <cellStyle name="Poznámka 2 3 3 2 9 2" xfId="2873" xr:uid="{00000000-0005-0000-0000-0000A7180000}"/>
    <cellStyle name="Poznámka 2 3 3 20" xfId="5212" xr:uid="{00000000-0005-0000-0000-0000A8180000}"/>
    <cellStyle name="Poznámka 2 3 3 20 2" xfId="6079" xr:uid="{00000000-0005-0000-0000-0000A9180000}"/>
    <cellStyle name="Poznámka 2 3 3 20 3" xfId="6731" xr:uid="{00000000-0005-0000-0000-0000AA180000}"/>
    <cellStyle name="Poznámka 2 3 3 20 4" xfId="7383" xr:uid="{00000000-0005-0000-0000-0000AB180000}"/>
    <cellStyle name="Poznámka 2 3 3 21" xfId="5305" xr:uid="{00000000-0005-0000-0000-0000AC180000}"/>
    <cellStyle name="Poznámka 2 3 3 21 2" xfId="6139" xr:uid="{00000000-0005-0000-0000-0000AD180000}"/>
    <cellStyle name="Poznámka 2 3 3 21 3" xfId="6791" xr:uid="{00000000-0005-0000-0000-0000AE180000}"/>
    <cellStyle name="Poznámka 2 3 3 21 4" xfId="7443" xr:uid="{00000000-0005-0000-0000-0000AF180000}"/>
    <cellStyle name="Poznámka 2 3 3 22" xfId="5531" xr:uid="{00000000-0005-0000-0000-0000B0180000}"/>
    <cellStyle name="Poznámka 2 3 3 22 2" xfId="6205" xr:uid="{00000000-0005-0000-0000-0000B1180000}"/>
    <cellStyle name="Poznámka 2 3 3 22 3" xfId="6857" xr:uid="{00000000-0005-0000-0000-0000B2180000}"/>
    <cellStyle name="Poznámka 2 3 3 22 4" xfId="7509" xr:uid="{00000000-0005-0000-0000-0000B3180000}"/>
    <cellStyle name="Poznámka 2 3 3 3" xfId="2874" xr:uid="{00000000-0005-0000-0000-0000B4180000}"/>
    <cellStyle name="Poznámka 2 3 3 4" xfId="2875" xr:uid="{00000000-0005-0000-0000-0000B5180000}"/>
    <cellStyle name="Poznámka 2 3 3 5" xfId="2876" xr:uid="{00000000-0005-0000-0000-0000B6180000}"/>
    <cellStyle name="Poznámka 2 3 3 6" xfId="2877" xr:uid="{00000000-0005-0000-0000-0000B7180000}"/>
    <cellStyle name="Poznámka 2 3 3 6 2" xfId="2878" xr:uid="{00000000-0005-0000-0000-0000B8180000}"/>
    <cellStyle name="Poznámka 2 3 3 7" xfId="2879" xr:uid="{00000000-0005-0000-0000-0000B9180000}"/>
    <cellStyle name="Poznámka 2 3 3 8" xfId="2880" xr:uid="{00000000-0005-0000-0000-0000BA180000}"/>
    <cellStyle name="Poznámka 2 3 3 8 2" xfId="2881" xr:uid="{00000000-0005-0000-0000-0000BB180000}"/>
    <cellStyle name="Poznámka 2 3 3 9" xfId="2882" xr:uid="{00000000-0005-0000-0000-0000BC180000}"/>
    <cellStyle name="Poznámka 2 3 3 9 2" xfId="2883" xr:uid="{00000000-0005-0000-0000-0000BD180000}"/>
    <cellStyle name="Poznámka 2 3 4" xfId="2884" xr:uid="{00000000-0005-0000-0000-0000BE180000}"/>
    <cellStyle name="Poznámka 2 3 5" xfId="2885" xr:uid="{00000000-0005-0000-0000-0000BF180000}"/>
    <cellStyle name="Poznámka 2 3 6" xfId="2886" xr:uid="{00000000-0005-0000-0000-0000C0180000}"/>
    <cellStyle name="Poznámka 2 3 7" xfId="2887" xr:uid="{00000000-0005-0000-0000-0000C1180000}"/>
    <cellStyle name="Poznámka 2 3 8" xfId="2888" xr:uid="{00000000-0005-0000-0000-0000C2180000}"/>
    <cellStyle name="Poznámka 2 3 8 2" xfId="2889" xr:uid="{00000000-0005-0000-0000-0000C3180000}"/>
    <cellStyle name="Poznámka 2 3 8 3" xfId="2890" xr:uid="{00000000-0005-0000-0000-0000C4180000}"/>
    <cellStyle name="Poznámka 2 3 9" xfId="2891" xr:uid="{00000000-0005-0000-0000-0000C5180000}"/>
    <cellStyle name="Poznámka 2 3 9 2" xfId="2892" xr:uid="{00000000-0005-0000-0000-0000C6180000}"/>
    <cellStyle name="Poznámka 2 4" xfId="2893" xr:uid="{00000000-0005-0000-0000-0000C7180000}"/>
    <cellStyle name="Poznámka 2 5" xfId="2894" xr:uid="{00000000-0005-0000-0000-0000C8180000}"/>
    <cellStyle name="Poznámka 2 5 2" xfId="2895" xr:uid="{00000000-0005-0000-0000-0000C9180000}"/>
    <cellStyle name="Poznámka 2 5 2 10" xfId="2896" xr:uid="{00000000-0005-0000-0000-0000CA180000}"/>
    <cellStyle name="Poznámka 2 5 2 10 2" xfId="2897" xr:uid="{00000000-0005-0000-0000-0000CB180000}"/>
    <cellStyle name="Poznámka 2 5 2 11" xfId="2898" xr:uid="{00000000-0005-0000-0000-0000CC180000}"/>
    <cellStyle name="Poznámka 2 5 2 11 2" xfId="2899" xr:uid="{00000000-0005-0000-0000-0000CD180000}"/>
    <cellStyle name="Poznámka 2 5 2 12" xfId="2900" xr:uid="{00000000-0005-0000-0000-0000CE180000}"/>
    <cellStyle name="Poznámka 2 5 2 12 2" xfId="2901" xr:uid="{00000000-0005-0000-0000-0000CF180000}"/>
    <cellStyle name="Poznámka 2 5 2 13" xfId="2902" xr:uid="{00000000-0005-0000-0000-0000D0180000}"/>
    <cellStyle name="Poznámka 2 5 2 13 2" xfId="2903" xr:uid="{00000000-0005-0000-0000-0000D1180000}"/>
    <cellStyle name="Poznámka 2 5 2 13 2 2" xfId="9681" xr:uid="{A6262FFC-1F3B-4040-A0EA-C3A0DED021C0}"/>
    <cellStyle name="Poznámka 2 5 2 13 2 3" xfId="8001" xr:uid="{024223A4-7AEE-47E2-90DA-4AC2D7AF5045}"/>
    <cellStyle name="Poznámka 2 5 2 13 3" xfId="4544" xr:uid="{00000000-0005-0000-0000-0000D2180000}"/>
    <cellStyle name="Poznámka 2 5 2 13 4" xfId="4742" xr:uid="{00000000-0005-0000-0000-0000D3180000}"/>
    <cellStyle name="Poznámka 2 5 2 13 4 2" xfId="5816" xr:uid="{00000000-0005-0000-0000-0000D4180000}"/>
    <cellStyle name="Poznámka 2 5 2 13 4 2 2" xfId="11637" xr:uid="{77B7E555-F53C-49A8-BFFF-7B0479B51188}"/>
    <cellStyle name="Poznámka 2 5 2 13 4 2 2 2" xfId="14129" xr:uid="{5B9593CA-C8F0-44AC-A72A-839D213CCA58}"/>
    <cellStyle name="Poznámka 2 5 2 13 4 2 3" xfId="13006" xr:uid="{87E9F966-6965-42CC-87B6-49793617E769}"/>
    <cellStyle name="Poznámka 2 5 2 13 4 2 4" xfId="10106" xr:uid="{1BAC4D4D-C728-4650-A732-8690A63F97A6}"/>
    <cellStyle name="Poznámka 2 5 2 13 4 3" xfId="6468" xr:uid="{00000000-0005-0000-0000-0000D5180000}"/>
    <cellStyle name="Poznámka 2 5 2 13 4 3 2" xfId="11884" xr:uid="{2CC377AA-98EB-42BD-853F-A3DE64F69292}"/>
    <cellStyle name="Poznámka 2 5 2 13 4 3 2 2" xfId="14376" xr:uid="{DA314194-9332-49A3-8CE7-97CC39382EEA}"/>
    <cellStyle name="Poznámka 2 5 2 13 4 3 3" xfId="13253" xr:uid="{A58CFB63-808F-4D8F-8CAB-0F61A1A17F12}"/>
    <cellStyle name="Poznámka 2 5 2 13 4 3 4" xfId="10753" xr:uid="{D32D10F2-E625-4685-9596-B80D305B2C92}"/>
    <cellStyle name="Poznámka 2 5 2 13 4 4" xfId="7120" xr:uid="{00000000-0005-0000-0000-0000D6180000}"/>
    <cellStyle name="Poznámka 2 5 2 13 4 4 2" xfId="12186" xr:uid="{FCE29C55-8DD5-4D00-8324-F71A9F0880FE}"/>
    <cellStyle name="Poznámka 2 5 2 13 4 4 2 2" xfId="14678" xr:uid="{0A6EBB9D-D51C-409B-BFFE-D43E6A6D5625}"/>
    <cellStyle name="Poznámka 2 5 2 13 4 4 3" xfId="13555" xr:uid="{BA4CBACB-9231-4DDA-956F-E64B2E86ACC9}"/>
    <cellStyle name="Poznámka 2 5 2 13 4 4 4" xfId="11063" xr:uid="{60C2D96C-1640-4268-A7B5-CFDC0C423888}"/>
    <cellStyle name="Poznámka 2 5 2 13 4 5" xfId="11315" xr:uid="{3800C305-96F7-4195-B9F1-9251015EA43A}"/>
    <cellStyle name="Poznámka 2 5 2 13 4 5 2" xfId="13807" xr:uid="{4D37B519-8DC7-475D-A3BC-DD50CD348CF2}"/>
    <cellStyle name="Poznámka 2 5 2 13 4 6" xfId="8149" xr:uid="{7ACD2547-9A57-44B3-9007-173905560E33}"/>
    <cellStyle name="Poznámka 2 5 2 13 4 6 2" xfId="12684" xr:uid="{AE39F7DF-CA05-47F9-BBFC-1C51F10541DB}"/>
    <cellStyle name="Poznámka 2 5 2 13 4 7" xfId="12444" xr:uid="{B901611E-B892-489A-A8E8-46B086EA2DEC}"/>
    <cellStyle name="Poznámka 2 5 2 13 4 8" xfId="7857" xr:uid="{3D42521A-E94A-4FDD-907F-A9807240B280}"/>
    <cellStyle name="Poznámka 2 5 2 13 5" xfId="4840" xr:uid="{00000000-0005-0000-0000-0000D7180000}"/>
    <cellStyle name="Poznámka 2 5 2 13 5 2" xfId="5908" xr:uid="{00000000-0005-0000-0000-0000D8180000}"/>
    <cellStyle name="Poznámka 2 5 2 13 5 2 2" xfId="11729" xr:uid="{6F64916E-264E-4ADE-9708-778CAE1CBFCD}"/>
    <cellStyle name="Poznámka 2 5 2 13 5 2 2 2" xfId="14221" xr:uid="{2229B505-8FF5-4A7E-8930-3F0C98DF87BB}"/>
    <cellStyle name="Poznámka 2 5 2 13 5 2 3" xfId="13098" xr:uid="{EB2DEAE6-7A08-483B-A7A8-919CB2511785}"/>
    <cellStyle name="Poznámka 2 5 2 13 5 2 4" xfId="10198" xr:uid="{96873EF9-B1B0-4955-8627-DB1D34768DB8}"/>
    <cellStyle name="Poznámka 2 5 2 13 5 3" xfId="6560" xr:uid="{00000000-0005-0000-0000-0000D9180000}"/>
    <cellStyle name="Poznámka 2 5 2 13 5 3 2" xfId="11976" xr:uid="{56754F37-EAE0-47BB-8EE0-CFF5732EE6FA}"/>
    <cellStyle name="Poznámka 2 5 2 13 5 3 2 2" xfId="14468" xr:uid="{17712A90-89BE-489D-BA60-8AB8355EA037}"/>
    <cellStyle name="Poznámka 2 5 2 13 5 3 3" xfId="13345" xr:uid="{B7EED094-F561-4077-9B68-F2B12DCDB353}"/>
    <cellStyle name="Poznámka 2 5 2 13 5 3 4" xfId="10851" xr:uid="{72B8E027-AD4D-4672-A259-EA15FBDCF671}"/>
    <cellStyle name="Poznámka 2 5 2 13 5 4" xfId="7212" xr:uid="{00000000-0005-0000-0000-0000DA180000}"/>
    <cellStyle name="Poznámka 2 5 2 13 5 4 2" xfId="13891" xr:uid="{64439E8A-61ED-4353-B101-245A07E8EB90}"/>
    <cellStyle name="Poznámka 2 5 2 13 5 4 3" xfId="11399" xr:uid="{CD1DC03E-81CB-4B2F-A8FA-AB7707C0FFEE}"/>
    <cellStyle name="Poznámka 2 5 2 13 5 5" xfId="12768" xr:uid="{F91E37D0-3788-4887-821B-745EE47FBF31}"/>
    <cellStyle name="Poznámka 2 5 2 13 5 6" xfId="8233" xr:uid="{C35C8CAB-EC5E-4D6E-A561-F3F94CB96E31}"/>
    <cellStyle name="Poznámka 2 5 2 13 6" xfId="5640" xr:uid="{00000000-0005-0000-0000-0000DB180000}"/>
    <cellStyle name="Poznámka 2 5 2 13 6 2" xfId="6297" xr:uid="{00000000-0005-0000-0000-0000DC180000}"/>
    <cellStyle name="Poznámka 2 5 2 13 6 2 2" xfId="13972" xr:uid="{668F7F93-124B-42E2-9826-2ACB140694F4}"/>
    <cellStyle name="Poznámka 2 5 2 13 6 2 3" xfId="11480" xr:uid="{35A9276F-EEC9-489C-930F-ED5E76FA78E2}"/>
    <cellStyle name="Poznámka 2 5 2 13 6 3" xfId="6949" xr:uid="{00000000-0005-0000-0000-0000DD180000}"/>
    <cellStyle name="Poznámka 2 5 2 13 6 3 2" xfId="12849" xr:uid="{9F8D46A6-619A-4A84-9651-5CDFE018BE41}"/>
    <cellStyle name="Poznámka 2 5 2 13 6 4" xfId="7601" xr:uid="{00000000-0005-0000-0000-0000DE180000}"/>
    <cellStyle name="Poznámka 2 5 2 13 6 5" xfId="8314" xr:uid="{9AE14E9D-A3D1-4B4E-8EAB-0B8BEB3804D9}"/>
    <cellStyle name="Poznámka 2 5 2 13 7" xfId="9119" xr:uid="{3DD0B3FE-673A-4153-8E6F-B0729B7BA3AD}"/>
    <cellStyle name="Poznámka 2 5 2 13 7 2" xfId="11562" xr:uid="{4B5C4724-6A77-4E83-BB5F-087BCF4C4BCA}"/>
    <cellStyle name="Poznámka 2 5 2 13 7 2 2" xfId="14054" xr:uid="{4182B028-FE61-44A9-AE49-812C5E633FD2}"/>
    <cellStyle name="Poznámka 2 5 2 13 7 3" xfId="12931" xr:uid="{A92F2663-C1EE-4CE2-A6B4-7E03707F790C}"/>
    <cellStyle name="Poznámka 2 5 2 13 8" xfId="10598" xr:uid="{0BF77300-A813-459B-A3CF-EFBC3B66C942}"/>
    <cellStyle name="Poznámka 2 5 2 13 8 2" xfId="11810" xr:uid="{B44A9572-50B8-4F84-9607-A0A11018C72C}"/>
    <cellStyle name="Poznámka 2 5 2 13 8 2 2" xfId="14302" xr:uid="{F6D6D025-865A-41C7-90AC-3483F6280952}"/>
    <cellStyle name="Poznámka 2 5 2 13 8 3" xfId="13179" xr:uid="{CC79EF8D-3887-4BE6-BCC6-08EAAB11C185}"/>
    <cellStyle name="Poznámka 2 5 2 14" xfId="2904" xr:uid="{00000000-0005-0000-0000-0000DF180000}"/>
    <cellStyle name="Poznámka 2 5 2 14 2" xfId="3922" xr:uid="{00000000-0005-0000-0000-0000E0180000}"/>
    <cellStyle name="Poznámka 2 5 2 15" xfId="3921" xr:uid="{00000000-0005-0000-0000-0000E1180000}"/>
    <cellStyle name="Poznámka 2 5 2 15 2" xfId="3920" xr:uid="{00000000-0005-0000-0000-0000E2180000}"/>
    <cellStyle name="Poznámka 2 5 2 16" xfId="3919" xr:uid="{00000000-0005-0000-0000-0000E3180000}"/>
    <cellStyle name="Poznámka 2 5 2 16 2" xfId="5064" xr:uid="{00000000-0005-0000-0000-0000E4180000}"/>
    <cellStyle name="Poznámka 2 5 2 17" xfId="4980" xr:uid="{00000000-0005-0000-0000-0000E5180000}"/>
    <cellStyle name="Poznámka 2 5 2 17 2" xfId="5928" xr:uid="{00000000-0005-0000-0000-0000E6180000}"/>
    <cellStyle name="Poznámka 2 5 2 17 3" xfId="6580" xr:uid="{00000000-0005-0000-0000-0000E7180000}"/>
    <cellStyle name="Poznámka 2 5 2 17 4" xfId="7232" xr:uid="{00000000-0005-0000-0000-0000E8180000}"/>
    <cellStyle name="Poznámka 2 5 2 18" xfId="5019" xr:uid="{00000000-0005-0000-0000-0000E9180000}"/>
    <cellStyle name="Poznámka 2 5 2 18 2" xfId="5957" xr:uid="{00000000-0005-0000-0000-0000EA180000}"/>
    <cellStyle name="Poznámka 2 5 2 18 3" xfId="6609" xr:uid="{00000000-0005-0000-0000-0000EB180000}"/>
    <cellStyle name="Poznámka 2 5 2 18 4" xfId="7261" xr:uid="{00000000-0005-0000-0000-0000EC180000}"/>
    <cellStyle name="Poznámka 2 5 2 19" xfId="5137" xr:uid="{00000000-0005-0000-0000-0000ED180000}"/>
    <cellStyle name="Poznámka 2 5 2 19 2" xfId="6021" xr:uid="{00000000-0005-0000-0000-0000EE180000}"/>
    <cellStyle name="Poznámka 2 5 2 19 3" xfId="6673" xr:uid="{00000000-0005-0000-0000-0000EF180000}"/>
    <cellStyle name="Poznámka 2 5 2 19 4" xfId="7325" xr:uid="{00000000-0005-0000-0000-0000F0180000}"/>
    <cellStyle name="Poznámka 2 5 2 2" xfId="2905" xr:uid="{00000000-0005-0000-0000-0000F1180000}"/>
    <cellStyle name="Poznámka 2 5 2 2 10" xfId="2906" xr:uid="{00000000-0005-0000-0000-0000F2180000}"/>
    <cellStyle name="Poznámka 2 5 2 2 10 2" xfId="2907" xr:uid="{00000000-0005-0000-0000-0000F3180000}"/>
    <cellStyle name="Poznámka 2 5 2 2 11" xfId="2908" xr:uid="{00000000-0005-0000-0000-0000F4180000}"/>
    <cellStyle name="Poznámka 2 5 2 2 11 2" xfId="4546" xr:uid="{00000000-0005-0000-0000-0000F5180000}"/>
    <cellStyle name="Poznámka 2 5 2 2 11 2 2" xfId="9682" xr:uid="{003E8932-5150-4CE7-BB36-74418FDFA391}"/>
    <cellStyle name="Poznámka 2 5 2 2 11 2 3" xfId="8002" xr:uid="{2F0518C5-0419-4EA9-99A2-C2F384613E56}"/>
    <cellStyle name="Poznámka 2 5 2 2 11 3" xfId="4547" xr:uid="{00000000-0005-0000-0000-0000F6180000}"/>
    <cellStyle name="Poznámka 2 5 2 2 11 4" xfId="4743" xr:uid="{00000000-0005-0000-0000-0000F7180000}"/>
    <cellStyle name="Poznámka 2 5 2 2 11 4 2" xfId="5817" xr:uid="{00000000-0005-0000-0000-0000F8180000}"/>
    <cellStyle name="Poznámka 2 5 2 2 11 4 2 2" xfId="11638" xr:uid="{6C374769-8230-49AA-9060-7752161A312E}"/>
    <cellStyle name="Poznámka 2 5 2 2 11 4 2 2 2" xfId="14130" xr:uid="{5453686D-17CB-4B0C-93EC-693EA9E02A57}"/>
    <cellStyle name="Poznámka 2 5 2 2 11 4 2 3" xfId="13007" xr:uid="{D1C0B678-6BFF-4F62-82D8-90E4EC7C5429}"/>
    <cellStyle name="Poznámka 2 5 2 2 11 4 2 4" xfId="10107" xr:uid="{23699C80-E810-485A-8FCA-E99BD3567105}"/>
    <cellStyle name="Poznámka 2 5 2 2 11 4 3" xfId="6469" xr:uid="{00000000-0005-0000-0000-0000F9180000}"/>
    <cellStyle name="Poznámka 2 5 2 2 11 4 3 2" xfId="11885" xr:uid="{FFC781C5-5FCA-4E79-A97F-D2F9A0A10D36}"/>
    <cellStyle name="Poznámka 2 5 2 2 11 4 3 2 2" xfId="14377" xr:uid="{E8967CA5-EA6C-4F34-BD41-86CBEC7AE00D}"/>
    <cellStyle name="Poznámka 2 5 2 2 11 4 3 3" xfId="13254" xr:uid="{FFE96B11-8D4D-4F64-9F35-46BDA74EA304}"/>
    <cellStyle name="Poznámka 2 5 2 2 11 4 3 4" xfId="10754" xr:uid="{462973BE-0B07-401C-BC6A-EB1FEE00A516}"/>
    <cellStyle name="Poznámka 2 5 2 2 11 4 4" xfId="7121" xr:uid="{00000000-0005-0000-0000-0000FA180000}"/>
    <cellStyle name="Poznámka 2 5 2 2 11 4 4 2" xfId="13973" xr:uid="{E9B59784-7E38-42A1-B3A0-F2737FC6DF05}"/>
    <cellStyle name="Poznámka 2 5 2 2 11 4 4 3" xfId="11481" xr:uid="{731A6929-5EC6-4280-B891-094DD726C103}"/>
    <cellStyle name="Poznámka 2 5 2 2 11 4 5" xfId="12850" xr:uid="{98336924-E72F-4EA2-988A-5B81AD663B3E}"/>
    <cellStyle name="Poznámka 2 5 2 2 11 4 6" xfId="8315" xr:uid="{EB7B23FC-4C5E-4BDD-8D26-1D3487FC6DF6}"/>
    <cellStyle name="Poznámka 2 5 2 2 11 5" xfId="4841" xr:uid="{00000000-0005-0000-0000-0000FB180000}"/>
    <cellStyle name="Poznámka 2 5 2 2 11 5 2" xfId="5909" xr:uid="{00000000-0005-0000-0000-0000FC180000}"/>
    <cellStyle name="Poznámka 2 5 2 2 11 5 2 2" xfId="11977" xr:uid="{EC61D6D8-3753-4275-A4CF-69A83CF190FD}"/>
    <cellStyle name="Poznámka 2 5 2 2 11 5 2 2 2" xfId="14469" xr:uid="{B0BEB7A9-081D-45EE-931C-06025FC5CA20}"/>
    <cellStyle name="Poznámka 2 5 2 2 11 5 2 3" xfId="13346" xr:uid="{01F571A4-1EE5-4D8E-86E0-95A67803D527}"/>
    <cellStyle name="Poznámka 2 5 2 2 11 5 2 4" xfId="10852" xr:uid="{F65A77B4-69F4-42C8-8D25-BE7FE0213889}"/>
    <cellStyle name="Poznámka 2 5 2 2 11 5 3" xfId="6561" xr:uid="{00000000-0005-0000-0000-0000FD180000}"/>
    <cellStyle name="Poznámka 2 5 2 2 11 5 3 2" xfId="14222" xr:uid="{2376DAEC-4651-4590-B08B-ECA0EEA18DA1}"/>
    <cellStyle name="Poznámka 2 5 2 2 11 5 3 3" xfId="11730" xr:uid="{30EEAAFC-07DE-4655-9E63-F2985483CAA5}"/>
    <cellStyle name="Poznámka 2 5 2 2 11 5 4" xfId="7213" xr:uid="{00000000-0005-0000-0000-0000FE180000}"/>
    <cellStyle name="Poznámka 2 5 2 2 11 5 4 2" xfId="13099" xr:uid="{7E83B067-7046-4454-B40D-A89E998F05CE}"/>
    <cellStyle name="Poznámka 2 5 2 2 11 5 5" xfId="10199" xr:uid="{956F8691-0725-4820-9F6B-FB750205DDC5}"/>
    <cellStyle name="Poznámka 2 5 2 2 11 6" xfId="5641" xr:uid="{00000000-0005-0000-0000-0000FF180000}"/>
    <cellStyle name="Poznámka 2 5 2 2 11 6 2" xfId="6298" xr:uid="{00000000-0005-0000-0000-000000190000}"/>
    <cellStyle name="Poznámka 2 5 2 2 11 6 3" xfId="6950" xr:uid="{00000000-0005-0000-0000-000001190000}"/>
    <cellStyle name="Poznámka 2 5 2 2 11 6 4" xfId="7602" xr:uid="{00000000-0005-0000-0000-000002190000}"/>
    <cellStyle name="Poznámka 2 5 2 2 12" xfId="2909" xr:uid="{00000000-0005-0000-0000-000003190000}"/>
    <cellStyle name="Poznámka 2 5 2 2 12 2" xfId="5020" xr:uid="{00000000-0005-0000-0000-000004190000}"/>
    <cellStyle name="Poznámka 2 5 2 2 12 2 2" xfId="5958" xr:uid="{00000000-0005-0000-0000-000005190000}"/>
    <cellStyle name="Poznámka 2 5 2 2 12 2 2 2" xfId="14598" xr:uid="{4832AAD4-786C-42B7-9256-3ECDF421BDA6}"/>
    <cellStyle name="Poznámka 2 5 2 2 12 2 2 3" xfId="12106" xr:uid="{BA40ECDE-87D0-4A3C-9AEE-933B7697C926}"/>
    <cellStyle name="Poznámka 2 5 2 2 12 2 3" xfId="6610" xr:uid="{00000000-0005-0000-0000-000006190000}"/>
    <cellStyle name="Poznámka 2 5 2 2 12 2 3 2" xfId="13475" xr:uid="{2A7BBEFD-C0B6-4C3F-B7AE-FCE205A506A0}"/>
    <cellStyle name="Poznámka 2 5 2 2 12 2 4" xfId="7262" xr:uid="{00000000-0005-0000-0000-000007190000}"/>
    <cellStyle name="Poznámka 2 5 2 2 12 2 5" xfId="10983" xr:uid="{EB981CBD-06FE-48AD-A98F-6DAE9EA7648E}"/>
    <cellStyle name="Poznámka 2 5 2 2 12 3" xfId="5730" xr:uid="{00000000-0005-0000-0000-000008190000}"/>
    <cellStyle name="Poznámka 2 5 2 2 12 3 2" xfId="13727" xr:uid="{4D580D90-F003-4149-804D-D6E73327B6F8}"/>
    <cellStyle name="Poznámka 2 5 2 2 12 3 3" xfId="11235" xr:uid="{F0A924CA-9499-4E9E-AA4F-DC8D1BA6EFF5}"/>
    <cellStyle name="Poznámka 2 5 2 2 12 4" xfId="8069" xr:uid="{DA5EF827-394A-4499-A425-E2A77D60A2F3}"/>
    <cellStyle name="Poznámka 2 5 2 2 12 4 2" xfId="12604" xr:uid="{516C23E2-EBE1-4460-855E-E5165458ECEC}"/>
    <cellStyle name="Poznámka 2 5 2 2 12 5" xfId="12364" xr:uid="{DDC31304-AF24-47DD-8747-86079AC84B30}"/>
    <cellStyle name="Poznámka 2 5 2 2 12 6" xfId="7777" xr:uid="{0319C962-227E-46FD-93C4-3A60F6860301}"/>
    <cellStyle name="Poznámka 2 5 2 2 13" xfId="5138" xr:uid="{00000000-0005-0000-0000-000009190000}"/>
    <cellStyle name="Poznámka 2 5 2 2 13 2" xfId="6022" xr:uid="{00000000-0005-0000-0000-00000A190000}"/>
    <cellStyle name="Poznámka 2 5 2 2 13 3" xfId="6674" xr:uid="{00000000-0005-0000-0000-00000B190000}"/>
    <cellStyle name="Poznámka 2 5 2 2 13 4" xfId="7326" xr:uid="{00000000-0005-0000-0000-00000C190000}"/>
    <cellStyle name="Poznámka 2 5 2 2 14" xfId="5215" xr:uid="{00000000-0005-0000-0000-00000D190000}"/>
    <cellStyle name="Poznámka 2 5 2 2 14 2" xfId="6082" xr:uid="{00000000-0005-0000-0000-00000E190000}"/>
    <cellStyle name="Poznámka 2 5 2 2 14 3" xfId="6734" xr:uid="{00000000-0005-0000-0000-00000F190000}"/>
    <cellStyle name="Poznámka 2 5 2 2 14 4" xfId="7386" xr:uid="{00000000-0005-0000-0000-000010190000}"/>
    <cellStyle name="Poznámka 2 5 2 2 15" xfId="5308" xr:uid="{00000000-0005-0000-0000-000011190000}"/>
    <cellStyle name="Poznámka 2 5 2 2 15 2" xfId="6142" xr:uid="{00000000-0005-0000-0000-000012190000}"/>
    <cellStyle name="Poznámka 2 5 2 2 15 3" xfId="6794" xr:uid="{00000000-0005-0000-0000-000013190000}"/>
    <cellStyle name="Poznámka 2 5 2 2 15 4" xfId="7446" xr:uid="{00000000-0005-0000-0000-000014190000}"/>
    <cellStyle name="Poznámka 2 5 2 2 16" xfId="5534" xr:uid="{00000000-0005-0000-0000-000015190000}"/>
    <cellStyle name="Poznámka 2 5 2 2 16 2" xfId="6208" xr:uid="{00000000-0005-0000-0000-000016190000}"/>
    <cellStyle name="Poznámka 2 5 2 2 16 3" xfId="6860" xr:uid="{00000000-0005-0000-0000-000017190000}"/>
    <cellStyle name="Poznámka 2 5 2 2 16 4" xfId="7512" xr:uid="{00000000-0005-0000-0000-000018190000}"/>
    <cellStyle name="Poznámka 2 5 2 2 2" xfId="2910" xr:uid="{00000000-0005-0000-0000-000019190000}"/>
    <cellStyle name="Poznámka 2 5 2 2 3" xfId="2911" xr:uid="{00000000-0005-0000-0000-00001A190000}"/>
    <cellStyle name="Poznámka 2 5 2 2 4" xfId="2912" xr:uid="{00000000-0005-0000-0000-00001B190000}"/>
    <cellStyle name="Poznámka 2 5 2 2 4 2" xfId="2913" xr:uid="{00000000-0005-0000-0000-00001C190000}"/>
    <cellStyle name="Poznámka 2 5 2 2 5" xfId="2914" xr:uid="{00000000-0005-0000-0000-00001D190000}"/>
    <cellStyle name="Poznámka 2 5 2 2 6" xfId="2915" xr:uid="{00000000-0005-0000-0000-00001E190000}"/>
    <cellStyle name="Poznámka 2 5 2 2 6 2" xfId="2916" xr:uid="{00000000-0005-0000-0000-00001F190000}"/>
    <cellStyle name="Poznámka 2 5 2 2 7" xfId="2917" xr:uid="{00000000-0005-0000-0000-000020190000}"/>
    <cellStyle name="Poznámka 2 5 2 2 7 2" xfId="2918" xr:uid="{00000000-0005-0000-0000-000021190000}"/>
    <cellStyle name="Poznámka 2 5 2 2 8" xfId="2919" xr:uid="{00000000-0005-0000-0000-000022190000}"/>
    <cellStyle name="Poznámka 2 5 2 2 8 2" xfId="2920" xr:uid="{00000000-0005-0000-0000-000023190000}"/>
    <cellStyle name="Poznámka 2 5 2 2 9" xfId="2921" xr:uid="{00000000-0005-0000-0000-000024190000}"/>
    <cellStyle name="Poznámka 2 5 2 2 9 2" xfId="2922" xr:uid="{00000000-0005-0000-0000-000025190000}"/>
    <cellStyle name="Poznámka 2 5 2 20" xfId="5214" xr:uid="{00000000-0005-0000-0000-000026190000}"/>
    <cellStyle name="Poznámka 2 5 2 20 2" xfId="6081" xr:uid="{00000000-0005-0000-0000-000027190000}"/>
    <cellStyle name="Poznámka 2 5 2 20 3" xfId="6733" xr:uid="{00000000-0005-0000-0000-000028190000}"/>
    <cellStyle name="Poznámka 2 5 2 20 4" xfId="7385" xr:uid="{00000000-0005-0000-0000-000029190000}"/>
    <cellStyle name="Poznámka 2 5 2 21" xfId="5307" xr:uid="{00000000-0005-0000-0000-00002A190000}"/>
    <cellStyle name="Poznámka 2 5 2 21 2" xfId="6141" xr:uid="{00000000-0005-0000-0000-00002B190000}"/>
    <cellStyle name="Poznámka 2 5 2 21 3" xfId="6793" xr:uid="{00000000-0005-0000-0000-00002C190000}"/>
    <cellStyle name="Poznámka 2 5 2 21 4" xfId="7445" xr:uid="{00000000-0005-0000-0000-00002D190000}"/>
    <cellStyle name="Poznámka 2 5 2 22" xfId="5533" xr:uid="{00000000-0005-0000-0000-00002E190000}"/>
    <cellStyle name="Poznámka 2 5 2 22 2" xfId="6207" xr:uid="{00000000-0005-0000-0000-00002F190000}"/>
    <cellStyle name="Poznámka 2 5 2 22 3" xfId="6859" xr:uid="{00000000-0005-0000-0000-000030190000}"/>
    <cellStyle name="Poznámka 2 5 2 22 4" xfId="7511" xr:uid="{00000000-0005-0000-0000-000031190000}"/>
    <cellStyle name="Poznámka 2 5 2 3" xfId="2923" xr:uid="{00000000-0005-0000-0000-000032190000}"/>
    <cellStyle name="Poznámka 2 5 2 4" xfId="2924" xr:uid="{00000000-0005-0000-0000-000033190000}"/>
    <cellStyle name="Poznámka 2 5 2 5" xfId="2925" xr:uid="{00000000-0005-0000-0000-000034190000}"/>
    <cellStyle name="Poznámka 2 5 2 6" xfId="2926" xr:uid="{00000000-0005-0000-0000-000035190000}"/>
    <cellStyle name="Poznámka 2 5 2 6 2" xfId="2927" xr:uid="{00000000-0005-0000-0000-000036190000}"/>
    <cellStyle name="Poznámka 2 5 2 7" xfId="2928" xr:uid="{00000000-0005-0000-0000-000037190000}"/>
    <cellStyle name="Poznámka 2 5 2 8" xfId="2929" xr:uid="{00000000-0005-0000-0000-000038190000}"/>
    <cellStyle name="Poznámka 2 5 2 8 2" xfId="2930" xr:uid="{00000000-0005-0000-0000-000039190000}"/>
    <cellStyle name="Poznámka 2 5 2 9" xfId="2931" xr:uid="{00000000-0005-0000-0000-00003A190000}"/>
    <cellStyle name="Poznámka 2 5 2 9 2" xfId="2932" xr:uid="{00000000-0005-0000-0000-00003B190000}"/>
    <cellStyle name="Poznámka 2 5 3" xfId="2933" xr:uid="{00000000-0005-0000-0000-00003C190000}"/>
    <cellStyle name="Poznámka 2 5 4" xfId="2934" xr:uid="{00000000-0005-0000-0000-00003D190000}"/>
    <cellStyle name="Poznámka 2 6" xfId="2935" xr:uid="{00000000-0005-0000-0000-00003E190000}"/>
    <cellStyle name="Poznámka 2 6 2" xfId="2936" xr:uid="{00000000-0005-0000-0000-00003F190000}"/>
    <cellStyle name="Poznámka 2 7" xfId="2937" xr:uid="{00000000-0005-0000-0000-000040190000}"/>
    <cellStyle name="Poznámka 2 7 10" xfId="2938" xr:uid="{00000000-0005-0000-0000-000041190000}"/>
    <cellStyle name="Poznámka 2 7 10 2" xfId="2939" xr:uid="{00000000-0005-0000-0000-000042190000}"/>
    <cellStyle name="Poznámka 2 7 11" xfId="2940" xr:uid="{00000000-0005-0000-0000-000043190000}"/>
    <cellStyle name="Poznámka 2 7 11 2" xfId="4549" xr:uid="{00000000-0005-0000-0000-000044190000}"/>
    <cellStyle name="Poznámka 2 7 11 2 2" xfId="9683" xr:uid="{A605E7B2-99A5-48DA-822E-A874DEA0BA94}"/>
    <cellStyle name="Poznámka 2 7 11 2 3" xfId="8003" xr:uid="{CDD3A2B8-A484-48F3-BC99-64138FAFD7FA}"/>
    <cellStyle name="Poznámka 2 7 11 3" xfId="4550" xr:uid="{00000000-0005-0000-0000-000045190000}"/>
    <cellStyle name="Poznámka 2 7 11 4" xfId="4744" xr:uid="{00000000-0005-0000-0000-000046190000}"/>
    <cellStyle name="Poznámka 2 7 11 4 2" xfId="5818" xr:uid="{00000000-0005-0000-0000-000047190000}"/>
    <cellStyle name="Poznámka 2 7 11 4 2 2" xfId="11639" xr:uid="{E87C04EB-E490-4436-AD94-726273CC8E5B}"/>
    <cellStyle name="Poznámka 2 7 11 4 2 2 2" xfId="14131" xr:uid="{72D3D099-CAE6-429F-9017-5B63699817A6}"/>
    <cellStyle name="Poznámka 2 7 11 4 2 3" xfId="13008" xr:uid="{4645C4C8-A928-4C44-B7E8-46EFC4FF6C29}"/>
    <cellStyle name="Poznámka 2 7 11 4 2 4" xfId="10108" xr:uid="{7B1331EA-1DBB-46A4-A0A3-2E8BE7D10053}"/>
    <cellStyle name="Poznámka 2 7 11 4 3" xfId="6470" xr:uid="{00000000-0005-0000-0000-000048190000}"/>
    <cellStyle name="Poznámka 2 7 11 4 3 2" xfId="11886" xr:uid="{7E9B9B69-DF93-4293-A1FC-79FF2862EDEC}"/>
    <cellStyle name="Poznámka 2 7 11 4 3 2 2" xfId="14378" xr:uid="{400F6227-9CBE-4E9B-837E-DE256C571A66}"/>
    <cellStyle name="Poznámka 2 7 11 4 3 3" xfId="13255" xr:uid="{3BF8DCE8-5F7A-4EAD-86E8-2BE777AA8A0A}"/>
    <cellStyle name="Poznámka 2 7 11 4 3 4" xfId="10755" xr:uid="{5B4B6486-BC3C-473E-863A-854F69719EF2}"/>
    <cellStyle name="Poznámka 2 7 11 4 4" xfId="7122" xr:uid="{00000000-0005-0000-0000-000049190000}"/>
    <cellStyle name="Poznámka 2 7 11 4 4 2" xfId="13974" xr:uid="{E7176734-74DA-417B-A2F1-0BF3730BA81E}"/>
    <cellStyle name="Poznámka 2 7 11 4 4 3" xfId="11482" xr:uid="{85A5E314-0813-46E0-9404-54DC9F88E4F7}"/>
    <cellStyle name="Poznámka 2 7 11 4 5" xfId="12851" xr:uid="{DF5D6F15-CD0B-4E19-90B8-FF7845D63B73}"/>
    <cellStyle name="Poznámka 2 7 11 4 6" xfId="8316" xr:uid="{D21A005A-D3BF-4BD7-A6AA-584CCB5E362E}"/>
    <cellStyle name="Poznámka 2 7 11 5" xfId="4842" xr:uid="{00000000-0005-0000-0000-00004A190000}"/>
    <cellStyle name="Poznámka 2 7 11 5 2" xfId="5910" xr:uid="{00000000-0005-0000-0000-00004B190000}"/>
    <cellStyle name="Poznámka 2 7 11 5 2 2" xfId="11978" xr:uid="{932E5A84-518C-44EA-B34A-907FA63BF1E3}"/>
    <cellStyle name="Poznámka 2 7 11 5 2 2 2" xfId="14470" xr:uid="{B39ABFC8-8BDC-461C-A6F3-BA32FF7B95D7}"/>
    <cellStyle name="Poznámka 2 7 11 5 2 3" xfId="13347" xr:uid="{5BC25FDD-8EA4-4736-8387-F896B3356CE7}"/>
    <cellStyle name="Poznámka 2 7 11 5 2 4" xfId="10853" xr:uid="{FE90D1AF-E157-44F0-B0D5-A94B9BF0B1AC}"/>
    <cellStyle name="Poznámka 2 7 11 5 3" xfId="6562" xr:uid="{00000000-0005-0000-0000-00004C190000}"/>
    <cellStyle name="Poznámka 2 7 11 5 3 2" xfId="14223" xr:uid="{74A0A207-2E6F-4DFB-970D-6E7EEB4BDA5B}"/>
    <cellStyle name="Poznámka 2 7 11 5 3 3" xfId="11731" xr:uid="{27302A64-1B87-48F0-BEBF-D344453B8429}"/>
    <cellStyle name="Poznámka 2 7 11 5 4" xfId="7214" xr:uid="{00000000-0005-0000-0000-00004D190000}"/>
    <cellStyle name="Poznámka 2 7 11 5 4 2" xfId="13100" xr:uid="{53B1150C-3FCF-4D6A-88A2-241C6D8A08E4}"/>
    <cellStyle name="Poznámka 2 7 11 5 5" xfId="10200" xr:uid="{657C1F76-7340-422F-9CE9-EE2B27BBBEBF}"/>
    <cellStyle name="Poznámka 2 7 11 6" xfId="5642" xr:uid="{00000000-0005-0000-0000-00004E190000}"/>
    <cellStyle name="Poznámka 2 7 11 6 2" xfId="6299" xr:uid="{00000000-0005-0000-0000-00004F190000}"/>
    <cellStyle name="Poznámka 2 7 11 6 3" xfId="6951" xr:uid="{00000000-0005-0000-0000-000050190000}"/>
    <cellStyle name="Poznámka 2 7 11 6 4" xfId="7603" xr:uid="{00000000-0005-0000-0000-000051190000}"/>
    <cellStyle name="Poznámka 2 7 12" xfId="2941" xr:uid="{00000000-0005-0000-0000-000052190000}"/>
    <cellStyle name="Poznámka 2 7 12 2" xfId="5021" xr:uid="{00000000-0005-0000-0000-000053190000}"/>
    <cellStyle name="Poznámka 2 7 12 2 2" xfId="5959" xr:uid="{00000000-0005-0000-0000-000054190000}"/>
    <cellStyle name="Poznámka 2 7 12 2 2 2" xfId="14599" xr:uid="{E1DAB8F3-1E1D-4CE8-8A68-E4140D82FC47}"/>
    <cellStyle name="Poznámka 2 7 12 2 2 3" xfId="12107" xr:uid="{2B6235C6-A55F-4093-A65D-E28E47049AA5}"/>
    <cellStyle name="Poznámka 2 7 12 2 3" xfId="6611" xr:uid="{00000000-0005-0000-0000-000055190000}"/>
    <cellStyle name="Poznámka 2 7 12 2 3 2" xfId="13476" xr:uid="{236D87DA-1E25-421F-AD38-1EE18E5C6217}"/>
    <cellStyle name="Poznámka 2 7 12 2 4" xfId="7263" xr:uid="{00000000-0005-0000-0000-000056190000}"/>
    <cellStyle name="Poznámka 2 7 12 2 5" xfId="10984" xr:uid="{B34479D5-DA74-4721-8919-4F37BD18EDD6}"/>
    <cellStyle name="Poznámka 2 7 12 3" xfId="5731" xr:uid="{00000000-0005-0000-0000-000057190000}"/>
    <cellStyle name="Poznámka 2 7 12 3 2" xfId="13728" xr:uid="{0A727EAD-7253-485A-9778-30E9FEE89315}"/>
    <cellStyle name="Poznámka 2 7 12 3 3" xfId="11236" xr:uid="{E6CF393C-0B8F-4871-86D2-2E60192DF38D}"/>
    <cellStyle name="Poznámka 2 7 12 4" xfId="8070" xr:uid="{DF4B5685-9409-485E-8913-271D60705476}"/>
    <cellStyle name="Poznámka 2 7 12 4 2" xfId="12605" xr:uid="{DEB76745-CBA4-4A8C-9847-E3C571EB4D67}"/>
    <cellStyle name="Poznámka 2 7 12 5" xfId="12365" xr:uid="{B5D7BA77-45BD-490F-998C-AF6650EA9EA0}"/>
    <cellStyle name="Poznámka 2 7 12 6" xfId="7778" xr:uid="{6E367585-C82E-4B84-9E6E-C2ECD13A5E2D}"/>
    <cellStyle name="Poznámka 2 7 13" xfId="5139" xr:uid="{00000000-0005-0000-0000-000058190000}"/>
    <cellStyle name="Poznámka 2 7 13 2" xfId="6023" xr:uid="{00000000-0005-0000-0000-000059190000}"/>
    <cellStyle name="Poznámka 2 7 13 3" xfId="6675" xr:uid="{00000000-0005-0000-0000-00005A190000}"/>
    <cellStyle name="Poznámka 2 7 13 4" xfId="7327" xr:uid="{00000000-0005-0000-0000-00005B190000}"/>
    <cellStyle name="Poznámka 2 7 14" xfId="5216" xr:uid="{00000000-0005-0000-0000-00005C190000}"/>
    <cellStyle name="Poznámka 2 7 14 2" xfId="6083" xr:uid="{00000000-0005-0000-0000-00005D190000}"/>
    <cellStyle name="Poznámka 2 7 14 3" xfId="6735" xr:uid="{00000000-0005-0000-0000-00005E190000}"/>
    <cellStyle name="Poznámka 2 7 14 4" xfId="7387" xr:uid="{00000000-0005-0000-0000-00005F190000}"/>
    <cellStyle name="Poznámka 2 7 15" xfId="5309" xr:uid="{00000000-0005-0000-0000-000060190000}"/>
    <cellStyle name="Poznámka 2 7 15 2" xfId="6143" xr:uid="{00000000-0005-0000-0000-000061190000}"/>
    <cellStyle name="Poznámka 2 7 15 3" xfId="6795" xr:uid="{00000000-0005-0000-0000-000062190000}"/>
    <cellStyle name="Poznámka 2 7 15 4" xfId="7447" xr:uid="{00000000-0005-0000-0000-000063190000}"/>
    <cellStyle name="Poznámka 2 7 16" xfId="5535" xr:uid="{00000000-0005-0000-0000-000064190000}"/>
    <cellStyle name="Poznámka 2 7 16 2" xfId="6209" xr:uid="{00000000-0005-0000-0000-000065190000}"/>
    <cellStyle name="Poznámka 2 7 16 3" xfId="6861" xr:uid="{00000000-0005-0000-0000-000066190000}"/>
    <cellStyle name="Poznámka 2 7 16 4" xfId="7513" xr:uid="{00000000-0005-0000-0000-000067190000}"/>
    <cellStyle name="Poznámka 2 7 2" xfId="2942" xr:uid="{00000000-0005-0000-0000-000068190000}"/>
    <cellStyle name="Poznámka 2 7 3" xfId="2943" xr:uid="{00000000-0005-0000-0000-000069190000}"/>
    <cellStyle name="Poznámka 2 7 4" xfId="2944" xr:uid="{00000000-0005-0000-0000-00006A190000}"/>
    <cellStyle name="Poznámka 2 7 4 2" xfId="2945" xr:uid="{00000000-0005-0000-0000-00006B190000}"/>
    <cellStyle name="Poznámka 2 7 5" xfId="2946" xr:uid="{00000000-0005-0000-0000-00006C190000}"/>
    <cellStyle name="Poznámka 2 7 6" xfId="2947" xr:uid="{00000000-0005-0000-0000-00006D190000}"/>
    <cellStyle name="Poznámka 2 7 6 2" xfId="2948" xr:uid="{00000000-0005-0000-0000-00006E190000}"/>
    <cellStyle name="Poznámka 2 7 7" xfId="2949" xr:uid="{00000000-0005-0000-0000-00006F190000}"/>
    <cellStyle name="Poznámka 2 7 7 2" xfId="2950" xr:uid="{00000000-0005-0000-0000-000070190000}"/>
    <cellStyle name="Poznámka 2 7 8" xfId="2951" xr:uid="{00000000-0005-0000-0000-000071190000}"/>
    <cellStyle name="Poznámka 2 7 8 2" xfId="2952" xr:uid="{00000000-0005-0000-0000-000072190000}"/>
    <cellStyle name="Poznámka 2 7 9" xfId="2953" xr:uid="{00000000-0005-0000-0000-000073190000}"/>
    <cellStyle name="Poznámka 2 7 9 2" xfId="2954" xr:uid="{00000000-0005-0000-0000-000074190000}"/>
    <cellStyle name="Poznámka 2 8" xfId="2955" xr:uid="{00000000-0005-0000-0000-000075190000}"/>
    <cellStyle name="Poznámka 2 9" xfId="2956" xr:uid="{00000000-0005-0000-0000-000076190000}"/>
    <cellStyle name="Poznámka 2 9 2" xfId="2957" xr:uid="{00000000-0005-0000-0000-000077190000}"/>
    <cellStyle name="Poznámka 3" xfId="2958" xr:uid="{00000000-0005-0000-0000-000078190000}"/>
    <cellStyle name="Poznámka 3 2" xfId="2959" xr:uid="{00000000-0005-0000-0000-000079190000}"/>
    <cellStyle name="Poznámka 3 2 2" xfId="2960" xr:uid="{00000000-0005-0000-0000-00007A190000}"/>
    <cellStyle name="Poznámka 3 2 3" xfId="5537" xr:uid="{00000000-0005-0000-0000-00007B190000}"/>
    <cellStyle name="Poznámka 3 3" xfId="2961" xr:uid="{00000000-0005-0000-0000-00007C190000}"/>
    <cellStyle name="Poznámka 3 4" xfId="2962" xr:uid="{00000000-0005-0000-0000-00007D190000}"/>
    <cellStyle name="Poznámka 3 5" xfId="5536" xr:uid="{00000000-0005-0000-0000-00007E190000}"/>
    <cellStyle name="Poznámka 4" xfId="2963" xr:uid="{00000000-0005-0000-0000-00007F190000}"/>
    <cellStyle name="Poznámka 4 2" xfId="2964" xr:uid="{00000000-0005-0000-0000-000080190000}"/>
    <cellStyle name="Poznámka 4 3" xfId="2965" xr:uid="{00000000-0005-0000-0000-000081190000}"/>
    <cellStyle name="Poznámka 5" xfId="2966" xr:uid="{00000000-0005-0000-0000-000082190000}"/>
    <cellStyle name="Poznámka 6" xfId="5551" xr:uid="{00000000-0005-0000-0000-000083190000}"/>
    <cellStyle name="Poznámka 6 2" xfId="6212" xr:uid="{00000000-0005-0000-0000-000084190000}"/>
    <cellStyle name="Poznámka 6 3" xfId="6864" xr:uid="{00000000-0005-0000-0000-000085190000}"/>
    <cellStyle name="Poznámka 6 4" xfId="7516" xr:uid="{00000000-0005-0000-0000-000086190000}"/>
    <cellStyle name="PrePop Currency (0)" xfId="2967" xr:uid="{00000000-0005-0000-0000-000087190000}"/>
    <cellStyle name="PrePop Currency (2)" xfId="2968" xr:uid="{00000000-0005-0000-0000-000088190000}"/>
    <cellStyle name="PrePop Units (0)" xfId="2969" xr:uid="{00000000-0005-0000-0000-000089190000}"/>
    <cellStyle name="PrePop Units (1)" xfId="2970" xr:uid="{00000000-0005-0000-0000-00008A190000}"/>
    <cellStyle name="PrePop Units (2)" xfId="2971" xr:uid="{00000000-0005-0000-0000-00008B190000}"/>
    <cellStyle name="pricing" xfId="2972" xr:uid="{00000000-0005-0000-0000-00008C190000}"/>
    <cellStyle name="pricing 2" xfId="2973" xr:uid="{00000000-0005-0000-0000-00008D190000}"/>
    <cellStyle name="pricing 2 2" xfId="2974" xr:uid="{00000000-0005-0000-0000-00008E190000}"/>
    <cellStyle name="pricing 2 2 2" xfId="9684" xr:uid="{C9260DD0-1FE8-475C-A464-788FB8B72409}"/>
    <cellStyle name="pricing 2 3" xfId="9125" xr:uid="{77FAF4C4-40D1-42E2-9E28-A391501760B7}"/>
    <cellStyle name="pricing 3" xfId="2975" xr:uid="{00000000-0005-0000-0000-00008F190000}"/>
    <cellStyle name="pricing 3 2" xfId="9685" xr:uid="{A80A505E-6CBE-4E66-B33F-A18471C80C20}"/>
    <cellStyle name="pricing 4" xfId="9124" xr:uid="{AA78F46B-6FE0-4101-AA18-7D5D00032414}"/>
    <cellStyle name="procent 2" xfId="2976" xr:uid="{00000000-0005-0000-0000-000090190000}"/>
    <cellStyle name="procent 3" xfId="2977" xr:uid="{00000000-0005-0000-0000-000091190000}"/>
    <cellStyle name="procent 4" xfId="2978" xr:uid="{00000000-0005-0000-0000-000092190000}"/>
    <cellStyle name="procent 5" xfId="2979" xr:uid="{00000000-0005-0000-0000-000093190000}"/>
    <cellStyle name="procent 5 2" xfId="2980" xr:uid="{00000000-0005-0000-0000-000094190000}"/>
    <cellStyle name="procent 5 2 2" xfId="2981" xr:uid="{00000000-0005-0000-0000-000095190000}"/>
    <cellStyle name="procent 5 3" xfId="2982" xr:uid="{00000000-0005-0000-0000-000096190000}"/>
    <cellStyle name="procent 5 3 2" xfId="2983" xr:uid="{00000000-0005-0000-0000-000097190000}"/>
    <cellStyle name="procent 5 3 3" xfId="2984" xr:uid="{00000000-0005-0000-0000-000098190000}"/>
    <cellStyle name="procent 5 4" xfId="2985" xr:uid="{00000000-0005-0000-0000-000099190000}"/>
    <cellStyle name="procent 5 4 2" xfId="2986" xr:uid="{00000000-0005-0000-0000-00009A190000}"/>
    <cellStyle name="procent 5 5" xfId="2987" xr:uid="{00000000-0005-0000-0000-00009B190000}"/>
    <cellStyle name="procent 5 5 2" xfId="2988" xr:uid="{00000000-0005-0000-0000-00009C190000}"/>
    <cellStyle name="procent 5 6" xfId="2989" xr:uid="{00000000-0005-0000-0000-00009D190000}"/>
    <cellStyle name="procent 5 6 2" xfId="2990" xr:uid="{00000000-0005-0000-0000-00009E190000}"/>
    <cellStyle name="procent 5 7" xfId="2991" xr:uid="{00000000-0005-0000-0000-00009F190000}"/>
    <cellStyle name="procent 5 7 2" xfId="2992" xr:uid="{00000000-0005-0000-0000-0000A0190000}"/>
    <cellStyle name="procent 5 8" xfId="2993" xr:uid="{00000000-0005-0000-0000-0000A1190000}"/>
    <cellStyle name="procent 5 8 2" xfId="4981" xr:uid="{00000000-0005-0000-0000-0000A2190000}"/>
    <cellStyle name="procent 5 8 3" xfId="5732" xr:uid="{00000000-0005-0000-0000-0000A3190000}"/>
    <cellStyle name="Propojená buňka" xfId="2994" builtinId="24" customBuiltin="1"/>
    <cellStyle name="Propojená buňka 2" xfId="2995" xr:uid="{00000000-0005-0000-0000-0000A5190000}"/>
    <cellStyle name="Propojená buňka 2 2" xfId="2996" xr:uid="{00000000-0005-0000-0000-0000A6190000}"/>
    <cellStyle name="Propojená buňka 2 3" xfId="2997" xr:uid="{00000000-0005-0000-0000-0000A7190000}"/>
    <cellStyle name="Propojená buňka 3" xfId="2998" xr:uid="{00000000-0005-0000-0000-0000A8190000}"/>
    <cellStyle name="Průměr" xfId="2999" xr:uid="{00000000-0005-0000-0000-0000A9190000}"/>
    <cellStyle name="PSChar" xfId="3000" xr:uid="{00000000-0005-0000-0000-0000AA190000}"/>
    <cellStyle name="PSChar 2" xfId="3001" xr:uid="{00000000-0005-0000-0000-0000AB190000}"/>
    <cellStyle name="PSChar 2 2" xfId="9128" xr:uid="{0F6DB69A-5383-4D82-BC60-8705CCDF44D9}"/>
    <cellStyle name="PSChar 3" xfId="9127" xr:uid="{B7C575E7-2F33-410B-A190-C52D9AB8F417}"/>
    <cellStyle name="RevList" xfId="3002" xr:uid="{00000000-0005-0000-0000-0000AC190000}"/>
    <cellStyle name="SAPBEXaggData" xfId="3003" xr:uid="{00000000-0005-0000-0000-0000AD190000}"/>
    <cellStyle name="SAPBEXaggDataEmph" xfId="3004" xr:uid="{00000000-0005-0000-0000-0000AE190000}"/>
    <cellStyle name="SAPBEXaggItem" xfId="3005" xr:uid="{00000000-0005-0000-0000-0000AF190000}"/>
    <cellStyle name="SAPBEXaggItemX" xfId="3006" xr:uid="{00000000-0005-0000-0000-0000B0190000}"/>
    <cellStyle name="SAPBEXexcBad7" xfId="3007" xr:uid="{00000000-0005-0000-0000-0000B1190000}"/>
    <cellStyle name="SAPBEXexcBad8" xfId="3008" xr:uid="{00000000-0005-0000-0000-0000B2190000}"/>
    <cellStyle name="SAPBEXexcBad9" xfId="3009" xr:uid="{00000000-0005-0000-0000-0000B3190000}"/>
    <cellStyle name="SAPBEXexcCritical4" xfId="3010" xr:uid="{00000000-0005-0000-0000-0000B4190000}"/>
    <cellStyle name="SAPBEXexcCritical5" xfId="3011" xr:uid="{00000000-0005-0000-0000-0000B5190000}"/>
    <cellStyle name="SAPBEXexcCritical6" xfId="3012" xr:uid="{00000000-0005-0000-0000-0000B6190000}"/>
    <cellStyle name="SAPBEXexcGood1" xfId="3013" xr:uid="{00000000-0005-0000-0000-0000B7190000}"/>
    <cellStyle name="SAPBEXexcGood2" xfId="3014" xr:uid="{00000000-0005-0000-0000-0000B8190000}"/>
    <cellStyle name="SAPBEXexcGood3" xfId="3015" xr:uid="{00000000-0005-0000-0000-0000B9190000}"/>
    <cellStyle name="SAPBEXfilterDrill" xfId="3016" xr:uid="{00000000-0005-0000-0000-0000BA190000}"/>
    <cellStyle name="SAPBEXfilterItem" xfId="3017" xr:uid="{00000000-0005-0000-0000-0000BB190000}"/>
    <cellStyle name="SAPBEXfilterText" xfId="3018" xr:uid="{00000000-0005-0000-0000-0000BC190000}"/>
    <cellStyle name="SAPBEXfilterText 10" xfId="3019" xr:uid="{00000000-0005-0000-0000-0000BD190000}"/>
    <cellStyle name="SAPBEXfilterText 11" xfId="3020" xr:uid="{00000000-0005-0000-0000-0000BE190000}"/>
    <cellStyle name="SAPBEXfilterText 12" xfId="3021" xr:uid="{00000000-0005-0000-0000-0000BF190000}"/>
    <cellStyle name="SAPBEXfilterText 13" xfId="3022" xr:uid="{00000000-0005-0000-0000-0000C0190000}"/>
    <cellStyle name="SAPBEXfilterText 14" xfId="3023" xr:uid="{00000000-0005-0000-0000-0000C1190000}"/>
    <cellStyle name="SAPBEXfilterText 15" xfId="3024" xr:uid="{00000000-0005-0000-0000-0000C2190000}"/>
    <cellStyle name="SAPBEXfilterText 16" xfId="3025" xr:uid="{00000000-0005-0000-0000-0000C3190000}"/>
    <cellStyle name="SAPBEXfilterText 17" xfId="3026" xr:uid="{00000000-0005-0000-0000-0000C4190000}"/>
    <cellStyle name="SAPBEXfilterText 18" xfId="3027" xr:uid="{00000000-0005-0000-0000-0000C5190000}"/>
    <cellStyle name="SAPBEXfilterText 19" xfId="3028" xr:uid="{00000000-0005-0000-0000-0000C6190000}"/>
    <cellStyle name="SAPBEXfilterText 2" xfId="3029" xr:uid="{00000000-0005-0000-0000-0000C7190000}"/>
    <cellStyle name="SAPBEXfilterText 20" xfId="3030" xr:uid="{00000000-0005-0000-0000-0000C8190000}"/>
    <cellStyle name="SAPBEXfilterText 21" xfId="3031" xr:uid="{00000000-0005-0000-0000-0000C9190000}"/>
    <cellStyle name="SAPBEXfilterText 22" xfId="3032" xr:uid="{00000000-0005-0000-0000-0000CA190000}"/>
    <cellStyle name="SAPBEXfilterText 23" xfId="3033" xr:uid="{00000000-0005-0000-0000-0000CB190000}"/>
    <cellStyle name="SAPBEXfilterText 24" xfId="3034" xr:uid="{00000000-0005-0000-0000-0000CC190000}"/>
    <cellStyle name="SAPBEXfilterText 25" xfId="3035" xr:uid="{00000000-0005-0000-0000-0000CD190000}"/>
    <cellStyle name="SAPBEXfilterText 26" xfId="3036" xr:uid="{00000000-0005-0000-0000-0000CE190000}"/>
    <cellStyle name="SAPBEXfilterText 27" xfId="3037" xr:uid="{00000000-0005-0000-0000-0000CF190000}"/>
    <cellStyle name="SAPBEXfilterText 28" xfId="3038" xr:uid="{00000000-0005-0000-0000-0000D0190000}"/>
    <cellStyle name="SAPBEXfilterText 29" xfId="3039" xr:uid="{00000000-0005-0000-0000-0000D1190000}"/>
    <cellStyle name="SAPBEXfilterText 3" xfId="3040" xr:uid="{00000000-0005-0000-0000-0000D2190000}"/>
    <cellStyle name="SAPBEXfilterText 30" xfId="3041" xr:uid="{00000000-0005-0000-0000-0000D3190000}"/>
    <cellStyle name="SAPBEXfilterText 31" xfId="3042" xr:uid="{00000000-0005-0000-0000-0000D4190000}"/>
    <cellStyle name="SAPBEXfilterText 32" xfId="3043" xr:uid="{00000000-0005-0000-0000-0000D5190000}"/>
    <cellStyle name="SAPBEXfilterText 33" xfId="3044" xr:uid="{00000000-0005-0000-0000-0000D6190000}"/>
    <cellStyle name="SAPBEXfilterText 34" xfId="3045" xr:uid="{00000000-0005-0000-0000-0000D7190000}"/>
    <cellStyle name="SAPBEXfilterText 35" xfId="3046" xr:uid="{00000000-0005-0000-0000-0000D8190000}"/>
    <cellStyle name="SAPBEXfilterText 36" xfId="3047" xr:uid="{00000000-0005-0000-0000-0000D9190000}"/>
    <cellStyle name="SAPBEXfilterText 37" xfId="3048" xr:uid="{00000000-0005-0000-0000-0000DA190000}"/>
    <cellStyle name="SAPBEXfilterText 38" xfId="3049" xr:uid="{00000000-0005-0000-0000-0000DB190000}"/>
    <cellStyle name="SAPBEXfilterText 39" xfId="3050" xr:uid="{00000000-0005-0000-0000-0000DC190000}"/>
    <cellStyle name="SAPBEXfilterText 4" xfId="3051" xr:uid="{00000000-0005-0000-0000-0000DD190000}"/>
    <cellStyle name="SAPBEXfilterText 5" xfId="3052" xr:uid="{00000000-0005-0000-0000-0000DE190000}"/>
    <cellStyle name="SAPBEXfilterText 6" xfId="3053" xr:uid="{00000000-0005-0000-0000-0000DF190000}"/>
    <cellStyle name="SAPBEXfilterText 7" xfId="3054" xr:uid="{00000000-0005-0000-0000-0000E0190000}"/>
    <cellStyle name="SAPBEXfilterText 8" xfId="3055" xr:uid="{00000000-0005-0000-0000-0000E1190000}"/>
    <cellStyle name="SAPBEXfilterText 9" xfId="3056" xr:uid="{00000000-0005-0000-0000-0000E2190000}"/>
    <cellStyle name="SAPBEXformats" xfId="3057" xr:uid="{00000000-0005-0000-0000-0000E3190000}"/>
    <cellStyle name="SAPBEXheaderItem" xfId="3058" xr:uid="{00000000-0005-0000-0000-0000E4190000}"/>
    <cellStyle name="SAPBEXheaderItem 10" xfId="3059" xr:uid="{00000000-0005-0000-0000-0000E5190000}"/>
    <cellStyle name="SAPBEXheaderItem 11" xfId="3060" xr:uid="{00000000-0005-0000-0000-0000E6190000}"/>
    <cellStyle name="SAPBEXheaderItem 12" xfId="3061" xr:uid="{00000000-0005-0000-0000-0000E7190000}"/>
    <cellStyle name="SAPBEXheaderItem 13" xfId="3062" xr:uid="{00000000-0005-0000-0000-0000E8190000}"/>
    <cellStyle name="SAPBEXheaderItem 14" xfId="3063" xr:uid="{00000000-0005-0000-0000-0000E9190000}"/>
    <cellStyle name="SAPBEXheaderItem 15" xfId="3064" xr:uid="{00000000-0005-0000-0000-0000EA190000}"/>
    <cellStyle name="SAPBEXheaderItem 16" xfId="3065" xr:uid="{00000000-0005-0000-0000-0000EB190000}"/>
    <cellStyle name="SAPBEXheaderItem 17" xfId="3066" xr:uid="{00000000-0005-0000-0000-0000EC190000}"/>
    <cellStyle name="SAPBEXheaderItem 18" xfId="3067" xr:uid="{00000000-0005-0000-0000-0000ED190000}"/>
    <cellStyle name="SAPBEXheaderItem 19" xfId="3068" xr:uid="{00000000-0005-0000-0000-0000EE190000}"/>
    <cellStyle name="SAPBEXheaderItem 2" xfId="3069" xr:uid="{00000000-0005-0000-0000-0000EF190000}"/>
    <cellStyle name="SAPBEXheaderItem 20" xfId="3070" xr:uid="{00000000-0005-0000-0000-0000F0190000}"/>
    <cellStyle name="SAPBEXheaderItem 21" xfId="3071" xr:uid="{00000000-0005-0000-0000-0000F1190000}"/>
    <cellStyle name="SAPBEXheaderItem 22" xfId="3072" xr:uid="{00000000-0005-0000-0000-0000F2190000}"/>
    <cellStyle name="SAPBEXheaderItem 23" xfId="3073" xr:uid="{00000000-0005-0000-0000-0000F3190000}"/>
    <cellStyle name="SAPBEXheaderItem 24" xfId="3074" xr:uid="{00000000-0005-0000-0000-0000F4190000}"/>
    <cellStyle name="SAPBEXheaderItem 25" xfId="3075" xr:uid="{00000000-0005-0000-0000-0000F5190000}"/>
    <cellStyle name="SAPBEXheaderItem 26" xfId="3076" xr:uid="{00000000-0005-0000-0000-0000F6190000}"/>
    <cellStyle name="SAPBEXheaderItem 27" xfId="3077" xr:uid="{00000000-0005-0000-0000-0000F7190000}"/>
    <cellStyle name="SAPBEXheaderItem 28" xfId="3078" xr:uid="{00000000-0005-0000-0000-0000F8190000}"/>
    <cellStyle name="SAPBEXheaderItem 29" xfId="3079" xr:uid="{00000000-0005-0000-0000-0000F9190000}"/>
    <cellStyle name="SAPBEXheaderItem 3" xfId="3080" xr:uid="{00000000-0005-0000-0000-0000FA190000}"/>
    <cellStyle name="SAPBEXheaderItem 30" xfId="3081" xr:uid="{00000000-0005-0000-0000-0000FB190000}"/>
    <cellStyle name="SAPBEXheaderItem 31" xfId="3082" xr:uid="{00000000-0005-0000-0000-0000FC190000}"/>
    <cellStyle name="SAPBEXheaderItem 32" xfId="3083" xr:uid="{00000000-0005-0000-0000-0000FD190000}"/>
    <cellStyle name="SAPBEXheaderItem 33" xfId="3084" xr:uid="{00000000-0005-0000-0000-0000FE190000}"/>
    <cellStyle name="SAPBEXheaderItem 34" xfId="3085" xr:uid="{00000000-0005-0000-0000-0000FF190000}"/>
    <cellStyle name="SAPBEXheaderItem 35" xfId="3086" xr:uid="{00000000-0005-0000-0000-0000001A0000}"/>
    <cellStyle name="SAPBEXheaderItem 36" xfId="3087" xr:uid="{00000000-0005-0000-0000-0000011A0000}"/>
    <cellStyle name="SAPBEXheaderItem 37" xfId="3088" xr:uid="{00000000-0005-0000-0000-0000021A0000}"/>
    <cellStyle name="SAPBEXheaderItem 38" xfId="3089" xr:uid="{00000000-0005-0000-0000-0000031A0000}"/>
    <cellStyle name="SAPBEXheaderItem 39" xfId="3090" xr:uid="{00000000-0005-0000-0000-0000041A0000}"/>
    <cellStyle name="SAPBEXheaderItem 4" xfId="3091" xr:uid="{00000000-0005-0000-0000-0000051A0000}"/>
    <cellStyle name="SAPBEXheaderItem 5" xfId="3092" xr:uid="{00000000-0005-0000-0000-0000061A0000}"/>
    <cellStyle name="SAPBEXheaderItem 6" xfId="3093" xr:uid="{00000000-0005-0000-0000-0000071A0000}"/>
    <cellStyle name="SAPBEXheaderItem 7" xfId="3094" xr:uid="{00000000-0005-0000-0000-0000081A0000}"/>
    <cellStyle name="SAPBEXheaderItem 8" xfId="3095" xr:uid="{00000000-0005-0000-0000-0000091A0000}"/>
    <cellStyle name="SAPBEXheaderItem 9" xfId="3096" xr:uid="{00000000-0005-0000-0000-00000A1A0000}"/>
    <cellStyle name="SAPBEXheaderText" xfId="3097" xr:uid="{00000000-0005-0000-0000-00000B1A0000}"/>
    <cellStyle name="SAPBEXheaderText 10" xfId="3098" xr:uid="{00000000-0005-0000-0000-00000C1A0000}"/>
    <cellStyle name="SAPBEXheaderText 11" xfId="3099" xr:uid="{00000000-0005-0000-0000-00000D1A0000}"/>
    <cellStyle name="SAPBEXheaderText 12" xfId="3100" xr:uid="{00000000-0005-0000-0000-00000E1A0000}"/>
    <cellStyle name="SAPBEXheaderText 13" xfId="3101" xr:uid="{00000000-0005-0000-0000-00000F1A0000}"/>
    <cellStyle name="SAPBEXheaderText 14" xfId="3102" xr:uid="{00000000-0005-0000-0000-0000101A0000}"/>
    <cellStyle name="SAPBEXheaderText 15" xfId="3103" xr:uid="{00000000-0005-0000-0000-0000111A0000}"/>
    <cellStyle name="SAPBEXheaderText 16" xfId="3104" xr:uid="{00000000-0005-0000-0000-0000121A0000}"/>
    <cellStyle name="SAPBEXheaderText 17" xfId="3105" xr:uid="{00000000-0005-0000-0000-0000131A0000}"/>
    <cellStyle name="SAPBEXheaderText 18" xfId="3106" xr:uid="{00000000-0005-0000-0000-0000141A0000}"/>
    <cellStyle name="SAPBEXheaderText 19" xfId="3107" xr:uid="{00000000-0005-0000-0000-0000151A0000}"/>
    <cellStyle name="SAPBEXheaderText 2" xfId="3108" xr:uid="{00000000-0005-0000-0000-0000161A0000}"/>
    <cellStyle name="SAPBEXheaderText 20" xfId="3109" xr:uid="{00000000-0005-0000-0000-0000171A0000}"/>
    <cellStyle name="SAPBEXheaderText 21" xfId="3110" xr:uid="{00000000-0005-0000-0000-0000181A0000}"/>
    <cellStyle name="SAPBEXheaderText 22" xfId="3111" xr:uid="{00000000-0005-0000-0000-0000191A0000}"/>
    <cellStyle name="SAPBEXheaderText 23" xfId="3112" xr:uid="{00000000-0005-0000-0000-00001A1A0000}"/>
    <cellStyle name="SAPBEXheaderText 24" xfId="3113" xr:uid="{00000000-0005-0000-0000-00001B1A0000}"/>
    <cellStyle name="SAPBEXheaderText 25" xfId="3114" xr:uid="{00000000-0005-0000-0000-00001C1A0000}"/>
    <cellStyle name="SAPBEXheaderText 26" xfId="3115" xr:uid="{00000000-0005-0000-0000-00001D1A0000}"/>
    <cellStyle name="SAPBEXheaderText 27" xfId="3116" xr:uid="{00000000-0005-0000-0000-00001E1A0000}"/>
    <cellStyle name="SAPBEXheaderText 28" xfId="3117" xr:uid="{00000000-0005-0000-0000-00001F1A0000}"/>
    <cellStyle name="SAPBEXheaderText 29" xfId="3118" xr:uid="{00000000-0005-0000-0000-0000201A0000}"/>
    <cellStyle name="SAPBEXheaderText 3" xfId="3119" xr:uid="{00000000-0005-0000-0000-0000211A0000}"/>
    <cellStyle name="SAPBEXheaderText 30" xfId="3120" xr:uid="{00000000-0005-0000-0000-0000221A0000}"/>
    <cellStyle name="SAPBEXheaderText 31" xfId="3121" xr:uid="{00000000-0005-0000-0000-0000231A0000}"/>
    <cellStyle name="SAPBEXheaderText 32" xfId="3122" xr:uid="{00000000-0005-0000-0000-0000241A0000}"/>
    <cellStyle name="SAPBEXheaderText 33" xfId="3123" xr:uid="{00000000-0005-0000-0000-0000251A0000}"/>
    <cellStyle name="SAPBEXheaderText 34" xfId="3124" xr:uid="{00000000-0005-0000-0000-0000261A0000}"/>
    <cellStyle name="SAPBEXheaderText 35" xfId="3125" xr:uid="{00000000-0005-0000-0000-0000271A0000}"/>
    <cellStyle name="SAPBEXheaderText 36" xfId="3126" xr:uid="{00000000-0005-0000-0000-0000281A0000}"/>
    <cellStyle name="SAPBEXheaderText 37" xfId="3127" xr:uid="{00000000-0005-0000-0000-0000291A0000}"/>
    <cellStyle name="SAPBEXheaderText 38" xfId="3128" xr:uid="{00000000-0005-0000-0000-00002A1A0000}"/>
    <cellStyle name="SAPBEXheaderText 39" xfId="3129" xr:uid="{00000000-0005-0000-0000-00002B1A0000}"/>
    <cellStyle name="SAPBEXheaderText 4" xfId="3130" xr:uid="{00000000-0005-0000-0000-00002C1A0000}"/>
    <cellStyle name="SAPBEXheaderText 5" xfId="3131" xr:uid="{00000000-0005-0000-0000-00002D1A0000}"/>
    <cellStyle name="SAPBEXheaderText 6" xfId="3132" xr:uid="{00000000-0005-0000-0000-00002E1A0000}"/>
    <cellStyle name="SAPBEXheaderText 7" xfId="3133" xr:uid="{00000000-0005-0000-0000-00002F1A0000}"/>
    <cellStyle name="SAPBEXheaderText 8" xfId="3134" xr:uid="{00000000-0005-0000-0000-0000301A0000}"/>
    <cellStyle name="SAPBEXheaderText 9" xfId="3135" xr:uid="{00000000-0005-0000-0000-0000311A0000}"/>
    <cellStyle name="SAPBEXHLevel0" xfId="3136" xr:uid="{00000000-0005-0000-0000-0000321A0000}"/>
    <cellStyle name="SAPBEXHLevel0 10" xfId="3137" xr:uid="{00000000-0005-0000-0000-0000331A0000}"/>
    <cellStyle name="SAPBEXHLevel0 10 2" xfId="3138" xr:uid="{00000000-0005-0000-0000-0000341A0000}"/>
    <cellStyle name="SAPBEXHLevel0 10 2 2" xfId="9686" xr:uid="{E63BFE2C-B3DF-407E-BF93-4F819D2559A6}"/>
    <cellStyle name="SAPBEXHLevel0 10 3" xfId="9136" xr:uid="{5DAAD48A-F6A3-438C-90CA-CCF5E5631233}"/>
    <cellStyle name="SAPBEXHLevel0 11" xfId="3139" xr:uid="{00000000-0005-0000-0000-0000351A0000}"/>
    <cellStyle name="SAPBEXHLevel0 11 2" xfId="3140" xr:uid="{00000000-0005-0000-0000-0000361A0000}"/>
    <cellStyle name="SAPBEXHLevel0 11 2 2" xfId="9687" xr:uid="{EF6D9BAC-811F-4121-9137-1607B8F82761}"/>
    <cellStyle name="SAPBEXHLevel0 11 3" xfId="9137" xr:uid="{FE6844E4-1513-4EA9-BED3-5579E442E471}"/>
    <cellStyle name="SAPBEXHLevel0 12" xfId="3141" xr:uid="{00000000-0005-0000-0000-0000371A0000}"/>
    <cellStyle name="SAPBEXHLevel0 12 2" xfId="3142" xr:uid="{00000000-0005-0000-0000-0000381A0000}"/>
    <cellStyle name="SAPBEXHLevel0 12 2 2" xfId="9688" xr:uid="{8FD2201B-53ED-40F2-AF05-B54BAD5FA7AC}"/>
    <cellStyle name="SAPBEXHLevel0 12 3" xfId="9138" xr:uid="{7B3A74A1-D961-4EB4-8B07-37320376F053}"/>
    <cellStyle name="SAPBEXHLevel0 13" xfId="3143" xr:uid="{00000000-0005-0000-0000-0000391A0000}"/>
    <cellStyle name="SAPBEXHLevel0 13 2" xfId="3144" xr:uid="{00000000-0005-0000-0000-00003A1A0000}"/>
    <cellStyle name="SAPBEXHLevel0 13 2 2" xfId="9689" xr:uid="{2B1090EC-F657-4E9C-ACD3-C33FDF83C2F1}"/>
    <cellStyle name="SAPBEXHLevel0 13 3" xfId="9139" xr:uid="{CB38B351-FFE4-4DCA-806E-268C17048CCB}"/>
    <cellStyle name="SAPBEXHLevel0 14" xfId="3145" xr:uid="{00000000-0005-0000-0000-00003B1A0000}"/>
    <cellStyle name="SAPBEXHLevel0 14 2" xfId="3146" xr:uid="{00000000-0005-0000-0000-00003C1A0000}"/>
    <cellStyle name="SAPBEXHLevel0 14 2 2" xfId="9690" xr:uid="{D0E39754-81BE-4BE0-81F3-79CA39D19FE9}"/>
    <cellStyle name="SAPBEXHLevel0 14 3" xfId="9140" xr:uid="{CA3FBB80-54B6-4BC0-BC79-B2DE5622516A}"/>
    <cellStyle name="SAPBEXHLevel0 15" xfId="3147" xr:uid="{00000000-0005-0000-0000-00003D1A0000}"/>
    <cellStyle name="SAPBEXHLevel0 15 2" xfId="3148" xr:uid="{00000000-0005-0000-0000-00003E1A0000}"/>
    <cellStyle name="SAPBEXHLevel0 15 2 2" xfId="9691" xr:uid="{5D20C1FC-5178-49C0-9CBE-C85BB4678F15}"/>
    <cellStyle name="SAPBEXHLevel0 15 3" xfId="9141" xr:uid="{F179F4C5-7187-465A-88F3-1D9D417F69B9}"/>
    <cellStyle name="SAPBEXHLevel0 16" xfId="3149" xr:uid="{00000000-0005-0000-0000-00003F1A0000}"/>
    <cellStyle name="SAPBEXHLevel0 16 2" xfId="3150" xr:uid="{00000000-0005-0000-0000-0000401A0000}"/>
    <cellStyle name="SAPBEXHLevel0 16 2 2" xfId="9692" xr:uid="{5F8A55C0-3FCF-458A-AB95-CE9D0A5539B7}"/>
    <cellStyle name="SAPBEXHLevel0 16 3" xfId="9142" xr:uid="{6102B839-2D15-4E4D-BF25-BE6B81547F61}"/>
    <cellStyle name="SAPBEXHLevel0 17" xfId="3151" xr:uid="{00000000-0005-0000-0000-0000411A0000}"/>
    <cellStyle name="SAPBEXHLevel0 17 2" xfId="3152" xr:uid="{00000000-0005-0000-0000-0000421A0000}"/>
    <cellStyle name="SAPBEXHLevel0 17 2 2" xfId="9693" xr:uid="{14E8D2FF-FC4D-421F-9E87-75B155113F70}"/>
    <cellStyle name="SAPBEXHLevel0 17 3" xfId="9143" xr:uid="{59C178D7-88C9-4C75-96B3-F81FB0CECC36}"/>
    <cellStyle name="SAPBEXHLevel0 18" xfId="3153" xr:uid="{00000000-0005-0000-0000-0000431A0000}"/>
    <cellStyle name="SAPBEXHLevel0 18 2" xfId="3154" xr:uid="{00000000-0005-0000-0000-0000441A0000}"/>
    <cellStyle name="SAPBEXHLevel0 18 2 2" xfId="9694" xr:uid="{36ED3E8C-7B48-4548-8E5A-28A9240C04CE}"/>
    <cellStyle name="SAPBEXHLevel0 18 3" xfId="9144" xr:uid="{A6EC709E-15EA-4558-9B0F-CFB6C9DD4F98}"/>
    <cellStyle name="SAPBEXHLevel0 19" xfId="3155" xr:uid="{00000000-0005-0000-0000-0000451A0000}"/>
    <cellStyle name="SAPBEXHLevel0 19 2" xfId="3156" xr:uid="{00000000-0005-0000-0000-0000461A0000}"/>
    <cellStyle name="SAPBEXHLevel0 19 2 2" xfId="9695" xr:uid="{95B25B24-53D6-49FE-AB03-A46023A79116}"/>
    <cellStyle name="SAPBEXHLevel0 19 3" xfId="9145" xr:uid="{81AB1D28-8D78-4C56-A24E-FB8EDEC5ECF9}"/>
    <cellStyle name="SAPBEXHLevel0 2" xfId="3157" xr:uid="{00000000-0005-0000-0000-0000471A0000}"/>
    <cellStyle name="SAPBEXHLevel0 2 2" xfId="3158" xr:uid="{00000000-0005-0000-0000-0000481A0000}"/>
    <cellStyle name="SAPBEXHLevel0 2 2 2" xfId="9696" xr:uid="{98B81A4B-366C-4AB3-91B3-9E968B1ED10A}"/>
    <cellStyle name="SAPBEXHLevel0 2 3" xfId="9146" xr:uid="{8EC5B1D7-2743-4A04-B544-9EB6EA905770}"/>
    <cellStyle name="SAPBEXHLevel0 20" xfId="3159" xr:uid="{00000000-0005-0000-0000-0000491A0000}"/>
    <cellStyle name="SAPBEXHLevel0 20 2" xfId="3160" xr:uid="{00000000-0005-0000-0000-00004A1A0000}"/>
    <cellStyle name="SAPBEXHLevel0 20 2 2" xfId="9697" xr:uid="{D45FD779-A7F6-4ABC-AB72-9AE66CA20DD1}"/>
    <cellStyle name="SAPBEXHLevel0 20 3" xfId="9147" xr:uid="{7FE6934A-D768-4B79-A67A-F63B10238DCF}"/>
    <cellStyle name="SAPBEXHLevel0 21" xfId="3161" xr:uid="{00000000-0005-0000-0000-00004B1A0000}"/>
    <cellStyle name="SAPBEXHLevel0 21 2" xfId="3162" xr:uid="{00000000-0005-0000-0000-00004C1A0000}"/>
    <cellStyle name="SAPBEXHLevel0 21 2 2" xfId="9698" xr:uid="{3B99EC59-F550-4789-9AD6-19ABD9DAC78F}"/>
    <cellStyle name="SAPBEXHLevel0 21 3" xfId="9148" xr:uid="{A15FCD7F-375E-4D7F-B72B-6FB835869F62}"/>
    <cellStyle name="SAPBEXHLevel0 22" xfId="3163" xr:uid="{00000000-0005-0000-0000-00004D1A0000}"/>
    <cellStyle name="SAPBEXHLevel0 22 2" xfId="3164" xr:uid="{00000000-0005-0000-0000-00004E1A0000}"/>
    <cellStyle name="SAPBEXHLevel0 22 2 2" xfId="9699" xr:uid="{3B22A44D-9D7C-4C74-9F58-FE4AACB490ED}"/>
    <cellStyle name="SAPBEXHLevel0 22 3" xfId="9149" xr:uid="{78258BE1-E08F-4529-82A2-92FFC3037B90}"/>
    <cellStyle name="SAPBEXHLevel0 23" xfId="3165" xr:uid="{00000000-0005-0000-0000-00004F1A0000}"/>
    <cellStyle name="SAPBEXHLevel0 23 2" xfId="3166" xr:uid="{00000000-0005-0000-0000-0000501A0000}"/>
    <cellStyle name="SAPBEXHLevel0 23 2 2" xfId="9700" xr:uid="{888C9EF3-4D3C-411F-AFC9-6DD38F60187C}"/>
    <cellStyle name="SAPBEXHLevel0 23 3" xfId="9150" xr:uid="{C6A82F24-D415-46DD-97A5-896DC48DD39A}"/>
    <cellStyle name="SAPBEXHLevel0 24" xfId="3167" xr:uid="{00000000-0005-0000-0000-0000511A0000}"/>
    <cellStyle name="SAPBEXHLevel0 24 2" xfId="3168" xr:uid="{00000000-0005-0000-0000-0000521A0000}"/>
    <cellStyle name="SAPBEXHLevel0 24 2 2" xfId="9701" xr:uid="{98B9189F-F85E-498A-B417-A41224DF9EEF}"/>
    <cellStyle name="SAPBEXHLevel0 24 3" xfId="9151" xr:uid="{E4B0D247-36F5-499C-BD9A-0F509F30F030}"/>
    <cellStyle name="SAPBEXHLevel0 25" xfId="3169" xr:uid="{00000000-0005-0000-0000-0000531A0000}"/>
    <cellStyle name="SAPBEXHLevel0 25 2" xfId="3170" xr:uid="{00000000-0005-0000-0000-0000541A0000}"/>
    <cellStyle name="SAPBEXHLevel0 25 2 2" xfId="9702" xr:uid="{ED63651B-44B5-4A4D-801A-7E5B9205CA1E}"/>
    <cellStyle name="SAPBEXHLevel0 25 3" xfId="9152" xr:uid="{7042B1FF-B86E-426F-808A-AE52545AFCE0}"/>
    <cellStyle name="SAPBEXHLevel0 26" xfId="3171" xr:uid="{00000000-0005-0000-0000-0000551A0000}"/>
    <cellStyle name="SAPBEXHLevel0 26 2" xfId="3172" xr:uid="{00000000-0005-0000-0000-0000561A0000}"/>
    <cellStyle name="SAPBEXHLevel0 26 2 2" xfId="9703" xr:uid="{74250CF3-361C-4E09-B999-D8C36D179B62}"/>
    <cellStyle name="SAPBEXHLevel0 26 3" xfId="9153" xr:uid="{30576857-FF68-43F9-AD03-4287EF759BB8}"/>
    <cellStyle name="SAPBEXHLevel0 27" xfId="3173" xr:uid="{00000000-0005-0000-0000-0000571A0000}"/>
    <cellStyle name="SAPBEXHLevel0 27 2" xfId="3174" xr:uid="{00000000-0005-0000-0000-0000581A0000}"/>
    <cellStyle name="SAPBEXHLevel0 27 2 2" xfId="9704" xr:uid="{FEDA7B1C-91ED-42B2-A852-E0D04474D47F}"/>
    <cellStyle name="SAPBEXHLevel0 27 3" xfId="9154" xr:uid="{9BC59852-9FF5-4974-B860-CFCBD2FCF336}"/>
    <cellStyle name="SAPBEXHLevel0 28" xfId="3175" xr:uid="{00000000-0005-0000-0000-0000591A0000}"/>
    <cellStyle name="SAPBEXHLevel0 28 2" xfId="3176" xr:uid="{00000000-0005-0000-0000-00005A1A0000}"/>
    <cellStyle name="SAPBEXHLevel0 28 2 2" xfId="9705" xr:uid="{2616B319-2BC6-4C66-AA4B-2A7D917C27B7}"/>
    <cellStyle name="SAPBEXHLevel0 28 3" xfId="9155" xr:uid="{B0F3A90B-D5EA-4E1B-8BB4-D33973E5C8FA}"/>
    <cellStyle name="SAPBEXHLevel0 29" xfId="3177" xr:uid="{00000000-0005-0000-0000-00005B1A0000}"/>
    <cellStyle name="SAPBEXHLevel0 29 2" xfId="3178" xr:uid="{00000000-0005-0000-0000-00005C1A0000}"/>
    <cellStyle name="SAPBEXHLevel0 29 2 2" xfId="9706" xr:uid="{98A1E273-4414-44EF-923A-BC89B7724AB3}"/>
    <cellStyle name="SAPBEXHLevel0 29 3" xfId="9156" xr:uid="{545F1028-61CC-4B2E-9623-DAC6166005B8}"/>
    <cellStyle name="SAPBEXHLevel0 3" xfId="3179" xr:uid="{00000000-0005-0000-0000-00005D1A0000}"/>
    <cellStyle name="SAPBEXHLevel0 3 2" xfId="3180" xr:uid="{00000000-0005-0000-0000-00005E1A0000}"/>
    <cellStyle name="SAPBEXHLevel0 3 2 2" xfId="9707" xr:uid="{E23993E9-5246-448B-8A2F-4DD61AA40DC4}"/>
    <cellStyle name="SAPBEXHLevel0 3 3" xfId="9157" xr:uid="{441B02E6-E3D1-4E21-8518-2C2BC525B94F}"/>
    <cellStyle name="SAPBEXHLevel0 30" xfId="3181" xr:uid="{00000000-0005-0000-0000-00005F1A0000}"/>
    <cellStyle name="SAPBEXHLevel0 30 2" xfId="3182" xr:uid="{00000000-0005-0000-0000-0000601A0000}"/>
    <cellStyle name="SAPBEXHLevel0 30 2 2" xfId="9708" xr:uid="{1EA2D57B-D464-4311-ACAF-EBB9A18489DC}"/>
    <cellStyle name="SAPBEXHLevel0 30 3" xfId="9158" xr:uid="{9C42E0E2-CC0B-4BE7-8244-5D08A7781226}"/>
    <cellStyle name="SAPBEXHLevel0 31" xfId="3183" xr:uid="{00000000-0005-0000-0000-0000611A0000}"/>
    <cellStyle name="SAPBEXHLevel0 31 2" xfId="3184" xr:uid="{00000000-0005-0000-0000-0000621A0000}"/>
    <cellStyle name="SAPBEXHLevel0 31 2 2" xfId="9709" xr:uid="{7892A5DA-8626-4757-89D1-7BB85E5EBA58}"/>
    <cellStyle name="SAPBEXHLevel0 31 3" xfId="9159" xr:uid="{51A27142-EC5A-4F88-96C2-7792FC0DE579}"/>
    <cellStyle name="SAPBEXHLevel0 32" xfId="3185" xr:uid="{00000000-0005-0000-0000-0000631A0000}"/>
    <cellStyle name="SAPBEXHLevel0 32 2" xfId="3186" xr:uid="{00000000-0005-0000-0000-0000641A0000}"/>
    <cellStyle name="SAPBEXHLevel0 32 2 2" xfId="9710" xr:uid="{C1C57D1C-8478-41A4-97A9-44FB2A5867C0}"/>
    <cellStyle name="SAPBEXHLevel0 32 3" xfId="9160" xr:uid="{FFFDCEB6-B097-4CC3-A7A5-BF249922ECF6}"/>
    <cellStyle name="SAPBEXHLevel0 33" xfId="3187" xr:uid="{00000000-0005-0000-0000-0000651A0000}"/>
    <cellStyle name="SAPBEXHLevel0 33 2" xfId="3188" xr:uid="{00000000-0005-0000-0000-0000661A0000}"/>
    <cellStyle name="SAPBEXHLevel0 33 2 2" xfId="9711" xr:uid="{F73A858B-3162-4D7E-BCEB-845F4A1CC60E}"/>
    <cellStyle name="SAPBEXHLevel0 33 3" xfId="9161" xr:uid="{560B5867-A9A1-4C53-B377-F719135B883A}"/>
    <cellStyle name="SAPBEXHLevel0 34" xfId="3189" xr:uid="{00000000-0005-0000-0000-0000671A0000}"/>
    <cellStyle name="SAPBEXHLevel0 34 2" xfId="3190" xr:uid="{00000000-0005-0000-0000-0000681A0000}"/>
    <cellStyle name="SAPBEXHLevel0 34 2 2" xfId="9712" xr:uid="{CFB1173F-851C-40A0-8DE1-92F35DC7460D}"/>
    <cellStyle name="SAPBEXHLevel0 34 3" xfId="9162" xr:uid="{D879A3EB-41CC-4054-BFCD-04ABF5F1E987}"/>
    <cellStyle name="SAPBEXHLevel0 35" xfId="3191" xr:uid="{00000000-0005-0000-0000-0000691A0000}"/>
    <cellStyle name="SAPBEXHLevel0 35 2" xfId="3192" xr:uid="{00000000-0005-0000-0000-00006A1A0000}"/>
    <cellStyle name="SAPBEXHLevel0 35 2 2" xfId="9713" xr:uid="{4A8AB1A5-F88C-4D59-ABD9-439C7867BE8A}"/>
    <cellStyle name="SAPBEXHLevel0 35 3" xfId="9163" xr:uid="{7A967A18-53B9-4958-AE03-C12CB8FACCAC}"/>
    <cellStyle name="SAPBEXHLevel0 36" xfId="3193" xr:uid="{00000000-0005-0000-0000-00006B1A0000}"/>
    <cellStyle name="SAPBEXHLevel0 36 2" xfId="3194" xr:uid="{00000000-0005-0000-0000-00006C1A0000}"/>
    <cellStyle name="SAPBEXHLevel0 36 2 2" xfId="9714" xr:uid="{945E45CA-AB9B-48EF-A43D-2DB93421FCB1}"/>
    <cellStyle name="SAPBEXHLevel0 36 3" xfId="9164" xr:uid="{BD50E48C-0B7B-484B-BBC6-C275BAF62113}"/>
    <cellStyle name="SAPBEXHLevel0 37" xfId="3195" xr:uid="{00000000-0005-0000-0000-00006D1A0000}"/>
    <cellStyle name="SAPBEXHLevel0 37 2" xfId="3196" xr:uid="{00000000-0005-0000-0000-00006E1A0000}"/>
    <cellStyle name="SAPBEXHLevel0 37 2 2" xfId="9715" xr:uid="{E9BE3AD3-12C8-4C8F-99DF-EEB37CF1A87C}"/>
    <cellStyle name="SAPBEXHLevel0 37 3" xfId="9165" xr:uid="{76590D1D-DAA8-46A9-98B3-3FBD70E4424D}"/>
    <cellStyle name="SAPBEXHLevel0 38" xfId="3197" xr:uid="{00000000-0005-0000-0000-00006F1A0000}"/>
    <cellStyle name="SAPBEXHLevel0 38 2" xfId="3198" xr:uid="{00000000-0005-0000-0000-0000701A0000}"/>
    <cellStyle name="SAPBEXHLevel0 38 2 2" xfId="9716" xr:uid="{53224CA7-0F8E-4311-AB1D-8C57A5616F86}"/>
    <cellStyle name="SAPBEXHLevel0 38 3" xfId="9166" xr:uid="{7DDCA157-FD27-4762-8256-29BF1FD92A6C}"/>
    <cellStyle name="SAPBEXHLevel0 39" xfId="3199" xr:uid="{00000000-0005-0000-0000-0000711A0000}"/>
    <cellStyle name="SAPBEXHLevel0 39 2" xfId="3200" xr:uid="{00000000-0005-0000-0000-0000721A0000}"/>
    <cellStyle name="SAPBEXHLevel0 39 2 2" xfId="9717" xr:uid="{870754A3-8C7C-48B6-BBFB-463F4A839405}"/>
    <cellStyle name="SAPBEXHLevel0 39 3" xfId="9167" xr:uid="{CD5D2224-887A-4249-BAC8-36B2766A9836}"/>
    <cellStyle name="SAPBEXHLevel0 4" xfId="3201" xr:uid="{00000000-0005-0000-0000-0000731A0000}"/>
    <cellStyle name="SAPBEXHLevel0 4 2" xfId="3202" xr:uid="{00000000-0005-0000-0000-0000741A0000}"/>
    <cellStyle name="SAPBEXHLevel0 4 2 2" xfId="9718" xr:uid="{3307B3C9-7277-4255-9E44-BFDF5152732E}"/>
    <cellStyle name="SAPBEXHLevel0 4 3" xfId="9168" xr:uid="{8F33F135-DC4C-4155-8481-488DE63F091E}"/>
    <cellStyle name="SAPBEXHLevel0 40" xfId="3203" xr:uid="{00000000-0005-0000-0000-0000751A0000}"/>
    <cellStyle name="SAPBEXHLevel0 40 2" xfId="9719" xr:uid="{B1F7C614-52B9-4C87-8A79-01B57622B67B}"/>
    <cellStyle name="SAPBEXHLevel0 41" xfId="9135" xr:uid="{F1A53DF3-A8D1-4D53-AFE4-64ED4A043CDD}"/>
    <cellStyle name="SAPBEXHLevel0 5" xfId="3204" xr:uid="{00000000-0005-0000-0000-0000761A0000}"/>
    <cellStyle name="SAPBEXHLevel0 5 2" xfId="3205" xr:uid="{00000000-0005-0000-0000-0000771A0000}"/>
    <cellStyle name="SAPBEXHLevel0 5 2 2" xfId="9720" xr:uid="{EB814A7A-6F09-443D-BB57-B29C4E38F8EE}"/>
    <cellStyle name="SAPBEXHLevel0 5 3" xfId="9169" xr:uid="{B0FD884B-42BB-44D3-BB6D-83E70E2FD874}"/>
    <cellStyle name="SAPBEXHLevel0 6" xfId="3206" xr:uid="{00000000-0005-0000-0000-0000781A0000}"/>
    <cellStyle name="SAPBEXHLevel0 6 2" xfId="3207" xr:uid="{00000000-0005-0000-0000-0000791A0000}"/>
    <cellStyle name="SAPBEXHLevel0 6 2 2" xfId="9721" xr:uid="{E83F0884-EBE4-453C-9074-7091CEAB85B0}"/>
    <cellStyle name="SAPBEXHLevel0 6 3" xfId="9170" xr:uid="{B10978E6-CB51-47E3-AE23-8CC77F18811D}"/>
    <cellStyle name="SAPBEXHLevel0 7" xfId="3208" xr:uid="{00000000-0005-0000-0000-00007A1A0000}"/>
    <cellStyle name="SAPBEXHLevel0 7 2" xfId="3209" xr:uid="{00000000-0005-0000-0000-00007B1A0000}"/>
    <cellStyle name="SAPBEXHLevel0 7 2 2" xfId="9722" xr:uid="{E60F422F-8A32-43AA-9AD1-676F89DA2805}"/>
    <cellStyle name="SAPBEXHLevel0 7 3" xfId="9171" xr:uid="{FA173D0D-2EFB-447F-BAEA-410F55B6344E}"/>
    <cellStyle name="SAPBEXHLevel0 8" xfId="3210" xr:uid="{00000000-0005-0000-0000-00007C1A0000}"/>
    <cellStyle name="SAPBEXHLevel0 8 2" xfId="3211" xr:uid="{00000000-0005-0000-0000-00007D1A0000}"/>
    <cellStyle name="SAPBEXHLevel0 8 2 2" xfId="9723" xr:uid="{AA479536-41CD-4AC9-B0BF-92971CA1FF43}"/>
    <cellStyle name="SAPBEXHLevel0 8 3" xfId="9172" xr:uid="{9DF6E888-298E-401F-9323-C878346D90B4}"/>
    <cellStyle name="SAPBEXHLevel0 9" xfId="3212" xr:uid="{00000000-0005-0000-0000-00007E1A0000}"/>
    <cellStyle name="SAPBEXHLevel0 9 2" xfId="3213" xr:uid="{00000000-0005-0000-0000-00007F1A0000}"/>
    <cellStyle name="SAPBEXHLevel0 9 2 2" xfId="9724" xr:uid="{EC971D16-10E9-483A-B381-45FF1C780BC5}"/>
    <cellStyle name="SAPBEXHLevel0 9 3" xfId="9173" xr:uid="{B6FFBBB9-0636-4F73-AD9A-A866A75EEF6C}"/>
    <cellStyle name="SAPBEXHLevel0X" xfId="3214" xr:uid="{00000000-0005-0000-0000-0000801A0000}"/>
    <cellStyle name="SAPBEXHLevel0X 10" xfId="3215" xr:uid="{00000000-0005-0000-0000-0000811A0000}"/>
    <cellStyle name="SAPBEXHLevel0X 10 2" xfId="3216" xr:uid="{00000000-0005-0000-0000-0000821A0000}"/>
    <cellStyle name="SAPBEXHLevel0X 10 2 2" xfId="9725" xr:uid="{04657148-5783-4B57-9733-2FE62314AEEC}"/>
    <cellStyle name="SAPBEXHLevel0X 10 3" xfId="9175" xr:uid="{FDFF9CA1-9C4F-462D-9AAA-3C289CA3C454}"/>
    <cellStyle name="SAPBEXHLevel0X 11" xfId="3217" xr:uid="{00000000-0005-0000-0000-0000831A0000}"/>
    <cellStyle name="SAPBEXHLevel0X 11 2" xfId="3218" xr:uid="{00000000-0005-0000-0000-0000841A0000}"/>
    <cellStyle name="SAPBEXHLevel0X 11 2 2" xfId="9726" xr:uid="{72B49290-1303-4FF1-970E-964668895773}"/>
    <cellStyle name="SAPBEXHLevel0X 11 3" xfId="9176" xr:uid="{202F6F15-C483-40F1-B40B-046F76E2843B}"/>
    <cellStyle name="SAPBEXHLevel0X 12" xfId="3219" xr:uid="{00000000-0005-0000-0000-0000851A0000}"/>
    <cellStyle name="SAPBEXHLevel0X 12 2" xfId="3220" xr:uid="{00000000-0005-0000-0000-0000861A0000}"/>
    <cellStyle name="SAPBEXHLevel0X 12 2 2" xfId="9727" xr:uid="{D1F816A5-439A-4FFC-94B1-3E3FD31CAD16}"/>
    <cellStyle name="SAPBEXHLevel0X 12 3" xfId="9177" xr:uid="{D3D9D584-A205-4696-96C7-C6ABBF9E1598}"/>
    <cellStyle name="SAPBEXHLevel0X 13" xfId="3221" xr:uid="{00000000-0005-0000-0000-0000871A0000}"/>
    <cellStyle name="SAPBEXHLevel0X 13 2" xfId="3222" xr:uid="{00000000-0005-0000-0000-0000881A0000}"/>
    <cellStyle name="SAPBEXHLevel0X 13 2 2" xfId="9728" xr:uid="{8DD1BD84-C5C1-4E55-AB47-E91886F104DF}"/>
    <cellStyle name="SAPBEXHLevel0X 13 3" xfId="9178" xr:uid="{687E87A4-F372-4A9D-8574-BA55BAD5D9BF}"/>
    <cellStyle name="SAPBEXHLevel0X 14" xfId="3223" xr:uid="{00000000-0005-0000-0000-0000891A0000}"/>
    <cellStyle name="SAPBEXHLevel0X 14 2" xfId="3224" xr:uid="{00000000-0005-0000-0000-00008A1A0000}"/>
    <cellStyle name="SAPBEXHLevel0X 14 2 2" xfId="9729" xr:uid="{A4829F95-B123-49DC-B464-1308BF5F4C3C}"/>
    <cellStyle name="SAPBEXHLevel0X 14 3" xfId="9179" xr:uid="{FE55D0E3-3221-4AAD-8519-E81FDB9A6778}"/>
    <cellStyle name="SAPBEXHLevel0X 15" xfId="3225" xr:uid="{00000000-0005-0000-0000-00008B1A0000}"/>
    <cellStyle name="SAPBEXHLevel0X 15 2" xfId="3226" xr:uid="{00000000-0005-0000-0000-00008C1A0000}"/>
    <cellStyle name="SAPBEXHLevel0X 15 2 2" xfId="9730" xr:uid="{68BAB4D0-CA90-41B1-8358-7083081C28EA}"/>
    <cellStyle name="SAPBEXHLevel0X 15 3" xfId="9180" xr:uid="{ABA6D1BB-64CC-4C55-9127-8B4FE49D7FA2}"/>
    <cellStyle name="SAPBEXHLevel0X 16" xfId="3227" xr:uid="{00000000-0005-0000-0000-00008D1A0000}"/>
    <cellStyle name="SAPBEXHLevel0X 16 2" xfId="3228" xr:uid="{00000000-0005-0000-0000-00008E1A0000}"/>
    <cellStyle name="SAPBEXHLevel0X 16 2 2" xfId="9731" xr:uid="{0A367AF2-CDCD-498D-9E9F-3525DEC0723A}"/>
    <cellStyle name="SAPBEXHLevel0X 16 3" xfId="9181" xr:uid="{E92A153A-2C3E-4CE6-B3AE-E85C614CBECC}"/>
    <cellStyle name="SAPBEXHLevel0X 17" xfId="3229" xr:uid="{00000000-0005-0000-0000-00008F1A0000}"/>
    <cellStyle name="SAPBEXHLevel0X 17 2" xfId="3230" xr:uid="{00000000-0005-0000-0000-0000901A0000}"/>
    <cellStyle name="SAPBEXHLevel0X 17 2 2" xfId="9732" xr:uid="{8C8431FF-AADF-4BA9-836E-A7B8EBA045BF}"/>
    <cellStyle name="SAPBEXHLevel0X 17 3" xfId="9182" xr:uid="{B587520D-A43A-4E11-B30C-092A6663F0B9}"/>
    <cellStyle name="SAPBEXHLevel0X 18" xfId="3231" xr:uid="{00000000-0005-0000-0000-0000911A0000}"/>
    <cellStyle name="SAPBEXHLevel0X 18 2" xfId="3232" xr:uid="{00000000-0005-0000-0000-0000921A0000}"/>
    <cellStyle name="SAPBEXHLevel0X 18 2 2" xfId="9733" xr:uid="{257C44C8-CD5E-49AB-9A91-EE50E6D7D632}"/>
    <cellStyle name="SAPBEXHLevel0X 18 3" xfId="9183" xr:uid="{EA89FBCD-1774-4866-B647-0A04DBECF18B}"/>
    <cellStyle name="SAPBEXHLevel0X 19" xfId="3233" xr:uid="{00000000-0005-0000-0000-0000931A0000}"/>
    <cellStyle name="SAPBEXHLevel0X 19 2" xfId="3234" xr:uid="{00000000-0005-0000-0000-0000941A0000}"/>
    <cellStyle name="SAPBEXHLevel0X 19 2 2" xfId="9734" xr:uid="{C8B60BA2-0744-4FB1-8238-6798DE5B9577}"/>
    <cellStyle name="SAPBEXHLevel0X 19 3" xfId="9184" xr:uid="{DA10EE69-7759-42B9-ACA6-BE1399967930}"/>
    <cellStyle name="SAPBEXHLevel0X 2" xfId="3235" xr:uid="{00000000-0005-0000-0000-0000951A0000}"/>
    <cellStyle name="SAPBEXHLevel0X 2 2" xfId="3236" xr:uid="{00000000-0005-0000-0000-0000961A0000}"/>
    <cellStyle name="SAPBEXHLevel0X 2 2 2" xfId="9735" xr:uid="{AFAFBAF1-4513-4E9B-90BA-8D99266DDF67}"/>
    <cellStyle name="SAPBEXHLevel0X 2 3" xfId="9185" xr:uid="{AF5A1219-E185-4031-9756-11570C31629A}"/>
    <cellStyle name="SAPBEXHLevel0X 20" xfId="3237" xr:uid="{00000000-0005-0000-0000-0000971A0000}"/>
    <cellStyle name="SAPBEXHLevel0X 20 2" xfId="3238" xr:uid="{00000000-0005-0000-0000-0000981A0000}"/>
    <cellStyle name="SAPBEXHLevel0X 20 2 2" xfId="9736" xr:uid="{FAAB79F7-B1ED-49E3-8B10-CBA76DD86B24}"/>
    <cellStyle name="SAPBEXHLevel0X 20 3" xfId="9186" xr:uid="{C8CE702E-8BC9-4CF8-98B2-9F61C2BE3CD6}"/>
    <cellStyle name="SAPBEXHLevel0X 21" xfId="3239" xr:uid="{00000000-0005-0000-0000-0000991A0000}"/>
    <cellStyle name="SAPBEXHLevel0X 21 2" xfId="3240" xr:uid="{00000000-0005-0000-0000-00009A1A0000}"/>
    <cellStyle name="SAPBEXHLevel0X 21 2 2" xfId="9737" xr:uid="{B1058454-059F-4541-90D3-BC5ED091C5DD}"/>
    <cellStyle name="SAPBEXHLevel0X 21 3" xfId="9187" xr:uid="{FD6B76B5-4DF8-42DF-87AE-FC9064014E1D}"/>
    <cellStyle name="SAPBEXHLevel0X 22" xfId="3241" xr:uid="{00000000-0005-0000-0000-00009B1A0000}"/>
    <cellStyle name="SAPBEXHLevel0X 22 2" xfId="3242" xr:uid="{00000000-0005-0000-0000-00009C1A0000}"/>
    <cellStyle name="SAPBEXHLevel0X 22 2 2" xfId="9738" xr:uid="{E3E20360-3FF3-412F-B332-D814FB6D11D3}"/>
    <cellStyle name="SAPBEXHLevel0X 22 3" xfId="9188" xr:uid="{82752F1A-E153-4D67-BF77-E0E4E55922D3}"/>
    <cellStyle name="SAPBEXHLevel0X 23" xfId="3243" xr:uid="{00000000-0005-0000-0000-00009D1A0000}"/>
    <cellStyle name="SAPBEXHLevel0X 23 2" xfId="3244" xr:uid="{00000000-0005-0000-0000-00009E1A0000}"/>
    <cellStyle name="SAPBEXHLevel0X 23 2 2" xfId="9739" xr:uid="{703E3E66-6841-4F7A-B30B-647D972D74DD}"/>
    <cellStyle name="SAPBEXHLevel0X 23 3" xfId="9189" xr:uid="{79145702-8ED2-4C07-A33E-05AB7CA1A5D7}"/>
    <cellStyle name="SAPBEXHLevel0X 24" xfId="3245" xr:uid="{00000000-0005-0000-0000-00009F1A0000}"/>
    <cellStyle name="SAPBEXHLevel0X 24 2" xfId="3246" xr:uid="{00000000-0005-0000-0000-0000A01A0000}"/>
    <cellStyle name="SAPBEXHLevel0X 24 2 2" xfId="9740" xr:uid="{703058A9-55FC-4E05-BBF1-A6DCFC731886}"/>
    <cellStyle name="SAPBEXHLevel0X 24 3" xfId="9190" xr:uid="{F4C98087-F904-48D7-9478-A41A9004F3B9}"/>
    <cellStyle name="SAPBEXHLevel0X 25" xfId="3247" xr:uid="{00000000-0005-0000-0000-0000A11A0000}"/>
    <cellStyle name="SAPBEXHLevel0X 25 2" xfId="3248" xr:uid="{00000000-0005-0000-0000-0000A21A0000}"/>
    <cellStyle name="SAPBEXHLevel0X 25 2 2" xfId="9741" xr:uid="{761F4499-7DEA-41FC-9F9C-01D532DB9C3D}"/>
    <cellStyle name="SAPBEXHLevel0X 25 3" xfId="9191" xr:uid="{BCD3ED70-D5EA-4F8F-8AC9-3E9B617B230B}"/>
    <cellStyle name="SAPBEXHLevel0X 26" xfId="3249" xr:uid="{00000000-0005-0000-0000-0000A31A0000}"/>
    <cellStyle name="SAPBEXHLevel0X 26 2" xfId="3250" xr:uid="{00000000-0005-0000-0000-0000A41A0000}"/>
    <cellStyle name="SAPBEXHLevel0X 26 2 2" xfId="9742" xr:uid="{FDEC3C07-C35C-47F1-A087-597630F8CC23}"/>
    <cellStyle name="SAPBEXHLevel0X 26 3" xfId="9192" xr:uid="{239673D5-0A70-413F-930F-B55FF2AA0E76}"/>
    <cellStyle name="SAPBEXHLevel0X 27" xfId="3251" xr:uid="{00000000-0005-0000-0000-0000A51A0000}"/>
    <cellStyle name="SAPBEXHLevel0X 27 2" xfId="3252" xr:uid="{00000000-0005-0000-0000-0000A61A0000}"/>
    <cellStyle name="SAPBEXHLevel0X 27 2 2" xfId="9743" xr:uid="{A0383454-D2D3-4D61-9414-EFADF72C5409}"/>
    <cellStyle name="SAPBEXHLevel0X 27 3" xfId="9193" xr:uid="{C630B8E6-55CE-4D1E-9AC8-46D4BFFC4197}"/>
    <cellStyle name="SAPBEXHLevel0X 28" xfId="3253" xr:uid="{00000000-0005-0000-0000-0000A71A0000}"/>
    <cellStyle name="SAPBEXHLevel0X 28 2" xfId="3254" xr:uid="{00000000-0005-0000-0000-0000A81A0000}"/>
    <cellStyle name="SAPBEXHLevel0X 28 2 2" xfId="9744" xr:uid="{A51BDBBC-39CF-4C5F-BCC9-3B97B65669C7}"/>
    <cellStyle name="SAPBEXHLevel0X 28 3" xfId="9194" xr:uid="{1B732AC1-8E11-43C3-9C40-815F891FF8E7}"/>
    <cellStyle name="SAPBEXHLevel0X 29" xfId="3255" xr:uid="{00000000-0005-0000-0000-0000A91A0000}"/>
    <cellStyle name="SAPBEXHLevel0X 29 2" xfId="3256" xr:uid="{00000000-0005-0000-0000-0000AA1A0000}"/>
    <cellStyle name="SAPBEXHLevel0X 29 2 2" xfId="9745" xr:uid="{841B6A23-CE64-43D4-BB9C-3020C6912000}"/>
    <cellStyle name="SAPBEXHLevel0X 29 3" xfId="9195" xr:uid="{F878A636-FEAA-4410-A163-C9E905420D46}"/>
    <cellStyle name="SAPBEXHLevel0X 3" xfId="3257" xr:uid="{00000000-0005-0000-0000-0000AB1A0000}"/>
    <cellStyle name="SAPBEXHLevel0X 3 2" xfId="3258" xr:uid="{00000000-0005-0000-0000-0000AC1A0000}"/>
    <cellStyle name="SAPBEXHLevel0X 3 2 2" xfId="9746" xr:uid="{9F5095BC-F972-4D85-B01B-C1C73C291F0C}"/>
    <cellStyle name="SAPBEXHLevel0X 3 3" xfId="9196" xr:uid="{B2816C2B-6A9E-4FCA-993B-500A56423766}"/>
    <cellStyle name="SAPBEXHLevel0X 30" xfId="3259" xr:uid="{00000000-0005-0000-0000-0000AD1A0000}"/>
    <cellStyle name="SAPBEXHLevel0X 30 2" xfId="3260" xr:uid="{00000000-0005-0000-0000-0000AE1A0000}"/>
    <cellStyle name="SAPBEXHLevel0X 30 2 2" xfId="9747" xr:uid="{85AD2D70-4E2A-4801-8B14-AE96E2814EAC}"/>
    <cellStyle name="SAPBEXHLevel0X 30 3" xfId="9197" xr:uid="{661C2D08-3BEF-4A0C-BCF0-6280DB757FE6}"/>
    <cellStyle name="SAPBEXHLevel0X 31" xfId="3261" xr:uid="{00000000-0005-0000-0000-0000AF1A0000}"/>
    <cellStyle name="SAPBEXHLevel0X 31 2" xfId="3262" xr:uid="{00000000-0005-0000-0000-0000B01A0000}"/>
    <cellStyle name="SAPBEXHLevel0X 31 2 2" xfId="9748" xr:uid="{A0E9597A-EE54-4DF7-94E7-1202885B3374}"/>
    <cellStyle name="SAPBEXHLevel0X 31 3" xfId="9198" xr:uid="{DEB35C64-24DA-4FB5-B290-E7F7D79F7C94}"/>
    <cellStyle name="SAPBEXHLevel0X 32" xfId="3263" xr:uid="{00000000-0005-0000-0000-0000B11A0000}"/>
    <cellStyle name="SAPBEXHLevel0X 32 2" xfId="3264" xr:uid="{00000000-0005-0000-0000-0000B21A0000}"/>
    <cellStyle name="SAPBEXHLevel0X 32 2 2" xfId="9749" xr:uid="{A3ABE112-02C7-4FDB-BA66-146ED8009079}"/>
    <cellStyle name="SAPBEXHLevel0X 32 3" xfId="9199" xr:uid="{EDC1A7B2-6AC8-4CE3-B9BD-1BDA9C37D68E}"/>
    <cellStyle name="SAPBEXHLevel0X 33" xfId="3265" xr:uid="{00000000-0005-0000-0000-0000B31A0000}"/>
    <cellStyle name="SAPBEXHLevel0X 33 2" xfId="3266" xr:uid="{00000000-0005-0000-0000-0000B41A0000}"/>
    <cellStyle name="SAPBEXHLevel0X 33 2 2" xfId="9750" xr:uid="{26C9DFF0-3747-463B-AEF3-217BD7368C07}"/>
    <cellStyle name="SAPBEXHLevel0X 33 3" xfId="9200" xr:uid="{1DCA3B2E-D9DC-4CB3-97FF-2DE4742566EF}"/>
    <cellStyle name="SAPBEXHLevel0X 34" xfId="3267" xr:uid="{00000000-0005-0000-0000-0000B51A0000}"/>
    <cellStyle name="SAPBEXHLevel0X 34 2" xfId="3268" xr:uid="{00000000-0005-0000-0000-0000B61A0000}"/>
    <cellStyle name="SAPBEXHLevel0X 34 2 2" xfId="9751" xr:uid="{8BF44072-FFC6-4F3D-AC1B-266D8BC997E2}"/>
    <cellStyle name="SAPBEXHLevel0X 34 3" xfId="9201" xr:uid="{B5302C8C-2359-4189-8E19-D3850F87FAA4}"/>
    <cellStyle name="SAPBEXHLevel0X 35" xfId="3269" xr:uid="{00000000-0005-0000-0000-0000B71A0000}"/>
    <cellStyle name="SAPBEXHLevel0X 35 2" xfId="3270" xr:uid="{00000000-0005-0000-0000-0000B81A0000}"/>
    <cellStyle name="SAPBEXHLevel0X 35 2 2" xfId="9752" xr:uid="{75F4D7F3-F0EE-49D0-A317-0AF4E01E4FBB}"/>
    <cellStyle name="SAPBEXHLevel0X 35 3" xfId="9202" xr:uid="{26836057-86E2-4DCD-93EF-66603480D4D2}"/>
    <cellStyle name="SAPBEXHLevel0X 36" xfId="3271" xr:uid="{00000000-0005-0000-0000-0000B91A0000}"/>
    <cellStyle name="SAPBEXHLevel0X 36 2" xfId="3272" xr:uid="{00000000-0005-0000-0000-0000BA1A0000}"/>
    <cellStyle name="SAPBEXHLevel0X 36 2 2" xfId="9753" xr:uid="{68BDA2A5-B7C4-47C5-BF45-A4D41DA4AA45}"/>
    <cellStyle name="SAPBEXHLevel0X 36 3" xfId="9203" xr:uid="{EA669CE2-A3AD-402D-ADCA-B81CF5830A01}"/>
    <cellStyle name="SAPBEXHLevel0X 37" xfId="3273" xr:uid="{00000000-0005-0000-0000-0000BB1A0000}"/>
    <cellStyle name="SAPBEXHLevel0X 37 2" xfId="3274" xr:uid="{00000000-0005-0000-0000-0000BC1A0000}"/>
    <cellStyle name="SAPBEXHLevel0X 37 2 2" xfId="9754" xr:uid="{46E1156B-FA9C-4CC7-8476-1A8734D16321}"/>
    <cellStyle name="SAPBEXHLevel0X 37 3" xfId="9204" xr:uid="{1CFE3A35-6016-4EA5-900B-2CA76C9AFA3E}"/>
    <cellStyle name="SAPBEXHLevel0X 38" xfId="3275" xr:uid="{00000000-0005-0000-0000-0000BD1A0000}"/>
    <cellStyle name="SAPBEXHLevel0X 38 2" xfId="3276" xr:uid="{00000000-0005-0000-0000-0000BE1A0000}"/>
    <cellStyle name="SAPBEXHLevel0X 38 2 2" xfId="9755" xr:uid="{13436292-4435-4A60-90EE-F34F57F9C19B}"/>
    <cellStyle name="SAPBEXHLevel0X 38 3" xfId="9205" xr:uid="{1661D09F-16EF-4CD8-8E17-608C36D5120A}"/>
    <cellStyle name="SAPBEXHLevel0X 39" xfId="3277" xr:uid="{00000000-0005-0000-0000-0000BF1A0000}"/>
    <cellStyle name="SAPBEXHLevel0X 39 2" xfId="3278" xr:uid="{00000000-0005-0000-0000-0000C01A0000}"/>
    <cellStyle name="SAPBEXHLevel0X 39 2 2" xfId="9756" xr:uid="{03DCF9EB-F56A-4386-9CE9-224CCB890CBA}"/>
    <cellStyle name="SAPBEXHLevel0X 39 3" xfId="9206" xr:uid="{C3BA15B1-3FA7-4A21-9C67-AB5EC5EFC420}"/>
    <cellStyle name="SAPBEXHLevel0X 4" xfId="3279" xr:uid="{00000000-0005-0000-0000-0000C11A0000}"/>
    <cellStyle name="SAPBEXHLevel0X 4 2" xfId="3280" xr:uid="{00000000-0005-0000-0000-0000C21A0000}"/>
    <cellStyle name="SAPBEXHLevel0X 4 2 2" xfId="9757" xr:uid="{25A59322-9411-4376-96DF-52CA9D43FDAE}"/>
    <cellStyle name="SAPBEXHLevel0X 4 3" xfId="9207" xr:uid="{95A8292B-63EC-4917-A3B5-855202449D61}"/>
    <cellStyle name="SAPBEXHLevel0X 40" xfId="3281" xr:uid="{00000000-0005-0000-0000-0000C31A0000}"/>
    <cellStyle name="SAPBEXHLevel0X 40 2" xfId="9758" xr:uid="{3E52029E-38E5-4ABE-A38A-37C1155DEED2}"/>
    <cellStyle name="SAPBEXHLevel0X 41" xfId="9174" xr:uid="{3B8CFCCD-8766-403B-8BD7-58841FE88B8A}"/>
    <cellStyle name="SAPBEXHLevel0X 5" xfId="3282" xr:uid="{00000000-0005-0000-0000-0000C41A0000}"/>
    <cellStyle name="SAPBEXHLevel0X 5 2" xfId="3283" xr:uid="{00000000-0005-0000-0000-0000C51A0000}"/>
    <cellStyle name="SAPBEXHLevel0X 5 2 2" xfId="9759" xr:uid="{FB56F30F-2335-42EB-8ED5-FEB19C28B285}"/>
    <cellStyle name="SAPBEXHLevel0X 5 3" xfId="9208" xr:uid="{0A25CF3D-A217-407E-ABA1-68F58DE32DF8}"/>
    <cellStyle name="SAPBEXHLevel0X 6" xfId="3284" xr:uid="{00000000-0005-0000-0000-0000C61A0000}"/>
    <cellStyle name="SAPBEXHLevel0X 6 2" xfId="3285" xr:uid="{00000000-0005-0000-0000-0000C71A0000}"/>
    <cellStyle name="SAPBEXHLevel0X 6 2 2" xfId="9760" xr:uid="{8E60BEE2-3E8D-43BD-8FCC-567662EA412C}"/>
    <cellStyle name="SAPBEXHLevel0X 6 3" xfId="9209" xr:uid="{0E50B8E2-971E-438B-AAE8-DF5EA06078FC}"/>
    <cellStyle name="SAPBEXHLevel0X 7" xfId="3286" xr:uid="{00000000-0005-0000-0000-0000C81A0000}"/>
    <cellStyle name="SAPBEXHLevel0X 7 2" xfId="3287" xr:uid="{00000000-0005-0000-0000-0000C91A0000}"/>
    <cellStyle name="SAPBEXHLevel0X 7 2 2" xfId="9761" xr:uid="{F06F3B2D-A51E-4714-8784-1AFCD6B824D1}"/>
    <cellStyle name="SAPBEXHLevel0X 7 3" xfId="9210" xr:uid="{4C8CF7C2-FE4A-4147-B057-F8571842C2D1}"/>
    <cellStyle name="SAPBEXHLevel0X 8" xfId="3288" xr:uid="{00000000-0005-0000-0000-0000CA1A0000}"/>
    <cellStyle name="SAPBEXHLevel0X 8 2" xfId="3289" xr:uid="{00000000-0005-0000-0000-0000CB1A0000}"/>
    <cellStyle name="SAPBEXHLevel0X 8 2 2" xfId="9762" xr:uid="{658E048D-C02F-4B49-9617-85EAC35B6014}"/>
    <cellStyle name="SAPBEXHLevel0X 8 3" xfId="9211" xr:uid="{E3C4CD1D-5690-4C9E-8DFF-5B00CD301E30}"/>
    <cellStyle name="SAPBEXHLevel0X 9" xfId="3290" xr:uid="{00000000-0005-0000-0000-0000CC1A0000}"/>
    <cellStyle name="SAPBEXHLevel0X 9 2" xfId="3291" xr:uid="{00000000-0005-0000-0000-0000CD1A0000}"/>
    <cellStyle name="SAPBEXHLevel0X 9 2 2" xfId="9763" xr:uid="{B937E0A5-6ECD-4C54-AE56-2A3373BD6FF1}"/>
    <cellStyle name="SAPBEXHLevel0X 9 3" xfId="9212" xr:uid="{4CF0732D-57D2-463B-859A-62D6052E8E05}"/>
    <cellStyle name="SAPBEXHLevel1" xfId="3292" xr:uid="{00000000-0005-0000-0000-0000CE1A0000}"/>
    <cellStyle name="SAPBEXHLevel1 10" xfId="3293" xr:uid="{00000000-0005-0000-0000-0000CF1A0000}"/>
    <cellStyle name="SAPBEXHLevel1 10 2" xfId="3294" xr:uid="{00000000-0005-0000-0000-0000D01A0000}"/>
    <cellStyle name="SAPBEXHLevel1 10 2 2" xfId="9764" xr:uid="{894E265A-CE6C-412D-82F8-A401216A39D2}"/>
    <cellStyle name="SAPBEXHLevel1 10 3" xfId="9214" xr:uid="{006C81C6-80F3-4BBD-AFF3-BB7F3D70AC64}"/>
    <cellStyle name="SAPBEXHLevel1 11" xfId="3295" xr:uid="{00000000-0005-0000-0000-0000D11A0000}"/>
    <cellStyle name="SAPBEXHLevel1 11 2" xfId="3296" xr:uid="{00000000-0005-0000-0000-0000D21A0000}"/>
    <cellStyle name="SAPBEXHLevel1 11 2 2" xfId="9765" xr:uid="{987131E0-6A73-456A-BD4C-D99F3C8BE235}"/>
    <cellStyle name="SAPBEXHLevel1 11 3" xfId="9215" xr:uid="{98EDA792-8147-450A-B466-9600EBF9AD68}"/>
    <cellStyle name="SAPBEXHLevel1 12" xfId="3297" xr:uid="{00000000-0005-0000-0000-0000D31A0000}"/>
    <cellStyle name="SAPBEXHLevel1 12 2" xfId="3298" xr:uid="{00000000-0005-0000-0000-0000D41A0000}"/>
    <cellStyle name="SAPBEXHLevel1 12 2 2" xfId="9766" xr:uid="{850EE39A-8B53-4C4F-93E4-6ED12243904D}"/>
    <cellStyle name="SAPBEXHLevel1 12 3" xfId="9216" xr:uid="{33A8FCE0-9306-49F7-B525-2DAB0C583621}"/>
    <cellStyle name="SAPBEXHLevel1 13" xfId="3299" xr:uid="{00000000-0005-0000-0000-0000D51A0000}"/>
    <cellStyle name="SAPBEXHLevel1 13 2" xfId="3300" xr:uid="{00000000-0005-0000-0000-0000D61A0000}"/>
    <cellStyle name="SAPBEXHLevel1 13 2 2" xfId="9767" xr:uid="{C5199EBA-7D5A-4F2F-A2C8-7791A61F3B49}"/>
    <cellStyle name="SAPBEXHLevel1 13 3" xfId="9217" xr:uid="{F14CC5CB-FF7E-428E-ADC6-9BD221586D2A}"/>
    <cellStyle name="SAPBEXHLevel1 14" xfId="3301" xr:uid="{00000000-0005-0000-0000-0000D71A0000}"/>
    <cellStyle name="SAPBEXHLevel1 14 2" xfId="3302" xr:uid="{00000000-0005-0000-0000-0000D81A0000}"/>
    <cellStyle name="SAPBEXHLevel1 14 2 2" xfId="9768" xr:uid="{A55BA5E8-BE0B-4CF7-A23C-C4AA8297EB21}"/>
    <cellStyle name="SAPBEXHLevel1 14 3" xfId="9218" xr:uid="{833659B9-3DBD-4F68-AA14-07DF091AEB65}"/>
    <cellStyle name="SAPBEXHLevel1 15" xfId="3303" xr:uid="{00000000-0005-0000-0000-0000D91A0000}"/>
    <cellStyle name="SAPBEXHLevel1 15 2" xfId="3304" xr:uid="{00000000-0005-0000-0000-0000DA1A0000}"/>
    <cellStyle name="SAPBEXHLevel1 15 2 2" xfId="9769" xr:uid="{DDFEBD36-945A-4B84-915A-276D734EFE63}"/>
    <cellStyle name="SAPBEXHLevel1 15 3" xfId="9219" xr:uid="{C054FC96-1157-4281-87A2-C6EDE8734E9A}"/>
    <cellStyle name="SAPBEXHLevel1 16" xfId="3305" xr:uid="{00000000-0005-0000-0000-0000DB1A0000}"/>
    <cellStyle name="SAPBEXHLevel1 16 2" xfId="3306" xr:uid="{00000000-0005-0000-0000-0000DC1A0000}"/>
    <cellStyle name="SAPBEXHLevel1 16 2 2" xfId="9770" xr:uid="{56E4811B-765A-44B5-8A14-78774C24791B}"/>
    <cellStyle name="SAPBEXHLevel1 16 3" xfId="9220" xr:uid="{54A2020B-51D2-4EEE-B27D-242A1F5B620A}"/>
    <cellStyle name="SAPBEXHLevel1 17" xfId="3307" xr:uid="{00000000-0005-0000-0000-0000DD1A0000}"/>
    <cellStyle name="SAPBEXHLevel1 17 2" xfId="3308" xr:uid="{00000000-0005-0000-0000-0000DE1A0000}"/>
    <cellStyle name="SAPBEXHLevel1 17 2 2" xfId="9771" xr:uid="{B976C666-668F-4B37-9A7A-29F8C5EAE2FE}"/>
    <cellStyle name="SAPBEXHLevel1 17 3" xfId="9221" xr:uid="{EECFD938-A78D-465F-8B29-9A7B1A2B255C}"/>
    <cellStyle name="SAPBEXHLevel1 18" xfId="3309" xr:uid="{00000000-0005-0000-0000-0000DF1A0000}"/>
    <cellStyle name="SAPBEXHLevel1 18 2" xfId="3310" xr:uid="{00000000-0005-0000-0000-0000E01A0000}"/>
    <cellStyle name="SAPBEXHLevel1 18 2 2" xfId="9772" xr:uid="{7E3FB7F4-8967-40B3-804E-506AB332D4A4}"/>
    <cellStyle name="SAPBEXHLevel1 18 3" xfId="9222" xr:uid="{866FB4E9-E082-4036-A7D1-605B0F926D3E}"/>
    <cellStyle name="SAPBEXHLevel1 19" xfId="3311" xr:uid="{00000000-0005-0000-0000-0000E11A0000}"/>
    <cellStyle name="SAPBEXHLevel1 19 2" xfId="3312" xr:uid="{00000000-0005-0000-0000-0000E21A0000}"/>
    <cellStyle name="SAPBEXHLevel1 19 2 2" xfId="9773" xr:uid="{FA32136E-9772-4B42-8AD1-CBA9CF7FB832}"/>
    <cellStyle name="SAPBEXHLevel1 19 3" xfId="9223" xr:uid="{A4788D82-8315-4EAC-90EE-1908A0689A61}"/>
    <cellStyle name="SAPBEXHLevel1 2" xfId="3313" xr:uid="{00000000-0005-0000-0000-0000E31A0000}"/>
    <cellStyle name="SAPBEXHLevel1 2 2" xfId="3314" xr:uid="{00000000-0005-0000-0000-0000E41A0000}"/>
    <cellStyle name="SAPBEXHLevel1 2 2 2" xfId="9774" xr:uid="{1FAC27A5-8237-4F5E-BF9D-8C2566060356}"/>
    <cellStyle name="SAPBEXHLevel1 2 3" xfId="9224" xr:uid="{53E37751-8D21-4DA3-B388-15835CE249B7}"/>
    <cellStyle name="SAPBEXHLevel1 20" xfId="3315" xr:uid="{00000000-0005-0000-0000-0000E51A0000}"/>
    <cellStyle name="SAPBEXHLevel1 20 2" xfId="3316" xr:uid="{00000000-0005-0000-0000-0000E61A0000}"/>
    <cellStyle name="SAPBEXHLevel1 20 2 2" xfId="9775" xr:uid="{C7F20788-887B-40E5-9C64-E8107F447A87}"/>
    <cellStyle name="SAPBEXHLevel1 20 3" xfId="9225" xr:uid="{4A743E82-F86C-4471-806E-0B9353735FAF}"/>
    <cellStyle name="SAPBEXHLevel1 21" xfId="3317" xr:uid="{00000000-0005-0000-0000-0000E71A0000}"/>
    <cellStyle name="SAPBEXHLevel1 21 2" xfId="3318" xr:uid="{00000000-0005-0000-0000-0000E81A0000}"/>
    <cellStyle name="SAPBEXHLevel1 21 2 2" xfId="9776" xr:uid="{E7C9F791-18B2-43B6-99DE-6D30343D43DD}"/>
    <cellStyle name="SAPBEXHLevel1 21 3" xfId="9226" xr:uid="{85589404-E6A5-4292-9F72-4DE49031EE59}"/>
    <cellStyle name="SAPBEXHLevel1 22" xfId="3319" xr:uid="{00000000-0005-0000-0000-0000E91A0000}"/>
    <cellStyle name="SAPBEXHLevel1 22 2" xfId="3320" xr:uid="{00000000-0005-0000-0000-0000EA1A0000}"/>
    <cellStyle name="SAPBEXHLevel1 22 2 2" xfId="9777" xr:uid="{5EE51FAC-02BE-44A1-ACCB-9F7B001CECC9}"/>
    <cellStyle name="SAPBEXHLevel1 22 3" xfId="9227" xr:uid="{4F685071-BB55-476D-8FCE-560CFC5A0E5C}"/>
    <cellStyle name="SAPBEXHLevel1 23" xfId="3321" xr:uid="{00000000-0005-0000-0000-0000EB1A0000}"/>
    <cellStyle name="SAPBEXHLevel1 23 2" xfId="3322" xr:uid="{00000000-0005-0000-0000-0000EC1A0000}"/>
    <cellStyle name="SAPBEXHLevel1 23 2 2" xfId="9778" xr:uid="{BA2A8882-2285-46DB-B34C-6E709454ABDB}"/>
    <cellStyle name="SAPBEXHLevel1 23 3" xfId="9228" xr:uid="{22EBF99F-9AD0-48C1-9C95-1037DC884610}"/>
    <cellStyle name="SAPBEXHLevel1 24" xfId="3323" xr:uid="{00000000-0005-0000-0000-0000ED1A0000}"/>
    <cellStyle name="SAPBEXHLevel1 24 2" xfId="3324" xr:uid="{00000000-0005-0000-0000-0000EE1A0000}"/>
    <cellStyle name="SAPBEXHLevel1 24 2 2" xfId="9779" xr:uid="{05156052-1944-4E65-8AE0-786BEF27CF53}"/>
    <cellStyle name="SAPBEXHLevel1 24 3" xfId="9229" xr:uid="{A07D2EFE-8821-4CDD-9FCA-3611E352F77A}"/>
    <cellStyle name="SAPBEXHLevel1 25" xfId="3325" xr:uid="{00000000-0005-0000-0000-0000EF1A0000}"/>
    <cellStyle name="SAPBEXHLevel1 25 2" xfId="3326" xr:uid="{00000000-0005-0000-0000-0000F01A0000}"/>
    <cellStyle name="SAPBEXHLevel1 25 2 2" xfId="9780" xr:uid="{2ACB3B5A-F2D3-4109-B47C-07E35A4E52D1}"/>
    <cellStyle name="SAPBEXHLevel1 25 3" xfId="9230" xr:uid="{7E893A41-AB49-4994-9A36-2C87B947D07C}"/>
    <cellStyle name="SAPBEXHLevel1 26" xfId="3327" xr:uid="{00000000-0005-0000-0000-0000F11A0000}"/>
    <cellStyle name="SAPBEXHLevel1 26 2" xfId="3328" xr:uid="{00000000-0005-0000-0000-0000F21A0000}"/>
    <cellStyle name="SAPBEXHLevel1 26 2 2" xfId="9781" xr:uid="{DFF6B2A4-58EA-47CC-9703-4214381293DA}"/>
    <cellStyle name="SAPBEXHLevel1 26 3" xfId="9231" xr:uid="{6CE0B7D8-9EE2-48A3-AA45-A33D877351F8}"/>
    <cellStyle name="SAPBEXHLevel1 27" xfId="3329" xr:uid="{00000000-0005-0000-0000-0000F31A0000}"/>
    <cellStyle name="SAPBEXHLevel1 27 2" xfId="3330" xr:uid="{00000000-0005-0000-0000-0000F41A0000}"/>
    <cellStyle name="SAPBEXHLevel1 27 2 2" xfId="9782" xr:uid="{BE4EAC83-4E9C-471B-955B-88EDEE39EF05}"/>
    <cellStyle name="SAPBEXHLevel1 27 3" xfId="9232" xr:uid="{0F84F78C-5850-4763-8A27-2D6D1D99EDD0}"/>
    <cellStyle name="SAPBEXHLevel1 28" xfId="3331" xr:uid="{00000000-0005-0000-0000-0000F51A0000}"/>
    <cellStyle name="SAPBEXHLevel1 28 2" xfId="3332" xr:uid="{00000000-0005-0000-0000-0000F61A0000}"/>
    <cellStyle name="SAPBEXHLevel1 28 2 2" xfId="9783" xr:uid="{A947A368-8D39-407B-8D07-89A2585A346E}"/>
    <cellStyle name="SAPBEXHLevel1 28 3" xfId="9233" xr:uid="{F3EE76D9-494A-4A84-9EE4-84D2B20029D9}"/>
    <cellStyle name="SAPBEXHLevel1 29" xfId="3333" xr:uid="{00000000-0005-0000-0000-0000F71A0000}"/>
    <cellStyle name="SAPBEXHLevel1 29 2" xfId="3334" xr:uid="{00000000-0005-0000-0000-0000F81A0000}"/>
    <cellStyle name="SAPBEXHLevel1 29 2 2" xfId="9784" xr:uid="{184B8AA8-058D-46F6-B2D0-07D73540779B}"/>
    <cellStyle name="SAPBEXHLevel1 29 3" xfId="9234" xr:uid="{D4B962DC-37C2-42FB-9A88-0F1FC7DC7FEE}"/>
    <cellStyle name="SAPBEXHLevel1 3" xfId="3335" xr:uid="{00000000-0005-0000-0000-0000F91A0000}"/>
    <cellStyle name="SAPBEXHLevel1 3 2" xfId="3336" xr:uid="{00000000-0005-0000-0000-0000FA1A0000}"/>
    <cellStyle name="SAPBEXHLevel1 3 2 2" xfId="9785" xr:uid="{727058D1-4EED-419B-A6FE-C5B6929C5AC6}"/>
    <cellStyle name="SAPBEXHLevel1 3 3" xfId="9235" xr:uid="{7C21FBEE-2D1F-4DE5-889E-50B30DD66AFB}"/>
    <cellStyle name="SAPBEXHLevel1 30" xfId="3337" xr:uid="{00000000-0005-0000-0000-0000FB1A0000}"/>
    <cellStyle name="SAPBEXHLevel1 30 2" xfId="3338" xr:uid="{00000000-0005-0000-0000-0000FC1A0000}"/>
    <cellStyle name="SAPBEXHLevel1 30 2 2" xfId="9786" xr:uid="{C8E64D00-13AC-4656-AD7C-4EDD32EA9FBC}"/>
    <cellStyle name="SAPBEXHLevel1 30 3" xfId="9236" xr:uid="{E9BE4ED2-CB50-4BAB-9954-A7247E969FA1}"/>
    <cellStyle name="SAPBEXHLevel1 31" xfId="3339" xr:uid="{00000000-0005-0000-0000-0000FD1A0000}"/>
    <cellStyle name="SAPBEXHLevel1 31 2" xfId="3340" xr:uid="{00000000-0005-0000-0000-0000FE1A0000}"/>
    <cellStyle name="SAPBEXHLevel1 31 2 2" xfId="9787" xr:uid="{8B89AAD9-21CA-49B6-A4D7-A6C216E56867}"/>
    <cellStyle name="SAPBEXHLevel1 31 3" xfId="9237" xr:uid="{1097B9EB-23FA-4FC5-AE01-252B6FA1F33A}"/>
    <cellStyle name="SAPBEXHLevel1 32" xfId="3341" xr:uid="{00000000-0005-0000-0000-0000FF1A0000}"/>
    <cellStyle name="SAPBEXHLevel1 32 2" xfId="3342" xr:uid="{00000000-0005-0000-0000-0000001B0000}"/>
    <cellStyle name="SAPBEXHLevel1 32 2 2" xfId="9788" xr:uid="{54DE1666-510B-4EDF-806D-280211602EB6}"/>
    <cellStyle name="SAPBEXHLevel1 32 3" xfId="9238" xr:uid="{5C1D5402-BBB0-479E-BB3E-B3CB8F24D932}"/>
    <cellStyle name="SAPBEXHLevel1 33" xfId="3343" xr:uid="{00000000-0005-0000-0000-0000011B0000}"/>
    <cellStyle name="SAPBEXHLevel1 33 2" xfId="3344" xr:uid="{00000000-0005-0000-0000-0000021B0000}"/>
    <cellStyle name="SAPBEXHLevel1 33 2 2" xfId="9789" xr:uid="{C625DF46-8241-4032-BDC4-A43674F3EF38}"/>
    <cellStyle name="SAPBEXHLevel1 33 3" xfId="9239" xr:uid="{81E01E46-5922-4DBE-BBEA-3623E5E8569E}"/>
    <cellStyle name="SAPBEXHLevel1 34" xfId="3345" xr:uid="{00000000-0005-0000-0000-0000031B0000}"/>
    <cellStyle name="SAPBEXHLevel1 34 2" xfId="3346" xr:uid="{00000000-0005-0000-0000-0000041B0000}"/>
    <cellStyle name="SAPBEXHLevel1 34 2 2" xfId="9790" xr:uid="{3862F598-C730-44CE-AEA0-A5762A52CFFB}"/>
    <cellStyle name="SAPBEXHLevel1 34 3" xfId="9240" xr:uid="{44F0010C-634A-4195-9C3F-75F34329B9C9}"/>
    <cellStyle name="SAPBEXHLevel1 35" xfId="3347" xr:uid="{00000000-0005-0000-0000-0000051B0000}"/>
    <cellStyle name="SAPBEXHLevel1 35 2" xfId="3348" xr:uid="{00000000-0005-0000-0000-0000061B0000}"/>
    <cellStyle name="SAPBEXHLevel1 35 2 2" xfId="9791" xr:uid="{1E706822-9E3F-470F-9AED-4AC34F1933EC}"/>
    <cellStyle name="SAPBEXHLevel1 35 3" xfId="9241" xr:uid="{065AAFE6-28C6-4821-A638-ECAC8BF115F6}"/>
    <cellStyle name="SAPBEXHLevel1 36" xfId="3349" xr:uid="{00000000-0005-0000-0000-0000071B0000}"/>
    <cellStyle name="SAPBEXHLevel1 36 2" xfId="3350" xr:uid="{00000000-0005-0000-0000-0000081B0000}"/>
    <cellStyle name="SAPBEXHLevel1 36 2 2" xfId="9792" xr:uid="{3FDE7BA1-F9F7-4A9C-BE8F-09C28518F135}"/>
    <cellStyle name="SAPBEXHLevel1 36 3" xfId="9242" xr:uid="{731A6A7C-26C2-4734-8405-A5BFA4B4E817}"/>
    <cellStyle name="SAPBEXHLevel1 37" xfId="3351" xr:uid="{00000000-0005-0000-0000-0000091B0000}"/>
    <cellStyle name="SAPBEXHLevel1 37 2" xfId="3352" xr:uid="{00000000-0005-0000-0000-00000A1B0000}"/>
    <cellStyle name="SAPBEXHLevel1 37 2 2" xfId="9793" xr:uid="{8FA4B219-4CE9-4AA5-8026-BC5CF2ACF94C}"/>
    <cellStyle name="SAPBEXHLevel1 37 3" xfId="9243" xr:uid="{9FA018D5-C289-4176-85A9-FA97C24CCAA0}"/>
    <cellStyle name="SAPBEXHLevel1 38" xfId="3353" xr:uid="{00000000-0005-0000-0000-00000B1B0000}"/>
    <cellStyle name="SAPBEXHLevel1 38 2" xfId="3354" xr:uid="{00000000-0005-0000-0000-00000C1B0000}"/>
    <cellStyle name="SAPBEXHLevel1 38 2 2" xfId="9794" xr:uid="{5EC20044-E00C-4769-8AEC-0E9D9254F51C}"/>
    <cellStyle name="SAPBEXHLevel1 38 3" xfId="9244" xr:uid="{762C9B45-F96F-440F-988F-B318D68DD816}"/>
    <cellStyle name="SAPBEXHLevel1 39" xfId="3355" xr:uid="{00000000-0005-0000-0000-00000D1B0000}"/>
    <cellStyle name="SAPBEXHLevel1 39 2" xfId="3356" xr:uid="{00000000-0005-0000-0000-00000E1B0000}"/>
    <cellStyle name="SAPBEXHLevel1 39 2 2" xfId="9795" xr:uid="{98D9DFED-3154-49E2-B327-FFE13695D142}"/>
    <cellStyle name="SAPBEXHLevel1 39 3" xfId="9245" xr:uid="{13F9544E-EF7D-4C4F-BA52-BD22C43A6C0A}"/>
    <cellStyle name="SAPBEXHLevel1 4" xfId="3357" xr:uid="{00000000-0005-0000-0000-00000F1B0000}"/>
    <cellStyle name="SAPBEXHLevel1 4 2" xfId="3358" xr:uid="{00000000-0005-0000-0000-0000101B0000}"/>
    <cellStyle name="SAPBEXHLevel1 4 2 2" xfId="9796" xr:uid="{52295840-2B72-4D54-B184-DEAA36ADC101}"/>
    <cellStyle name="SAPBEXHLevel1 4 3" xfId="9246" xr:uid="{BB9776CF-2DD8-45EA-A62D-C4162AA59D6D}"/>
    <cellStyle name="SAPBEXHLevel1 40" xfId="3359" xr:uid="{00000000-0005-0000-0000-0000111B0000}"/>
    <cellStyle name="SAPBEXHLevel1 40 2" xfId="9797" xr:uid="{B98BB0EF-2DAE-4812-B0C8-D223283A87BA}"/>
    <cellStyle name="SAPBEXHLevel1 41" xfId="9213" xr:uid="{2291E6AD-3F82-4FCC-824A-9CFE42622387}"/>
    <cellStyle name="SAPBEXHLevel1 5" xfId="3360" xr:uid="{00000000-0005-0000-0000-0000121B0000}"/>
    <cellStyle name="SAPBEXHLevel1 5 2" xfId="3361" xr:uid="{00000000-0005-0000-0000-0000131B0000}"/>
    <cellStyle name="SAPBEXHLevel1 5 2 2" xfId="9798" xr:uid="{1F484D7C-120F-4AE3-AFB1-601560EB78B1}"/>
    <cellStyle name="SAPBEXHLevel1 5 3" xfId="9247" xr:uid="{8102EDAB-EF4D-4BC2-8A89-4288B4544077}"/>
    <cellStyle name="SAPBEXHLevel1 6" xfId="3362" xr:uid="{00000000-0005-0000-0000-0000141B0000}"/>
    <cellStyle name="SAPBEXHLevel1 6 2" xfId="3363" xr:uid="{00000000-0005-0000-0000-0000151B0000}"/>
    <cellStyle name="SAPBEXHLevel1 6 2 2" xfId="9799" xr:uid="{1EBD3DF9-0722-4154-A38A-601281746E77}"/>
    <cellStyle name="SAPBEXHLevel1 6 3" xfId="9248" xr:uid="{2041CDB7-303C-4DFC-BE46-F78543D7256F}"/>
    <cellStyle name="SAPBEXHLevel1 7" xfId="3364" xr:uid="{00000000-0005-0000-0000-0000161B0000}"/>
    <cellStyle name="SAPBEXHLevel1 7 2" xfId="3365" xr:uid="{00000000-0005-0000-0000-0000171B0000}"/>
    <cellStyle name="SAPBEXHLevel1 7 2 2" xfId="9800" xr:uid="{EE3B57B0-2238-4F41-81CD-6D3568538DAA}"/>
    <cellStyle name="SAPBEXHLevel1 7 3" xfId="9249" xr:uid="{911C8A73-BFDA-4376-924E-06C5D9432B1D}"/>
    <cellStyle name="SAPBEXHLevel1 8" xfId="3366" xr:uid="{00000000-0005-0000-0000-0000181B0000}"/>
    <cellStyle name="SAPBEXHLevel1 8 2" xfId="3367" xr:uid="{00000000-0005-0000-0000-0000191B0000}"/>
    <cellStyle name="SAPBEXHLevel1 8 2 2" xfId="9801" xr:uid="{6C0DDE0C-F179-4E53-A3F0-930449298959}"/>
    <cellStyle name="SAPBEXHLevel1 8 3" xfId="9250" xr:uid="{84A7CD4A-82C7-4A34-B544-63EAD9D335BC}"/>
    <cellStyle name="SAPBEXHLevel1 9" xfId="3368" xr:uid="{00000000-0005-0000-0000-00001A1B0000}"/>
    <cellStyle name="SAPBEXHLevel1 9 2" xfId="3369" xr:uid="{00000000-0005-0000-0000-00001B1B0000}"/>
    <cellStyle name="SAPBEXHLevel1 9 2 2" xfId="9802" xr:uid="{DCF06EB2-9CC7-48C3-BBC7-89F9C7F57CFE}"/>
    <cellStyle name="SAPBEXHLevel1 9 3" xfId="9251" xr:uid="{C198648F-4CED-4CDD-A441-A5E6D345647D}"/>
    <cellStyle name="SAPBEXHLevel1X" xfId="3370" xr:uid="{00000000-0005-0000-0000-00001C1B0000}"/>
    <cellStyle name="SAPBEXHLevel1X 10" xfId="3371" xr:uid="{00000000-0005-0000-0000-00001D1B0000}"/>
    <cellStyle name="SAPBEXHLevel1X 10 2" xfId="3372" xr:uid="{00000000-0005-0000-0000-00001E1B0000}"/>
    <cellStyle name="SAPBEXHLevel1X 10 2 2" xfId="9803" xr:uid="{7D2C2D31-F41C-4CAC-893F-D6BE27FEC131}"/>
    <cellStyle name="SAPBEXHLevel1X 10 3" xfId="9253" xr:uid="{D50D15AE-4BFA-4CBC-B8B2-A25015A3D40E}"/>
    <cellStyle name="SAPBEXHLevel1X 11" xfId="3373" xr:uid="{00000000-0005-0000-0000-00001F1B0000}"/>
    <cellStyle name="SAPBEXHLevel1X 11 2" xfId="3374" xr:uid="{00000000-0005-0000-0000-0000201B0000}"/>
    <cellStyle name="SAPBEXHLevel1X 11 2 2" xfId="9804" xr:uid="{EB315118-369D-4276-8D69-E12CBCE74514}"/>
    <cellStyle name="SAPBEXHLevel1X 11 3" xfId="9254" xr:uid="{EA823C38-BE34-4C6A-B04D-19DCDD884CE2}"/>
    <cellStyle name="SAPBEXHLevel1X 12" xfId="3375" xr:uid="{00000000-0005-0000-0000-0000211B0000}"/>
    <cellStyle name="SAPBEXHLevel1X 12 2" xfId="3376" xr:uid="{00000000-0005-0000-0000-0000221B0000}"/>
    <cellStyle name="SAPBEXHLevel1X 12 2 2" xfId="9805" xr:uid="{CF4EA14B-F6CC-491A-90C8-AF7D3D6E79A7}"/>
    <cellStyle name="SAPBEXHLevel1X 12 3" xfId="9255" xr:uid="{B1BA0569-28E5-414E-967E-03AEBADDC45B}"/>
    <cellStyle name="SAPBEXHLevel1X 13" xfId="3377" xr:uid="{00000000-0005-0000-0000-0000231B0000}"/>
    <cellStyle name="SAPBEXHLevel1X 13 2" xfId="3378" xr:uid="{00000000-0005-0000-0000-0000241B0000}"/>
    <cellStyle name="SAPBEXHLevel1X 13 2 2" xfId="9806" xr:uid="{BF2EB249-477C-4613-8999-A6EA6060F22D}"/>
    <cellStyle name="SAPBEXHLevel1X 13 3" xfId="9256" xr:uid="{E595E25E-1B2E-4AAB-B87B-CA7618CE0DD2}"/>
    <cellStyle name="SAPBEXHLevel1X 14" xfId="3379" xr:uid="{00000000-0005-0000-0000-0000251B0000}"/>
    <cellStyle name="SAPBEXHLevel1X 14 2" xfId="3380" xr:uid="{00000000-0005-0000-0000-0000261B0000}"/>
    <cellStyle name="SAPBEXHLevel1X 14 2 2" xfId="9807" xr:uid="{F25645A7-6EDE-4EF3-9C1A-010CA554F57E}"/>
    <cellStyle name="SAPBEXHLevel1X 14 3" xfId="9257" xr:uid="{CA632FD7-EFED-44CC-AE01-6D78E4B9ADA6}"/>
    <cellStyle name="SAPBEXHLevel1X 15" xfId="3381" xr:uid="{00000000-0005-0000-0000-0000271B0000}"/>
    <cellStyle name="SAPBEXHLevel1X 15 2" xfId="3382" xr:uid="{00000000-0005-0000-0000-0000281B0000}"/>
    <cellStyle name="SAPBEXHLevel1X 15 2 2" xfId="9808" xr:uid="{93D6BBAE-D54B-4934-A41E-3FCB01056BCF}"/>
    <cellStyle name="SAPBEXHLevel1X 15 3" xfId="9258" xr:uid="{4829CEE5-55C5-4F62-BA82-6981FA9E81C2}"/>
    <cellStyle name="SAPBEXHLevel1X 16" xfId="3383" xr:uid="{00000000-0005-0000-0000-0000291B0000}"/>
    <cellStyle name="SAPBEXHLevel1X 16 2" xfId="3384" xr:uid="{00000000-0005-0000-0000-00002A1B0000}"/>
    <cellStyle name="SAPBEXHLevel1X 16 2 2" xfId="9809" xr:uid="{5E693A33-F2EB-4161-8712-75E0A8AF2F41}"/>
    <cellStyle name="SAPBEXHLevel1X 16 3" xfId="9259" xr:uid="{C46F11C3-F24E-4359-8F57-B136251C2BBB}"/>
    <cellStyle name="SAPBEXHLevel1X 17" xfId="3385" xr:uid="{00000000-0005-0000-0000-00002B1B0000}"/>
    <cellStyle name="SAPBEXHLevel1X 17 2" xfId="3386" xr:uid="{00000000-0005-0000-0000-00002C1B0000}"/>
    <cellStyle name="SAPBEXHLevel1X 17 2 2" xfId="9810" xr:uid="{1CCFE05B-5FBF-4F7D-85E3-E9597FE0E651}"/>
    <cellStyle name="SAPBEXHLevel1X 17 3" xfId="9260" xr:uid="{7247FF3C-169C-41AB-BAF1-504465F6C206}"/>
    <cellStyle name="SAPBEXHLevel1X 18" xfId="3387" xr:uid="{00000000-0005-0000-0000-00002D1B0000}"/>
    <cellStyle name="SAPBEXHLevel1X 18 2" xfId="3388" xr:uid="{00000000-0005-0000-0000-00002E1B0000}"/>
    <cellStyle name="SAPBEXHLevel1X 18 2 2" xfId="9811" xr:uid="{F1BCEB2F-D0BD-4159-A208-36DFC761D403}"/>
    <cellStyle name="SAPBEXHLevel1X 18 3" xfId="9261" xr:uid="{F1A79FAF-688B-47F2-AEB0-EAA879A893D5}"/>
    <cellStyle name="SAPBEXHLevel1X 19" xfId="3389" xr:uid="{00000000-0005-0000-0000-00002F1B0000}"/>
    <cellStyle name="SAPBEXHLevel1X 19 2" xfId="3390" xr:uid="{00000000-0005-0000-0000-0000301B0000}"/>
    <cellStyle name="SAPBEXHLevel1X 19 2 2" xfId="9812" xr:uid="{95780F4C-F975-475D-A15B-3864D4A531A6}"/>
    <cellStyle name="SAPBEXHLevel1X 19 3" xfId="9262" xr:uid="{EA958D32-DD1A-4C31-8D9C-B3BF62F925B5}"/>
    <cellStyle name="SAPBEXHLevel1X 2" xfId="3391" xr:uid="{00000000-0005-0000-0000-0000311B0000}"/>
    <cellStyle name="SAPBEXHLevel1X 2 2" xfId="3392" xr:uid="{00000000-0005-0000-0000-0000321B0000}"/>
    <cellStyle name="SAPBEXHLevel1X 2 2 2" xfId="9813" xr:uid="{6872FC9C-7FE7-4E3A-9AF7-97C2EB452051}"/>
    <cellStyle name="SAPBEXHLevel1X 2 3" xfId="9263" xr:uid="{CB919841-4926-4554-A89B-D11B693B50C2}"/>
    <cellStyle name="SAPBEXHLevel1X 20" xfId="3393" xr:uid="{00000000-0005-0000-0000-0000331B0000}"/>
    <cellStyle name="SAPBEXHLevel1X 20 2" xfId="3394" xr:uid="{00000000-0005-0000-0000-0000341B0000}"/>
    <cellStyle name="SAPBEXHLevel1X 20 2 2" xfId="9814" xr:uid="{54DBA7BE-2DE4-43CC-84C2-B9C30FB6B4C6}"/>
    <cellStyle name="SAPBEXHLevel1X 20 3" xfId="9264" xr:uid="{F1E407C1-0DCD-4E1A-A48C-8EA5A3594489}"/>
    <cellStyle name="SAPBEXHLevel1X 21" xfId="3395" xr:uid="{00000000-0005-0000-0000-0000351B0000}"/>
    <cellStyle name="SAPBEXHLevel1X 21 2" xfId="3396" xr:uid="{00000000-0005-0000-0000-0000361B0000}"/>
    <cellStyle name="SAPBEXHLevel1X 21 2 2" xfId="9815" xr:uid="{C3680638-3C17-465B-BFAC-59CD98357B97}"/>
    <cellStyle name="SAPBEXHLevel1X 21 3" xfId="9265" xr:uid="{3EDE358A-8EB8-444B-A385-7373B83FA46B}"/>
    <cellStyle name="SAPBEXHLevel1X 22" xfId="3397" xr:uid="{00000000-0005-0000-0000-0000371B0000}"/>
    <cellStyle name="SAPBEXHLevel1X 22 2" xfId="3398" xr:uid="{00000000-0005-0000-0000-0000381B0000}"/>
    <cellStyle name="SAPBEXHLevel1X 22 2 2" xfId="9816" xr:uid="{220E9C70-16FF-4180-A7A0-0E4415889031}"/>
    <cellStyle name="SAPBEXHLevel1X 22 3" xfId="9266" xr:uid="{D415DE8A-88FF-4F5D-BCDE-36D86D78990A}"/>
    <cellStyle name="SAPBEXHLevel1X 23" xfId="3399" xr:uid="{00000000-0005-0000-0000-0000391B0000}"/>
    <cellStyle name="SAPBEXHLevel1X 23 2" xfId="3400" xr:uid="{00000000-0005-0000-0000-00003A1B0000}"/>
    <cellStyle name="SAPBEXHLevel1X 23 2 2" xfId="9817" xr:uid="{745272E5-60D7-4669-9709-E267216F08FE}"/>
    <cellStyle name="SAPBEXHLevel1X 23 3" xfId="9267" xr:uid="{8ED82495-B999-43F1-8036-ACF0CE80A305}"/>
    <cellStyle name="SAPBEXHLevel1X 24" xfId="3401" xr:uid="{00000000-0005-0000-0000-00003B1B0000}"/>
    <cellStyle name="SAPBEXHLevel1X 24 2" xfId="3402" xr:uid="{00000000-0005-0000-0000-00003C1B0000}"/>
    <cellStyle name="SAPBEXHLevel1X 24 2 2" xfId="9818" xr:uid="{B989FC05-7166-4FF6-9B1F-20BA4A4CD97F}"/>
    <cellStyle name="SAPBEXHLevel1X 24 3" xfId="9268" xr:uid="{EC4571E6-C24D-4493-9734-BB40773DA6FC}"/>
    <cellStyle name="SAPBEXHLevel1X 25" xfId="3403" xr:uid="{00000000-0005-0000-0000-00003D1B0000}"/>
    <cellStyle name="SAPBEXHLevel1X 25 2" xfId="3404" xr:uid="{00000000-0005-0000-0000-00003E1B0000}"/>
    <cellStyle name="SAPBEXHLevel1X 25 2 2" xfId="9819" xr:uid="{3DD6B884-C04E-4CF0-A675-569826894A94}"/>
    <cellStyle name="SAPBEXHLevel1X 25 3" xfId="9269" xr:uid="{A69E99F7-A545-4E29-8442-6C08A4117667}"/>
    <cellStyle name="SAPBEXHLevel1X 26" xfId="3405" xr:uid="{00000000-0005-0000-0000-00003F1B0000}"/>
    <cellStyle name="SAPBEXHLevel1X 26 2" xfId="3406" xr:uid="{00000000-0005-0000-0000-0000401B0000}"/>
    <cellStyle name="SAPBEXHLevel1X 26 2 2" xfId="9820" xr:uid="{B2A9CE86-0F7F-4C72-9328-2A9F695E97D9}"/>
    <cellStyle name="SAPBEXHLevel1X 26 3" xfId="9270" xr:uid="{BCF5E592-9C8A-4205-A927-640C4F905BFD}"/>
    <cellStyle name="SAPBEXHLevel1X 27" xfId="3407" xr:uid="{00000000-0005-0000-0000-0000411B0000}"/>
    <cellStyle name="SAPBEXHLevel1X 27 2" xfId="3408" xr:uid="{00000000-0005-0000-0000-0000421B0000}"/>
    <cellStyle name="SAPBEXHLevel1X 27 2 2" xfId="9821" xr:uid="{F7D643B6-1F64-48A4-B67E-D6F86E1039FF}"/>
    <cellStyle name="SAPBEXHLevel1X 27 3" xfId="9271" xr:uid="{FF9A7DCF-7AB6-4DE6-AF1A-E03FB581260F}"/>
    <cellStyle name="SAPBEXHLevel1X 28" xfId="3409" xr:uid="{00000000-0005-0000-0000-0000431B0000}"/>
    <cellStyle name="SAPBEXHLevel1X 28 2" xfId="3410" xr:uid="{00000000-0005-0000-0000-0000441B0000}"/>
    <cellStyle name="SAPBEXHLevel1X 28 2 2" xfId="9822" xr:uid="{B0006592-C347-4D17-AD4B-4BE308E222EE}"/>
    <cellStyle name="SAPBEXHLevel1X 28 3" xfId="9272" xr:uid="{379E6053-05ED-49CA-B628-4D97BCE062AD}"/>
    <cellStyle name="SAPBEXHLevel1X 29" xfId="3411" xr:uid="{00000000-0005-0000-0000-0000451B0000}"/>
    <cellStyle name="SAPBEXHLevel1X 29 2" xfId="3412" xr:uid="{00000000-0005-0000-0000-0000461B0000}"/>
    <cellStyle name="SAPBEXHLevel1X 29 2 2" xfId="9823" xr:uid="{85824AB0-3DBC-4F21-928C-971D58B34C5D}"/>
    <cellStyle name="SAPBEXHLevel1X 29 3" xfId="9273" xr:uid="{0F4D3663-5093-4299-BB68-D71B00DCE8C1}"/>
    <cellStyle name="SAPBEXHLevel1X 3" xfId="3413" xr:uid="{00000000-0005-0000-0000-0000471B0000}"/>
    <cellStyle name="SAPBEXHLevel1X 3 2" xfId="3414" xr:uid="{00000000-0005-0000-0000-0000481B0000}"/>
    <cellStyle name="SAPBEXHLevel1X 3 2 2" xfId="9824" xr:uid="{FC7D51E3-A836-4997-AE83-511B2986CDC6}"/>
    <cellStyle name="SAPBEXHLevel1X 3 3" xfId="9274" xr:uid="{565BF7C8-9863-4452-B117-66EF1AE32B0E}"/>
    <cellStyle name="SAPBEXHLevel1X 30" xfId="3415" xr:uid="{00000000-0005-0000-0000-0000491B0000}"/>
    <cellStyle name="SAPBEXHLevel1X 30 2" xfId="3416" xr:uid="{00000000-0005-0000-0000-00004A1B0000}"/>
    <cellStyle name="SAPBEXHLevel1X 30 2 2" xfId="9825" xr:uid="{AA130223-7919-4B4C-8C94-E27990F907C0}"/>
    <cellStyle name="SAPBEXHLevel1X 30 3" xfId="9275" xr:uid="{1D73C2C0-D806-49C1-9AF1-25C85F3571CC}"/>
    <cellStyle name="SAPBEXHLevel1X 31" xfId="3417" xr:uid="{00000000-0005-0000-0000-00004B1B0000}"/>
    <cellStyle name="SAPBEXHLevel1X 31 2" xfId="3418" xr:uid="{00000000-0005-0000-0000-00004C1B0000}"/>
    <cellStyle name="SAPBEXHLevel1X 31 2 2" xfId="9826" xr:uid="{D8A2647D-3324-4B6D-8339-D11A92CF9F9D}"/>
    <cellStyle name="SAPBEXHLevel1X 31 3" xfId="9276" xr:uid="{809AC529-8E8F-46F4-9731-9EEBE13A26FE}"/>
    <cellStyle name="SAPBEXHLevel1X 32" xfId="3419" xr:uid="{00000000-0005-0000-0000-00004D1B0000}"/>
    <cellStyle name="SAPBEXHLevel1X 32 2" xfId="3420" xr:uid="{00000000-0005-0000-0000-00004E1B0000}"/>
    <cellStyle name="SAPBEXHLevel1X 32 2 2" xfId="9827" xr:uid="{C91FBA04-479F-4677-9985-AE7E54DA8403}"/>
    <cellStyle name="SAPBEXHLevel1X 32 3" xfId="9277" xr:uid="{F25D9786-8A7F-43F6-91EA-8D4DED52AA86}"/>
    <cellStyle name="SAPBEXHLevel1X 33" xfId="3421" xr:uid="{00000000-0005-0000-0000-00004F1B0000}"/>
    <cellStyle name="SAPBEXHLevel1X 33 2" xfId="3422" xr:uid="{00000000-0005-0000-0000-0000501B0000}"/>
    <cellStyle name="SAPBEXHLevel1X 33 2 2" xfId="9828" xr:uid="{D25CF22D-5304-4143-9B21-B82DCD844FD6}"/>
    <cellStyle name="SAPBEXHLevel1X 33 3" xfId="9278" xr:uid="{ED6D7C05-7E37-451A-A64D-2734C43F8601}"/>
    <cellStyle name="SAPBEXHLevel1X 34" xfId="3423" xr:uid="{00000000-0005-0000-0000-0000511B0000}"/>
    <cellStyle name="SAPBEXHLevel1X 34 2" xfId="3424" xr:uid="{00000000-0005-0000-0000-0000521B0000}"/>
    <cellStyle name="SAPBEXHLevel1X 34 2 2" xfId="9829" xr:uid="{1DC4DF25-7FD1-4AF0-9328-FDCFE42D8CBF}"/>
    <cellStyle name="SAPBEXHLevel1X 34 3" xfId="9279" xr:uid="{DF49CC94-75BF-4911-B25C-C00C8DE7869B}"/>
    <cellStyle name="SAPBEXHLevel1X 35" xfId="3425" xr:uid="{00000000-0005-0000-0000-0000531B0000}"/>
    <cellStyle name="SAPBEXHLevel1X 35 2" xfId="3426" xr:uid="{00000000-0005-0000-0000-0000541B0000}"/>
    <cellStyle name="SAPBEXHLevel1X 35 2 2" xfId="9830" xr:uid="{0D11311A-A806-4CAA-8A78-37453720290F}"/>
    <cellStyle name="SAPBEXHLevel1X 35 3" xfId="9280" xr:uid="{5FBE8FB3-23AF-4EB5-B838-6810CF192C03}"/>
    <cellStyle name="SAPBEXHLevel1X 36" xfId="3427" xr:uid="{00000000-0005-0000-0000-0000551B0000}"/>
    <cellStyle name="SAPBEXHLevel1X 36 2" xfId="3428" xr:uid="{00000000-0005-0000-0000-0000561B0000}"/>
    <cellStyle name="SAPBEXHLevel1X 36 2 2" xfId="9831" xr:uid="{63FC90A8-582A-4A6D-942A-EA9291040F91}"/>
    <cellStyle name="SAPBEXHLevel1X 36 3" xfId="9281" xr:uid="{5F23AE32-1404-42C1-938E-69E902F94593}"/>
    <cellStyle name="SAPBEXHLevel1X 37" xfId="3429" xr:uid="{00000000-0005-0000-0000-0000571B0000}"/>
    <cellStyle name="SAPBEXHLevel1X 37 2" xfId="3430" xr:uid="{00000000-0005-0000-0000-0000581B0000}"/>
    <cellStyle name="SAPBEXHLevel1X 37 2 2" xfId="9832" xr:uid="{CA399C60-744E-46D5-8DFA-C1ECDA9D1912}"/>
    <cellStyle name="SAPBEXHLevel1X 37 3" xfId="9282" xr:uid="{680AE64E-50AC-47E5-8B39-6396098AEC39}"/>
    <cellStyle name="SAPBEXHLevel1X 38" xfId="3431" xr:uid="{00000000-0005-0000-0000-0000591B0000}"/>
    <cellStyle name="SAPBEXHLevel1X 38 2" xfId="3432" xr:uid="{00000000-0005-0000-0000-00005A1B0000}"/>
    <cellStyle name="SAPBEXHLevel1X 38 2 2" xfId="9833" xr:uid="{77BC6E77-F56C-4CE0-B4FB-4AD53A224683}"/>
    <cellStyle name="SAPBEXHLevel1X 38 3" xfId="9283" xr:uid="{7A019FE2-FA79-4A0C-9A62-B99301BF7686}"/>
    <cellStyle name="SAPBEXHLevel1X 39" xfId="3433" xr:uid="{00000000-0005-0000-0000-00005B1B0000}"/>
    <cellStyle name="SAPBEXHLevel1X 39 2" xfId="3434" xr:uid="{00000000-0005-0000-0000-00005C1B0000}"/>
    <cellStyle name="SAPBEXHLevel1X 39 2 2" xfId="9834" xr:uid="{78A8EF09-0D0D-40DD-B58D-DDDF4F995EBE}"/>
    <cellStyle name="SAPBEXHLevel1X 39 3" xfId="9284" xr:uid="{E98B9766-C5DE-4917-AF2C-5085CFDBC167}"/>
    <cellStyle name="SAPBEXHLevel1X 4" xfId="3435" xr:uid="{00000000-0005-0000-0000-00005D1B0000}"/>
    <cellStyle name="SAPBEXHLevel1X 4 2" xfId="3436" xr:uid="{00000000-0005-0000-0000-00005E1B0000}"/>
    <cellStyle name="SAPBEXHLevel1X 4 2 2" xfId="9835" xr:uid="{F60F0AE5-67A8-43F6-847F-C1A8D20D4016}"/>
    <cellStyle name="SAPBEXHLevel1X 4 3" xfId="9285" xr:uid="{19A2F7E1-70B7-41D1-A229-27C7075B8AA9}"/>
    <cellStyle name="SAPBEXHLevel1X 40" xfId="3437" xr:uid="{00000000-0005-0000-0000-00005F1B0000}"/>
    <cellStyle name="SAPBEXHLevel1X 40 2" xfId="9836" xr:uid="{B2B9998D-1132-4B84-93BC-C05A4492BE21}"/>
    <cellStyle name="SAPBEXHLevel1X 41" xfId="9252" xr:uid="{26355A4E-E98D-4C78-B32B-DFAA9AD8CB0B}"/>
    <cellStyle name="SAPBEXHLevel1X 5" xfId="3438" xr:uid="{00000000-0005-0000-0000-0000601B0000}"/>
    <cellStyle name="SAPBEXHLevel1X 5 2" xfId="3439" xr:uid="{00000000-0005-0000-0000-0000611B0000}"/>
    <cellStyle name="SAPBEXHLevel1X 5 2 2" xfId="9837" xr:uid="{90C9FB96-4FCF-4620-8B55-5C2E282F7750}"/>
    <cellStyle name="SAPBEXHLevel1X 5 3" xfId="9286" xr:uid="{2A04A7A5-1D8D-4A3F-8D4D-0875F0F056ED}"/>
    <cellStyle name="SAPBEXHLevel1X 6" xfId="3440" xr:uid="{00000000-0005-0000-0000-0000621B0000}"/>
    <cellStyle name="SAPBEXHLevel1X 6 2" xfId="3441" xr:uid="{00000000-0005-0000-0000-0000631B0000}"/>
    <cellStyle name="SAPBEXHLevel1X 6 2 2" xfId="9838" xr:uid="{927A2C54-AB91-4BBE-BEB5-A5E9CEDF5D6E}"/>
    <cellStyle name="SAPBEXHLevel1X 6 3" xfId="9287" xr:uid="{51E0E305-9C94-4791-8D2F-0314FF03FF85}"/>
    <cellStyle name="SAPBEXHLevel1X 7" xfId="3442" xr:uid="{00000000-0005-0000-0000-0000641B0000}"/>
    <cellStyle name="SAPBEXHLevel1X 7 2" xfId="3443" xr:uid="{00000000-0005-0000-0000-0000651B0000}"/>
    <cellStyle name="SAPBEXHLevel1X 7 2 2" xfId="9839" xr:uid="{0A674397-03F0-4FC3-BD12-33C4FE393953}"/>
    <cellStyle name="SAPBEXHLevel1X 7 3" xfId="9288" xr:uid="{F4B1C177-862A-4F01-AD97-B4518EB772B6}"/>
    <cellStyle name="SAPBEXHLevel1X 8" xfId="3444" xr:uid="{00000000-0005-0000-0000-0000661B0000}"/>
    <cellStyle name="SAPBEXHLevel1X 8 2" xfId="3445" xr:uid="{00000000-0005-0000-0000-0000671B0000}"/>
    <cellStyle name="SAPBEXHLevel1X 8 2 2" xfId="9840" xr:uid="{86FAFF3B-9CA4-4F20-B1C0-6C6E13B5D238}"/>
    <cellStyle name="SAPBEXHLevel1X 8 3" xfId="9289" xr:uid="{61CC3668-A47E-44AF-AC90-FE9D4B48327C}"/>
    <cellStyle name="SAPBEXHLevel1X 9" xfId="3446" xr:uid="{00000000-0005-0000-0000-0000681B0000}"/>
    <cellStyle name="SAPBEXHLevel1X 9 2" xfId="3447" xr:uid="{00000000-0005-0000-0000-0000691B0000}"/>
    <cellStyle name="SAPBEXHLevel1X 9 2 2" xfId="9841" xr:uid="{1B67A931-F8DE-4C76-B787-BBD450700904}"/>
    <cellStyle name="SAPBEXHLevel1X 9 3" xfId="9290" xr:uid="{F32C8248-A311-43A9-AED3-4A836213103E}"/>
    <cellStyle name="SAPBEXHLevel2" xfId="3448" xr:uid="{00000000-0005-0000-0000-00006A1B0000}"/>
    <cellStyle name="SAPBEXHLevel2 10" xfId="3449" xr:uid="{00000000-0005-0000-0000-00006B1B0000}"/>
    <cellStyle name="SAPBEXHLevel2 10 2" xfId="3450" xr:uid="{00000000-0005-0000-0000-00006C1B0000}"/>
    <cellStyle name="SAPBEXHLevel2 10 2 2" xfId="9842" xr:uid="{A49301BF-D1BF-45DD-AA4C-7765410F4DBE}"/>
    <cellStyle name="SAPBEXHLevel2 10 3" xfId="9292" xr:uid="{F55BDF60-509E-4B53-BF73-083462608208}"/>
    <cellStyle name="SAPBEXHLevel2 11" xfId="3451" xr:uid="{00000000-0005-0000-0000-00006D1B0000}"/>
    <cellStyle name="SAPBEXHLevel2 11 2" xfId="3452" xr:uid="{00000000-0005-0000-0000-00006E1B0000}"/>
    <cellStyle name="SAPBEXHLevel2 11 2 2" xfId="9843" xr:uid="{A2DA499A-3DF4-4D33-A29D-7C00271610DD}"/>
    <cellStyle name="SAPBEXHLevel2 11 3" xfId="9293" xr:uid="{810AD247-8384-403B-958A-2E8524C30913}"/>
    <cellStyle name="SAPBEXHLevel2 12" xfId="3453" xr:uid="{00000000-0005-0000-0000-00006F1B0000}"/>
    <cellStyle name="SAPBEXHLevel2 12 2" xfId="3454" xr:uid="{00000000-0005-0000-0000-0000701B0000}"/>
    <cellStyle name="SAPBEXHLevel2 12 2 2" xfId="9844" xr:uid="{A5C12F57-8EC9-4EA3-88BE-2179129A939D}"/>
    <cellStyle name="SAPBEXHLevel2 12 3" xfId="9294" xr:uid="{A943D525-E1D4-4C59-B493-08D1D5436EC1}"/>
    <cellStyle name="SAPBEXHLevel2 13" xfId="3455" xr:uid="{00000000-0005-0000-0000-0000711B0000}"/>
    <cellStyle name="SAPBEXHLevel2 13 2" xfId="3456" xr:uid="{00000000-0005-0000-0000-0000721B0000}"/>
    <cellStyle name="SAPBEXHLevel2 13 2 2" xfId="9845" xr:uid="{67D67ABB-4327-4F82-8E6B-23FB59E1C561}"/>
    <cellStyle name="SAPBEXHLevel2 13 3" xfId="9295" xr:uid="{A8BEBFF4-45CF-4A57-AEFA-C6DA8D3C0089}"/>
    <cellStyle name="SAPBEXHLevel2 14" xfId="3457" xr:uid="{00000000-0005-0000-0000-0000731B0000}"/>
    <cellStyle name="SAPBEXHLevel2 14 2" xfId="3458" xr:uid="{00000000-0005-0000-0000-0000741B0000}"/>
    <cellStyle name="SAPBEXHLevel2 14 2 2" xfId="9846" xr:uid="{E2593F20-7425-4E51-A495-4540ADB1C27E}"/>
    <cellStyle name="SAPBEXHLevel2 14 3" xfId="9296" xr:uid="{DE79C10A-F79C-427C-AE20-EDEAB37DEB3F}"/>
    <cellStyle name="SAPBEXHLevel2 15" xfId="3459" xr:uid="{00000000-0005-0000-0000-0000751B0000}"/>
    <cellStyle name="SAPBEXHLevel2 15 2" xfId="3460" xr:uid="{00000000-0005-0000-0000-0000761B0000}"/>
    <cellStyle name="SAPBEXHLevel2 15 2 2" xfId="9847" xr:uid="{5B2563ED-45B7-48D7-ACA0-6780777F3ED2}"/>
    <cellStyle name="SAPBEXHLevel2 15 3" xfId="9297" xr:uid="{B0664816-8C47-4ADB-BEAC-E1120926189E}"/>
    <cellStyle name="SAPBEXHLevel2 16" xfId="3461" xr:uid="{00000000-0005-0000-0000-0000771B0000}"/>
    <cellStyle name="SAPBEXHLevel2 16 2" xfId="3462" xr:uid="{00000000-0005-0000-0000-0000781B0000}"/>
    <cellStyle name="SAPBEXHLevel2 16 2 2" xfId="9848" xr:uid="{44386E6D-9C93-4C2A-8812-5997AD9477DC}"/>
    <cellStyle name="SAPBEXHLevel2 16 3" xfId="9298" xr:uid="{EB1E6FE3-7233-4692-90C2-37297F4349F6}"/>
    <cellStyle name="SAPBEXHLevel2 17" xfId="3463" xr:uid="{00000000-0005-0000-0000-0000791B0000}"/>
    <cellStyle name="SAPBEXHLevel2 17 2" xfId="3464" xr:uid="{00000000-0005-0000-0000-00007A1B0000}"/>
    <cellStyle name="SAPBEXHLevel2 17 2 2" xfId="9849" xr:uid="{72E8668A-E47D-4B6F-9617-BEEB99D91990}"/>
    <cellStyle name="SAPBEXHLevel2 17 3" xfId="9299" xr:uid="{A940804A-48E3-426A-9030-6E63A1BD6ECB}"/>
    <cellStyle name="SAPBEXHLevel2 18" xfId="3465" xr:uid="{00000000-0005-0000-0000-00007B1B0000}"/>
    <cellStyle name="SAPBEXHLevel2 18 2" xfId="3466" xr:uid="{00000000-0005-0000-0000-00007C1B0000}"/>
    <cellStyle name="SAPBEXHLevel2 18 2 2" xfId="9850" xr:uid="{DEFC67B1-658B-4709-84D4-906D43FA95BB}"/>
    <cellStyle name="SAPBEXHLevel2 18 3" xfId="9300" xr:uid="{79CEE874-F40D-4FE8-8318-EB51E33D8BBB}"/>
    <cellStyle name="SAPBEXHLevel2 19" xfId="3467" xr:uid="{00000000-0005-0000-0000-00007D1B0000}"/>
    <cellStyle name="SAPBEXHLevel2 19 2" xfId="3468" xr:uid="{00000000-0005-0000-0000-00007E1B0000}"/>
    <cellStyle name="SAPBEXHLevel2 19 2 2" xfId="9851" xr:uid="{A1EDDEFA-0831-4AF6-AFF8-225D7AC38A48}"/>
    <cellStyle name="SAPBEXHLevel2 19 3" xfId="9301" xr:uid="{B2C5F612-C5D7-4DF2-9D8B-F9A785E5E437}"/>
    <cellStyle name="SAPBEXHLevel2 2" xfId="3469" xr:uid="{00000000-0005-0000-0000-00007F1B0000}"/>
    <cellStyle name="SAPBEXHLevel2 2 2" xfId="3470" xr:uid="{00000000-0005-0000-0000-0000801B0000}"/>
    <cellStyle name="SAPBEXHLevel2 2 2 2" xfId="9852" xr:uid="{FFB0C90F-DDA5-44CC-9877-38784F9FE195}"/>
    <cellStyle name="SAPBEXHLevel2 2 3" xfId="9302" xr:uid="{FE650739-D533-47B6-A446-098210A19D0D}"/>
    <cellStyle name="SAPBEXHLevel2 20" xfId="3471" xr:uid="{00000000-0005-0000-0000-0000811B0000}"/>
    <cellStyle name="SAPBEXHLevel2 20 2" xfId="3472" xr:uid="{00000000-0005-0000-0000-0000821B0000}"/>
    <cellStyle name="SAPBEXHLevel2 20 2 2" xfId="9853" xr:uid="{37D37BF1-D065-4047-815D-85DAA35FB7F9}"/>
    <cellStyle name="SAPBEXHLevel2 20 3" xfId="9303" xr:uid="{355C0EBF-1934-4AD9-BB50-C982E3B12F14}"/>
    <cellStyle name="SAPBEXHLevel2 21" xfId="3473" xr:uid="{00000000-0005-0000-0000-0000831B0000}"/>
    <cellStyle name="SAPBEXHLevel2 21 2" xfId="3474" xr:uid="{00000000-0005-0000-0000-0000841B0000}"/>
    <cellStyle name="SAPBEXHLevel2 21 2 2" xfId="9854" xr:uid="{04595FA4-E7F1-4A70-9847-E96A3D13EF1B}"/>
    <cellStyle name="SAPBEXHLevel2 21 3" xfId="9304" xr:uid="{03A80AD9-1CE9-4DDB-8142-C9EC69F0724B}"/>
    <cellStyle name="SAPBEXHLevel2 22" xfId="3475" xr:uid="{00000000-0005-0000-0000-0000851B0000}"/>
    <cellStyle name="SAPBEXHLevel2 22 2" xfId="3476" xr:uid="{00000000-0005-0000-0000-0000861B0000}"/>
    <cellStyle name="SAPBEXHLevel2 22 2 2" xfId="9855" xr:uid="{B4A4E31F-866A-4BCE-AC71-002C09C461FE}"/>
    <cellStyle name="SAPBEXHLevel2 22 3" xfId="9305" xr:uid="{AA4D615E-439A-4212-AA14-25073760D6D7}"/>
    <cellStyle name="SAPBEXHLevel2 23" xfId="3477" xr:uid="{00000000-0005-0000-0000-0000871B0000}"/>
    <cellStyle name="SAPBEXHLevel2 23 2" xfId="3478" xr:uid="{00000000-0005-0000-0000-0000881B0000}"/>
    <cellStyle name="SAPBEXHLevel2 23 2 2" xfId="9856" xr:uid="{66B30D85-71F8-4B2D-94B6-2ACED322EA2D}"/>
    <cellStyle name="SAPBEXHLevel2 23 3" xfId="9306" xr:uid="{D1AC0417-9413-4BC4-AC73-707D60AB7A7D}"/>
    <cellStyle name="SAPBEXHLevel2 24" xfId="3479" xr:uid="{00000000-0005-0000-0000-0000891B0000}"/>
    <cellStyle name="SAPBEXHLevel2 24 2" xfId="3480" xr:uid="{00000000-0005-0000-0000-00008A1B0000}"/>
    <cellStyle name="SAPBEXHLevel2 24 2 2" xfId="9857" xr:uid="{C58DD4A3-B8FA-4BB2-AAEC-3338CA730AB6}"/>
    <cellStyle name="SAPBEXHLevel2 24 3" xfId="9307" xr:uid="{83FB4184-9643-4473-AAD9-94455F4927BD}"/>
    <cellStyle name="SAPBEXHLevel2 25" xfId="3481" xr:uid="{00000000-0005-0000-0000-00008B1B0000}"/>
    <cellStyle name="SAPBEXHLevel2 25 2" xfId="3482" xr:uid="{00000000-0005-0000-0000-00008C1B0000}"/>
    <cellStyle name="SAPBEXHLevel2 25 2 2" xfId="9858" xr:uid="{9FEB0197-164E-485E-8540-DF612A10CB9A}"/>
    <cellStyle name="SAPBEXHLevel2 25 3" xfId="9308" xr:uid="{74210362-4FA3-4712-8C24-8A9D5F6702F9}"/>
    <cellStyle name="SAPBEXHLevel2 26" xfId="3483" xr:uid="{00000000-0005-0000-0000-00008D1B0000}"/>
    <cellStyle name="SAPBEXHLevel2 26 2" xfId="3484" xr:uid="{00000000-0005-0000-0000-00008E1B0000}"/>
    <cellStyle name="SAPBEXHLevel2 26 2 2" xfId="9859" xr:uid="{713FBEEC-911F-44D0-90C5-A70F4E9E49F4}"/>
    <cellStyle name="SAPBEXHLevel2 26 3" xfId="9309" xr:uid="{83D45B9E-E3D1-49C8-AEFF-40A35B9FF6D2}"/>
    <cellStyle name="SAPBEXHLevel2 27" xfId="3485" xr:uid="{00000000-0005-0000-0000-00008F1B0000}"/>
    <cellStyle name="SAPBEXHLevel2 27 2" xfId="3486" xr:uid="{00000000-0005-0000-0000-0000901B0000}"/>
    <cellStyle name="SAPBEXHLevel2 27 2 2" xfId="9860" xr:uid="{FD794EA8-2F0A-4B8A-A28D-79CC0F3183C5}"/>
    <cellStyle name="SAPBEXHLevel2 27 3" xfId="9310" xr:uid="{B3E6923B-C6B5-4A75-A968-D78A49F3FB8E}"/>
    <cellStyle name="SAPBEXHLevel2 28" xfId="3487" xr:uid="{00000000-0005-0000-0000-0000911B0000}"/>
    <cellStyle name="SAPBEXHLevel2 28 2" xfId="3488" xr:uid="{00000000-0005-0000-0000-0000921B0000}"/>
    <cellStyle name="SAPBEXHLevel2 28 2 2" xfId="9861" xr:uid="{15A5FC0D-694E-4E21-9718-30154E04394A}"/>
    <cellStyle name="SAPBEXHLevel2 28 3" xfId="9311" xr:uid="{F9EE8B53-8E7A-4BFA-8BD0-7C66DBFCF6E1}"/>
    <cellStyle name="SAPBEXHLevel2 29" xfId="3489" xr:uid="{00000000-0005-0000-0000-0000931B0000}"/>
    <cellStyle name="SAPBEXHLevel2 29 2" xfId="3490" xr:uid="{00000000-0005-0000-0000-0000941B0000}"/>
    <cellStyle name="SAPBEXHLevel2 29 2 2" xfId="9862" xr:uid="{AC8EBA76-CF43-454D-873E-88B42A2D14F3}"/>
    <cellStyle name="SAPBEXHLevel2 29 3" xfId="9312" xr:uid="{B2B6460C-41D1-4031-A496-B9DEBAD1AFAC}"/>
    <cellStyle name="SAPBEXHLevel2 3" xfId="3491" xr:uid="{00000000-0005-0000-0000-0000951B0000}"/>
    <cellStyle name="SAPBEXHLevel2 3 2" xfId="3492" xr:uid="{00000000-0005-0000-0000-0000961B0000}"/>
    <cellStyle name="SAPBEXHLevel2 3 2 2" xfId="9863" xr:uid="{D66B9B66-9D27-4BAA-BDED-EDDD40146E4B}"/>
    <cellStyle name="SAPBEXHLevel2 3 3" xfId="9313" xr:uid="{300E27CE-1289-45FA-9CB6-751F2F988E4E}"/>
    <cellStyle name="SAPBEXHLevel2 30" xfId="3493" xr:uid="{00000000-0005-0000-0000-0000971B0000}"/>
    <cellStyle name="SAPBEXHLevel2 30 2" xfId="3494" xr:uid="{00000000-0005-0000-0000-0000981B0000}"/>
    <cellStyle name="SAPBEXHLevel2 30 2 2" xfId="9864" xr:uid="{CFF60977-272D-4785-84A7-33CFBAB22E88}"/>
    <cellStyle name="SAPBEXHLevel2 30 3" xfId="9314" xr:uid="{CFA8B708-0623-4E0E-9617-E3CA75906858}"/>
    <cellStyle name="SAPBEXHLevel2 31" xfId="3495" xr:uid="{00000000-0005-0000-0000-0000991B0000}"/>
    <cellStyle name="SAPBEXHLevel2 31 2" xfId="3496" xr:uid="{00000000-0005-0000-0000-00009A1B0000}"/>
    <cellStyle name="SAPBEXHLevel2 31 2 2" xfId="9865" xr:uid="{6672C0C2-32B8-4D11-B930-2AE97ED9735C}"/>
    <cellStyle name="SAPBEXHLevel2 31 3" xfId="9315" xr:uid="{05A5DC08-AF1F-49E4-95DA-11044C3D3178}"/>
    <cellStyle name="SAPBEXHLevel2 32" xfId="3497" xr:uid="{00000000-0005-0000-0000-00009B1B0000}"/>
    <cellStyle name="SAPBEXHLevel2 32 2" xfId="3498" xr:uid="{00000000-0005-0000-0000-00009C1B0000}"/>
    <cellStyle name="SAPBEXHLevel2 32 2 2" xfId="9866" xr:uid="{3F80A5B9-7AE0-47BC-BAF6-F4D5580F32C7}"/>
    <cellStyle name="SAPBEXHLevel2 32 3" xfId="9316" xr:uid="{FB20C851-F5A7-4F97-AE96-10163C636B55}"/>
    <cellStyle name="SAPBEXHLevel2 33" xfId="3499" xr:uid="{00000000-0005-0000-0000-00009D1B0000}"/>
    <cellStyle name="SAPBEXHLevel2 33 2" xfId="3500" xr:uid="{00000000-0005-0000-0000-00009E1B0000}"/>
    <cellStyle name="SAPBEXHLevel2 33 2 2" xfId="9867" xr:uid="{D722B226-EA0E-4014-BAD9-21F019E09194}"/>
    <cellStyle name="SAPBEXHLevel2 33 3" xfId="9317" xr:uid="{FD251B57-479D-4D64-962A-F3BFC2A23C6D}"/>
    <cellStyle name="SAPBEXHLevel2 34" xfId="3501" xr:uid="{00000000-0005-0000-0000-00009F1B0000}"/>
    <cellStyle name="SAPBEXHLevel2 34 2" xfId="3502" xr:uid="{00000000-0005-0000-0000-0000A01B0000}"/>
    <cellStyle name="SAPBEXHLevel2 34 2 2" xfId="9868" xr:uid="{0CA542D8-0A4D-488A-A0CA-879CC00FA582}"/>
    <cellStyle name="SAPBEXHLevel2 34 3" xfId="9318" xr:uid="{EFFB6B3F-E6F7-43E6-AC93-5666789B6D3E}"/>
    <cellStyle name="SAPBEXHLevel2 35" xfId="3503" xr:uid="{00000000-0005-0000-0000-0000A11B0000}"/>
    <cellStyle name="SAPBEXHLevel2 35 2" xfId="3504" xr:uid="{00000000-0005-0000-0000-0000A21B0000}"/>
    <cellStyle name="SAPBEXHLevel2 35 2 2" xfId="9869" xr:uid="{FF4B4ACC-3493-429E-A8F2-B61B91189527}"/>
    <cellStyle name="SAPBEXHLevel2 35 3" xfId="9319" xr:uid="{D4A3D205-ACE9-4503-B2C5-60184F751983}"/>
    <cellStyle name="SAPBEXHLevel2 36" xfId="3505" xr:uid="{00000000-0005-0000-0000-0000A31B0000}"/>
    <cellStyle name="SAPBEXHLevel2 36 2" xfId="3506" xr:uid="{00000000-0005-0000-0000-0000A41B0000}"/>
    <cellStyle name="SAPBEXHLevel2 36 2 2" xfId="9870" xr:uid="{365EF458-914E-41A0-9C09-02DABDB29849}"/>
    <cellStyle name="SAPBEXHLevel2 36 3" xfId="9320" xr:uid="{BA65B42E-F7DC-42A3-8F16-60FFCA1F30F8}"/>
    <cellStyle name="SAPBEXHLevel2 37" xfId="3507" xr:uid="{00000000-0005-0000-0000-0000A51B0000}"/>
    <cellStyle name="SAPBEXHLevel2 37 2" xfId="3508" xr:uid="{00000000-0005-0000-0000-0000A61B0000}"/>
    <cellStyle name="SAPBEXHLevel2 37 2 2" xfId="9871" xr:uid="{6750C01B-7731-4EB5-83F4-F5BC55E59F4D}"/>
    <cellStyle name="SAPBEXHLevel2 37 3" xfId="9321" xr:uid="{7005BF96-3D06-440C-A171-D75D2FC2B419}"/>
    <cellStyle name="SAPBEXHLevel2 38" xfId="3509" xr:uid="{00000000-0005-0000-0000-0000A71B0000}"/>
    <cellStyle name="SAPBEXHLevel2 38 2" xfId="3510" xr:uid="{00000000-0005-0000-0000-0000A81B0000}"/>
    <cellStyle name="SAPBEXHLevel2 38 2 2" xfId="9872" xr:uid="{EA157FFE-CF67-47AF-A759-70098F444118}"/>
    <cellStyle name="SAPBEXHLevel2 38 3" xfId="9322" xr:uid="{90F60FB1-498C-46DC-96DB-BFA17AF28E62}"/>
    <cellStyle name="SAPBEXHLevel2 39" xfId="3511" xr:uid="{00000000-0005-0000-0000-0000A91B0000}"/>
    <cellStyle name="SAPBEXHLevel2 39 2" xfId="3512" xr:uid="{00000000-0005-0000-0000-0000AA1B0000}"/>
    <cellStyle name="SAPBEXHLevel2 39 2 2" xfId="9873" xr:uid="{96642366-6392-4253-952C-D4844AE83908}"/>
    <cellStyle name="SAPBEXHLevel2 39 3" xfId="9323" xr:uid="{54FBB9BA-EA43-4E2B-8302-15E5D3E8F936}"/>
    <cellStyle name="SAPBEXHLevel2 4" xfId="3513" xr:uid="{00000000-0005-0000-0000-0000AB1B0000}"/>
    <cellStyle name="SAPBEXHLevel2 4 2" xfId="3514" xr:uid="{00000000-0005-0000-0000-0000AC1B0000}"/>
    <cellStyle name="SAPBEXHLevel2 4 2 2" xfId="9874" xr:uid="{0C37771E-63C3-4BB8-92C7-489B45124BE9}"/>
    <cellStyle name="SAPBEXHLevel2 4 3" xfId="9324" xr:uid="{E70B99BA-C3B3-4AB6-ADDB-1EB69DA4A661}"/>
    <cellStyle name="SAPBEXHLevel2 40" xfId="3515" xr:uid="{00000000-0005-0000-0000-0000AD1B0000}"/>
    <cellStyle name="SAPBEXHLevel2 40 2" xfId="9875" xr:uid="{42DCCDC0-FC32-4E52-9543-6D9150D1E0B1}"/>
    <cellStyle name="SAPBEXHLevel2 41" xfId="9291" xr:uid="{4E207149-AEF5-4FE4-824B-C0EE521D5BDB}"/>
    <cellStyle name="SAPBEXHLevel2 5" xfId="3516" xr:uid="{00000000-0005-0000-0000-0000AE1B0000}"/>
    <cellStyle name="SAPBEXHLevel2 5 2" xfId="3517" xr:uid="{00000000-0005-0000-0000-0000AF1B0000}"/>
    <cellStyle name="SAPBEXHLevel2 5 2 2" xfId="9876" xr:uid="{51F67656-571B-46F2-98F3-2D3FE5D69572}"/>
    <cellStyle name="SAPBEXHLevel2 5 3" xfId="9325" xr:uid="{DBD8A057-69C7-4117-BB6E-7FE50A022BF4}"/>
    <cellStyle name="SAPBEXHLevel2 6" xfId="3518" xr:uid="{00000000-0005-0000-0000-0000B01B0000}"/>
    <cellStyle name="SAPBEXHLevel2 6 2" xfId="3519" xr:uid="{00000000-0005-0000-0000-0000B11B0000}"/>
    <cellStyle name="SAPBEXHLevel2 6 2 2" xfId="9877" xr:uid="{D30B9850-C2B4-4017-8FD5-6DB4E6C87419}"/>
    <cellStyle name="SAPBEXHLevel2 6 3" xfId="9326" xr:uid="{54976A9B-25F9-4699-8DF1-7FEE630D3848}"/>
    <cellStyle name="SAPBEXHLevel2 7" xfId="3520" xr:uid="{00000000-0005-0000-0000-0000B21B0000}"/>
    <cellStyle name="SAPBEXHLevel2 7 2" xfId="3521" xr:uid="{00000000-0005-0000-0000-0000B31B0000}"/>
    <cellStyle name="SAPBEXHLevel2 7 2 2" xfId="9878" xr:uid="{EE9E5557-F598-4C06-8101-E78FA6549687}"/>
    <cellStyle name="SAPBEXHLevel2 7 3" xfId="9327" xr:uid="{5CE0D429-5B3F-49A7-9D9E-6009880E7CA8}"/>
    <cellStyle name="SAPBEXHLevel2 8" xfId="3522" xr:uid="{00000000-0005-0000-0000-0000B41B0000}"/>
    <cellStyle name="SAPBEXHLevel2 8 2" xfId="3523" xr:uid="{00000000-0005-0000-0000-0000B51B0000}"/>
    <cellStyle name="SAPBEXHLevel2 8 2 2" xfId="9879" xr:uid="{C3DBB290-21D8-473B-B660-F0D846ECDAB8}"/>
    <cellStyle name="SAPBEXHLevel2 8 3" xfId="9328" xr:uid="{2BD7E9D5-67FB-4E2B-B638-B584666C0545}"/>
    <cellStyle name="SAPBEXHLevel2 9" xfId="3524" xr:uid="{00000000-0005-0000-0000-0000B61B0000}"/>
    <cellStyle name="SAPBEXHLevel2 9 2" xfId="3525" xr:uid="{00000000-0005-0000-0000-0000B71B0000}"/>
    <cellStyle name="SAPBEXHLevel2 9 2 2" xfId="9880" xr:uid="{C55D7A73-1717-4015-9669-3C5DFE6C8726}"/>
    <cellStyle name="SAPBEXHLevel2 9 3" xfId="9329" xr:uid="{03A2E593-D31C-47D4-8671-A87FDF3BA4F9}"/>
    <cellStyle name="SAPBEXHLevel2X" xfId="3526" xr:uid="{00000000-0005-0000-0000-0000B81B0000}"/>
    <cellStyle name="SAPBEXHLevel2X 10" xfId="3527" xr:uid="{00000000-0005-0000-0000-0000B91B0000}"/>
    <cellStyle name="SAPBEXHLevel2X 10 2" xfId="3528" xr:uid="{00000000-0005-0000-0000-0000BA1B0000}"/>
    <cellStyle name="SAPBEXHLevel2X 10 2 2" xfId="9881" xr:uid="{2E6569F0-239D-411A-984E-5E6CCA3C07B6}"/>
    <cellStyle name="SAPBEXHLevel2X 10 3" xfId="9331" xr:uid="{D118874D-8E2F-4E22-947D-3B89B96A6CEA}"/>
    <cellStyle name="SAPBEXHLevel2X 11" xfId="3529" xr:uid="{00000000-0005-0000-0000-0000BB1B0000}"/>
    <cellStyle name="SAPBEXHLevel2X 11 2" xfId="3530" xr:uid="{00000000-0005-0000-0000-0000BC1B0000}"/>
    <cellStyle name="SAPBEXHLevel2X 11 2 2" xfId="9882" xr:uid="{958CAB68-BFA0-4249-AE10-F4E6A70A0AF5}"/>
    <cellStyle name="SAPBEXHLevel2X 11 3" xfId="9332" xr:uid="{57D707E9-CB12-4142-8FC1-E5EF8B3A181C}"/>
    <cellStyle name="SAPBEXHLevel2X 12" xfId="3531" xr:uid="{00000000-0005-0000-0000-0000BD1B0000}"/>
    <cellStyle name="SAPBEXHLevel2X 12 2" xfId="3532" xr:uid="{00000000-0005-0000-0000-0000BE1B0000}"/>
    <cellStyle name="SAPBEXHLevel2X 12 2 2" xfId="9883" xr:uid="{E04592D3-9E5D-4B61-801B-6AB62A901F15}"/>
    <cellStyle name="SAPBEXHLevel2X 12 3" xfId="9333" xr:uid="{BD3CD6F4-1103-4E4C-8E29-9CB347F73009}"/>
    <cellStyle name="SAPBEXHLevel2X 13" xfId="3533" xr:uid="{00000000-0005-0000-0000-0000BF1B0000}"/>
    <cellStyle name="SAPBEXHLevel2X 13 2" xfId="3534" xr:uid="{00000000-0005-0000-0000-0000C01B0000}"/>
    <cellStyle name="SAPBEXHLevel2X 13 2 2" xfId="9884" xr:uid="{C76BD19E-08BF-44BE-AB7B-A7C8B653E3F7}"/>
    <cellStyle name="SAPBEXHLevel2X 13 3" xfId="9334" xr:uid="{39289DF7-DDC7-455F-BCB4-9C480FD28399}"/>
    <cellStyle name="SAPBEXHLevel2X 14" xfId="3535" xr:uid="{00000000-0005-0000-0000-0000C11B0000}"/>
    <cellStyle name="SAPBEXHLevel2X 14 2" xfId="3536" xr:uid="{00000000-0005-0000-0000-0000C21B0000}"/>
    <cellStyle name="SAPBEXHLevel2X 14 2 2" xfId="9885" xr:uid="{7F177C32-2DDD-42F2-93C6-AAD7B4B73A70}"/>
    <cellStyle name="SAPBEXHLevel2X 14 3" xfId="9335" xr:uid="{5B860DCB-68F0-4667-9D5F-A1A6FE160DC9}"/>
    <cellStyle name="SAPBEXHLevel2X 15" xfId="3537" xr:uid="{00000000-0005-0000-0000-0000C31B0000}"/>
    <cellStyle name="SAPBEXHLevel2X 15 2" xfId="3538" xr:uid="{00000000-0005-0000-0000-0000C41B0000}"/>
    <cellStyle name="SAPBEXHLevel2X 15 2 2" xfId="9886" xr:uid="{471DF71A-B23D-4915-B0B2-F768167DDF03}"/>
    <cellStyle name="SAPBEXHLevel2X 15 3" xfId="9336" xr:uid="{4EF4B7BA-FFFA-41E6-A8B9-7795B6DD1E4E}"/>
    <cellStyle name="SAPBEXHLevel2X 16" xfId="3539" xr:uid="{00000000-0005-0000-0000-0000C51B0000}"/>
    <cellStyle name="SAPBEXHLevel2X 16 2" xfId="3540" xr:uid="{00000000-0005-0000-0000-0000C61B0000}"/>
    <cellStyle name="SAPBEXHLevel2X 16 2 2" xfId="9887" xr:uid="{479A5A44-AE17-44D6-A114-3A1E02BD1A94}"/>
    <cellStyle name="SAPBEXHLevel2X 16 3" xfId="9337" xr:uid="{A8CB2056-8806-4F6C-9258-A5E34D593F79}"/>
    <cellStyle name="SAPBEXHLevel2X 17" xfId="3541" xr:uid="{00000000-0005-0000-0000-0000C71B0000}"/>
    <cellStyle name="SAPBEXHLevel2X 17 2" xfId="3542" xr:uid="{00000000-0005-0000-0000-0000C81B0000}"/>
    <cellStyle name="SAPBEXHLevel2X 17 2 2" xfId="9888" xr:uid="{ACF3FEFD-A27C-43FB-AD65-8A6AF1147199}"/>
    <cellStyle name="SAPBEXHLevel2X 17 3" xfId="9338" xr:uid="{FD399193-2553-4F0A-9370-9C97F5AAE862}"/>
    <cellStyle name="SAPBEXHLevel2X 18" xfId="3543" xr:uid="{00000000-0005-0000-0000-0000C91B0000}"/>
    <cellStyle name="SAPBEXHLevel2X 18 2" xfId="3544" xr:uid="{00000000-0005-0000-0000-0000CA1B0000}"/>
    <cellStyle name="SAPBEXHLevel2X 18 2 2" xfId="9889" xr:uid="{8244B193-1D94-4F51-A5E8-989E771B3D41}"/>
    <cellStyle name="SAPBEXHLevel2X 18 3" xfId="9339" xr:uid="{15D0A913-06B7-439D-8018-B67DE0A817E8}"/>
    <cellStyle name="SAPBEXHLevel2X 19" xfId="3545" xr:uid="{00000000-0005-0000-0000-0000CB1B0000}"/>
    <cellStyle name="SAPBEXHLevel2X 19 2" xfId="3546" xr:uid="{00000000-0005-0000-0000-0000CC1B0000}"/>
    <cellStyle name="SAPBEXHLevel2X 19 2 2" xfId="9890" xr:uid="{CB9AEEC0-00EF-406E-913C-01A00904FF86}"/>
    <cellStyle name="SAPBEXHLevel2X 19 3" xfId="9340" xr:uid="{17A0212E-819D-4036-8EE0-6A8D24F7C716}"/>
    <cellStyle name="SAPBEXHLevel2X 2" xfId="3547" xr:uid="{00000000-0005-0000-0000-0000CD1B0000}"/>
    <cellStyle name="SAPBEXHLevel2X 2 2" xfId="3548" xr:uid="{00000000-0005-0000-0000-0000CE1B0000}"/>
    <cellStyle name="SAPBEXHLevel2X 2 2 2" xfId="9891" xr:uid="{3D89BF4A-7D49-4A63-8D47-0C8143D9289A}"/>
    <cellStyle name="SAPBEXHLevel2X 2 3" xfId="9341" xr:uid="{C0B95ED3-929C-4DC1-83F0-96C46E86E668}"/>
    <cellStyle name="SAPBEXHLevel2X 20" xfId="3549" xr:uid="{00000000-0005-0000-0000-0000CF1B0000}"/>
    <cellStyle name="SAPBEXHLevel2X 20 2" xfId="3550" xr:uid="{00000000-0005-0000-0000-0000D01B0000}"/>
    <cellStyle name="SAPBEXHLevel2X 20 2 2" xfId="9892" xr:uid="{E5BC3F4C-09C0-4E2E-93FA-8F531FD1ABE6}"/>
    <cellStyle name="SAPBEXHLevel2X 20 3" xfId="9342" xr:uid="{F81B0CB3-00EC-4876-B737-FCF0CEF6B2D8}"/>
    <cellStyle name="SAPBEXHLevel2X 21" xfId="3551" xr:uid="{00000000-0005-0000-0000-0000D11B0000}"/>
    <cellStyle name="SAPBEXHLevel2X 21 2" xfId="3552" xr:uid="{00000000-0005-0000-0000-0000D21B0000}"/>
    <cellStyle name="SAPBEXHLevel2X 21 2 2" xfId="9893" xr:uid="{408EC41F-15B5-47E2-90D8-DD55E9345CE0}"/>
    <cellStyle name="SAPBEXHLevel2X 21 3" xfId="9343" xr:uid="{93248033-B213-422F-A4B1-226C66644C9E}"/>
    <cellStyle name="SAPBEXHLevel2X 22" xfId="3553" xr:uid="{00000000-0005-0000-0000-0000D31B0000}"/>
    <cellStyle name="SAPBEXHLevel2X 22 2" xfId="3554" xr:uid="{00000000-0005-0000-0000-0000D41B0000}"/>
    <cellStyle name="SAPBEXHLevel2X 22 2 2" xfId="9894" xr:uid="{349F20E7-E07C-4B1B-9828-1E443499CA34}"/>
    <cellStyle name="SAPBEXHLevel2X 22 3" xfId="9344" xr:uid="{9B9EEF1B-D07C-4C49-94B7-62625C1A630C}"/>
    <cellStyle name="SAPBEXHLevel2X 23" xfId="3555" xr:uid="{00000000-0005-0000-0000-0000D51B0000}"/>
    <cellStyle name="SAPBEXHLevel2X 23 2" xfId="3556" xr:uid="{00000000-0005-0000-0000-0000D61B0000}"/>
    <cellStyle name="SAPBEXHLevel2X 23 2 2" xfId="9895" xr:uid="{243F74D0-4E7B-4C9E-833C-524263ACA0DE}"/>
    <cellStyle name="SAPBEXHLevel2X 23 3" xfId="9345" xr:uid="{F35AC5AA-490D-48C9-B0C6-94AB7EC00529}"/>
    <cellStyle name="SAPBEXHLevel2X 24" xfId="3557" xr:uid="{00000000-0005-0000-0000-0000D71B0000}"/>
    <cellStyle name="SAPBEXHLevel2X 24 2" xfId="3558" xr:uid="{00000000-0005-0000-0000-0000D81B0000}"/>
    <cellStyle name="SAPBEXHLevel2X 24 2 2" xfId="9896" xr:uid="{E65F4A8D-A703-4DD7-AC5B-C96FFB92CB5F}"/>
    <cellStyle name="SAPBEXHLevel2X 24 3" xfId="9346" xr:uid="{242EBE08-50A3-4858-9F99-6C07F53637D8}"/>
    <cellStyle name="SAPBEXHLevel2X 25" xfId="3559" xr:uid="{00000000-0005-0000-0000-0000D91B0000}"/>
    <cellStyle name="SAPBEXHLevel2X 25 2" xfId="3560" xr:uid="{00000000-0005-0000-0000-0000DA1B0000}"/>
    <cellStyle name="SAPBEXHLevel2X 25 2 2" xfId="9897" xr:uid="{D7DCD4F7-CDA7-4C29-91CC-AA9C320BBC11}"/>
    <cellStyle name="SAPBEXHLevel2X 25 3" xfId="9347" xr:uid="{9DDF1169-AC3F-4445-AA1B-0D39D27574A2}"/>
    <cellStyle name="SAPBEXHLevel2X 26" xfId="3561" xr:uid="{00000000-0005-0000-0000-0000DB1B0000}"/>
    <cellStyle name="SAPBEXHLevel2X 26 2" xfId="3562" xr:uid="{00000000-0005-0000-0000-0000DC1B0000}"/>
    <cellStyle name="SAPBEXHLevel2X 26 2 2" xfId="9898" xr:uid="{8B66ED65-235A-4159-85E4-9779299FFFE5}"/>
    <cellStyle name="SAPBEXHLevel2X 26 3" xfId="9348" xr:uid="{41DB8B7F-72D5-4443-8144-9706C4E9489E}"/>
    <cellStyle name="SAPBEXHLevel2X 27" xfId="3563" xr:uid="{00000000-0005-0000-0000-0000DD1B0000}"/>
    <cellStyle name="SAPBEXHLevel2X 27 2" xfId="3564" xr:uid="{00000000-0005-0000-0000-0000DE1B0000}"/>
    <cellStyle name="SAPBEXHLevel2X 27 2 2" xfId="9899" xr:uid="{78C2141A-E377-4DE0-9EB5-613DD4680300}"/>
    <cellStyle name="SAPBEXHLevel2X 27 3" xfId="9349" xr:uid="{D3D201A0-6391-4D47-86FD-D648982EDDB9}"/>
    <cellStyle name="SAPBEXHLevel2X 28" xfId="3565" xr:uid="{00000000-0005-0000-0000-0000DF1B0000}"/>
    <cellStyle name="SAPBEXHLevel2X 28 2" xfId="3566" xr:uid="{00000000-0005-0000-0000-0000E01B0000}"/>
    <cellStyle name="SAPBEXHLevel2X 28 2 2" xfId="9900" xr:uid="{C2F4F6B8-2A5D-404C-9BCB-839D49F8BBAE}"/>
    <cellStyle name="SAPBEXHLevel2X 28 3" xfId="9350" xr:uid="{0C45C5DF-6993-4672-AD9E-894E0144263C}"/>
    <cellStyle name="SAPBEXHLevel2X 29" xfId="3567" xr:uid="{00000000-0005-0000-0000-0000E11B0000}"/>
    <cellStyle name="SAPBEXHLevel2X 29 2" xfId="3568" xr:uid="{00000000-0005-0000-0000-0000E21B0000}"/>
    <cellStyle name="SAPBEXHLevel2X 29 2 2" xfId="9901" xr:uid="{29E781A2-06C9-4234-A831-7480E86FA7D3}"/>
    <cellStyle name="SAPBEXHLevel2X 29 3" xfId="9351" xr:uid="{A093A459-5E44-4C4E-9D6D-47EF20EEC849}"/>
    <cellStyle name="SAPBEXHLevel2X 3" xfId="3569" xr:uid="{00000000-0005-0000-0000-0000E31B0000}"/>
    <cellStyle name="SAPBEXHLevel2X 3 2" xfId="3570" xr:uid="{00000000-0005-0000-0000-0000E41B0000}"/>
    <cellStyle name="SAPBEXHLevel2X 3 2 2" xfId="9902" xr:uid="{0F1894C0-3825-4CD6-ADEE-50E929095AA3}"/>
    <cellStyle name="SAPBEXHLevel2X 3 3" xfId="9352" xr:uid="{61755208-4C41-4E4F-9358-81FBE497F177}"/>
    <cellStyle name="SAPBEXHLevel2X 30" xfId="3571" xr:uid="{00000000-0005-0000-0000-0000E51B0000}"/>
    <cellStyle name="SAPBEXHLevel2X 30 2" xfId="3572" xr:uid="{00000000-0005-0000-0000-0000E61B0000}"/>
    <cellStyle name="SAPBEXHLevel2X 30 2 2" xfId="9903" xr:uid="{B674711F-3248-4E8E-AAE6-19FE39767973}"/>
    <cellStyle name="SAPBEXHLevel2X 30 3" xfId="9353" xr:uid="{C33D2904-067C-46C2-8E2B-23E493897AD8}"/>
    <cellStyle name="SAPBEXHLevel2X 31" xfId="3573" xr:uid="{00000000-0005-0000-0000-0000E71B0000}"/>
    <cellStyle name="SAPBEXHLevel2X 31 2" xfId="3574" xr:uid="{00000000-0005-0000-0000-0000E81B0000}"/>
    <cellStyle name="SAPBEXHLevel2X 31 2 2" xfId="9904" xr:uid="{9C99CE7F-75CB-4DA0-91B5-7A70B76E166F}"/>
    <cellStyle name="SAPBEXHLevel2X 31 3" xfId="9354" xr:uid="{1EADB486-E99C-404A-82D0-1CFDE48DA7BE}"/>
    <cellStyle name="SAPBEXHLevel2X 32" xfId="3575" xr:uid="{00000000-0005-0000-0000-0000E91B0000}"/>
    <cellStyle name="SAPBEXHLevel2X 32 2" xfId="3576" xr:uid="{00000000-0005-0000-0000-0000EA1B0000}"/>
    <cellStyle name="SAPBEXHLevel2X 32 2 2" xfId="9905" xr:uid="{4CE57A5A-432B-4557-BCAC-ADDC540654B6}"/>
    <cellStyle name="SAPBEXHLevel2X 32 3" xfId="9355" xr:uid="{031888EC-2016-49CA-9A8E-135E2093AF7C}"/>
    <cellStyle name="SAPBEXHLevel2X 33" xfId="3577" xr:uid="{00000000-0005-0000-0000-0000EB1B0000}"/>
    <cellStyle name="SAPBEXHLevel2X 33 2" xfId="3578" xr:uid="{00000000-0005-0000-0000-0000EC1B0000}"/>
    <cellStyle name="SAPBEXHLevel2X 33 2 2" xfId="9906" xr:uid="{4CFF822F-59BF-4DC9-B6EF-2D7B5D88D2E1}"/>
    <cellStyle name="SAPBEXHLevel2X 33 3" xfId="9356" xr:uid="{FD07F0EB-D158-4B64-B7FE-06BCCD6DC4B9}"/>
    <cellStyle name="SAPBEXHLevel2X 34" xfId="3579" xr:uid="{00000000-0005-0000-0000-0000ED1B0000}"/>
    <cellStyle name="SAPBEXHLevel2X 34 2" xfId="3580" xr:uid="{00000000-0005-0000-0000-0000EE1B0000}"/>
    <cellStyle name="SAPBEXHLevel2X 34 2 2" xfId="9907" xr:uid="{DDDAC7E9-2909-4148-B13B-A50FC842921D}"/>
    <cellStyle name="SAPBEXHLevel2X 34 3" xfId="9357" xr:uid="{D5ED6686-11C7-4E89-9F15-B01521B5F08B}"/>
    <cellStyle name="SAPBEXHLevel2X 35" xfId="3581" xr:uid="{00000000-0005-0000-0000-0000EF1B0000}"/>
    <cellStyle name="SAPBEXHLevel2X 35 2" xfId="3582" xr:uid="{00000000-0005-0000-0000-0000F01B0000}"/>
    <cellStyle name="SAPBEXHLevel2X 35 2 2" xfId="9908" xr:uid="{1F45451A-E433-4C1E-BD13-BEF57C058F00}"/>
    <cellStyle name="SAPBEXHLevel2X 35 3" xfId="9358" xr:uid="{25E3754E-7FA8-475C-BB08-777CF4247F08}"/>
    <cellStyle name="SAPBEXHLevel2X 36" xfId="3583" xr:uid="{00000000-0005-0000-0000-0000F11B0000}"/>
    <cellStyle name="SAPBEXHLevel2X 36 2" xfId="3584" xr:uid="{00000000-0005-0000-0000-0000F21B0000}"/>
    <cellStyle name="SAPBEXHLevel2X 36 2 2" xfId="9909" xr:uid="{5ACD0C6B-C2FB-407A-8593-163904A9E607}"/>
    <cellStyle name="SAPBEXHLevel2X 36 3" xfId="9359" xr:uid="{2D0DADF7-5341-4174-9480-DDFA2BD7B4DD}"/>
    <cellStyle name="SAPBEXHLevel2X 37" xfId="3585" xr:uid="{00000000-0005-0000-0000-0000F31B0000}"/>
    <cellStyle name="SAPBEXHLevel2X 37 2" xfId="3586" xr:uid="{00000000-0005-0000-0000-0000F41B0000}"/>
    <cellStyle name="SAPBEXHLevel2X 37 2 2" xfId="9910" xr:uid="{4E035B01-3A89-45FB-A4FA-17A6C8CED93E}"/>
    <cellStyle name="SAPBEXHLevel2X 37 3" xfId="9360" xr:uid="{C62D86A8-1275-4BBE-A12B-445415FF9EA0}"/>
    <cellStyle name="SAPBEXHLevel2X 38" xfId="3587" xr:uid="{00000000-0005-0000-0000-0000F51B0000}"/>
    <cellStyle name="SAPBEXHLevel2X 38 2" xfId="3588" xr:uid="{00000000-0005-0000-0000-0000F61B0000}"/>
    <cellStyle name="SAPBEXHLevel2X 38 2 2" xfId="9911" xr:uid="{DD0C76F9-9744-489E-9E44-7B8683CB5935}"/>
    <cellStyle name="SAPBEXHLevel2X 38 3" xfId="9361" xr:uid="{ED6F791D-5AC7-49A0-9C98-8F70678236B9}"/>
    <cellStyle name="SAPBEXHLevel2X 39" xfId="3589" xr:uid="{00000000-0005-0000-0000-0000F71B0000}"/>
    <cellStyle name="SAPBEXHLevel2X 39 2" xfId="3590" xr:uid="{00000000-0005-0000-0000-0000F81B0000}"/>
    <cellStyle name="SAPBEXHLevel2X 39 2 2" xfId="9912" xr:uid="{07AAD2C0-2506-4FF7-831A-ACF38A21B9B8}"/>
    <cellStyle name="SAPBEXHLevel2X 39 3" xfId="9362" xr:uid="{3F7EDC3C-A20A-4762-AA57-23DFD88EBEA9}"/>
    <cellStyle name="SAPBEXHLevel2X 4" xfId="3591" xr:uid="{00000000-0005-0000-0000-0000F91B0000}"/>
    <cellStyle name="SAPBEXHLevel2X 4 2" xfId="3592" xr:uid="{00000000-0005-0000-0000-0000FA1B0000}"/>
    <cellStyle name="SAPBEXHLevel2X 4 2 2" xfId="9913" xr:uid="{E84141D0-26CE-49D6-83CD-BB49BAEA235D}"/>
    <cellStyle name="SAPBEXHLevel2X 4 3" xfId="9363" xr:uid="{F962F54E-B0D5-4E43-A427-D7A0814723E5}"/>
    <cellStyle name="SAPBEXHLevel2X 40" xfId="3593" xr:uid="{00000000-0005-0000-0000-0000FB1B0000}"/>
    <cellStyle name="SAPBEXHLevel2X 40 2" xfId="9914" xr:uid="{EE4AD5BE-9752-4D02-8F4E-76E79EC70281}"/>
    <cellStyle name="SAPBEXHLevel2X 41" xfId="9330" xr:uid="{605B5A08-6E54-4D58-BA16-B4C47D98ADC3}"/>
    <cellStyle name="SAPBEXHLevel2X 5" xfId="3594" xr:uid="{00000000-0005-0000-0000-0000FC1B0000}"/>
    <cellStyle name="SAPBEXHLevel2X 5 2" xfId="3595" xr:uid="{00000000-0005-0000-0000-0000FD1B0000}"/>
    <cellStyle name="SAPBEXHLevel2X 5 2 2" xfId="9915" xr:uid="{047D8B96-8792-4FCE-9F3F-02EB769148C0}"/>
    <cellStyle name="SAPBEXHLevel2X 5 3" xfId="9364" xr:uid="{04C8B878-0601-45CC-A6A5-75683CA7A5E4}"/>
    <cellStyle name="SAPBEXHLevel2X 6" xfId="3596" xr:uid="{00000000-0005-0000-0000-0000FE1B0000}"/>
    <cellStyle name="SAPBEXHLevel2X 6 2" xfId="3597" xr:uid="{00000000-0005-0000-0000-0000FF1B0000}"/>
    <cellStyle name="SAPBEXHLevel2X 6 2 2" xfId="9916" xr:uid="{AA74C7A8-E531-4537-96D9-000ED6CA3E37}"/>
    <cellStyle name="SAPBEXHLevel2X 6 3" xfId="9365" xr:uid="{07BA77FE-11CB-4DC4-803A-9F239CE02620}"/>
    <cellStyle name="SAPBEXHLevel2X 7" xfId="3598" xr:uid="{00000000-0005-0000-0000-0000001C0000}"/>
    <cellStyle name="SAPBEXHLevel2X 7 2" xfId="3599" xr:uid="{00000000-0005-0000-0000-0000011C0000}"/>
    <cellStyle name="SAPBEXHLevel2X 7 2 2" xfId="9917" xr:uid="{836C79AF-AA69-45DA-8F60-75B5E2A19E92}"/>
    <cellStyle name="SAPBEXHLevel2X 7 3" xfId="9366" xr:uid="{8B520CB4-A27B-4141-A46B-94E81F10017B}"/>
    <cellStyle name="SAPBEXHLevel2X 8" xfId="3600" xr:uid="{00000000-0005-0000-0000-0000021C0000}"/>
    <cellStyle name="SAPBEXHLevel2X 8 2" xfId="3601" xr:uid="{00000000-0005-0000-0000-0000031C0000}"/>
    <cellStyle name="SAPBEXHLevel2X 8 2 2" xfId="9918" xr:uid="{09E69990-8F6B-4F43-A961-20EEC60A4155}"/>
    <cellStyle name="SAPBEXHLevel2X 8 3" xfId="9367" xr:uid="{42C119E7-1902-487C-8E35-ED63EE6007ED}"/>
    <cellStyle name="SAPBEXHLevel2X 9" xfId="3602" xr:uid="{00000000-0005-0000-0000-0000041C0000}"/>
    <cellStyle name="SAPBEXHLevel2X 9 2" xfId="3603" xr:uid="{00000000-0005-0000-0000-0000051C0000}"/>
    <cellStyle name="SAPBEXHLevel2X 9 2 2" xfId="9919" xr:uid="{F3D6C10E-B634-453B-BBD9-C047A08ADA00}"/>
    <cellStyle name="SAPBEXHLevel2X 9 3" xfId="9368" xr:uid="{771596FA-A2E0-448E-A27C-52D820C15401}"/>
    <cellStyle name="SAPBEXHLevel3" xfId="3604" xr:uid="{00000000-0005-0000-0000-0000061C0000}"/>
    <cellStyle name="SAPBEXHLevel3 10" xfId="3605" xr:uid="{00000000-0005-0000-0000-0000071C0000}"/>
    <cellStyle name="SAPBEXHLevel3 10 2" xfId="3606" xr:uid="{00000000-0005-0000-0000-0000081C0000}"/>
    <cellStyle name="SAPBEXHLevel3 10 2 2" xfId="9920" xr:uid="{C9E64F72-5096-4EC2-B34E-F17443F53F3B}"/>
    <cellStyle name="SAPBEXHLevel3 10 3" xfId="9370" xr:uid="{0F55B31D-3EEA-4B4A-AFE1-D53DC527076B}"/>
    <cellStyle name="SAPBEXHLevel3 11" xfId="3607" xr:uid="{00000000-0005-0000-0000-0000091C0000}"/>
    <cellStyle name="SAPBEXHLevel3 11 2" xfId="3608" xr:uid="{00000000-0005-0000-0000-00000A1C0000}"/>
    <cellStyle name="SAPBEXHLevel3 11 2 2" xfId="9921" xr:uid="{31A40281-5CE6-4F80-8E50-16F199ABE8EA}"/>
    <cellStyle name="SAPBEXHLevel3 11 3" xfId="9371" xr:uid="{58ADFA4F-E8F9-4FB1-9EDF-E7ACD0B80AA2}"/>
    <cellStyle name="SAPBEXHLevel3 12" xfId="3609" xr:uid="{00000000-0005-0000-0000-00000B1C0000}"/>
    <cellStyle name="SAPBEXHLevel3 12 2" xfId="3610" xr:uid="{00000000-0005-0000-0000-00000C1C0000}"/>
    <cellStyle name="SAPBEXHLevel3 12 2 2" xfId="9922" xr:uid="{E2FF22F9-DC10-44A0-91A2-45E0C7132905}"/>
    <cellStyle name="SAPBEXHLevel3 12 3" xfId="9372" xr:uid="{AAA12BDE-0EE7-4C5F-BD57-8F0E0AE85C0D}"/>
    <cellStyle name="SAPBEXHLevel3 13" xfId="3611" xr:uid="{00000000-0005-0000-0000-00000D1C0000}"/>
    <cellStyle name="SAPBEXHLevel3 13 2" xfId="3612" xr:uid="{00000000-0005-0000-0000-00000E1C0000}"/>
    <cellStyle name="SAPBEXHLevel3 13 2 2" xfId="9923" xr:uid="{4CF7C95C-AD11-488B-B57C-EAD4F9837843}"/>
    <cellStyle name="SAPBEXHLevel3 13 3" xfId="9373" xr:uid="{AEB6AB64-EA3C-4167-9F7F-A5708542861D}"/>
    <cellStyle name="SAPBEXHLevel3 14" xfId="3613" xr:uid="{00000000-0005-0000-0000-00000F1C0000}"/>
    <cellStyle name="SAPBEXHLevel3 14 2" xfId="3614" xr:uid="{00000000-0005-0000-0000-0000101C0000}"/>
    <cellStyle name="SAPBEXHLevel3 14 2 2" xfId="9924" xr:uid="{09CB6B14-1720-4DB2-944F-6FB995EDDEF3}"/>
    <cellStyle name="SAPBEXHLevel3 14 3" xfId="9374" xr:uid="{188D62A7-A9EE-4D73-B378-DC8A91C88991}"/>
    <cellStyle name="SAPBEXHLevel3 15" xfId="3615" xr:uid="{00000000-0005-0000-0000-0000111C0000}"/>
    <cellStyle name="SAPBEXHLevel3 15 2" xfId="3616" xr:uid="{00000000-0005-0000-0000-0000121C0000}"/>
    <cellStyle name="SAPBEXHLevel3 15 2 2" xfId="9925" xr:uid="{FA6DEEC4-FF0E-4E66-AE05-10E296B5E86B}"/>
    <cellStyle name="SAPBEXHLevel3 15 3" xfId="9375" xr:uid="{34D8A0DE-2676-4428-B794-3655313B20EA}"/>
    <cellStyle name="SAPBEXHLevel3 16" xfId="3617" xr:uid="{00000000-0005-0000-0000-0000131C0000}"/>
    <cellStyle name="SAPBEXHLevel3 16 2" xfId="3618" xr:uid="{00000000-0005-0000-0000-0000141C0000}"/>
    <cellStyle name="SAPBEXHLevel3 16 2 2" xfId="9926" xr:uid="{4ADCE486-CFBB-4E9C-AEAB-3E26A3BA79BE}"/>
    <cellStyle name="SAPBEXHLevel3 16 3" xfId="9376" xr:uid="{80E4DD3D-F0AD-4DFF-A8C6-7B3226DBC6A3}"/>
    <cellStyle name="SAPBEXHLevel3 17" xfId="3619" xr:uid="{00000000-0005-0000-0000-0000151C0000}"/>
    <cellStyle name="SAPBEXHLevel3 17 2" xfId="3620" xr:uid="{00000000-0005-0000-0000-0000161C0000}"/>
    <cellStyle name="SAPBEXHLevel3 17 2 2" xfId="9927" xr:uid="{90724D4B-A4F6-46B0-9BA9-27DE60C7CFAD}"/>
    <cellStyle name="SAPBEXHLevel3 17 3" xfId="9377" xr:uid="{46C9A927-8677-474F-A919-CB40059C74A2}"/>
    <cellStyle name="SAPBEXHLevel3 18" xfId="3621" xr:uid="{00000000-0005-0000-0000-0000171C0000}"/>
    <cellStyle name="SAPBEXHLevel3 18 2" xfId="3622" xr:uid="{00000000-0005-0000-0000-0000181C0000}"/>
    <cellStyle name="SAPBEXHLevel3 18 2 2" xfId="9928" xr:uid="{512203FB-4FA4-4B35-9BB7-5B459872A949}"/>
    <cellStyle name="SAPBEXHLevel3 18 3" xfId="9378" xr:uid="{96646B67-7EFB-414E-ADE2-B768FBE038E0}"/>
    <cellStyle name="SAPBEXHLevel3 19" xfId="3623" xr:uid="{00000000-0005-0000-0000-0000191C0000}"/>
    <cellStyle name="SAPBEXHLevel3 19 2" xfId="3624" xr:uid="{00000000-0005-0000-0000-00001A1C0000}"/>
    <cellStyle name="SAPBEXHLevel3 19 2 2" xfId="9929" xr:uid="{0FDF71DB-719F-404F-8A05-83EC5C7AFC64}"/>
    <cellStyle name="SAPBEXHLevel3 19 3" xfId="9379" xr:uid="{61093A30-BB57-43F8-A69E-F60589B722B9}"/>
    <cellStyle name="SAPBEXHLevel3 2" xfId="3625" xr:uid="{00000000-0005-0000-0000-00001B1C0000}"/>
    <cellStyle name="SAPBEXHLevel3 2 2" xfId="3626" xr:uid="{00000000-0005-0000-0000-00001C1C0000}"/>
    <cellStyle name="SAPBEXHLevel3 2 2 2" xfId="9930" xr:uid="{B23FE504-CAF7-4691-B67B-560B6E23114B}"/>
    <cellStyle name="SAPBEXHLevel3 2 3" xfId="9380" xr:uid="{AB6193FF-D7CE-4C59-98DD-10E43C370D32}"/>
    <cellStyle name="SAPBEXHLevel3 20" xfId="3627" xr:uid="{00000000-0005-0000-0000-00001D1C0000}"/>
    <cellStyle name="SAPBEXHLevel3 20 2" xfId="3628" xr:uid="{00000000-0005-0000-0000-00001E1C0000}"/>
    <cellStyle name="SAPBEXHLevel3 20 2 2" xfId="9931" xr:uid="{AEF26E72-F15C-4303-B34E-BBD409C2B036}"/>
    <cellStyle name="SAPBEXHLevel3 20 3" xfId="9381" xr:uid="{4B624C89-7C3B-4D37-98E0-D6CD743A5AB8}"/>
    <cellStyle name="SAPBEXHLevel3 21" xfId="3629" xr:uid="{00000000-0005-0000-0000-00001F1C0000}"/>
    <cellStyle name="SAPBEXHLevel3 21 2" xfId="3630" xr:uid="{00000000-0005-0000-0000-0000201C0000}"/>
    <cellStyle name="SAPBEXHLevel3 21 2 2" xfId="9932" xr:uid="{17955A7A-5577-423D-B3BC-364BA47D6A10}"/>
    <cellStyle name="SAPBEXHLevel3 21 3" xfId="9382" xr:uid="{99E3B4C1-3A18-45CC-AC44-ADE977F3663C}"/>
    <cellStyle name="SAPBEXHLevel3 22" xfId="3631" xr:uid="{00000000-0005-0000-0000-0000211C0000}"/>
    <cellStyle name="SAPBEXHLevel3 22 2" xfId="3632" xr:uid="{00000000-0005-0000-0000-0000221C0000}"/>
    <cellStyle name="SAPBEXHLevel3 22 2 2" xfId="9933" xr:uid="{57FE461A-52D8-4C7E-84E8-F4B19464746A}"/>
    <cellStyle name="SAPBEXHLevel3 22 3" xfId="9383" xr:uid="{D0209343-3B99-4BA9-971C-FDA3F8F10AB3}"/>
    <cellStyle name="SAPBEXHLevel3 23" xfId="3633" xr:uid="{00000000-0005-0000-0000-0000231C0000}"/>
    <cellStyle name="SAPBEXHLevel3 23 2" xfId="3634" xr:uid="{00000000-0005-0000-0000-0000241C0000}"/>
    <cellStyle name="SAPBEXHLevel3 23 2 2" xfId="9934" xr:uid="{35C24A1D-75A7-4C7C-B704-2739B4F956A9}"/>
    <cellStyle name="SAPBEXHLevel3 23 3" xfId="9384" xr:uid="{BFAE6579-65A4-45CE-90A8-7B472C2580CE}"/>
    <cellStyle name="SAPBEXHLevel3 24" xfId="3635" xr:uid="{00000000-0005-0000-0000-0000251C0000}"/>
    <cellStyle name="SAPBEXHLevel3 24 2" xfId="3636" xr:uid="{00000000-0005-0000-0000-0000261C0000}"/>
    <cellStyle name="SAPBEXHLevel3 24 2 2" xfId="9935" xr:uid="{273E2B14-08DE-4CBF-8BB3-FAF2928753F7}"/>
    <cellStyle name="SAPBEXHLevel3 24 3" xfId="9385" xr:uid="{DF086DC9-8B20-471B-9E0C-381599C909B9}"/>
    <cellStyle name="SAPBEXHLevel3 25" xfId="3637" xr:uid="{00000000-0005-0000-0000-0000271C0000}"/>
    <cellStyle name="SAPBEXHLevel3 25 2" xfId="3638" xr:uid="{00000000-0005-0000-0000-0000281C0000}"/>
    <cellStyle name="SAPBEXHLevel3 25 2 2" xfId="9936" xr:uid="{4ED7621F-65EC-4308-8E8C-7AD168D53EC0}"/>
    <cellStyle name="SAPBEXHLevel3 25 3" xfId="9386" xr:uid="{8B0B84FA-F0F8-47B5-A359-BE3BD363DAFA}"/>
    <cellStyle name="SAPBEXHLevel3 26" xfId="3639" xr:uid="{00000000-0005-0000-0000-0000291C0000}"/>
    <cellStyle name="SAPBEXHLevel3 26 2" xfId="3640" xr:uid="{00000000-0005-0000-0000-00002A1C0000}"/>
    <cellStyle name="SAPBEXHLevel3 26 2 2" xfId="9937" xr:uid="{EDF2F8CF-DC57-49C7-83D3-4F5559170CFD}"/>
    <cellStyle name="SAPBEXHLevel3 26 3" xfId="9387" xr:uid="{A787ACD4-3F9B-4478-A438-0FE6E0374E3D}"/>
    <cellStyle name="SAPBEXHLevel3 27" xfId="3641" xr:uid="{00000000-0005-0000-0000-00002B1C0000}"/>
    <cellStyle name="SAPBEXHLevel3 27 2" xfId="3642" xr:uid="{00000000-0005-0000-0000-00002C1C0000}"/>
    <cellStyle name="SAPBEXHLevel3 27 2 2" xfId="9938" xr:uid="{51E497FA-F4A0-4C28-BCCB-2F24806D2F0C}"/>
    <cellStyle name="SAPBEXHLevel3 27 3" xfId="9388" xr:uid="{338F3032-CD7A-4397-BA05-AE55491750AB}"/>
    <cellStyle name="SAPBEXHLevel3 28" xfId="3643" xr:uid="{00000000-0005-0000-0000-00002D1C0000}"/>
    <cellStyle name="SAPBEXHLevel3 28 2" xfId="3644" xr:uid="{00000000-0005-0000-0000-00002E1C0000}"/>
    <cellStyle name="SAPBEXHLevel3 28 2 2" xfId="9939" xr:uid="{E0823F75-4866-4FB1-AC29-1488ABD1663C}"/>
    <cellStyle name="SAPBEXHLevel3 28 3" xfId="9389" xr:uid="{284F5847-7A59-43D9-ADA7-8B0106F3376F}"/>
    <cellStyle name="SAPBEXHLevel3 29" xfId="3645" xr:uid="{00000000-0005-0000-0000-00002F1C0000}"/>
    <cellStyle name="SAPBEXHLevel3 29 2" xfId="3646" xr:uid="{00000000-0005-0000-0000-0000301C0000}"/>
    <cellStyle name="SAPBEXHLevel3 29 2 2" xfId="9940" xr:uid="{CEC07EE1-12C2-434F-B8A3-D108E1C50FCA}"/>
    <cellStyle name="SAPBEXHLevel3 29 3" xfId="9390" xr:uid="{30E44E45-AED9-4BF8-8EA2-D2235C0CA279}"/>
    <cellStyle name="SAPBEXHLevel3 3" xfId="3647" xr:uid="{00000000-0005-0000-0000-0000311C0000}"/>
    <cellStyle name="SAPBEXHLevel3 3 2" xfId="3648" xr:uid="{00000000-0005-0000-0000-0000321C0000}"/>
    <cellStyle name="SAPBEXHLevel3 3 2 2" xfId="9941" xr:uid="{0B3788FC-0D49-4EC5-836D-5A282C9443F1}"/>
    <cellStyle name="SAPBEXHLevel3 3 3" xfId="9391" xr:uid="{82A4064C-B3A8-4660-8422-D0715E6A3612}"/>
    <cellStyle name="SAPBEXHLevel3 30" xfId="3649" xr:uid="{00000000-0005-0000-0000-0000331C0000}"/>
    <cellStyle name="SAPBEXHLevel3 30 2" xfId="3650" xr:uid="{00000000-0005-0000-0000-0000341C0000}"/>
    <cellStyle name="SAPBEXHLevel3 30 2 2" xfId="9942" xr:uid="{6C07B056-93D2-4ED6-9D5D-303744BE50F2}"/>
    <cellStyle name="SAPBEXHLevel3 30 3" xfId="9392" xr:uid="{C2A048C9-6350-4B2C-AB02-5DB5DB3EFA5B}"/>
    <cellStyle name="SAPBEXHLevel3 31" xfId="3651" xr:uid="{00000000-0005-0000-0000-0000351C0000}"/>
    <cellStyle name="SAPBEXHLevel3 31 2" xfId="3652" xr:uid="{00000000-0005-0000-0000-0000361C0000}"/>
    <cellStyle name="SAPBEXHLevel3 31 2 2" xfId="9943" xr:uid="{36E6263A-3541-47FD-9042-D063180C9DBC}"/>
    <cellStyle name="SAPBEXHLevel3 31 3" xfId="9393" xr:uid="{7F9C13EC-6D05-43E9-9CB2-69B232C850B0}"/>
    <cellStyle name="SAPBEXHLevel3 32" xfId="3653" xr:uid="{00000000-0005-0000-0000-0000371C0000}"/>
    <cellStyle name="SAPBEXHLevel3 32 2" xfId="3654" xr:uid="{00000000-0005-0000-0000-0000381C0000}"/>
    <cellStyle name="SAPBEXHLevel3 32 2 2" xfId="9944" xr:uid="{4D596906-4763-410A-B61E-116E64448F91}"/>
    <cellStyle name="SAPBEXHLevel3 32 3" xfId="9394" xr:uid="{3897E8C3-FC82-4B9D-A308-956E3504A18C}"/>
    <cellStyle name="SAPBEXHLevel3 33" xfId="3655" xr:uid="{00000000-0005-0000-0000-0000391C0000}"/>
    <cellStyle name="SAPBEXHLevel3 33 2" xfId="3656" xr:uid="{00000000-0005-0000-0000-00003A1C0000}"/>
    <cellStyle name="SAPBEXHLevel3 33 2 2" xfId="9945" xr:uid="{626417B7-4C75-4659-88EA-DAD948D8560B}"/>
    <cellStyle name="SAPBEXHLevel3 33 3" xfId="9395" xr:uid="{F936925F-B8C5-443D-8D14-638C4E130F46}"/>
    <cellStyle name="SAPBEXHLevel3 34" xfId="3657" xr:uid="{00000000-0005-0000-0000-00003B1C0000}"/>
    <cellStyle name="SAPBEXHLevel3 34 2" xfId="3658" xr:uid="{00000000-0005-0000-0000-00003C1C0000}"/>
    <cellStyle name="SAPBEXHLevel3 34 2 2" xfId="9946" xr:uid="{CA8A5FF3-5EB3-4FC1-9CCC-C6F4A02CF965}"/>
    <cellStyle name="SAPBEXHLevel3 34 3" xfId="9396" xr:uid="{47314373-D91C-4131-A5DE-A8442C9CD699}"/>
    <cellStyle name="SAPBEXHLevel3 35" xfId="3659" xr:uid="{00000000-0005-0000-0000-00003D1C0000}"/>
    <cellStyle name="SAPBEXHLevel3 35 2" xfId="3660" xr:uid="{00000000-0005-0000-0000-00003E1C0000}"/>
    <cellStyle name="SAPBEXHLevel3 35 2 2" xfId="9947" xr:uid="{AA5D374A-BB8B-4D79-A85B-9F127A16C501}"/>
    <cellStyle name="SAPBEXHLevel3 35 3" xfId="9397" xr:uid="{EB07A054-3327-4CDA-9B02-AA2DC8CB8896}"/>
    <cellStyle name="SAPBEXHLevel3 36" xfId="3661" xr:uid="{00000000-0005-0000-0000-00003F1C0000}"/>
    <cellStyle name="SAPBEXHLevel3 36 2" xfId="3662" xr:uid="{00000000-0005-0000-0000-0000401C0000}"/>
    <cellStyle name="SAPBEXHLevel3 36 2 2" xfId="9948" xr:uid="{356BF539-BFC7-4408-8C4D-BD024A3171D4}"/>
    <cellStyle name="SAPBEXHLevel3 36 3" xfId="9398" xr:uid="{415D2BA9-CA34-4B7B-AA43-C72F092BC145}"/>
    <cellStyle name="SAPBEXHLevel3 37" xfId="3663" xr:uid="{00000000-0005-0000-0000-0000411C0000}"/>
    <cellStyle name="SAPBEXHLevel3 37 2" xfId="3664" xr:uid="{00000000-0005-0000-0000-0000421C0000}"/>
    <cellStyle name="SAPBEXHLevel3 37 2 2" xfId="9949" xr:uid="{EAF51899-10F1-4023-80BF-8F4E6502FF9C}"/>
    <cellStyle name="SAPBEXHLevel3 37 3" xfId="9399" xr:uid="{73C5E907-98B4-4031-9798-D9EA22BF3738}"/>
    <cellStyle name="SAPBEXHLevel3 38" xfId="3665" xr:uid="{00000000-0005-0000-0000-0000431C0000}"/>
    <cellStyle name="SAPBEXHLevel3 38 2" xfId="3666" xr:uid="{00000000-0005-0000-0000-0000441C0000}"/>
    <cellStyle name="SAPBEXHLevel3 38 2 2" xfId="9950" xr:uid="{E6AE8283-3AD4-4320-A14C-47462DC0F4CE}"/>
    <cellStyle name="SAPBEXHLevel3 38 3" xfId="9400" xr:uid="{7EE760A2-F287-4236-8691-8E424172FE10}"/>
    <cellStyle name="SAPBEXHLevel3 39" xfId="3667" xr:uid="{00000000-0005-0000-0000-0000451C0000}"/>
    <cellStyle name="SAPBEXHLevel3 39 2" xfId="3668" xr:uid="{00000000-0005-0000-0000-0000461C0000}"/>
    <cellStyle name="SAPBEXHLevel3 39 2 2" xfId="9951" xr:uid="{0FD2DA59-F25C-4993-ACE2-A04E621F4800}"/>
    <cellStyle name="SAPBEXHLevel3 39 3" xfId="9401" xr:uid="{56EB4199-49A3-4290-A274-40D6BEBF6B7F}"/>
    <cellStyle name="SAPBEXHLevel3 4" xfId="3669" xr:uid="{00000000-0005-0000-0000-0000471C0000}"/>
    <cellStyle name="SAPBEXHLevel3 4 2" xfId="3670" xr:uid="{00000000-0005-0000-0000-0000481C0000}"/>
    <cellStyle name="SAPBEXHLevel3 4 2 2" xfId="9952" xr:uid="{D8F9E3FC-CB8D-4B9C-A38D-3BC1A4D4C75B}"/>
    <cellStyle name="SAPBEXHLevel3 4 3" xfId="9402" xr:uid="{4F8F89CB-7EF6-4683-8BB4-B32CA8A134EA}"/>
    <cellStyle name="SAPBEXHLevel3 40" xfId="3671" xr:uid="{00000000-0005-0000-0000-0000491C0000}"/>
    <cellStyle name="SAPBEXHLevel3 40 2" xfId="9953" xr:uid="{FCAC81C6-27F5-437F-9558-40F90F8E05B6}"/>
    <cellStyle name="SAPBEXHLevel3 41" xfId="9369" xr:uid="{4B157AA0-1BAB-4110-80E6-BAF978091F83}"/>
    <cellStyle name="SAPBEXHLevel3 5" xfId="3672" xr:uid="{00000000-0005-0000-0000-00004A1C0000}"/>
    <cellStyle name="SAPBEXHLevel3 5 2" xfId="3673" xr:uid="{00000000-0005-0000-0000-00004B1C0000}"/>
    <cellStyle name="SAPBEXHLevel3 5 2 2" xfId="9954" xr:uid="{C98879D0-E55E-4E49-B370-C873DAB34FE4}"/>
    <cellStyle name="SAPBEXHLevel3 5 3" xfId="9403" xr:uid="{870F3A15-7B30-4640-8B98-193CF7338B00}"/>
    <cellStyle name="SAPBEXHLevel3 6" xfId="3674" xr:uid="{00000000-0005-0000-0000-00004C1C0000}"/>
    <cellStyle name="SAPBEXHLevel3 6 2" xfId="3675" xr:uid="{00000000-0005-0000-0000-00004D1C0000}"/>
    <cellStyle name="SAPBEXHLevel3 6 2 2" xfId="9955" xr:uid="{3033A715-E72D-44D4-A21B-CE5E66F16929}"/>
    <cellStyle name="SAPBEXHLevel3 6 3" xfId="9404" xr:uid="{85F80478-E0E7-490C-B574-5AB6D43E41D7}"/>
    <cellStyle name="SAPBEXHLevel3 7" xfId="3676" xr:uid="{00000000-0005-0000-0000-00004E1C0000}"/>
    <cellStyle name="SAPBEXHLevel3 7 2" xfId="3677" xr:uid="{00000000-0005-0000-0000-00004F1C0000}"/>
    <cellStyle name="SAPBEXHLevel3 7 2 2" xfId="9956" xr:uid="{155149D5-1344-469C-88D2-41C541F0BD18}"/>
    <cellStyle name="SAPBEXHLevel3 7 3" xfId="9405" xr:uid="{2BEB4055-8048-4D9A-B1D6-44C7D02AA746}"/>
    <cellStyle name="SAPBEXHLevel3 8" xfId="3678" xr:uid="{00000000-0005-0000-0000-0000501C0000}"/>
    <cellStyle name="SAPBEXHLevel3 8 2" xfId="3679" xr:uid="{00000000-0005-0000-0000-0000511C0000}"/>
    <cellStyle name="SAPBEXHLevel3 8 2 2" xfId="9957" xr:uid="{F810F954-DAB0-4C3A-AA7B-548B58421DE1}"/>
    <cellStyle name="SAPBEXHLevel3 8 3" xfId="9406" xr:uid="{FC574871-B5FD-4506-9FC8-659110D912BF}"/>
    <cellStyle name="SAPBEXHLevel3 9" xfId="3680" xr:uid="{00000000-0005-0000-0000-0000521C0000}"/>
    <cellStyle name="SAPBEXHLevel3 9 2" xfId="3681" xr:uid="{00000000-0005-0000-0000-0000531C0000}"/>
    <cellStyle name="SAPBEXHLevel3 9 2 2" xfId="9958" xr:uid="{33594023-FE39-4395-9792-5D3EF7C9BD24}"/>
    <cellStyle name="SAPBEXHLevel3 9 3" xfId="9407" xr:uid="{D494E4FB-242E-41BA-A73C-1698EB006397}"/>
    <cellStyle name="SAPBEXHLevel3X" xfId="3682" xr:uid="{00000000-0005-0000-0000-0000541C0000}"/>
    <cellStyle name="SAPBEXHLevel3X 10" xfId="3683" xr:uid="{00000000-0005-0000-0000-0000551C0000}"/>
    <cellStyle name="SAPBEXHLevel3X 10 2" xfId="3684" xr:uid="{00000000-0005-0000-0000-0000561C0000}"/>
    <cellStyle name="SAPBEXHLevel3X 10 2 2" xfId="9959" xr:uid="{850C469C-DC99-43C0-8FCA-3093A96EB4EC}"/>
    <cellStyle name="SAPBEXHLevel3X 10 3" xfId="9409" xr:uid="{82F0ADA9-2D10-4117-BA08-C4BE0B5C20DB}"/>
    <cellStyle name="SAPBEXHLevel3X 11" xfId="3685" xr:uid="{00000000-0005-0000-0000-0000571C0000}"/>
    <cellStyle name="SAPBEXHLevel3X 11 2" xfId="3686" xr:uid="{00000000-0005-0000-0000-0000581C0000}"/>
    <cellStyle name="SAPBEXHLevel3X 11 2 2" xfId="9960" xr:uid="{A8AAEB5D-AF7E-405E-8E78-EC221C61011B}"/>
    <cellStyle name="SAPBEXHLevel3X 11 3" xfId="9410" xr:uid="{653047C4-E13D-404D-893F-450B828C7FBE}"/>
    <cellStyle name="SAPBEXHLevel3X 12" xfId="3687" xr:uid="{00000000-0005-0000-0000-0000591C0000}"/>
    <cellStyle name="SAPBEXHLevel3X 12 2" xfId="3688" xr:uid="{00000000-0005-0000-0000-00005A1C0000}"/>
    <cellStyle name="SAPBEXHLevel3X 12 2 2" xfId="9961" xr:uid="{678CD6B3-70DE-49F7-8BB1-90E7D5AD5085}"/>
    <cellStyle name="SAPBEXHLevel3X 12 3" xfId="9411" xr:uid="{BA3B8C95-A963-4D56-8A13-F6A2F8991C24}"/>
    <cellStyle name="SAPBEXHLevel3X 13" xfId="3689" xr:uid="{00000000-0005-0000-0000-00005B1C0000}"/>
    <cellStyle name="SAPBEXHLevel3X 13 2" xfId="3690" xr:uid="{00000000-0005-0000-0000-00005C1C0000}"/>
    <cellStyle name="SAPBEXHLevel3X 13 2 2" xfId="9962" xr:uid="{2A233EBD-25BA-417F-9A23-C3AC0A1A83B8}"/>
    <cellStyle name="SAPBEXHLevel3X 13 3" xfId="9412" xr:uid="{C6FB9BB1-45E3-4263-9024-75D7731BE0AC}"/>
    <cellStyle name="SAPBEXHLevel3X 14" xfId="3691" xr:uid="{00000000-0005-0000-0000-00005D1C0000}"/>
    <cellStyle name="SAPBEXHLevel3X 14 2" xfId="3692" xr:uid="{00000000-0005-0000-0000-00005E1C0000}"/>
    <cellStyle name="SAPBEXHLevel3X 14 2 2" xfId="9963" xr:uid="{4EEFCB95-3B0E-4840-8C8E-8CD718E6DE3D}"/>
    <cellStyle name="SAPBEXHLevel3X 14 3" xfId="9413" xr:uid="{FEE669F1-0388-4631-AA91-6E96DE42F5BC}"/>
    <cellStyle name="SAPBEXHLevel3X 15" xfId="3693" xr:uid="{00000000-0005-0000-0000-00005F1C0000}"/>
    <cellStyle name="SAPBEXHLevel3X 15 2" xfId="3694" xr:uid="{00000000-0005-0000-0000-0000601C0000}"/>
    <cellStyle name="SAPBEXHLevel3X 15 2 2" xfId="9964" xr:uid="{E2B82555-2467-4500-B07A-0038AF3A97D3}"/>
    <cellStyle name="SAPBEXHLevel3X 15 3" xfId="9414" xr:uid="{DF6B1ACD-069C-48E8-A74E-20C401420DC2}"/>
    <cellStyle name="SAPBEXHLevel3X 16" xfId="3695" xr:uid="{00000000-0005-0000-0000-0000611C0000}"/>
    <cellStyle name="SAPBEXHLevel3X 16 2" xfId="3696" xr:uid="{00000000-0005-0000-0000-0000621C0000}"/>
    <cellStyle name="SAPBEXHLevel3X 16 2 2" xfId="9965" xr:uid="{F79AF64D-F544-403B-B469-94B9DF672854}"/>
    <cellStyle name="SAPBEXHLevel3X 16 3" xfId="9415" xr:uid="{57A22FDF-7EEF-41F7-92A8-19C4EF071067}"/>
    <cellStyle name="SAPBEXHLevel3X 17" xfId="3697" xr:uid="{00000000-0005-0000-0000-0000631C0000}"/>
    <cellStyle name="SAPBEXHLevel3X 17 2" xfId="3698" xr:uid="{00000000-0005-0000-0000-0000641C0000}"/>
    <cellStyle name="SAPBEXHLevel3X 17 2 2" xfId="9966" xr:uid="{A7FFC43C-A367-482C-BF99-BC3C45B350AF}"/>
    <cellStyle name="SAPBEXHLevel3X 17 3" xfId="9416" xr:uid="{B3D7E7DD-F83B-4D77-8244-8EDEA763D87C}"/>
    <cellStyle name="SAPBEXHLevel3X 18" xfId="3699" xr:uid="{00000000-0005-0000-0000-0000651C0000}"/>
    <cellStyle name="SAPBEXHLevel3X 18 2" xfId="3700" xr:uid="{00000000-0005-0000-0000-0000661C0000}"/>
    <cellStyle name="SAPBEXHLevel3X 18 2 2" xfId="9967" xr:uid="{390820CF-6B27-4D55-97B1-E7AF6E0C02B6}"/>
    <cellStyle name="SAPBEXHLevel3X 18 3" xfId="9417" xr:uid="{68E0B242-0855-47E9-AF8A-1C4923D3512E}"/>
    <cellStyle name="SAPBEXHLevel3X 19" xfId="3701" xr:uid="{00000000-0005-0000-0000-0000671C0000}"/>
    <cellStyle name="SAPBEXHLevel3X 19 2" xfId="3702" xr:uid="{00000000-0005-0000-0000-0000681C0000}"/>
    <cellStyle name="SAPBEXHLevel3X 19 2 2" xfId="9968" xr:uid="{D91871DD-C9EF-4882-82FF-666D45D0A989}"/>
    <cellStyle name="SAPBEXHLevel3X 19 3" xfId="9418" xr:uid="{CCD5763C-0584-4682-A024-7CF9F7C65E6F}"/>
    <cellStyle name="SAPBEXHLevel3X 2" xfId="3703" xr:uid="{00000000-0005-0000-0000-0000691C0000}"/>
    <cellStyle name="SAPBEXHLevel3X 2 2" xfId="3704" xr:uid="{00000000-0005-0000-0000-00006A1C0000}"/>
    <cellStyle name="SAPBEXHLevel3X 2 2 2" xfId="9969" xr:uid="{6FEC1F6E-EDF3-4CAC-9706-DA31D65A86A4}"/>
    <cellStyle name="SAPBEXHLevel3X 2 3" xfId="9419" xr:uid="{C749BB36-538D-48EF-BB60-9484A773B85F}"/>
    <cellStyle name="SAPBEXHLevel3X 20" xfId="3705" xr:uid="{00000000-0005-0000-0000-00006B1C0000}"/>
    <cellStyle name="SAPBEXHLevel3X 20 2" xfId="3706" xr:uid="{00000000-0005-0000-0000-00006C1C0000}"/>
    <cellStyle name="SAPBEXHLevel3X 20 2 2" xfId="9970" xr:uid="{2C6A5D69-C3DD-4DD7-ADD8-9C3E93C9481B}"/>
    <cellStyle name="SAPBEXHLevel3X 20 3" xfId="9420" xr:uid="{99750390-BE37-4051-8937-F104CCC57DB6}"/>
    <cellStyle name="SAPBEXHLevel3X 21" xfId="3707" xr:uid="{00000000-0005-0000-0000-00006D1C0000}"/>
    <cellStyle name="SAPBEXHLevel3X 21 2" xfId="3708" xr:uid="{00000000-0005-0000-0000-00006E1C0000}"/>
    <cellStyle name="SAPBEXHLevel3X 21 2 2" xfId="9971" xr:uid="{6FCEA6FE-2793-4DA5-A140-AB7B958C3AF5}"/>
    <cellStyle name="SAPBEXHLevel3X 21 3" xfId="9421" xr:uid="{B5B23497-CF66-415F-AEAA-E3716FDA4F71}"/>
    <cellStyle name="SAPBEXHLevel3X 22" xfId="3709" xr:uid="{00000000-0005-0000-0000-00006F1C0000}"/>
    <cellStyle name="SAPBEXHLevel3X 22 2" xfId="3710" xr:uid="{00000000-0005-0000-0000-0000701C0000}"/>
    <cellStyle name="SAPBEXHLevel3X 22 2 2" xfId="9972" xr:uid="{5594E701-195D-4A21-8FBB-3850AB9F664D}"/>
    <cellStyle name="SAPBEXHLevel3X 22 3" xfId="9422" xr:uid="{2984F2CA-CD59-4C1E-8E8D-774173260ACE}"/>
    <cellStyle name="SAPBEXHLevel3X 23" xfId="3711" xr:uid="{00000000-0005-0000-0000-0000711C0000}"/>
    <cellStyle name="SAPBEXHLevel3X 23 2" xfId="3712" xr:uid="{00000000-0005-0000-0000-0000721C0000}"/>
    <cellStyle name="SAPBEXHLevel3X 23 2 2" xfId="9973" xr:uid="{756276E2-5A19-49FB-8186-978A4CCB46F6}"/>
    <cellStyle name="SAPBEXHLevel3X 23 3" xfId="9423" xr:uid="{5F7DC5C2-AE04-418B-9C1E-22F8EDCCBF16}"/>
    <cellStyle name="SAPBEXHLevel3X 24" xfId="3713" xr:uid="{00000000-0005-0000-0000-0000731C0000}"/>
    <cellStyle name="SAPBEXHLevel3X 24 2" xfId="3714" xr:uid="{00000000-0005-0000-0000-0000741C0000}"/>
    <cellStyle name="SAPBEXHLevel3X 24 2 2" xfId="9974" xr:uid="{D9AE1D94-6845-45DE-A045-94CCF9FB9465}"/>
    <cellStyle name="SAPBEXHLevel3X 24 3" xfId="9424" xr:uid="{B24876F0-F78E-46B9-8CA2-D90152CD7665}"/>
    <cellStyle name="SAPBEXHLevel3X 25" xfId="3715" xr:uid="{00000000-0005-0000-0000-0000751C0000}"/>
    <cellStyle name="SAPBEXHLevel3X 25 2" xfId="3716" xr:uid="{00000000-0005-0000-0000-0000761C0000}"/>
    <cellStyle name="SAPBEXHLevel3X 25 2 2" xfId="9975" xr:uid="{896B0AA8-8597-4869-A200-2D88161F0026}"/>
    <cellStyle name="SAPBEXHLevel3X 25 3" xfId="9425" xr:uid="{6E6F275C-F979-4758-8E98-1379E6AB8396}"/>
    <cellStyle name="SAPBEXHLevel3X 26" xfId="3717" xr:uid="{00000000-0005-0000-0000-0000771C0000}"/>
    <cellStyle name="SAPBEXHLevel3X 26 2" xfId="3718" xr:uid="{00000000-0005-0000-0000-0000781C0000}"/>
    <cellStyle name="SAPBEXHLevel3X 26 2 2" xfId="9976" xr:uid="{0DC9D22E-FCE7-40F1-8FF8-DD113F8F4C3A}"/>
    <cellStyle name="SAPBEXHLevel3X 26 3" xfId="9426" xr:uid="{F973B5C9-5FDC-43F3-B01A-08AA84C6E155}"/>
    <cellStyle name="SAPBEXHLevel3X 27" xfId="3719" xr:uid="{00000000-0005-0000-0000-0000791C0000}"/>
    <cellStyle name="SAPBEXHLevel3X 27 2" xfId="3720" xr:uid="{00000000-0005-0000-0000-00007A1C0000}"/>
    <cellStyle name="SAPBEXHLevel3X 27 2 2" xfId="9977" xr:uid="{595A8E06-6B60-495F-ACB0-696FEB294274}"/>
    <cellStyle name="SAPBEXHLevel3X 27 3" xfId="9427" xr:uid="{5D9B007D-4F4B-4710-B4FF-A209D22C1EBA}"/>
    <cellStyle name="SAPBEXHLevel3X 28" xfId="3721" xr:uid="{00000000-0005-0000-0000-00007B1C0000}"/>
    <cellStyle name="SAPBEXHLevel3X 28 2" xfId="3722" xr:uid="{00000000-0005-0000-0000-00007C1C0000}"/>
    <cellStyle name="SAPBEXHLevel3X 28 2 2" xfId="9978" xr:uid="{34FA1D6A-8B20-4EB6-A138-BAE95D9A3584}"/>
    <cellStyle name="SAPBEXHLevel3X 28 3" xfId="9428" xr:uid="{AEAD30D1-79D7-4B2C-9814-80B27BD23A33}"/>
    <cellStyle name="SAPBEXHLevel3X 29" xfId="3723" xr:uid="{00000000-0005-0000-0000-00007D1C0000}"/>
    <cellStyle name="SAPBEXHLevel3X 29 2" xfId="3724" xr:uid="{00000000-0005-0000-0000-00007E1C0000}"/>
    <cellStyle name="SAPBEXHLevel3X 29 2 2" xfId="9979" xr:uid="{790979EB-7376-4F0A-B271-5C648E8EF5DB}"/>
    <cellStyle name="SAPBEXHLevel3X 29 3" xfId="9429" xr:uid="{74949D43-14C2-429E-885A-620755AE3F5F}"/>
    <cellStyle name="SAPBEXHLevel3X 3" xfId="3725" xr:uid="{00000000-0005-0000-0000-00007F1C0000}"/>
    <cellStyle name="SAPBEXHLevel3X 3 2" xfId="3726" xr:uid="{00000000-0005-0000-0000-0000801C0000}"/>
    <cellStyle name="SAPBEXHLevel3X 3 2 2" xfId="9980" xr:uid="{DCDAE787-1563-4250-941B-90CFC3C3CE28}"/>
    <cellStyle name="SAPBEXHLevel3X 3 3" xfId="9430" xr:uid="{740EE39C-636F-484D-B87E-2442F7FB792B}"/>
    <cellStyle name="SAPBEXHLevel3X 30" xfId="3727" xr:uid="{00000000-0005-0000-0000-0000811C0000}"/>
    <cellStyle name="SAPBEXHLevel3X 30 2" xfId="3728" xr:uid="{00000000-0005-0000-0000-0000821C0000}"/>
    <cellStyle name="SAPBEXHLevel3X 30 2 2" xfId="9981" xr:uid="{89392956-C5F6-42CC-A556-10EE2B99A2B2}"/>
    <cellStyle name="SAPBEXHLevel3X 30 3" xfId="9431" xr:uid="{40C1C01C-2F61-4F7C-86DC-D49E29E94A23}"/>
    <cellStyle name="SAPBEXHLevel3X 31" xfId="3729" xr:uid="{00000000-0005-0000-0000-0000831C0000}"/>
    <cellStyle name="SAPBEXHLevel3X 31 2" xfId="3730" xr:uid="{00000000-0005-0000-0000-0000841C0000}"/>
    <cellStyle name="SAPBEXHLevel3X 31 2 2" xfId="9982" xr:uid="{AD35DED0-2BE9-4F23-AE7E-44E0BA63A859}"/>
    <cellStyle name="SAPBEXHLevel3X 31 3" xfId="9432" xr:uid="{EF5D7E71-E229-49F1-A774-7248F2CD19F9}"/>
    <cellStyle name="SAPBEXHLevel3X 32" xfId="3731" xr:uid="{00000000-0005-0000-0000-0000851C0000}"/>
    <cellStyle name="SAPBEXHLevel3X 32 2" xfId="3732" xr:uid="{00000000-0005-0000-0000-0000861C0000}"/>
    <cellStyle name="SAPBEXHLevel3X 32 2 2" xfId="9983" xr:uid="{E24C1C31-2292-4FC6-93A8-95706C80638D}"/>
    <cellStyle name="SAPBEXHLevel3X 32 3" xfId="9433" xr:uid="{F0320200-4DFE-4E50-B63B-E7E88A55AFDC}"/>
    <cellStyle name="SAPBEXHLevel3X 33" xfId="3733" xr:uid="{00000000-0005-0000-0000-0000871C0000}"/>
    <cellStyle name="SAPBEXHLevel3X 33 2" xfId="3734" xr:uid="{00000000-0005-0000-0000-0000881C0000}"/>
    <cellStyle name="SAPBEXHLevel3X 33 2 2" xfId="9984" xr:uid="{12205138-E6DC-4210-86FD-378C5DAEB697}"/>
    <cellStyle name="SAPBEXHLevel3X 33 3" xfId="9434" xr:uid="{18A49C23-CDCF-4595-9047-B6C508B153B6}"/>
    <cellStyle name="SAPBEXHLevel3X 34" xfId="3735" xr:uid="{00000000-0005-0000-0000-0000891C0000}"/>
    <cellStyle name="SAPBEXHLevel3X 34 2" xfId="3736" xr:uid="{00000000-0005-0000-0000-00008A1C0000}"/>
    <cellStyle name="SAPBEXHLevel3X 34 2 2" xfId="9985" xr:uid="{C551A0D8-CCD4-46DD-AD36-3A9FE84D0CAC}"/>
    <cellStyle name="SAPBEXHLevel3X 34 3" xfId="9435" xr:uid="{91478AC5-9C75-4F85-97C0-C5FBE096594A}"/>
    <cellStyle name="SAPBEXHLevel3X 35" xfId="3737" xr:uid="{00000000-0005-0000-0000-00008B1C0000}"/>
    <cellStyle name="SAPBEXHLevel3X 35 2" xfId="3738" xr:uid="{00000000-0005-0000-0000-00008C1C0000}"/>
    <cellStyle name="SAPBEXHLevel3X 35 2 2" xfId="9986" xr:uid="{CB3423CF-39B7-4A4E-9817-643503E51508}"/>
    <cellStyle name="SAPBEXHLevel3X 35 3" xfId="9436" xr:uid="{EEC9D19E-F296-4A25-9DCE-C5D7C60E8E7A}"/>
    <cellStyle name="SAPBEXHLevel3X 36" xfId="3739" xr:uid="{00000000-0005-0000-0000-00008D1C0000}"/>
    <cellStyle name="SAPBEXHLevel3X 36 2" xfId="3740" xr:uid="{00000000-0005-0000-0000-00008E1C0000}"/>
    <cellStyle name="SAPBEXHLevel3X 36 2 2" xfId="9987" xr:uid="{2FCC4087-EA1B-4A6D-9181-CE065BA19904}"/>
    <cellStyle name="SAPBEXHLevel3X 36 3" xfId="9437" xr:uid="{D0101B90-37B0-4096-83D9-AF70FD1F27C5}"/>
    <cellStyle name="SAPBEXHLevel3X 37" xfId="3741" xr:uid="{00000000-0005-0000-0000-00008F1C0000}"/>
    <cellStyle name="SAPBEXHLevel3X 37 2" xfId="3742" xr:uid="{00000000-0005-0000-0000-0000901C0000}"/>
    <cellStyle name="SAPBEXHLevel3X 37 2 2" xfId="9988" xr:uid="{EF9A723B-501E-4BCB-9549-F2E6F18BDACF}"/>
    <cellStyle name="SAPBEXHLevel3X 37 3" xfId="9438" xr:uid="{6933942C-75F7-40CD-ACDE-F928DCDB52BF}"/>
    <cellStyle name="SAPBEXHLevel3X 38" xfId="3743" xr:uid="{00000000-0005-0000-0000-0000911C0000}"/>
    <cellStyle name="SAPBEXHLevel3X 38 2" xfId="3744" xr:uid="{00000000-0005-0000-0000-0000921C0000}"/>
    <cellStyle name="SAPBEXHLevel3X 38 2 2" xfId="9989" xr:uid="{A6327DCE-E6F6-4B28-9981-D0E7714C6E29}"/>
    <cellStyle name="SAPBEXHLevel3X 38 3" xfId="9439" xr:uid="{C8ABBFB4-2BAB-400A-8B75-A9C56A161615}"/>
    <cellStyle name="SAPBEXHLevel3X 39" xfId="3745" xr:uid="{00000000-0005-0000-0000-0000931C0000}"/>
    <cellStyle name="SAPBEXHLevel3X 39 2" xfId="3746" xr:uid="{00000000-0005-0000-0000-0000941C0000}"/>
    <cellStyle name="SAPBEXHLevel3X 39 2 2" xfId="9990" xr:uid="{7D3BA009-E552-4435-96B5-8421787DBFF3}"/>
    <cellStyle name="SAPBEXHLevel3X 39 3" xfId="9440" xr:uid="{A542AAE5-81F4-4AD0-8305-701246C9E907}"/>
    <cellStyle name="SAPBEXHLevel3X 4" xfId="3747" xr:uid="{00000000-0005-0000-0000-0000951C0000}"/>
    <cellStyle name="SAPBEXHLevel3X 4 2" xfId="3748" xr:uid="{00000000-0005-0000-0000-0000961C0000}"/>
    <cellStyle name="SAPBEXHLevel3X 4 2 2" xfId="9991" xr:uid="{CC5D5F76-47A3-40E7-9B66-F597DBE09439}"/>
    <cellStyle name="SAPBEXHLevel3X 4 3" xfId="9441" xr:uid="{F1E3FC76-1C74-46C8-8279-07D958BCCB94}"/>
    <cellStyle name="SAPBEXHLevel3X 40" xfId="3749" xr:uid="{00000000-0005-0000-0000-0000971C0000}"/>
    <cellStyle name="SAPBEXHLevel3X 40 2" xfId="9992" xr:uid="{7C7758EC-ABA9-42B3-A561-CE4AA9904CAD}"/>
    <cellStyle name="SAPBEXHLevel3X 41" xfId="9408" xr:uid="{F3610944-EA52-4DF2-829F-E989E686F016}"/>
    <cellStyle name="SAPBEXHLevel3X 5" xfId="3750" xr:uid="{00000000-0005-0000-0000-0000981C0000}"/>
    <cellStyle name="SAPBEXHLevel3X 5 2" xfId="3751" xr:uid="{00000000-0005-0000-0000-0000991C0000}"/>
    <cellStyle name="SAPBEXHLevel3X 5 2 2" xfId="9993" xr:uid="{AD696ABF-6531-4667-88C3-2143A58005E0}"/>
    <cellStyle name="SAPBEXHLevel3X 5 3" xfId="9442" xr:uid="{78CA516C-B110-464D-A9CA-97C4FB5B3A6F}"/>
    <cellStyle name="SAPBEXHLevel3X 6" xfId="3752" xr:uid="{00000000-0005-0000-0000-00009A1C0000}"/>
    <cellStyle name="SAPBEXHLevel3X 6 2" xfId="3753" xr:uid="{00000000-0005-0000-0000-00009B1C0000}"/>
    <cellStyle name="SAPBEXHLevel3X 6 2 2" xfId="9994" xr:uid="{C6908A43-9820-4043-AEB4-B5B58CA5C90C}"/>
    <cellStyle name="SAPBEXHLevel3X 6 3" xfId="9443" xr:uid="{79E0232C-C6B0-4B63-9171-F88D903A3697}"/>
    <cellStyle name="SAPBEXHLevel3X 7" xfId="3754" xr:uid="{00000000-0005-0000-0000-00009C1C0000}"/>
    <cellStyle name="SAPBEXHLevel3X 7 2" xfId="3755" xr:uid="{00000000-0005-0000-0000-00009D1C0000}"/>
    <cellStyle name="SAPBEXHLevel3X 7 2 2" xfId="9995" xr:uid="{0EEA8704-84B8-448F-AD1D-CCD95A68DB5A}"/>
    <cellStyle name="SAPBEXHLevel3X 7 3" xfId="9444" xr:uid="{4FC950CB-8F00-4D7C-A7AB-568C0D148382}"/>
    <cellStyle name="SAPBEXHLevel3X 8" xfId="3756" xr:uid="{00000000-0005-0000-0000-00009E1C0000}"/>
    <cellStyle name="SAPBEXHLevel3X 8 2" xfId="3757" xr:uid="{00000000-0005-0000-0000-00009F1C0000}"/>
    <cellStyle name="SAPBEXHLevel3X 8 2 2" xfId="9996" xr:uid="{CCA3762B-1418-464E-ABDB-E2E9641C232D}"/>
    <cellStyle name="SAPBEXHLevel3X 8 3" xfId="9445" xr:uid="{21D742EB-6772-4924-BD3D-8E6AF1BD5E0D}"/>
    <cellStyle name="SAPBEXHLevel3X 9" xfId="3758" xr:uid="{00000000-0005-0000-0000-0000A01C0000}"/>
    <cellStyle name="SAPBEXHLevel3X 9 2" xfId="3759" xr:uid="{00000000-0005-0000-0000-0000A11C0000}"/>
    <cellStyle name="SAPBEXHLevel3X 9 2 2" xfId="9997" xr:uid="{72DE6DE5-D4BC-461E-903A-9106341027F3}"/>
    <cellStyle name="SAPBEXHLevel3X 9 3" xfId="9446" xr:uid="{0C954B7C-A675-40A6-9194-CD3288831C19}"/>
    <cellStyle name="SAPBEXchaText" xfId="3760" xr:uid="{00000000-0005-0000-0000-0000A21C0000}"/>
    <cellStyle name="SAPBEXresData" xfId="3761" xr:uid="{00000000-0005-0000-0000-0000A31C0000}"/>
    <cellStyle name="SAPBEXresDataEmph" xfId="3762" xr:uid="{00000000-0005-0000-0000-0000A41C0000}"/>
    <cellStyle name="SAPBEXresItem" xfId="3763" xr:uid="{00000000-0005-0000-0000-0000A51C0000}"/>
    <cellStyle name="SAPBEXresItemX" xfId="3764" xr:uid="{00000000-0005-0000-0000-0000A61C0000}"/>
    <cellStyle name="SAPBEXstdData" xfId="3765" xr:uid="{00000000-0005-0000-0000-0000A71C0000}"/>
    <cellStyle name="SAPBEXstdDataEmph" xfId="3766" xr:uid="{00000000-0005-0000-0000-0000A81C0000}"/>
    <cellStyle name="SAPBEXstdItem" xfId="3767" xr:uid="{00000000-0005-0000-0000-0000A91C0000}"/>
    <cellStyle name="SAPBEXstdItemX" xfId="3768" xr:uid="{00000000-0005-0000-0000-0000AA1C0000}"/>
    <cellStyle name="SAPBEXtitle" xfId="3769" xr:uid="{00000000-0005-0000-0000-0000AB1C0000}"/>
    <cellStyle name="SAPBEXtitle 10" xfId="3770" xr:uid="{00000000-0005-0000-0000-0000AC1C0000}"/>
    <cellStyle name="SAPBEXtitle 11" xfId="3771" xr:uid="{00000000-0005-0000-0000-0000AD1C0000}"/>
    <cellStyle name="SAPBEXtitle 12" xfId="3772" xr:uid="{00000000-0005-0000-0000-0000AE1C0000}"/>
    <cellStyle name="SAPBEXtitle 13" xfId="3773" xr:uid="{00000000-0005-0000-0000-0000AF1C0000}"/>
    <cellStyle name="SAPBEXtitle 14" xfId="3774" xr:uid="{00000000-0005-0000-0000-0000B01C0000}"/>
    <cellStyle name="SAPBEXtitle 15" xfId="3775" xr:uid="{00000000-0005-0000-0000-0000B11C0000}"/>
    <cellStyle name="SAPBEXtitle 16" xfId="3776" xr:uid="{00000000-0005-0000-0000-0000B21C0000}"/>
    <cellStyle name="SAPBEXtitle 17" xfId="3777" xr:uid="{00000000-0005-0000-0000-0000B31C0000}"/>
    <cellStyle name="SAPBEXtitle 18" xfId="3778" xr:uid="{00000000-0005-0000-0000-0000B41C0000}"/>
    <cellStyle name="SAPBEXtitle 19" xfId="3779" xr:uid="{00000000-0005-0000-0000-0000B51C0000}"/>
    <cellStyle name="SAPBEXtitle 2" xfId="3780" xr:uid="{00000000-0005-0000-0000-0000B61C0000}"/>
    <cellStyle name="SAPBEXtitle 20" xfId="3781" xr:uid="{00000000-0005-0000-0000-0000B71C0000}"/>
    <cellStyle name="SAPBEXtitle 21" xfId="3782" xr:uid="{00000000-0005-0000-0000-0000B81C0000}"/>
    <cellStyle name="SAPBEXtitle 22" xfId="3783" xr:uid="{00000000-0005-0000-0000-0000B91C0000}"/>
    <cellStyle name="SAPBEXtitle 23" xfId="3784" xr:uid="{00000000-0005-0000-0000-0000BA1C0000}"/>
    <cellStyle name="SAPBEXtitle 24" xfId="3785" xr:uid="{00000000-0005-0000-0000-0000BB1C0000}"/>
    <cellStyle name="SAPBEXtitle 25" xfId="3786" xr:uid="{00000000-0005-0000-0000-0000BC1C0000}"/>
    <cellStyle name="SAPBEXtitle 26" xfId="3787" xr:uid="{00000000-0005-0000-0000-0000BD1C0000}"/>
    <cellStyle name="SAPBEXtitle 27" xfId="3788" xr:uid="{00000000-0005-0000-0000-0000BE1C0000}"/>
    <cellStyle name="SAPBEXtitle 28" xfId="3789" xr:uid="{00000000-0005-0000-0000-0000BF1C0000}"/>
    <cellStyle name="SAPBEXtitle 29" xfId="3790" xr:uid="{00000000-0005-0000-0000-0000C01C0000}"/>
    <cellStyle name="SAPBEXtitle 3" xfId="3791" xr:uid="{00000000-0005-0000-0000-0000C11C0000}"/>
    <cellStyle name="SAPBEXtitle 30" xfId="3792" xr:uid="{00000000-0005-0000-0000-0000C21C0000}"/>
    <cellStyle name="SAPBEXtitle 31" xfId="3793" xr:uid="{00000000-0005-0000-0000-0000C31C0000}"/>
    <cellStyle name="SAPBEXtitle 32" xfId="3794" xr:uid="{00000000-0005-0000-0000-0000C41C0000}"/>
    <cellStyle name="SAPBEXtitle 33" xfId="3795" xr:uid="{00000000-0005-0000-0000-0000C51C0000}"/>
    <cellStyle name="SAPBEXtitle 34" xfId="3796" xr:uid="{00000000-0005-0000-0000-0000C61C0000}"/>
    <cellStyle name="SAPBEXtitle 35" xfId="3797" xr:uid="{00000000-0005-0000-0000-0000C71C0000}"/>
    <cellStyle name="SAPBEXtitle 36" xfId="3798" xr:uid="{00000000-0005-0000-0000-0000C81C0000}"/>
    <cellStyle name="SAPBEXtitle 37" xfId="3799" xr:uid="{00000000-0005-0000-0000-0000C91C0000}"/>
    <cellStyle name="SAPBEXtitle 38" xfId="3800" xr:uid="{00000000-0005-0000-0000-0000CA1C0000}"/>
    <cellStyle name="SAPBEXtitle 39" xfId="3801" xr:uid="{00000000-0005-0000-0000-0000CB1C0000}"/>
    <cellStyle name="SAPBEXtitle 4" xfId="3802" xr:uid="{00000000-0005-0000-0000-0000CC1C0000}"/>
    <cellStyle name="SAPBEXtitle 5" xfId="3803" xr:uid="{00000000-0005-0000-0000-0000CD1C0000}"/>
    <cellStyle name="SAPBEXtitle 6" xfId="3804" xr:uid="{00000000-0005-0000-0000-0000CE1C0000}"/>
    <cellStyle name="SAPBEXtitle 7" xfId="3805" xr:uid="{00000000-0005-0000-0000-0000CF1C0000}"/>
    <cellStyle name="SAPBEXtitle 8" xfId="3806" xr:uid="{00000000-0005-0000-0000-0000D01C0000}"/>
    <cellStyle name="SAPBEXtitle 9" xfId="3807" xr:uid="{00000000-0005-0000-0000-0000D11C0000}"/>
    <cellStyle name="SAPBEXundefined" xfId="3808" xr:uid="{00000000-0005-0000-0000-0000D21C0000}"/>
    <cellStyle name="SKP" xfId="3809" xr:uid="{00000000-0005-0000-0000-0000D31C0000}"/>
    <cellStyle name="součet" xfId="3810" xr:uid="{00000000-0005-0000-0000-0000D41C0000}"/>
    <cellStyle name="Správně" xfId="3811" builtinId="26" customBuiltin="1"/>
    <cellStyle name="Správně 2" xfId="3812" xr:uid="{00000000-0005-0000-0000-0000D61C0000}"/>
    <cellStyle name="Správně 2 2" xfId="3813" xr:uid="{00000000-0005-0000-0000-0000D71C0000}"/>
    <cellStyle name="Správně 2 3" xfId="3814" xr:uid="{00000000-0005-0000-0000-0000D81C0000}"/>
    <cellStyle name="Správně 3" xfId="3815" xr:uid="{00000000-0005-0000-0000-0000D91C0000}"/>
    <cellStyle name="Správně 4" xfId="3816" xr:uid="{00000000-0005-0000-0000-0000DA1C0000}"/>
    <cellStyle name="Standard_aktuell" xfId="3817" xr:uid="{00000000-0005-0000-0000-0000DB1C0000}"/>
    <cellStyle name="Styl 1" xfId="3818" xr:uid="{00000000-0005-0000-0000-0000DC1C0000}"/>
    <cellStyle name="Styl 1 2" xfId="3819" xr:uid="{00000000-0005-0000-0000-0000DD1C0000}"/>
    <cellStyle name="Styl 1 2 2" xfId="3820" xr:uid="{00000000-0005-0000-0000-0000DE1C0000}"/>
    <cellStyle name="Styl 1 2 2 2" xfId="3821" xr:uid="{00000000-0005-0000-0000-0000DF1C0000}"/>
    <cellStyle name="Styl 1 2 2 3" xfId="5543" xr:uid="{00000000-0005-0000-0000-0000E01C0000}"/>
    <cellStyle name="Styl 1 2 3" xfId="3822" xr:uid="{00000000-0005-0000-0000-0000E11C0000}"/>
    <cellStyle name="Styl 1 2 4" xfId="3823" xr:uid="{00000000-0005-0000-0000-0000E21C0000}"/>
    <cellStyle name="Styl 1 2 5" xfId="5542" xr:uid="{00000000-0005-0000-0000-0000E31C0000}"/>
    <cellStyle name="Styl 1 3" xfId="3824" xr:uid="{00000000-0005-0000-0000-0000E41C0000}"/>
    <cellStyle name="Subtotal" xfId="3825" xr:uid="{00000000-0005-0000-0000-0000E51C0000}"/>
    <cellStyle name="Špatně" xfId="343" builtinId="27" customBuiltin="1"/>
    <cellStyle name="text" xfId="3826" xr:uid="{00000000-0005-0000-0000-0000E61C0000}"/>
    <cellStyle name="text 2" xfId="3827" xr:uid="{00000000-0005-0000-0000-0000E71C0000}"/>
    <cellStyle name="Text Indent A" xfId="3828" xr:uid="{00000000-0005-0000-0000-0000E81C0000}"/>
    <cellStyle name="Text Indent B" xfId="3829" xr:uid="{00000000-0005-0000-0000-0000E91C0000}"/>
    <cellStyle name="Text Indent B 2" xfId="3830" xr:uid="{00000000-0005-0000-0000-0000EA1C0000}"/>
    <cellStyle name="Text Indent B 2 2" xfId="3831" xr:uid="{00000000-0005-0000-0000-0000EB1C0000}"/>
    <cellStyle name="Text Indent B 2 2 2" xfId="9998" xr:uid="{24F6B0D9-08C4-44F3-80A3-2EEB0ED8476A}"/>
    <cellStyle name="Text Indent B 2 3" xfId="9448" xr:uid="{76A36772-DA73-496D-9958-D35F549C0CA0}"/>
    <cellStyle name="Text Indent B 3" xfId="3832" xr:uid="{00000000-0005-0000-0000-0000EC1C0000}"/>
    <cellStyle name="Text Indent B 3 2" xfId="9999" xr:uid="{416BCF3F-5D90-41D0-BDF8-A02FC4BDE37A}"/>
    <cellStyle name="Text Indent B 4" xfId="9447" xr:uid="{020360A5-3508-4D16-BE1C-C91B14C56642}"/>
    <cellStyle name="Text Indent C" xfId="3833" xr:uid="{00000000-0005-0000-0000-0000ED1C0000}"/>
    <cellStyle name="Text Indent C 2" xfId="3834" xr:uid="{00000000-0005-0000-0000-0000EE1C0000}"/>
    <cellStyle name="Text Indent C 2 2" xfId="3835" xr:uid="{00000000-0005-0000-0000-0000EF1C0000}"/>
    <cellStyle name="Text Indent C 2 2 2" xfId="10000" xr:uid="{0E911737-6CFB-4AE7-B9DA-AE811E3F0DED}"/>
    <cellStyle name="Text Indent C 2 3" xfId="9450" xr:uid="{27F005E8-3B33-4FF4-B37F-86DFD94440CD}"/>
    <cellStyle name="Text Indent C 3" xfId="3836" xr:uid="{00000000-0005-0000-0000-0000F01C0000}"/>
    <cellStyle name="Text Indent C 3 2" xfId="10001" xr:uid="{90AAB695-6EBC-4E20-B911-9C01E0AB9077}"/>
    <cellStyle name="Text Indent C 4" xfId="9449" xr:uid="{C6227DF7-A4B8-4283-BD12-7752DEBA5164}"/>
    <cellStyle name="Text upozornění" xfId="3837" builtinId="11" customBuiltin="1"/>
    <cellStyle name="Text upozornění 2" xfId="3838" xr:uid="{00000000-0005-0000-0000-0000F21C0000}"/>
    <cellStyle name="Text upozornění 2 2" xfId="3839" xr:uid="{00000000-0005-0000-0000-0000F31C0000}"/>
    <cellStyle name="Text upozornění 2 3" xfId="3840" xr:uid="{00000000-0005-0000-0000-0000F41C0000}"/>
    <cellStyle name="Text upozornění 3" xfId="3841" xr:uid="{00000000-0005-0000-0000-0000F51C0000}"/>
    <cellStyle name="Title" xfId="3842" xr:uid="{00000000-0005-0000-0000-0000F61C0000}"/>
    <cellStyle name="titre1" xfId="3843" xr:uid="{00000000-0005-0000-0000-0000F71C0000}"/>
    <cellStyle name="titre2" xfId="3844" xr:uid="{00000000-0005-0000-0000-0000F81C0000}"/>
    <cellStyle name="Total" xfId="3845" xr:uid="{00000000-0005-0000-0000-0000F91C0000}"/>
    <cellStyle name="TYP ŘÁDKU_4(sloupceJ-L)" xfId="3846" xr:uid="{00000000-0005-0000-0000-0000FA1C0000}"/>
    <cellStyle name="Valeurs dans tableau" xfId="3847" xr:uid="{00000000-0005-0000-0000-0000FB1C0000}"/>
    <cellStyle name="Vstup" xfId="3848" builtinId="20" customBuiltin="1"/>
    <cellStyle name="Vstup 2" xfId="3849" xr:uid="{00000000-0005-0000-0000-0000FD1C0000}"/>
    <cellStyle name="Vstup 2 2" xfId="3850" xr:uid="{00000000-0005-0000-0000-0000FE1C0000}"/>
    <cellStyle name="Vstup 2 2 2" xfId="4903" xr:uid="{00000000-0005-0000-0000-0000FF1C0000}"/>
    <cellStyle name="Vstup 2 2 3" xfId="4844" xr:uid="{00000000-0005-0000-0000-0000001D0000}"/>
    <cellStyle name="Vstup 2 3" xfId="3851" xr:uid="{00000000-0005-0000-0000-0000011D0000}"/>
    <cellStyle name="Vstup 2 3 2" xfId="4904" xr:uid="{00000000-0005-0000-0000-0000021D0000}"/>
    <cellStyle name="Vstup 2 3 3" xfId="4845" xr:uid="{00000000-0005-0000-0000-0000031D0000}"/>
    <cellStyle name="Vstup 3" xfId="3852" xr:uid="{00000000-0005-0000-0000-0000041D0000}"/>
    <cellStyle name="Vstup 3 2" xfId="4905" xr:uid="{00000000-0005-0000-0000-0000051D0000}"/>
    <cellStyle name="Vstup 3 3" xfId="4846" xr:uid="{00000000-0005-0000-0000-0000061D0000}"/>
    <cellStyle name="Vstup 4" xfId="3853" xr:uid="{00000000-0005-0000-0000-0000071D0000}"/>
    <cellStyle name="Vstup 4 2" xfId="4906" xr:uid="{00000000-0005-0000-0000-0000081D0000}"/>
    <cellStyle name="Vstup 4 3" xfId="4847" xr:uid="{00000000-0005-0000-0000-0000091D0000}"/>
    <cellStyle name="Výpočet" xfId="3854" builtinId="22" customBuiltin="1"/>
    <cellStyle name="Výpočet 2" xfId="3855" xr:uid="{00000000-0005-0000-0000-00000B1D0000}"/>
    <cellStyle name="Výpočet 2 2" xfId="3856" xr:uid="{00000000-0005-0000-0000-00000C1D0000}"/>
    <cellStyle name="Výpočet 2 2 2" xfId="4909" xr:uid="{00000000-0005-0000-0000-00000D1D0000}"/>
    <cellStyle name="Výpočet 2 2 3" xfId="4850" xr:uid="{00000000-0005-0000-0000-00000E1D0000}"/>
    <cellStyle name="Výpočet 2 3" xfId="3857" xr:uid="{00000000-0005-0000-0000-00000F1D0000}"/>
    <cellStyle name="Výpočet 2 3 2" xfId="4910" xr:uid="{00000000-0005-0000-0000-0000101D0000}"/>
    <cellStyle name="Výpočet 2 3 3" xfId="4851" xr:uid="{00000000-0005-0000-0000-0000111D0000}"/>
    <cellStyle name="Výpočet 2 4" xfId="4908" xr:uid="{00000000-0005-0000-0000-0000121D0000}"/>
    <cellStyle name="Výpočet 2 5" xfId="4849" xr:uid="{00000000-0005-0000-0000-0000131D0000}"/>
    <cellStyle name="Výpočet 3" xfId="3858" xr:uid="{00000000-0005-0000-0000-0000141D0000}"/>
    <cellStyle name="Výpočet 3 2" xfId="4911" xr:uid="{00000000-0005-0000-0000-0000151D0000}"/>
    <cellStyle name="Výpočet 3 3" xfId="4852" xr:uid="{00000000-0005-0000-0000-0000161D0000}"/>
    <cellStyle name="Výpočet 4" xfId="3859" xr:uid="{00000000-0005-0000-0000-0000171D0000}"/>
    <cellStyle name="Výpočet 4 2" xfId="4912" xr:uid="{00000000-0005-0000-0000-0000181D0000}"/>
    <cellStyle name="Výpočet 4 3" xfId="4853" xr:uid="{00000000-0005-0000-0000-0000191D0000}"/>
    <cellStyle name="Výpočet 5" xfId="4907" xr:uid="{00000000-0005-0000-0000-00001A1D0000}"/>
    <cellStyle name="Výpočet 6" xfId="4848" xr:uid="{00000000-0005-0000-0000-00001B1D0000}"/>
    <cellStyle name="Výstup" xfId="3860" builtinId="21" customBuiltin="1"/>
    <cellStyle name="Výstup 2" xfId="3861" xr:uid="{00000000-0005-0000-0000-00001D1D0000}"/>
    <cellStyle name="Výstup 2 2" xfId="3862" xr:uid="{00000000-0005-0000-0000-00001E1D0000}"/>
    <cellStyle name="Výstup 2 2 2" xfId="4915" xr:uid="{00000000-0005-0000-0000-00001F1D0000}"/>
    <cellStyle name="Výstup 2 2 3" xfId="4856" xr:uid="{00000000-0005-0000-0000-0000201D0000}"/>
    <cellStyle name="Výstup 2 3" xfId="3863" xr:uid="{00000000-0005-0000-0000-0000211D0000}"/>
    <cellStyle name="Výstup 2 3 2" xfId="4916" xr:uid="{00000000-0005-0000-0000-0000221D0000}"/>
    <cellStyle name="Výstup 2 3 3" xfId="4857" xr:uid="{00000000-0005-0000-0000-0000231D0000}"/>
    <cellStyle name="Výstup 2 4" xfId="4914" xr:uid="{00000000-0005-0000-0000-0000241D0000}"/>
    <cellStyle name="Výstup 2 5" xfId="4855" xr:uid="{00000000-0005-0000-0000-0000251D0000}"/>
    <cellStyle name="Výstup 3" xfId="3864" xr:uid="{00000000-0005-0000-0000-0000261D0000}"/>
    <cellStyle name="Výstup 3 2" xfId="4917" xr:uid="{00000000-0005-0000-0000-0000271D0000}"/>
    <cellStyle name="Výstup 3 3" xfId="4858" xr:uid="{00000000-0005-0000-0000-0000281D0000}"/>
    <cellStyle name="Výstup 4" xfId="3865" xr:uid="{00000000-0005-0000-0000-0000291D0000}"/>
    <cellStyle name="Výstup 4 2" xfId="4918" xr:uid="{00000000-0005-0000-0000-00002A1D0000}"/>
    <cellStyle name="Výstup 4 3" xfId="4859" xr:uid="{00000000-0005-0000-0000-00002B1D0000}"/>
    <cellStyle name="Výstup 5" xfId="4913" xr:uid="{00000000-0005-0000-0000-00002C1D0000}"/>
    <cellStyle name="Výstup 6" xfId="4854" xr:uid="{00000000-0005-0000-0000-00002D1D0000}"/>
    <cellStyle name="Vysvětlující text" xfId="3866" builtinId="53" customBuiltin="1"/>
    <cellStyle name="Vysvětlující text 2" xfId="3867" xr:uid="{00000000-0005-0000-0000-00002F1D0000}"/>
    <cellStyle name="Vysvětlující text 2 2" xfId="3868" xr:uid="{00000000-0005-0000-0000-0000301D0000}"/>
    <cellStyle name="Vysvětlující text 2 2 2" xfId="4921" xr:uid="{00000000-0005-0000-0000-0000311D0000}"/>
    <cellStyle name="Vysvětlující text 2 2 3" xfId="4862" xr:uid="{00000000-0005-0000-0000-0000321D0000}"/>
    <cellStyle name="Vysvětlující text 2 3" xfId="3869" xr:uid="{00000000-0005-0000-0000-0000331D0000}"/>
    <cellStyle name="Vysvětlující text 2 3 2" xfId="4922" xr:uid="{00000000-0005-0000-0000-0000341D0000}"/>
    <cellStyle name="Vysvětlující text 2 3 3" xfId="4863" xr:uid="{00000000-0005-0000-0000-0000351D0000}"/>
    <cellStyle name="Vysvětlující text 2 4" xfId="4920" xr:uid="{00000000-0005-0000-0000-0000361D0000}"/>
    <cellStyle name="Vysvětlující text 2 5" xfId="4861" xr:uid="{00000000-0005-0000-0000-0000371D0000}"/>
    <cellStyle name="Vysvětlující text 3" xfId="3870" xr:uid="{00000000-0005-0000-0000-0000381D0000}"/>
    <cellStyle name="Vysvětlující text 3 2" xfId="4923" xr:uid="{00000000-0005-0000-0000-0000391D0000}"/>
    <cellStyle name="Vysvětlující text 3 3" xfId="4864" xr:uid="{00000000-0005-0000-0000-00003A1D0000}"/>
    <cellStyle name="Vysvětlující text 4" xfId="4919" xr:uid="{00000000-0005-0000-0000-00003B1D0000}"/>
    <cellStyle name="Vysvětlující text 5" xfId="4860" xr:uid="{00000000-0005-0000-0000-00003C1D0000}"/>
    <cellStyle name="Warning Text" xfId="3871" xr:uid="{00000000-0005-0000-0000-00003D1D0000}"/>
    <cellStyle name="Warning Text 2" xfId="4924" xr:uid="{00000000-0005-0000-0000-00003E1D0000}"/>
    <cellStyle name="Warning Text 3" xfId="4865" xr:uid="{00000000-0005-0000-0000-00003F1D0000}"/>
    <cellStyle name="zbozi_p" xfId="3872" xr:uid="{00000000-0005-0000-0000-0000401D0000}"/>
    <cellStyle name="Zboží" xfId="3873" xr:uid="{00000000-0005-0000-0000-0000411D0000}"/>
    <cellStyle name="Zboží 2" xfId="4925" xr:uid="{00000000-0005-0000-0000-0000421D0000}"/>
    <cellStyle name="Zboží 3" xfId="4866" xr:uid="{00000000-0005-0000-0000-0000431D0000}"/>
    <cellStyle name="Zvýraznění 1" xfId="3874" builtinId="29" customBuiltin="1"/>
    <cellStyle name="Zvýraznění 1 2" xfId="3875" xr:uid="{00000000-0005-0000-0000-0000451D0000}"/>
    <cellStyle name="Zvýraznění 1 2 2" xfId="3876" xr:uid="{00000000-0005-0000-0000-0000461D0000}"/>
    <cellStyle name="Zvýraznění 1 2 2 2" xfId="4928" xr:uid="{00000000-0005-0000-0000-0000471D0000}"/>
    <cellStyle name="Zvýraznění 1 2 2 3" xfId="4869" xr:uid="{00000000-0005-0000-0000-0000481D0000}"/>
    <cellStyle name="Zvýraznění 1 2 3" xfId="3877" xr:uid="{00000000-0005-0000-0000-0000491D0000}"/>
    <cellStyle name="Zvýraznění 1 2 3 2" xfId="4929" xr:uid="{00000000-0005-0000-0000-00004A1D0000}"/>
    <cellStyle name="Zvýraznění 1 2 3 3" xfId="4870" xr:uid="{00000000-0005-0000-0000-00004B1D0000}"/>
    <cellStyle name="Zvýraznění 1 2 4" xfId="4927" xr:uid="{00000000-0005-0000-0000-00004C1D0000}"/>
    <cellStyle name="Zvýraznění 1 2 5" xfId="4868" xr:uid="{00000000-0005-0000-0000-00004D1D0000}"/>
    <cellStyle name="Zvýraznění 1 3" xfId="3878" xr:uid="{00000000-0005-0000-0000-00004E1D0000}"/>
    <cellStyle name="Zvýraznění 1 3 2" xfId="4930" xr:uid="{00000000-0005-0000-0000-00004F1D0000}"/>
    <cellStyle name="Zvýraznění 1 3 3" xfId="4871" xr:uid="{00000000-0005-0000-0000-0000501D0000}"/>
    <cellStyle name="Zvýraznění 1 4" xfId="3879" xr:uid="{00000000-0005-0000-0000-0000511D0000}"/>
    <cellStyle name="Zvýraznění 1 4 2" xfId="4931" xr:uid="{00000000-0005-0000-0000-0000521D0000}"/>
    <cellStyle name="Zvýraznění 1 4 3" xfId="4872" xr:uid="{00000000-0005-0000-0000-0000531D0000}"/>
    <cellStyle name="Zvýraznění 1 5" xfId="4926" xr:uid="{00000000-0005-0000-0000-0000541D0000}"/>
    <cellStyle name="Zvýraznění 1 6" xfId="4867" xr:uid="{00000000-0005-0000-0000-0000551D0000}"/>
    <cellStyle name="Zvýraznění 2" xfId="3880" builtinId="33" customBuiltin="1"/>
    <cellStyle name="Zvýraznění 2 2" xfId="3881" xr:uid="{00000000-0005-0000-0000-0000571D0000}"/>
    <cellStyle name="Zvýraznění 2 2 2" xfId="3882" xr:uid="{00000000-0005-0000-0000-0000581D0000}"/>
    <cellStyle name="Zvýraznění 2 2 2 2" xfId="4934" xr:uid="{00000000-0005-0000-0000-0000591D0000}"/>
    <cellStyle name="Zvýraznění 2 2 2 3" xfId="4875" xr:uid="{00000000-0005-0000-0000-00005A1D0000}"/>
    <cellStyle name="Zvýraznění 2 2 3" xfId="3883" xr:uid="{00000000-0005-0000-0000-00005B1D0000}"/>
    <cellStyle name="Zvýraznění 2 2 3 2" xfId="4935" xr:uid="{00000000-0005-0000-0000-00005C1D0000}"/>
    <cellStyle name="Zvýraznění 2 2 3 3" xfId="4876" xr:uid="{00000000-0005-0000-0000-00005D1D0000}"/>
    <cellStyle name="Zvýraznění 2 2 4" xfId="4933" xr:uid="{00000000-0005-0000-0000-00005E1D0000}"/>
    <cellStyle name="Zvýraznění 2 2 5" xfId="4874" xr:uid="{00000000-0005-0000-0000-00005F1D0000}"/>
    <cellStyle name="Zvýraznění 2 3" xfId="3884" xr:uid="{00000000-0005-0000-0000-0000601D0000}"/>
    <cellStyle name="Zvýraznění 2 3 2" xfId="4936" xr:uid="{00000000-0005-0000-0000-0000611D0000}"/>
    <cellStyle name="Zvýraznění 2 3 3" xfId="4877" xr:uid="{00000000-0005-0000-0000-0000621D0000}"/>
    <cellStyle name="Zvýraznění 2 4" xfId="3885" xr:uid="{00000000-0005-0000-0000-0000631D0000}"/>
    <cellStyle name="Zvýraznění 2 4 2" xfId="4937" xr:uid="{00000000-0005-0000-0000-0000641D0000}"/>
    <cellStyle name="Zvýraznění 2 4 3" xfId="4878" xr:uid="{00000000-0005-0000-0000-0000651D0000}"/>
    <cellStyle name="Zvýraznění 2 5" xfId="4932" xr:uid="{00000000-0005-0000-0000-0000661D0000}"/>
    <cellStyle name="Zvýraznění 2 6" xfId="4873" xr:uid="{00000000-0005-0000-0000-0000671D0000}"/>
    <cellStyle name="Zvýraznění 3" xfId="3886" builtinId="37" customBuiltin="1"/>
    <cellStyle name="Zvýraznění 3 2" xfId="3887" xr:uid="{00000000-0005-0000-0000-0000691D0000}"/>
    <cellStyle name="Zvýraznění 3 2 2" xfId="3888" xr:uid="{00000000-0005-0000-0000-00006A1D0000}"/>
    <cellStyle name="Zvýraznění 3 2 2 2" xfId="4940" xr:uid="{00000000-0005-0000-0000-00006B1D0000}"/>
    <cellStyle name="Zvýraznění 3 2 2 3" xfId="4881" xr:uid="{00000000-0005-0000-0000-00006C1D0000}"/>
    <cellStyle name="Zvýraznění 3 2 3" xfId="3889" xr:uid="{00000000-0005-0000-0000-00006D1D0000}"/>
    <cellStyle name="Zvýraznění 3 2 3 2" xfId="4941" xr:uid="{00000000-0005-0000-0000-00006E1D0000}"/>
    <cellStyle name="Zvýraznění 3 2 3 3" xfId="4882" xr:uid="{00000000-0005-0000-0000-00006F1D0000}"/>
    <cellStyle name="Zvýraznění 3 2 4" xfId="4939" xr:uid="{00000000-0005-0000-0000-0000701D0000}"/>
    <cellStyle name="Zvýraznění 3 2 5" xfId="4880" xr:uid="{00000000-0005-0000-0000-0000711D0000}"/>
    <cellStyle name="Zvýraznění 3 3" xfId="3890" xr:uid="{00000000-0005-0000-0000-0000721D0000}"/>
    <cellStyle name="Zvýraznění 3 3 2" xfId="4942" xr:uid="{00000000-0005-0000-0000-0000731D0000}"/>
    <cellStyle name="Zvýraznění 3 3 3" xfId="4883" xr:uid="{00000000-0005-0000-0000-0000741D0000}"/>
    <cellStyle name="Zvýraznění 3 4" xfId="3891" xr:uid="{00000000-0005-0000-0000-0000751D0000}"/>
    <cellStyle name="Zvýraznění 3 4 2" xfId="4943" xr:uid="{00000000-0005-0000-0000-0000761D0000}"/>
    <cellStyle name="Zvýraznění 3 4 3" xfId="4884" xr:uid="{00000000-0005-0000-0000-0000771D0000}"/>
    <cellStyle name="Zvýraznění 3 5" xfId="4938" xr:uid="{00000000-0005-0000-0000-0000781D0000}"/>
    <cellStyle name="Zvýraznění 3 6" xfId="4879" xr:uid="{00000000-0005-0000-0000-0000791D0000}"/>
    <cellStyle name="Zvýraznění 4" xfId="3892" builtinId="41" customBuiltin="1"/>
    <cellStyle name="Zvýraznění 4 2" xfId="3893" xr:uid="{00000000-0005-0000-0000-00007B1D0000}"/>
    <cellStyle name="Zvýraznění 4 2 2" xfId="3894" xr:uid="{00000000-0005-0000-0000-00007C1D0000}"/>
    <cellStyle name="Zvýraznění 4 2 2 2" xfId="4946" xr:uid="{00000000-0005-0000-0000-00007D1D0000}"/>
    <cellStyle name="Zvýraznění 4 2 2 3" xfId="4887" xr:uid="{00000000-0005-0000-0000-00007E1D0000}"/>
    <cellStyle name="Zvýraznění 4 2 3" xfId="3895" xr:uid="{00000000-0005-0000-0000-00007F1D0000}"/>
    <cellStyle name="Zvýraznění 4 2 3 2" xfId="4947" xr:uid="{00000000-0005-0000-0000-0000801D0000}"/>
    <cellStyle name="Zvýraznění 4 2 3 3" xfId="4888" xr:uid="{00000000-0005-0000-0000-0000811D0000}"/>
    <cellStyle name="Zvýraznění 4 2 4" xfId="4945" xr:uid="{00000000-0005-0000-0000-0000821D0000}"/>
    <cellStyle name="Zvýraznění 4 2 5" xfId="4886" xr:uid="{00000000-0005-0000-0000-0000831D0000}"/>
    <cellStyle name="Zvýraznění 4 3" xfId="3896" xr:uid="{00000000-0005-0000-0000-0000841D0000}"/>
    <cellStyle name="Zvýraznění 4 3 2" xfId="4948" xr:uid="{00000000-0005-0000-0000-0000851D0000}"/>
    <cellStyle name="Zvýraznění 4 3 3" xfId="4889" xr:uid="{00000000-0005-0000-0000-0000861D0000}"/>
    <cellStyle name="Zvýraznění 4 4" xfId="3897" xr:uid="{00000000-0005-0000-0000-0000871D0000}"/>
    <cellStyle name="Zvýraznění 4 4 2" xfId="4949" xr:uid="{00000000-0005-0000-0000-0000881D0000}"/>
    <cellStyle name="Zvýraznění 4 4 3" xfId="4890" xr:uid="{00000000-0005-0000-0000-0000891D0000}"/>
    <cellStyle name="Zvýraznění 4 5" xfId="4944" xr:uid="{00000000-0005-0000-0000-00008A1D0000}"/>
    <cellStyle name="Zvýraznění 4 6" xfId="4885" xr:uid="{00000000-0005-0000-0000-00008B1D0000}"/>
    <cellStyle name="Zvýraznění 5" xfId="3898" builtinId="45" customBuiltin="1"/>
    <cellStyle name="Zvýraznění 5 2" xfId="3899" xr:uid="{00000000-0005-0000-0000-00008D1D0000}"/>
    <cellStyle name="Zvýraznění 5 2 2" xfId="3900" xr:uid="{00000000-0005-0000-0000-00008E1D0000}"/>
    <cellStyle name="Zvýraznění 5 2 2 2" xfId="4952" xr:uid="{00000000-0005-0000-0000-00008F1D0000}"/>
    <cellStyle name="Zvýraznění 5 2 2 3" xfId="4893" xr:uid="{00000000-0005-0000-0000-0000901D0000}"/>
    <cellStyle name="Zvýraznění 5 2 3" xfId="3901" xr:uid="{00000000-0005-0000-0000-0000911D0000}"/>
    <cellStyle name="Zvýraznění 5 2 3 2" xfId="4953" xr:uid="{00000000-0005-0000-0000-0000921D0000}"/>
    <cellStyle name="Zvýraznění 5 2 3 3" xfId="4894" xr:uid="{00000000-0005-0000-0000-0000931D0000}"/>
    <cellStyle name="Zvýraznění 5 2 4" xfId="4951" xr:uid="{00000000-0005-0000-0000-0000941D0000}"/>
    <cellStyle name="Zvýraznění 5 2 5" xfId="4892" xr:uid="{00000000-0005-0000-0000-0000951D0000}"/>
    <cellStyle name="Zvýraznění 5 3" xfId="3902" xr:uid="{00000000-0005-0000-0000-0000961D0000}"/>
    <cellStyle name="Zvýraznění 5 3 2" xfId="4954" xr:uid="{00000000-0005-0000-0000-0000971D0000}"/>
    <cellStyle name="Zvýraznění 5 3 3" xfId="4895" xr:uid="{00000000-0005-0000-0000-0000981D0000}"/>
    <cellStyle name="Zvýraznění 5 4" xfId="3903" xr:uid="{00000000-0005-0000-0000-0000991D0000}"/>
    <cellStyle name="Zvýraznění 5 4 2" xfId="4955" xr:uid="{00000000-0005-0000-0000-00009A1D0000}"/>
    <cellStyle name="Zvýraznění 5 4 3" xfId="4896" xr:uid="{00000000-0005-0000-0000-00009B1D0000}"/>
    <cellStyle name="Zvýraznění 5 5" xfId="4950" xr:uid="{00000000-0005-0000-0000-00009C1D0000}"/>
    <cellStyle name="Zvýraznění 5 6" xfId="4891" xr:uid="{00000000-0005-0000-0000-00009D1D0000}"/>
    <cellStyle name="Zvýraznění 6" xfId="3904" builtinId="49" customBuiltin="1"/>
    <cellStyle name="Zvýraznění 6 2" xfId="3905" xr:uid="{00000000-0005-0000-0000-00009F1D0000}"/>
    <cellStyle name="Zvýraznění 6 2 2" xfId="3906" xr:uid="{00000000-0005-0000-0000-0000A01D0000}"/>
    <cellStyle name="Zvýraznění 6 2 2 2" xfId="4958" xr:uid="{00000000-0005-0000-0000-0000A11D0000}"/>
    <cellStyle name="Zvýraznění 6 2 2 3" xfId="4899" xr:uid="{00000000-0005-0000-0000-0000A21D0000}"/>
    <cellStyle name="Zvýraznění 6 2 3" xfId="3907" xr:uid="{00000000-0005-0000-0000-0000A31D0000}"/>
    <cellStyle name="Zvýraznění 6 2 3 2" xfId="4959" xr:uid="{00000000-0005-0000-0000-0000A41D0000}"/>
    <cellStyle name="Zvýraznění 6 2 3 3" xfId="4900" xr:uid="{00000000-0005-0000-0000-0000A51D0000}"/>
    <cellStyle name="Zvýraznění 6 2 4" xfId="4957" xr:uid="{00000000-0005-0000-0000-0000A61D0000}"/>
    <cellStyle name="Zvýraznění 6 2 5" xfId="4898" xr:uid="{00000000-0005-0000-0000-0000A71D0000}"/>
    <cellStyle name="Zvýraznění 6 3" xfId="3908" xr:uid="{00000000-0005-0000-0000-0000A81D0000}"/>
    <cellStyle name="Zvýraznění 6 3 2" xfId="4960" xr:uid="{00000000-0005-0000-0000-0000A91D0000}"/>
    <cellStyle name="Zvýraznění 6 3 3" xfId="4901" xr:uid="{00000000-0005-0000-0000-0000AA1D0000}"/>
    <cellStyle name="Zvýraznění 6 4" xfId="3909" xr:uid="{00000000-0005-0000-0000-0000AB1D0000}"/>
    <cellStyle name="Zvýraznění 6 4 2" xfId="4961" xr:uid="{00000000-0005-0000-0000-0000AC1D0000}"/>
    <cellStyle name="Zvýraznění 6 4 3" xfId="4902" xr:uid="{00000000-0005-0000-0000-0000AD1D0000}"/>
    <cellStyle name="Zvýraznění 6 5" xfId="4956" xr:uid="{00000000-0005-0000-0000-0000AE1D0000}"/>
    <cellStyle name="Zvýraznění 6 6" xfId="4897" xr:uid="{00000000-0005-0000-0000-0000AF1D0000}"/>
    <cellStyle name="Обычный_severnaja_PDH" xfId="3910" xr:uid="{00000000-0005-0000-0000-0000B01D0000}"/>
    <cellStyle name="常规_Schedule 2,Taian product price list-2 (28-05-04)" xfId="3911" xr:uid="{00000000-0005-0000-0000-0000B11D0000}"/>
    <cellStyle name="桁区切り [0.00]_22Oct01Toyota Indirect Cost Summary Package-F(P&amp;W shop)" xfId="3912" xr:uid="{00000000-0005-0000-0000-0000B21D0000}"/>
    <cellStyle name="桁区切り_Package -F PROPOSED STAFF SCHEDULE 27,July,01" xfId="3913" xr:uid="{00000000-0005-0000-0000-0000B31D0000}"/>
    <cellStyle name="標準_22Oct01Toyota Indirect Cost Summary Package-F(P&amp;W shop)" xfId="3914" xr:uid="{00000000-0005-0000-0000-0000B41D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3001-2462-47ED-8C98-053FD84573F6}">
  <sheetPr>
    <pageSetUpPr fitToPage="1"/>
  </sheetPr>
  <dimension ref="A1:H31"/>
  <sheetViews>
    <sheetView view="pageLayout" zoomScaleNormal="120" workbookViewId="0">
      <selection activeCell="A17" sqref="A17"/>
    </sheetView>
  </sheetViews>
  <sheetFormatPr defaultColWidth="9.33203125" defaultRowHeight="12"/>
  <cols>
    <col min="1" max="1" width="51.109375" style="1" customWidth="1"/>
    <col min="2" max="2" width="22.33203125" style="7" customWidth="1"/>
    <col min="3" max="3" width="0.6640625" style="10" customWidth="1"/>
    <col min="4" max="4" width="9.33203125" style="10"/>
    <col min="5" max="5" width="3.44140625" style="6" customWidth="1"/>
    <col min="6" max="16384" width="9.33203125" style="1"/>
  </cols>
  <sheetData>
    <row r="1" spans="1:8" ht="12.6">
      <c r="A1" s="389" t="s">
        <v>142</v>
      </c>
      <c r="B1" s="390"/>
      <c r="C1" s="9"/>
      <c r="D1" s="9"/>
      <c r="E1" s="3"/>
    </row>
    <row r="2" spans="1:8" ht="14.4">
      <c r="A2" s="391" t="s">
        <v>204</v>
      </c>
      <c r="B2" s="392">
        <f>A_PZTS_EKV!L116</f>
        <v>0</v>
      </c>
      <c r="C2" s="11"/>
      <c r="D2" s="9"/>
      <c r="E2" s="4"/>
      <c r="H2" s="12"/>
    </row>
    <row r="3" spans="1:8" ht="14.4">
      <c r="A3" s="391" t="s">
        <v>205</v>
      </c>
      <c r="B3" s="392">
        <f>T_PZTS_EKV!K118</f>
        <v>0</v>
      </c>
      <c r="C3" s="11"/>
      <c r="D3" s="9"/>
      <c r="E3" s="5"/>
    </row>
    <row r="4" spans="1:8" ht="14.4">
      <c r="A4" s="391" t="s">
        <v>0</v>
      </c>
      <c r="B4" s="392">
        <f>S_PZTS_EKV!L118</f>
        <v>0</v>
      </c>
      <c r="C4" s="11"/>
      <c r="D4" s="9"/>
      <c r="E4" s="1"/>
    </row>
    <row r="5" spans="1:8" ht="14.4">
      <c r="A5" s="391" t="s">
        <v>1</v>
      </c>
      <c r="B5" s="392">
        <f>I_PZTS_EKV!L117</f>
        <v>0</v>
      </c>
      <c r="C5" s="11"/>
      <c r="D5" s="9"/>
      <c r="E5" s="1"/>
    </row>
    <row r="6" spans="1:8" ht="14.4">
      <c r="A6" s="391" t="s">
        <v>2</v>
      </c>
      <c r="B6" s="392">
        <f>P_PZTS_EKV!L117</f>
        <v>0</v>
      </c>
      <c r="C6" s="11"/>
      <c r="D6" s="9"/>
      <c r="E6" s="1"/>
    </row>
    <row r="7" spans="1:8" ht="15" thickBot="1">
      <c r="A7" s="393" t="s">
        <v>143</v>
      </c>
      <c r="B7" s="394">
        <f>V_PZTS_EKV!M117</f>
        <v>0</v>
      </c>
      <c r="C7" s="11"/>
      <c r="D7" s="9"/>
      <c r="E7" s="1"/>
    </row>
    <row r="8" spans="1:8" ht="15" thickBot="1">
      <c r="A8" s="395" t="s">
        <v>190</v>
      </c>
      <c r="B8" s="396">
        <f>SUM(B2:B7)</f>
        <v>0</v>
      </c>
      <c r="C8" s="11"/>
      <c r="D8" s="9"/>
      <c r="E8" s="1"/>
    </row>
    <row r="9" spans="1:8" ht="14.4">
      <c r="A9" s="397" t="s">
        <v>4</v>
      </c>
      <c r="B9" s="398">
        <f>A_EPS!L115</f>
        <v>0</v>
      </c>
      <c r="C9" s="11"/>
      <c r="D9" s="11"/>
    </row>
    <row r="10" spans="1:8" ht="14.4">
      <c r="A10" s="391" t="s">
        <v>5</v>
      </c>
      <c r="B10" s="392">
        <f>T_EPS!L115</f>
        <v>0</v>
      </c>
      <c r="C10" s="11"/>
      <c r="D10" s="11"/>
    </row>
    <row r="11" spans="1:8" ht="14.4">
      <c r="A11" s="391" t="s">
        <v>6</v>
      </c>
      <c r="B11" s="392">
        <f>S_EPS!L115</f>
        <v>0</v>
      </c>
      <c r="C11" s="11"/>
      <c r="D11" s="11"/>
    </row>
    <row r="12" spans="1:8" ht="14.4">
      <c r="A12" s="391" t="s">
        <v>7</v>
      </c>
      <c r="B12" s="392">
        <f>I_EPS!L115</f>
        <v>0</v>
      </c>
      <c r="C12" s="11"/>
      <c r="D12" s="11"/>
    </row>
    <row r="13" spans="1:8" ht="14.4">
      <c r="A13" s="391" t="s">
        <v>8</v>
      </c>
      <c r="B13" s="392">
        <f>P_EPS!M115</f>
        <v>0</v>
      </c>
      <c r="C13" s="11"/>
      <c r="D13" s="11"/>
    </row>
    <row r="14" spans="1:8" ht="15" thickBot="1">
      <c r="A14" s="393" t="s">
        <v>3</v>
      </c>
      <c r="B14" s="394">
        <f>V_EPS!M113</f>
        <v>0</v>
      </c>
      <c r="C14" s="11"/>
      <c r="D14" s="11"/>
    </row>
    <row r="15" spans="1:8" ht="15" thickBot="1">
      <c r="A15" s="395" t="s">
        <v>192</v>
      </c>
      <c r="B15" s="399">
        <f>SUM(B9:B14)</f>
        <v>0</v>
      </c>
      <c r="C15" s="11"/>
      <c r="D15" s="11"/>
    </row>
    <row r="16" spans="1:8" ht="18.600000000000001" customHeight="1" thickBot="1">
      <c r="A16" s="395" t="s">
        <v>229</v>
      </c>
      <c r="B16" s="400">
        <f>SUM(B8+B15)</f>
        <v>0</v>
      </c>
      <c r="C16" s="11"/>
      <c r="D16" s="11"/>
    </row>
    <row r="31" spans="2:2">
      <c r="B31" s="388"/>
    </row>
  </sheetData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3D91-CEC1-4423-9E48-78EDECA8F677}">
  <sheetPr>
    <pageSetUpPr fitToPage="1"/>
  </sheetPr>
  <dimension ref="A1:U115"/>
  <sheetViews>
    <sheetView tabSelected="1" zoomScale="110" zoomScaleNormal="110" workbookViewId="0">
      <pane xSplit="5" ySplit="1" topLeftCell="F86" activePane="bottomRight" state="frozen"/>
      <selection activeCell="A17" sqref="A17"/>
      <selection pane="topRight" activeCell="A17" sqref="A17"/>
      <selection pane="bottomLeft" activeCell="A17" sqref="A17"/>
      <selection pane="bottomRight" activeCell="C120" sqref="C120"/>
    </sheetView>
  </sheetViews>
  <sheetFormatPr defaultColWidth="9.33203125" defaultRowHeight="12"/>
  <cols>
    <col min="1" max="1" width="5.88671875" style="1" customWidth="1"/>
    <col min="2" max="2" width="20.33203125" style="2" customWidth="1"/>
    <col min="3" max="3" width="62.44140625" style="1" customWidth="1"/>
    <col min="4" max="4" width="9.33203125" style="7"/>
    <col min="5" max="5" width="4.44140625" style="6" customWidth="1"/>
    <col min="6" max="8" width="9.33203125" style="10"/>
    <col min="9" max="9" width="12.44140625" style="6" customWidth="1"/>
    <col min="10" max="10" width="13.6640625" style="6" customWidth="1"/>
    <col min="11" max="11" width="14.33203125" style="6" customWidth="1"/>
    <col min="12" max="12" width="15.88671875" style="6" customWidth="1"/>
    <col min="13" max="13" width="3.6640625" style="1" customWidth="1"/>
    <col min="14" max="16384" width="9.33203125" style="1"/>
  </cols>
  <sheetData>
    <row r="1" spans="1:12" ht="12.6" customHeight="1">
      <c r="A1" s="413" t="s">
        <v>195</v>
      </c>
      <c r="B1" s="414"/>
      <c r="C1" s="414"/>
      <c r="D1" s="67"/>
      <c r="E1" s="68"/>
      <c r="F1" s="69"/>
      <c r="G1" s="69"/>
      <c r="H1" s="69"/>
      <c r="I1" s="68"/>
      <c r="J1" s="68"/>
      <c r="K1" s="70"/>
      <c r="L1" s="71"/>
    </row>
    <row r="2" spans="1:12" ht="34.950000000000003" customHeight="1">
      <c r="A2" s="38" t="s">
        <v>197</v>
      </c>
      <c r="B2" s="39" t="s">
        <v>17</v>
      </c>
      <c r="C2" s="40" t="s">
        <v>9</v>
      </c>
      <c r="D2" s="41" t="s">
        <v>194</v>
      </c>
      <c r="E2" s="42" t="s">
        <v>193</v>
      </c>
      <c r="F2" s="415" t="s">
        <v>196</v>
      </c>
      <c r="G2" s="415"/>
      <c r="H2" s="415"/>
      <c r="I2" s="43" t="s">
        <v>227</v>
      </c>
      <c r="J2" s="44" t="s">
        <v>225</v>
      </c>
      <c r="K2" s="44" t="s">
        <v>226</v>
      </c>
      <c r="L2" s="45" t="s">
        <v>228</v>
      </c>
    </row>
    <row r="3" spans="1:12" ht="12.6" customHeight="1">
      <c r="A3" s="37"/>
      <c r="B3" s="14"/>
      <c r="C3" s="15"/>
      <c r="D3" s="13"/>
      <c r="E3" s="13"/>
      <c r="F3" s="182" t="s">
        <v>18</v>
      </c>
      <c r="G3" s="182" t="s">
        <v>19</v>
      </c>
      <c r="H3" s="182" t="s">
        <v>20</v>
      </c>
      <c r="I3" s="13"/>
      <c r="J3" s="13"/>
      <c r="K3" s="13"/>
      <c r="L3" s="16"/>
    </row>
    <row r="4" spans="1:12" ht="12.6" hidden="1" customHeight="1">
      <c r="A4" s="37"/>
      <c r="B4" s="88"/>
      <c r="C4" s="88"/>
      <c r="D4" s="89"/>
      <c r="E4" s="90"/>
      <c r="F4" s="88"/>
      <c r="G4" s="88"/>
      <c r="H4" s="88"/>
      <c r="I4" s="91"/>
      <c r="J4" s="91"/>
      <c r="K4" s="91"/>
      <c r="L4" s="107"/>
    </row>
    <row r="5" spans="1:12" ht="12.6" hidden="1" customHeight="1">
      <c r="A5" s="53">
        <v>1</v>
      </c>
      <c r="B5" s="22"/>
      <c r="C5" s="22" t="s">
        <v>21</v>
      </c>
      <c r="D5" s="13">
        <f t="shared" ref="D5:D12" si="0">SUM(F5:H5)</f>
        <v>0</v>
      </c>
      <c r="E5" s="23" t="s">
        <v>11</v>
      </c>
      <c r="F5" s="23">
        <v>0</v>
      </c>
      <c r="G5" s="23">
        <v>0</v>
      </c>
      <c r="H5" s="23">
        <v>0</v>
      </c>
      <c r="I5" s="24">
        <v>0</v>
      </c>
      <c r="J5" s="25">
        <f t="shared" ref="J5:J12" si="1">D5*I5</f>
        <v>0</v>
      </c>
      <c r="K5" s="25">
        <v>0</v>
      </c>
      <c r="L5" s="26">
        <f t="shared" ref="L5:L12" si="2">D5*K5</f>
        <v>0</v>
      </c>
    </row>
    <row r="6" spans="1:12" ht="12.6" hidden="1" customHeight="1">
      <c r="A6" s="53">
        <v>2</v>
      </c>
      <c r="B6" s="22"/>
      <c r="C6" s="22" t="s">
        <v>12</v>
      </c>
      <c r="D6" s="13">
        <f t="shared" si="0"/>
        <v>0</v>
      </c>
      <c r="E6" s="23" t="s">
        <v>11</v>
      </c>
      <c r="F6" s="23">
        <v>0</v>
      </c>
      <c r="G6" s="23">
        <v>0</v>
      </c>
      <c r="H6" s="23">
        <v>0</v>
      </c>
      <c r="I6" s="24">
        <v>0</v>
      </c>
      <c r="J6" s="25">
        <f t="shared" si="1"/>
        <v>0</v>
      </c>
      <c r="K6" s="25">
        <v>0</v>
      </c>
      <c r="L6" s="26">
        <f t="shared" si="2"/>
        <v>0</v>
      </c>
    </row>
    <row r="7" spans="1:12" ht="12.6" hidden="1" customHeight="1">
      <c r="A7" s="53">
        <v>3</v>
      </c>
      <c r="B7" s="22"/>
      <c r="C7" s="22" t="s">
        <v>22</v>
      </c>
      <c r="D7" s="13">
        <f t="shared" si="0"/>
        <v>0</v>
      </c>
      <c r="E7" s="23" t="s">
        <v>11</v>
      </c>
      <c r="F7" s="23">
        <v>0</v>
      </c>
      <c r="G7" s="23">
        <v>0</v>
      </c>
      <c r="H7" s="23">
        <v>0</v>
      </c>
      <c r="I7" s="24">
        <v>0</v>
      </c>
      <c r="J7" s="25">
        <f t="shared" si="1"/>
        <v>0</v>
      </c>
      <c r="K7" s="25">
        <v>0</v>
      </c>
      <c r="L7" s="26">
        <f t="shared" si="2"/>
        <v>0</v>
      </c>
    </row>
    <row r="8" spans="1:12" ht="11.4" hidden="1">
      <c r="A8" s="53">
        <v>4</v>
      </c>
      <c r="B8" s="22"/>
      <c r="C8" s="22" t="s">
        <v>13</v>
      </c>
      <c r="D8" s="13">
        <f t="shared" si="0"/>
        <v>0</v>
      </c>
      <c r="E8" s="23" t="s">
        <v>14</v>
      </c>
      <c r="F8" s="23">
        <v>0</v>
      </c>
      <c r="G8" s="23">
        <v>0</v>
      </c>
      <c r="H8" s="23">
        <v>0</v>
      </c>
      <c r="I8" s="24">
        <v>0</v>
      </c>
      <c r="J8" s="25">
        <f t="shared" si="1"/>
        <v>0</v>
      </c>
      <c r="K8" s="25">
        <v>0</v>
      </c>
      <c r="L8" s="26">
        <f t="shared" si="2"/>
        <v>0</v>
      </c>
    </row>
    <row r="9" spans="1:12" ht="12.6" hidden="1" customHeight="1">
      <c r="A9" s="53">
        <v>5</v>
      </c>
      <c r="B9" s="22"/>
      <c r="C9" s="22" t="s">
        <v>23</v>
      </c>
      <c r="D9" s="13">
        <f t="shared" si="0"/>
        <v>0</v>
      </c>
      <c r="E9" s="23" t="s">
        <v>11</v>
      </c>
      <c r="F9" s="23">
        <v>0</v>
      </c>
      <c r="G9" s="23">
        <v>0</v>
      </c>
      <c r="H9" s="23">
        <v>0</v>
      </c>
      <c r="I9" s="24">
        <v>0</v>
      </c>
      <c r="J9" s="25">
        <f t="shared" si="1"/>
        <v>0</v>
      </c>
      <c r="K9" s="25">
        <v>0</v>
      </c>
      <c r="L9" s="26">
        <f t="shared" si="2"/>
        <v>0</v>
      </c>
    </row>
    <row r="10" spans="1:12" ht="12.6" hidden="1" customHeight="1">
      <c r="A10" s="53">
        <v>6</v>
      </c>
      <c r="B10" s="22"/>
      <c r="C10" s="22" t="s">
        <v>15</v>
      </c>
      <c r="D10" s="13">
        <f t="shared" si="0"/>
        <v>0</v>
      </c>
      <c r="E10" s="23" t="s">
        <v>11</v>
      </c>
      <c r="F10" s="23">
        <v>0</v>
      </c>
      <c r="G10" s="23">
        <v>0</v>
      </c>
      <c r="H10" s="23">
        <v>0</v>
      </c>
      <c r="I10" s="24">
        <v>0</v>
      </c>
      <c r="J10" s="25">
        <f t="shared" si="1"/>
        <v>0</v>
      </c>
      <c r="K10" s="25">
        <v>0</v>
      </c>
      <c r="L10" s="26">
        <f t="shared" si="2"/>
        <v>0</v>
      </c>
    </row>
    <row r="11" spans="1:12" ht="12.6" hidden="1" customHeight="1">
      <c r="A11" s="53">
        <v>7</v>
      </c>
      <c r="B11" s="22"/>
      <c r="C11" s="22" t="s">
        <v>16</v>
      </c>
      <c r="D11" s="13">
        <f t="shared" si="0"/>
        <v>0</v>
      </c>
      <c r="E11" s="23" t="s">
        <v>11</v>
      </c>
      <c r="F11" s="23">
        <v>0</v>
      </c>
      <c r="G11" s="23">
        <v>0</v>
      </c>
      <c r="H11" s="23">
        <v>0</v>
      </c>
      <c r="I11" s="24">
        <v>0</v>
      </c>
      <c r="J11" s="25">
        <f t="shared" si="1"/>
        <v>0</v>
      </c>
      <c r="K11" s="25">
        <v>0</v>
      </c>
      <c r="L11" s="26">
        <f t="shared" si="2"/>
        <v>0</v>
      </c>
    </row>
    <row r="12" spans="1:12" ht="11.4" hidden="1">
      <c r="A12" s="53">
        <v>8</v>
      </c>
      <c r="B12" s="22"/>
      <c r="C12" s="22" t="s">
        <v>24</v>
      </c>
      <c r="D12" s="13">
        <f t="shared" si="0"/>
        <v>0</v>
      </c>
      <c r="E12" s="23" t="s">
        <v>11</v>
      </c>
      <c r="F12" s="23">
        <v>0</v>
      </c>
      <c r="G12" s="23">
        <v>0</v>
      </c>
      <c r="H12" s="23">
        <v>0</v>
      </c>
      <c r="I12" s="24">
        <v>0</v>
      </c>
      <c r="J12" s="25">
        <f t="shared" si="1"/>
        <v>0</v>
      </c>
      <c r="K12" s="25">
        <v>0</v>
      </c>
      <c r="L12" s="26">
        <f t="shared" si="2"/>
        <v>0</v>
      </c>
    </row>
    <row r="13" spans="1:12" ht="12.6" customHeight="1">
      <c r="A13" s="53"/>
      <c r="B13" s="88"/>
      <c r="C13" s="88"/>
      <c r="D13" s="89"/>
      <c r="E13" s="90"/>
      <c r="F13" s="88"/>
      <c r="G13" s="88"/>
      <c r="H13" s="88"/>
      <c r="I13" s="91"/>
      <c r="J13" s="91"/>
      <c r="K13" s="91"/>
      <c r="L13" s="107"/>
    </row>
    <row r="14" spans="1:12" ht="12.6" customHeight="1">
      <c r="A14" s="53">
        <v>9</v>
      </c>
      <c r="B14" s="63"/>
      <c r="C14" s="27" t="s">
        <v>25</v>
      </c>
      <c r="D14" s="13">
        <f>SUM(F14:H14)</f>
        <v>2</v>
      </c>
      <c r="E14" s="23" t="s">
        <v>11</v>
      </c>
      <c r="F14" s="23">
        <v>1</v>
      </c>
      <c r="G14" s="23">
        <v>1</v>
      </c>
      <c r="H14" s="23">
        <v>0</v>
      </c>
      <c r="I14" s="28">
        <v>0</v>
      </c>
      <c r="J14" s="25">
        <f>D14*I14</f>
        <v>0</v>
      </c>
      <c r="K14" s="29">
        <v>0</v>
      </c>
      <c r="L14" s="26">
        <f>D14*K14</f>
        <v>0</v>
      </c>
    </row>
    <row r="15" spans="1:12" ht="12.6" hidden="1" customHeight="1">
      <c r="A15" s="53">
        <v>10</v>
      </c>
      <c r="B15" s="22"/>
      <c r="C15" s="22" t="s">
        <v>26</v>
      </c>
      <c r="D15" s="13">
        <f>SUM(F15:H15)</f>
        <v>0</v>
      </c>
      <c r="E15" s="23" t="s">
        <v>11</v>
      </c>
      <c r="F15" s="23">
        <f>SUM(F5:F7)</f>
        <v>0</v>
      </c>
      <c r="G15" s="23">
        <f>SUM(G5:G7)</f>
        <v>0</v>
      </c>
      <c r="H15" s="23">
        <f>SUM(H5:H7)</f>
        <v>0</v>
      </c>
      <c r="I15" s="24">
        <v>0</v>
      </c>
      <c r="J15" s="25">
        <f>D15*I15</f>
        <v>0</v>
      </c>
      <c r="K15" s="25">
        <v>0</v>
      </c>
      <c r="L15" s="26">
        <f>D15*K15</f>
        <v>0</v>
      </c>
    </row>
    <row r="16" spans="1:12" ht="12.6" hidden="1" customHeight="1">
      <c r="A16" s="53">
        <v>11</v>
      </c>
      <c r="B16" s="22"/>
      <c r="C16" s="22" t="s">
        <v>27</v>
      </c>
      <c r="D16" s="13">
        <f>SUM(F16:H16)</f>
        <v>0</v>
      </c>
      <c r="E16" s="23" t="s">
        <v>11</v>
      </c>
      <c r="F16" s="23">
        <f>F18+F32+F39+F47+F42</f>
        <v>0</v>
      </c>
      <c r="G16" s="23">
        <f>G18+G32+G39+G47+G42</f>
        <v>0</v>
      </c>
      <c r="H16" s="23">
        <f>H18+H32+H39+H47+H42</f>
        <v>0</v>
      </c>
      <c r="I16" s="24">
        <v>0</v>
      </c>
      <c r="J16" s="25">
        <f>D16*I16</f>
        <v>0</v>
      </c>
      <c r="K16" s="25">
        <v>0</v>
      </c>
      <c r="L16" s="26">
        <f>D16*K16</f>
        <v>0</v>
      </c>
    </row>
    <row r="17" spans="1:12" ht="12.6" hidden="1" customHeight="1">
      <c r="A17" s="53"/>
      <c r="B17" s="88"/>
      <c r="C17" s="88"/>
      <c r="D17" s="89"/>
      <c r="E17" s="90"/>
      <c r="F17" s="88"/>
      <c r="G17" s="88"/>
      <c r="H17" s="88"/>
      <c r="I17" s="91"/>
      <c r="J17" s="91"/>
      <c r="K17" s="91"/>
      <c r="L17" s="107"/>
    </row>
    <row r="18" spans="1:12" ht="12.6" hidden="1" customHeight="1">
      <c r="A18" s="53">
        <v>12</v>
      </c>
      <c r="B18" s="22" t="s">
        <v>112</v>
      </c>
      <c r="C18" s="22" t="s">
        <v>191</v>
      </c>
      <c r="D18" s="13">
        <f t="shared" ref="D18:D26" si="3">SUM(F18:H18)</f>
        <v>0</v>
      </c>
      <c r="E18" s="23" t="s">
        <v>11</v>
      </c>
      <c r="F18" s="23">
        <v>0</v>
      </c>
      <c r="G18" s="23">
        <v>0</v>
      </c>
      <c r="H18" s="23">
        <v>0</v>
      </c>
      <c r="I18" s="24">
        <v>0</v>
      </c>
      <c r="J18" s="25">
        <f t="shared" ref="J18:J26" si="4">D18*I18</f>
        <v>0</v>
      </c>
      <c r="K18" s="25">
        <v>0</v>
      </c>
      <c r="L18" s="26">
        <f t="shared" ref="L18:L26" si="5">D18*K18</f>
        <v>0</v>
      </c>
    </row>
    <row r="19" spans="1:12" ht="12.6" hidden="1" customHeight="1">
      <c r="A19" s="53">
        <v>13</v>
      </c>
      <c r="B19" s="22" t="s">
        <v>113</v>
      </c>
      <c r="C19" s="22" t="s">
        <v>28</v>
      </c>
      <c r="D19" s="13">
        <f t="shared" si="3"/>
        <v>0</v>
      </c>
      <c r="E19" s="23" t="s">
        <v>11</v>
      </c>
      <c r="F19" s="23">
        <v>0</v>
      </c>
      <c r="G19" s="23">
        <v>0</v>
      </c>
      <c r="H19" s="23">
        <v>0</v>
      </c>
      <c r="I19" s="24">
        <v>0</v>
      </c>
      <c r="J19" s="25">
        <f t="shared" si="4"/>
        <v>0</v>
      </c>
      <c r="K19" s="25">
        <v>0</v>
      </c>
      <c r="L19" s="26">
        <f t="shared" si="5"/>
        <v>0</v>
      </c>
    </row>
    <row r="20" spans="1:12" ht="12.6" hidden="1" customHeight="1">
      <c r="A20" s="53">
        <v>14</v>
      </c>
      <c r="B20" s="22" t="s">
        <v>114</v>
      </c>
      <c r="C20" s="27" t="s">
        <v>29</v>
      </c>
      <c r="D20" s="13">
        <f t="shared" si="3"/>
        <v>0</v>
      </c>
      <c r="E20" s="23" t="s">
        <v>11</v>
      </c>
      <c r="F20" s="23">
        <v>0</v>
      </c>
      <c r="G20" s="23">
        <v>0</v>
      </c>
      <c r="H20" s="23">
        <v>0</v>
      </c>
      <c r="I20" s="24">
        <v>0</v>
      </c>
      <c r="J20" s="25">
        <f t="shared" si="4"/>
        <v>0</v>
      </c>
      <c r="K20" s="25">
        <v>0</v>
      </c>
      <c r="L20" s="26">
        <f t="shared" si="5"/>
        <v>0</v>
      </c>
    </row>
    <row r="21" spans="1:12" ht="12.6" hidden="1" customHeight="1">
      <c r="A21" s="53">
        <v>15</v>
      </c>
      <c r="B21" s="22" t="s">
        <v>115</v>
      </c>
      <c r="C21" s="27" t="s">
        <v>30</v>
      </c>
      <c r="D21" s="13">
        <f t="shared" si="3"/>
        <v>0</v>
      </c>
      <c r="E21" s="23" t="s">
        <v>11</v>
      </c>
      <c r="F21" s="23">
        <v>0</v>
      </c>
      <c r="G21" s="23">
        <v>0</v>
      </c>
      <c r="H21" s="23">
        <v>0</v>
      </c>
      <c r="I21" s="24">
        <v>0</v>
      </c>
      <c r="J21" s="25">
        <f t="shared" si="4"/>
        <v>0</v>
      </c>
      <c r="K21" s="25">
        <v>0</v>
      </c>
      <c r="L21" s="26">
        <f t="shared" si="5"/>
        <v>0</v>
      </c>
    </row>
    <row r="22" spans="1:12" ht="22.8" hidden="1">
      <c r="A22" s="53">
        <v>16</v>
      </c>
      <c r="B22" s="22" t="s">
        <v>116</v>
      </c>
      <c r="C22" s="27" t="s">
        <v>31</v>
      </c>
      <c r="D22" s="13">
        <f t="shared" si="3"/>
        <v>0</v>
      </c>
      <c r="E22" s="23" t="s">
        <v>11</v>
      </c>
      <c r="F22" s="23">
        <v>0</v>
      </c>
      <c r="G22" s="23">
        <v>0</v>
      </c>
      <c r="H22" s="23">
        <v>0</v>
      </c>
      <c r="I22" s="24">
        <v>0</v>
      </c>
      <c r="J22" s="25">
        <f t="shared" si="4"/>
        <v>0</v>
      </c>
      <c r="K22" s="25">
        <v>0</v>
      </c>
      <c r="L22" s="26">
        <f t="shared" si="5"/>
        <v>0</v>
      </c>
    </row>
    <row r="23" spans="1:12" ht="12.6" hidden="1" customHeight="1">
      <c r="A23" s="53">
        <v>17</v>
      </c>
      <c r="B23" s="22" t="s">
        <v>117</v>
      </c>
      <c r="C23" s="27" t="s">
        <v>32</v>
      </c>
      <c r="D23" s="13">
        <f t="shared" si="3"/>
        <v>0</v>
      </c>
      <c r="E23" s="23" t="s">
        <v>11</v>
      </c>
      <c r="F23" s="23">
        <v>0</v>
      </c>
      <c r="G23" s="23">
        <v>0</v>
      </c>
      <c r="H23" s="23">
        <v>0</v>
      </c>
      <c r="I23" s="24">
        <v>0</v>
      </c>
      <c r="J23" s="25">
        <f t="shared" si="4"/>
        <v>0</v>
      </c>
      <c r="K23" s="25">
        <v>0</v>
      </c>
      <c r="L23" s="26">
        <f t="shared" si="5"/>
        <v>0</v>
      </c>
    </row>
    <row r="24" spans="1:12" ht="12.6" hidden="1" customHeight="1">
      <c r="A24" s="53">
        <v>18</v>
      </c>
      <c r="B24" s="22" t="s">
        <v>118</v>
      </c>
      <c r="C24" s="27" t="s">
        <v>33</v>
      </c>
      <c r="D24" s="13">
        <f t="shared" si="3"/>
        <v>0</v>
      </c>
      <c r="E24" s="23" t="s">
        <v>11</v>
      </c>
      <c r="F24" s="23">
        <v>0</v>
      </c>
      <c r="G24" s="23">
        <v>0</v>
      </c>
      <c r="H24" s="23">
        <v>0</v>
      </c>
      <c r="I24" s="24">
        <v>0</v>
      </c>
      <c r="J24" s="25">
        <f t="shared" si="4"/>
        <v>0</v>
      </c>
      <c r="K24" s="25">
        <v>0</v>
      </c>
      <c r="L24" s="26">
        <f t="shared" si="5"/>
        <v>0</v>
      </c>
    </row>
    <row r="25" spans="1:12" ht="12.6" hidden="1" customHeight="1">
      <c r="A25" s="53">
        <v>19</v>
      </c>
      <c r="B25" s="22" t="s">
        <v>119</v>
      </c>
      <c r="C25" s="27" t="s">
        <v>34</v>
      </c>
      <c r="D25" s="13">
        <f t="shared" si="3"/>
        <v>0</v>
      </c>
      <c r="E25" s="23" t="s">
        <v>11</v>
      </c>
      <c r="F25" s="23">
        <v>0</v>
      </c>
      <c r="G25" s="23">
        <v>0</v>
      </c>
      <c r="H25" s="23">
        <v>0</v>
      </c>
      <c r="I25" s="24">
        <v>0</v>
      </c>
      <c r="J25" s="25">
        <f t="shared" si="4"/>
        <v>0</v>
      </c>
      <c r="K25" s="25">
        <v>0</v>
      </c>
      <c r="L25" s="26">
        <f t="shared" si="5"/>
        <v>0</v>
      </c>
    </row>
    <row r="26" spans="1:12" ht="12.6" hidden="1" customHeight="1">
      <c r="A26" s="53">
        <v>20</v>
      </c>
      <c r="B26" s="22" t="s">
        <v>120</v>
      </c>
      <c r="C26" s="27" t="s">
        <v>35</v>
      </c>
      <c r="D26" s="13">
        <f t="shared" si="3"/>
        <v>0</v>
      </c>
      <c r="E26" s="23" t="s">
        <v>11</v>
      </c>
      <c r="F26" s="23">
        <v>0</v>
      </c>
      <c r="G26" s="23">
        <v>0</v>
      </c>
      <c r="H26" s="23">
        <v>0</v>
      </c>
      <c r="I26" s="24">
        <v>0</v>
      </c>
      <c r="J26" s="25">
        <f t="shared" si="4"/>
        <v>0</v>
      </c>
      <c r="K26" s="25">
        <v>0</v>
      </c>
      <c r="L26" s="26">
        <f t="shared" si="5"/>
        <v>0</v>
      </c>
    </row>
    <row r="27" spans="1:12" ht="12.6" hidden="1" customHeight="1">
      <c r="A27" s="52"/>
      <c r="B27" s="88"/>
      <c r="C27" s="88"/>
      <c r="D27" s="89"/>
      <c r="E27" s="90"/>
      <c r="F27" s="88"/>
      <c r="G27" s="88"/>
      <c r="H27" s="88"/>
      <c r="I27" s="91"/>
      <c r="J27" s="91"/>
      <c r="K27" s="91"/>
      <c r="L27" s="107"/>
    </row>
    <row r="28" spans="1:12" ht="12" hidden="1" customHeight="1">
      <c r="A28" s="53">
        <v>21</v>
      </c>
      <c r="B28" s="22" t="s">
        <v>121</v>
      </c>
      <c r="C28" s="22" t="s">
        <v>36</v>
      </c>
      <c r="D28" s="13">
        <f t="shared" ref="D28:D37" si="6">SUM(F28:H28)</f>
        <v>0</v>
      </c>
      <c r="E28" s="23" t="s">
        <v>11</v>
      </c>
      <c r="F28" s="23">
        <v>0</v>
      </c>
      <c r="G28" s="23">
        <v>0</v>
      </c>
      <c r="H28" s="23">
        <v>0</v>
      </c>
      <c r="I28" s="24">
        <v>0</v>
      </c>
      <c r="J28" s="25">
        <f t="shared" ref="J28:J37" si="7">D28*I28</f>
        <v>0</v>
      </c>
      <c r="K28" s="25">
        <v>0</v>
      </c>
      <c r="L28" s="26">
        <f t="shared" ref="L28:L37" si="8">D28*K28</f>
        <v>0</v>
      </c>
    </row>
    <row r="29" spans="1:12" ht="12.6" hidden="1" customHeight="1">
      <c r="A29" s="53">
        <v>22</v>
      </c>
      <c r="B29" s="22" t="s">
        <v>122</v>
      </c>
      <c r="C29" s="22" t="s">
        <v>28</v>
      </c>
      <c r="D29" s="13">
        <f t="shared" si="6"/>
        <v>0</v>
      </c>
      <c r="E29" s="23" t="s">
        <v>11</v>
      </c>
      <c r="F29" s="23">
        <v>0</v>
      </c>
      <c r="G29" s="23">
        <v>0</v>
      </c>
      <c r="H29" s="23">
        <v>0</v>
      </c>
      <c r="I29" s="24">
        <v>0</v>
      </c>
      <c r="J29" s="25">
        <f t="shared" si="7"/>
        <v>0</v>
      </c>
      <c r="K29" s="25">
        <v>0</v>
      </c>
      <c r="L29" s="26">
        <f t="shared" si="8"/>
        <v>0</v>
      </c>
    </row>
    <row r="30" spans="1:12" ht="12.6" hidden="1" customHeight="1">
      <c r="A30" s="53">
        <v>23</v>
      </c>
      <c r="B30" s="22" t="s">
        <v>123</v>
      </c>
      <c r="C30" s="22" t="s">
        <v>37</v>
      </c>
      <c r="D30" s="13">
        <f t="shared" si="6"/>
        <v>0</v>
      </c>
      <c r="E30" s="23" t="s">
        <v>11</v>
      </c>
      <c r="F30" s="23">
        <v>0</v>
      </c>
      <c r="G30" s="23">
        <v>0</v>
      </c>
      <c r="H30" s="23">
        <v>0</v>
      </c>
      <c r="I30" s="24">
        <v>0</v>
      </c>
      <c r="J30" s="25">
        <f t="shared" si="7"/>
        <v>0</v>
      </c>
      <c r="K30" s="25">
        <v>0</v>
      </c>
      <c r="L30" s="26">
        <f t="shared" si="8"/>
        <v>0</v>
      </c>
    </row>
    <row r="31" spans="1:12" ht="12.6" hidden="1" customHeight="1">
      <c r="A31" s="53">
        <v>24</v>
      </c>
      <c r="B31" s="22" t="s">
        <v>124</v>
      </c>
      <c r="C31" s="22" t="s">
        <v>38</v>
      </c>
      <c r="D31" s="13">
        <f t="shared" si="6"/>
        <v>0</v>
      </c>
      <c r="E31" s="23" t="s">
        <v>11</v>
      </c>
      <c r="F31" s="23">
        <v>0</v>
      </c>
      <c r="G31" s="23">
        <v>0</v>
      </c>
      <c r="H31" s="23">
        <v>0</v>
      </c>
      <c r="I31" s="24">
        <v>0</v>
      </c>
      <c r="J31" s="25">
        <f t="shared" si="7"/>
        <v>0</v>
      </c>
      <c r="K31" s="25">
        <v>0</v>
      </c>
      <c r="L31" s="26">
        <f t="shared" si="8"/>
        <v>0</v>
      </c>
    </row>
    <row r="32" spans="1:12" ht="12.6" hidden="1" customHeight="1">
      <c r="A32" s="53">
        <v>25</v>
      </c>
      <c r="B32" s="22" t="s">
        <v>125</v>
      </c>
      <c r="C32" s="22" t="s">
        <v>39</v>
      </c>
      <c r="D32" s="13">
        <f t="shared" si="6"/>
        <v>0</v>
      </c>
      <c r="E32" s="23" t="s">
        <v>11</v>
      </c>
      <c r="F32" s="23">
        <v>0</v>
      </c>
      <c r="G32" s="23">
        <v>0</v>
      </c>
      <c r="H32" s="23">
        <v>0</v>
      </c>
      <c r="I32" s="24">
        <v>0</v>
      </c>
      <c r="J32" s="25">
        <f t="shared" si="7"/>
        <v>0</v>
      </c>
      <c r="K32" s="25">
        <v>0</v>
      </c>
      <c r="L32" s="26">
        <f t="shared" si="8"/>
        <v>0</v>
      </c>
    </row>
    <row r="33" spans="1:12" ht="12" hidden="1" customHeight="1">
      <c r="A33" s="53">
        <v>26</v>
      </c>
      <c r="B33" s="22" t="s">
        <v>126</v>
      </c>
      <c r="C33" s="27" t="s">
        <v>40</v>
      </c>
      <c r="D33" s="13">
        <f t="shared" si="6"/>
        <v>0</v>
      </c>
      <c r="E33" s="23" t="s">
        <v>11</v>
      </c>
      <c r="F33" s="23">
        <v>0</v>
      </c>
      <c r="G33" s="23">
        <v>0</v>
      </c>
      <c r="H33" s="23">
        <v>0</v>
      </c>
      <c r="I33" s="24">
        <v>0</v>
      </c>
      <c r="J33" s="25">
        <f t="shared" si="7"/>
        <v>0</v>
      </c>
      <c r="K33" s="25">
        <v>0</v>
      </c>
      <c r="L33" s="26">
        <f t="shared" si="8"/>
        <v>0</v>
      </c>
    </row>
    <row r="34" spans="1:12" ht="12.6" hidden="1" customHeight="1">
      <c r="A34" s="53">
        <v>27</v>
      </c>
      <c r="B34" s="22" t="s">
        <v>127</v>
      </c>
      <c r="C34" s="27" t="s">
        <v>41</v>
      </c>
      <c r="D34" s="13">
        <f t="shared" si="6"/>
        <v>0</v>
      </c>
      <c r="E34" s="23" t="s">
        <v>11</v>
      </c>
      <c r="F34" s="23">
        <v>0</v>
      </c>
      <c r="G34" s="23">
        <v>0</v>
      </c>
      <c r="H34" s="23">
        <v>0</v>
      </c>
      <c r="I34" s="24">
        <v>0</v>
      </c>
      <c r="J34" s="25">
        <f t="shared" si="7"/>
        <v>0</v>
      </c>
      <c r="K34" s="25">
        <v>0</v>
      </c>
      <c r="L34" s="26">
        <f t="shared" si="8"/>
        <v>0</v>
      </c>
    </row>
    <row r="35" spans="1:12" ht="12.6" hidden="1" customHeight="1">
      <c r="A35" s="53">
        <v>28</v>
      </c>
      <c r="B35" s="22" t="s">
        <v>128</v>
      </c>
      <c r="C35" s="27" t="s">
        <v>42</v>
      </c>
      <c r="D35" s="13">
        <f t="shared" si="6"/>
        <v>0</v>
      </c>
      <c r="E35" s="23" t="s">
        <v>11</v>
      </c>
      <c r="F35" s="23">
        <v>0</v>
      </c>
      <c r="G35" s="23">
        <v>0</v>
      </c>
      <c r="H35" s="23">
        <v>0</v>
      </c>
      <c r="I35" s="24">
        <v>0</v>
      </c>
      <c r="J35" s="25">
        <f t="shared" si="7"/>
        <v>0</v>
      </c>
      <c r="K35" s="25">
        <v>0</v>
      </c>
      <c r="L35" s="26">
        <f t="shared" si="8"/>
        <v>0</v>
      </c>
    </row>
    <row r="36" spans="1:12" ht="12.6" hidden="1" customHeight="1">
      <c r="A36" s="53">
        <v>29</v>
      </c>
      <c r="B36" s="22" t="s">
        <v>129</v>
      </c>
      <c r="C36" s="27" t="s">
        <v>43</v>
      </c>
      <c r="D36" s="13">
        <f t="shared" si="6"/>
        <v>0</v>
      </c>
      <c r="E36" s="23" t="s">
        <v>11</v>
      </c>
      <c r="F36" s="23">
        <v>0</v>
      </c>
      <c r="G36" s="23">
        <v>0</v>
      </c>
      <c r="H36" s="23">
        <v>0</v>
      </c>
      <c r="I36" s="24">
        <v>0</v>
      </c>
      <c r="J36" s="25">
        <f t="shared" si="7"/>
        <v>0</v>
      </c>
      <c r="K36" s="25">
        <v>0</v>
      </c>
      <c r="L36" s="26">
        <f t="shared" si="8"/>
        <v>0</v>
      </c>
    </row>
    <row r="37" spans="1:12" ht="12.6" hidden="1" customHeight="1">
      <c r="A37" s="53">
        <v>30</v>
      </c>
      <c r="B37" s="22" t="s">
        <v>130</v>
      </c>
      <c r="C37" s="27" t="s">
        <v>44</v>
      </c>
      <c r="D37" s="13">
        <f t="shared" si="6"/>
        <v>0</v>
      </c>
      <c r="E37" s="23" t="s">
        <v>11</v>
      </c>
      <c r="F37" s="23">
        <f>SUM(F34:F36)</f>
        <v>0</v>
      </c>
      <c r="G37" s="23">
        <f t="shared" ref="G37:H37" si="9">SUM(G34:G36)</f>
        <v>0</v>
      </c>
      <c r="H37" s="23">
        <f t="shared" si="9"/>
        <v>0</v>
      </c>
      <c r="I37" s="24">
        <v>0</v>
      </c>
      <c r="J37" s="25">
        <f t="shared" si="7"/>
        <v>0</v>
      </c>
      <c r="K37" s="25">
        <v>0</v>
      </c>
      <c r="L37" s="26">
        <f t="shared" si="8"/>
        <v>0</v>
      </c>
    </row>
    <row r="38" spans="1:12" ht="12.6" customHeight="1">
      <c r="A38" s="52"/>
      <c r="B38" s="88"/>
      <c r="C38" s="88"/>
      <c r="D38" s="89"/>
      <c r="E38" s="90"/>
      <c r="F38" s="88"/>
      <c r="G38" s="88"/>
      <c r="H38" s="88"/>
      <c r="I38" s="91"/>
      <c r="J38" s="91"/>
      <c r="K38" s="91"/>
      <c r="L38" s="107"/>
    </row>
    <row r="39" spans="1:12" ht="12.6" hidden="1" customHeight="1">
      <c r="A39" s="53">
        <v>31</v>
      </c>
      <c r="B39" s="22" t="s">
        <v>131</v>
      </c>
      <c r="C39" s="30" t="s">
        <v>45</v>
      </c>
      <c r="D39" s="13">
        <f t="shared" ref="D39:D47" si="10">SUM(F39:H39)</f>
        <v>0</v>
      </c>
      <c r="E39" s="23" t="s">
        <v>11</v>
      </c>
      <c r="F39" s="23">
        <v>0</v>
      </c>
      <c r="G39" s="23">
        <v>0</v>
      </c>
      <c r="H39" s="23">
        <v>0</v>
      </c>
      <c r="I39" s="24">
        <v>0</v>
      </c>
      <c r="J39" s="25">
        <f t="shared" ref="J39:J47" si="11">D39*I39</f>
        <v>0</v>
      </c>
      <c r="K39" s="25">
        <v>0</v>
      </c>
      <c r="L39" s="26">
        <f t="shared" ref="L39:L47" si="12">D39*K39</f>
        <v>0</v>
      </c>
    </row>
    <row r="40" spans="1:12" ht="12.6" hidden="1" customHeight="1">
      <c r="A40" s="53">
        <v>32</v>
      </c>
      <c r="B40" s="22" t="s">
        <v>132</v>
      </c>
      <c r="C40" s="22" t="s">
        <v>46</v>
      </c>
      <c r="D40" s="13">
        <f t="shared" si="10"/>
        <v>0</v>
      </c>
      <c r="E40" s="23" t="s">
        <v>11</v>
      </c>
      <c r="F40" s="23">
        <f t="shared" ref="F40:H40" si="13">F39-F41</f>
        <v>0</v>
      </c>
      <c r="G40" s="23">
        <f t="shared" si="13"/>
        <v>0</v>
      </c>
      <c r="H40" s="23">
        <f t="shared" si="13"/>
        <v>0</v>
      </c>
      <c r="I40" s="24">
        <v>0</v>
      </c>
      <c r="J40" s="25">
        <f t="shared" si="11"/>
        <v>0</v>
      </c>
      <c r="K40" s="25">
        <v>0</v>
      </c>
      <c r="L40" s="26">
        <f t="shared" si="12"/>
        <v>0</v>
      </c>
    </row>
    <row r="41" spans="1:12" ht="12.6" hidden="1" customHeight="1">
      <c r="A41" s="53">
        <v>33</v>
      </c>
      <c r="B41" s="22" t="s">
        <v>133</v>
      </c>
      <c r="C41" s="22" t="s">
        <v>47</v>
      </c>
      <c r="D41" s="13">
        <f t="shared" si="10"/>
        <v>0</v>
      </c>
      <c r="E41" s="23" t="s">
        <v>11</v>
      </c>
      <c r="F41" s="23">
        <f>F42</f>
        <v>0</v>
      </c>
      <c r="G41" s="23">
        <f t="shared" ref="G41:H41" si="14">G42</f>
        <v>0</v>
      </c>
      <c r="H41" s="23">
        <f t="shared" si="14"/>
        <v>0</v>
      </c>
      <c r="I41" s="24">
        <v>0</v>
      </c>
      <c r="J41" s="25">
        <f t="shared" si="11"/>
        <v>0</v>
      </c>
      <c r="K41" s="25">
        <v>0</v>
      </c>
      <c r="L41" s="26">
        <f t="shared" si="12"/>
        <v>0</v>
      </c>
    </row>
    <row r="42" spans="1:12" ht="12.6" hidden="1" customHeight="1">
      <c r="A42" s="53">
        <v>34</v>
      </c>
      <c r="B42" s="22" t="s">
        <v>131</v>
      </c>
      <c r="C42" s="30" t="s">
        <v>48</v>
      </c>
      <c r="D42" s="13">
        <f t="shared" si="10"/>
        <v>0</v>
      </c>
      <c r="E42" s="23" t="s">
        <v>11</v>
      </c>
      <c r="F42" s="23">
        <v>0</v>
      </c>
      <c r="G42" s="23">
        <v>0</v>
      </c>
      <c r="H42" s="23">
        <v>0</v>
      </c>
      <c r="I42" s="24">
        <v>0</v>
      </c>
      <c r="J42" s="25">
        <f t="shared" si="11"/>
        <v>0</v>
      </c>
      <c r="K42" s="25">
        <v>0</v>
      </c>
      <c r="L42" s="26">
        <f t="shared" si="12"/>
        <v>0</v>
      </c>
    </row>
    <row r="43" spans="1:12" ht="15" hidden="1" customHeight="1">
      <c r="A43" s="53">
        <v>35</v>
      </c>
      <c r="B43" s="22" t="s">
        <v>132</v>
      </c>
      <c r="C43" s="22" t="s">
        <v>49</v>
      </c>
      <c r="D43" s="13">
        <f t="shared" si="10"/>
        <v>0</v>
      </c>
      <c r="E43" s="23" t="s">
        <v>11</v>
      </c>
      <c r="F43" s="23">
        <f>F42</f>
        <v>0</v>
      </c>
      <c r="G43" s="23">
        <f t="shared" ref="G43:H43" si="15">G42</f>
        <v>0</v>
      </c>
      <c r="H43" s="23">
        <f t="shared" si="15"/>
        <v>0</v>
      </c>
      <c r="I43" s="24">
        <v>0</v>
      </c>
      <c r="J43" s="25">
        <f t="shared" si="11"/>
        <v>0</v>
      </c>
      <c r="K43" s="25">
        <v>0</v>
      </c>
      <c r="L43" s="26">
        <f t="shared" si="12"/>
        <v>0</v>
      </c>
    </row>
    <row r="44" spans="1:12" ht="12.6" hidden="1" customHeight="1">
      <c r="A44" s="53">
        <v>36</v>
      </c>
      <c r="B44" s="22" t="s">
        <v>134</v>
      </c>
      <c r="C44" s="31" t="s">
        <v>50</v>
      </c>
      <c r="D44" s="13">
        <f t="shared" si="10"/>
        <v>0</v>
      </c>
      <c r="E44" s="23" t="s">
        <v>11</v>
      </c>
      <c r="F44" s="23">
        <f>F42</f>
        <v>0</v>
      </c>
      <c r="G44" s="23">
        <f t="shared" ref="G44:H44" si="16">G42</f>
        <v>0</v>
      </c>
      <c r="H44" s="23">
        <f t="shared" si="16"/>
        <v>0</v>
      </c>
      <c r="I44" s="24">
        <v>0</v>
      </c>
      <c r="J44" s="25">
        <f t="shared" si="11"/>
        <v>0</v>
      </c>
      <c r="K44" s="25">
        <v>0</v>
      </c>
      <c r="L44" s="26">
        <f t="shared" si="12"/>
        <v>0</v>
      </c>
    </row>
    <row r="45" spans="1:12" ht="12.6" hidden="1" customHeight="1">
      <c r="A45" s="53">
        <v>37</v>
      </c>
      <c r="B45" s="22" t="s">
        <v>135</v>
      </c>
      <c r="C45" s="31" t="s">
        <v>51</v>
      </c>
      <c r="D45" s="13">
        <f t="shared" si="10"/>
        <v>0</v>
      </c>
      <c r="E45" s="23" t="s">
        <v>11</v>
      </c>
      <c r="F45" s="23">
        <f>F42</f>
        <v>0</v>
      </c>
      <c r="G45" s="23">
        <f t="shared" ref="G45:H45" si="17">G42</f>
        <v>0</v>
      </c>
      <c r="H45" s="23">
        <f t="shared" si="17"/>
        <v>0</v>
      </c>
      <c r="I45" s="24">
        <v>0</v>
      </c>
      <c r="J45" s="25">
        <f t="shared" si="11"/>
        <v>0</v>
      </c>
      <c r="K45" s="25">
        <v>0</v>
      </c>
      <c r="L45" s="26">
        <f t="shared" si="12"/>
        <v>0</v>
      </c>
    </row>
    <row r="46" spans="1:12" ht="12.6" hidden="1" customHeight="1">
      <c r="A46" s="53">
        <v>38</v>
      </c>
      <c r="B46" s="22" t="s">
        <v>136</v>
      </c>
      <c r="C46" s="22" t="s">
        <v>52</v>
      </c>
      <c r="D46" s="13">
        <f t="shared" si="10"/>
        <v>0</v>
      </c>
      <c r="E46" s="23" t="s">
        <v>11</v>
      </c>
      <c r="F46" s="23">
        <f>F39</f>
        <v>0</v>
      </c>
      <c r="G46" s="23">
        <f t="shared" ref="G46:H46" si="18">G39</f>
        <v>0</v>
      </c>
      <c r="H46" s="23">
        <f t="shared" si="18"/>
        <v>0</v>
      </c>
      <c r="I46" s="24">
        <v>0</v>
      </c>
      <c r="J46" s="25">
        <f t="shared" si="11"/>
        <v>0</v>
      </c>
      <c r="K46" s="25">
        <v>0</v>
      </c>
      <c r="L46" s="26">
        <f t="shared" si="12"/>
        <v>0</v>
      </c>
    </row>
    <row r="47" spans="1:12" ht="12.6" hidden="1" customHeight="1">
      <c r="A47" s="53">
        <v>39</v>
      </c>
      <c r="B47" s="22" t="s">
        <v>137</v>
      </c>
      <c r="C47" s="22" t="s">
        <v>53</v>
      </c>
      <c r="D47" s="13">
        <f t="shared" si="10"/>
        <v>0</v>
      </c>
      <c r="E47" s="23" t="s">
        <v>11</v>
      </c>
      <c r="F47" s="23">
        <v>0</v>
      </c>
      <c r="G47" s="23">
        <v>0</v>
      </c>
      <c r="H47" s="23">
        <v>0</v>
      </c>
      <c r="I47" s="24">
        <v>0</v>
      </c>
      <c r="J47" s="25">
        <f t="shared" si="11"/>
        <v>0</v>
      </c>
      <c r="K47" s="25">
        <v>0</v>
      </c>
      <c r="L47" s="26">
        <f t="shared" si="12"/>
        <v>0</v>
      </c>
    </row>
    <row r="48" spans="1:12" ht="12.6" hidden="1" customHeight="1">
      <c r="A48" s="52"/>
      <c r="B48" s="88"/>
      <c r="C48" s="88"/>
      <c r="D48" s="89"/>
      <c r="E48" s="90"/>
      <c r="F48" s="88"/>
      <c r="G48" s="88"/>
      <c r="H48" s="88"/>
      <c r="I48" s="91"/>
      <c r="J48" s="91"/>
      <c r="K48" s="91"/>
      <c r="L48" s="107"/>
    </row>
    <row r="49" spans="1:12" ht="12.6" hidden="1" customHeight="1">
      <c r="A49" s="53">
        <v>40</v>
      </c>
      <c r="B49" s="22" t="s">
        <v>138</v>
      </c>
      <c r="C49" s="22" t="s">
        <v>54</v>
      </c>
      <c r="D49" s="13">
        <f t="shared" ref="D49:D54" si="19">SUM(F49:H49)</f>
        <v>0</v>
      </c>
      <c r="E49" s="23" t="s">
        <v>11</v>
      </c>
      <c r="F49" s="23">
        <v>0</v>
      </c>
      <c r="G49" s="23">
        <v>0</v>
      </c>
      <c r="H49" s="23">
        <v>0</v>
      </c>
      <c r="I49" s="24">
        <v>0</v>
      </c>
      <c r="J49" s="25">
        <f t="shared" ref="J49:J54" si="20">D49*I49</f>
        <v>0</v>
      </c>
      <c r="K49" s="25">
        <v>0</v>
      </c>
      <c r="L49" s="26">
        <f t="shared" ref="L49:L54" si="21">D49*K49</f>
        <v>0</v>
      </c>
    </row>
    <row r="50" spans="1:12" ht="13.95" hidden="1" customHeight="1">
      <c r="A50" s="53">
        <v>41</v>
      </c>
      <c r="B50" s="22" t="s">
        <v>139</v>
      </c>
      <c r="C50" s="22" t="s">
        <v>55</v>
      </c>
      <c r="D50" s="13">
        <f t="shared" si="19"/>
        <v>0</v>
      </c>
      <c r="E50" s="23" t="s">
        <v>11</v>
      </c>
      <c r="F50" s="23">
        <f>F49</f>
        <v>0</v>
      </c>
      <c r="G50" s="23">
        <f t="shared" ref="G50:H50" si="22">G49</f>
        <v>0</v>
      </c>
      <c r="H50" s="23">
        <f t="shared" si="22"/>
        <v>0</v>
      </c>
      <c r="I50" s="24">
        <v>0</v>
      </c>
      <c r="J50" s="25">
        <f t="shared" si="20"/>
        <v>0</v>
      </c>
      <c r="K50" s="25">
        <v>0</v>
      </c>
      <c r="L50" s="26">
        <f t="shared" si="21"/>
        <v>0</v>
      </c>
    </row>
    <row r="51" spans="1:12" ht="12.6" hidden="1" customHeight="1">
      <c r="A51" s="53">
        <v>42</v>
      </c>
      <c r="B51" s="22" t="s">
        <v>140</v>
      </c>
      <c r="C51" s="22" t="s">
        <v>56</v>
      </c>
      <c r="D51" s="13">
        <f t="shared" si="19"/>
        <v>0</v>
      </c>
      <c r="E51" s="23" t="s">
        <v>11</v>
      </c>
      <c r="F51" s="23">
        <f>F49</f>
        <v>0</v>
      </c>
      <c r="G51" s="23">
        <f t="shared" ref="G51:H51" si="23">G49</f>
        <v>0</v>
      </c>
      <c r="H51" s="23">
        <f t="shared" si="23"/>
        <v>0</v>
      </c>
      <c r="I51" s="24">
        <v>0</v>
      </c>
      <c r="J51" s="25">
        <f t="shared" si="20"/>
        <v>0</v>
      </c>
      <c r="K51" s="25">
        <v>0</v>
      </c>
      <c r="L51" s="26">
        <f t="shared" si="21"/>
        <v>0</v>
      </c>
    </row>
    <row r="52" spans="1:12" ht="12.6" customHeight="1">
      <c r="A52" s="53">
        <v>43</v>
      </c>
      <c r="B52" s="63"/>
      <c r="C52" s="27" t="s">
        <v>57</v>
      </c>
      <c r="D52" s="13">
        <f t="shared" si="19"/>
        <v>3</v>
      </c>
      <c r="E52" s="23" t="s">
        <v>11</v>
      </c>
      <c r="F52" s="23">
        <v>3</v>
      </c>
      <c r="G52" s="23">
        <v>0</v>
      </c>
      <c r="H52" s="23">
        <v>0</v>
      </c>
      <c r="I52" s="28">
        <v>0</v>
      </c>
      <c r="J52" s="25">
        <f t="shared" si="20"/>
        <v>0</v>
      </c>
      <c r="K52" s="29">
        <v>0</v>
      </c>
      <c r="L52" s="26">
        <f t="shared" si="21"/>
        <v>0</v>
      </c>
    </row>
    <row r="53" spans="1:12" ht="12.6" hidden="1" customHeight="1">
      <c r="A53" s="53">
        <v>44</v>
      </c>
      <c r="B53" s="63"/>
      <c r="C53" s="27" t="s">
        <v>58</v>
      </c>
      <c r="D53" s="13">
        <f t="shared" si="19"/>
        <v>0</v>
      </c>
      <c r="E53" s="23" t="s">
        <v>11</v>
      </c>
      <c r="F53" s="23">
        <v>0</v>
      </c>
      <c r="G53" s="23">
        <v>0</v>
      </c>
      <c r="H53" s="23">
        <v>0</v>
      </c>
      <c r="I53" s="24">
        <v>0</v>
      </c>
      <c r="J53" s="25">
        <f t="shared" si="20"/>
        <v>0</v>
      </c>
      <c r="K53" s="25">
        <v>0</v>
      </c>
      <c r="L53" s="26">
        <f t="shared" si="21"/>
        <v>0</v>
      </c>
    </row>
    <row r="54" spans="1:12" ht="12.6" customHeight="1">
      <c r="A54" s="53">
        <v>45</v>
      </c>
      <c r="B54" s="63"/>
      <c r="C54" s="27" t="s">
        <v>59</v>
      </c>
      <c r="D54" s="13">
        <f t="shared" si="19"/>
        <v>2</v>
      </c>
      <c r="E54" s="23" t="s">
        <v>11</v>
      </c>
      <c r="F54" s="23">
        <v>2</v>
      </c>
      <c r="G54" s="23">
        <v>0</v>
      </c>
      <c r="H54" s="23">
        <v>0</v>
      </c>
      <c r="I54" s="28">
        <v>0</v>
      </c>
      <c r="J54" s="25">
        <f t="shared" si="20"/>
        <v>0</v>
      </c>
      <c r="K54" s="29">
        <v>0</v>
      </c>
      <c r="L54" s="26">
        <f t="shared" si="21"/>
        <v>0</v>
      </c>
    </row>
    <row r="55" spans="1:12" ht="12.6" customHeight="1">
      <c r="A55" s="52"/>
      <c r="B55" s="88"/>
      <c r="C55" s="88"/>
      <c r="D55" s="89"/>
      <c r="E55" s="90"/>
      <c r="F55" s="88"/>
      <c r="G55" s="88"/>
      <c r="H55" s="88"/>
      <c r="I55" s="91"/>
      <c r="J55" s="91"/>
      <c r="K55" s="91"/>
      <c r="L55" s="107"/>
    </row>
    <row r="56" spans="1:12" ht="12.6" hidden="1" customHeight="1">
      <c r="A56" s="53">
        <v>46</v>
      </c>
      <c r="B56" s="22"/>
      <c r="C56" s="22" t="s">
        <v>60</v>
      </c>
      <c r="D56" s="13">
        <f t="shared" ref="D56:D66" si="24">SUM(F56:H56)</f>
        <v>0</v>
      </c>
      <c r="E56" s="23" t="s">
        <v>14</v>
      </c>
      <c r="F56" s="23">
        <v>0</v>
      </c>
      <c r="G56" s="23">
        <v>0</v>
      </c>
      <c r="H56" s="23">
        <v>0</v>
      </c>
      <c r="I56" s="24">
        <v>0</v>
      </c>
      <c r="J56" s="25">
        <f t="shared" ref="J56:J66" si="25">D56*I56</f>
        <v>0</v>
      </c>
      <c r="K56" s="25">
        <v>0</v>
      </c>
      <c r="L56" s="26">
        <f t="shared" ref="L56:L66" si="26">D56*K56</f>
        <v>0</v>
      </c>
    </row>
    <row r="57" spans="1:12" ht="12.6" hidden="1" customHeight="1">
      <c r="A57" s="53">
        <v>47</v>
      </c>
      <c r="B57" s="22"/>
      <c r="C57" s="22" t="s">
        <v>61</v>
      </c>
      <c r="D57" s="13">
        <f t="shared" si="24"/>
        <v>0</v>
      </c>
      <c r="E57" s="23" t="s">
        <v>14</v>
      </c>
      <c r="F57" s="23">
        <v>0</v>
      </c>
      <c r="G57" s="23">
        <v>0</v>
      </c>
      <c r="H57" s="23">
        <v>0</v>
      </c>
      <c r="I57" s="24">
        <v>0</v>
      </c>
      <c r="J57" s="25">
        <f t="shared" si="25"/>
        <v>0</v>
      </c>
      <c r="K57" s="25">
        <v>0</v>
      </c>
      <c r="L57" s="26">
        <f t="shared" si="26"/>
        <v>0</v>
      </c>
    </row>
    <row r="58" spans="1:12" ht="12.6" hidden="1" customHeight="1">
      <c r="A58" s="53">
        <v>48</v>
      </c>
      <c r="B58" s="22"/>
      <c r="C58" s="22" t="s">
        <v>62</v>
      </c>
      <c r="D58" s="13">
        <f t="shared" si="24"/>
        <v>0</v>
      </c>
      <c r="E58" s="23" t="s">
        <v>14</v>
      </c>
      <c r="F58" s="23">
        <v>0</v>
      </c>
      <c r="G58" s="23">
        <v>0</v>
      </c>
      <c r="H58" s="23">
        <v>0</v>
      </c>
      <c r="I58" s="24">
        <v>0</v>
      </c>
      <c r="J58" s="25">
        <f t="shared" si="25"/>
        <v>0</v>
      </c>
      <c r="K58" s="25">
        <v>0</v>
      </c>
      <c r="L58" s="26">
        <f t="shared" si="26"/>
        <v>0</v>
      </c>
    </row>
    <row r="59" spans="1:12" ht="12.6" hidden="1" customHeight="1">
      <c r="A59" s="53">
        <v>49</v>
      </c>
      <c r="B59" s="22"/>
      <c r="C59" s="22" t="s">
        <v>63</v>
      </c>
      <c r="D59" s="13">
        <f t="shared" si="24"/>
        <v>0</v>
      </c>
      <c r="E59" s="23" t="s">
        <v>14</v>
      </c>
      <c r="F59" s="23">
        <v>0</v>
      </c>
      <c r="G59" s="23">
        <v>0</v>
      </c>
      <c r="H59" s="23">
        <v>0</v>
      </c>
      <c r="I59" s="24">
        <v>0</v>
      </c>
      <c r="J59" s="25">
        <f t="shared" si="25"/>
        <v>0</v>
      </c>
      <c r="K59" s="25">
        <v>0</v>
      </c>
      <c r="L59" s="26">
        <f t="shared" si="26"/>
        <v>0</v>
      </c>
    </row>
    <row r="60" spans="1:12" ht="12.6" hidden="1" customHeight="1">
      <c r="A60" s="53">
        <v>50</v>
      </c>
      <c r="B60" s="22"/>
      <c r="C60" s="22" t="s">
        <v>64</v>
      </c>
      <c r="D60" s="13">
        <f t="shared" si="24"/>
        <v>0</v>
      </c>
      <c r="E60" s="23" t="s">
        <v>14</v>
      </c>
      <c r="F60" s="23">
        <f>F49*5</f>
        <v>0</v>
      </c>
      <c r="G60" s="23">
        <f t="shared" ref="G60:H60" si="27">G49*5</f>
        <v>0</v>
      </c>
      <c r="H60" s="23">
        <f t="shared" si="27"/>
        <v>0</v>
      </c>
      <c r="I60" s="24">
        <v>0</v>
      </c>
      <c r="J60" s="25">
        <f t="shared" si="25"/>
        <v>0</v>
      </c>
      <c r="K60" s="25">
        <v>0</v>
      </c>
      <c r="L60" s="26">
        <f t="shared" si="26"/>
        <v>0</v>
      </c>
    </row>
    <row r="61" spans="1:12" ht="12.6" hidden="1" customHeight="1">
      <c r="A61" s="53">
        <v>51</v>
      </c>
      <c r="B61" s="22"/>
      <c r="C61" s="22" t="s">
        <v>65</v>
      </c>
      <c r="D61" s="13">
        <f t="shared" si="24"/>
        <v>0</v>
      </c>
      <c r="E61" s="23" t="s">
        <v>14</v>
      </c>
      <c r="F61" s="23">
        <v>0</v>
      </c>
      <c r="G61" s="23">
        <v>0</v>
      </c>
      <c r="H61" s="23">
        <v>0</v>
      </c>
      <c r="I61" s="24">
        <v>0</v>
      </c>
      <c r="J61" s="25">
        <f t="shared" si="25"/>
        <v>0</v>
      </c>
      <c r="K61" s="25">
        <v>0</v>
      </c>
      <c r="L61" s="26">
        <f t="shared" si="26"/>
        <v>0</v>
      </c>
    </row>
    <row r="62" spans="1:12" ht="11.4" hidden="1" customHeight="1">
      <c r="A62" s="53">
        <v>52</v>
      </c>
      <c r="B62" s="22"/>
      <c r="C62" s="22" t="s">
        <v>66</v>
      </c>
      <c r="D62" s="13">
        <f t="shared" si="24"/>
        <v>0</v>
      </c>
      <c r="E62" s="23" t="s">
        <v>14</v>
      </c>
      <c r="F62" s="23">
        <v>0</v>
      </c>
      <c r="G62" s="23">
        <v>0</v>
      </c>
      <c r="H62" s="23">
        <v>0</v>
      </c>
      <c r="I62" s="24">
        <v>0</v>
      </c>
      <c r="J62" s="25">
        <f t="shared" si="25"/>
        <v>0</v>
      </c>
      <c r="K62" s="25">
        <v>0</v>
      </c>
      <c r="L62" s="26">
        <f t="shared" si="26"/>
        <v>0</v>
      </c>
    </row>
    <row r="63" spans="1:12" ht="12.6" customHeight="1">
      <c r="A63" s="53">
        <v>53</v>
      </c>
      <c r="B63" s="63"/>
      <c r="C63" s="22" t="s">
        <v>67</v>
      </c>
      <c r="D63" s="13">
        <f t="shared" si="24"/>
        <v>90</v>
      </c>
      <c r="E63" s="23" t="s">
        <v>14</v>
      </c>
      <c r="F63" s="23">
        <v>90</v>
      </c>
      <c r="G63" s="23">
        <v>0</v>
      </c>
      <c r="H63" s="23">
        <v>0</v>
      </c>
      <c r="I63" s="28">
        <v>0</v>
      </c>
      <c r="J63" s="25">
        <f t="shared" si="25"/>
        <v>0</v>
      </c>
      <c r="K63" s="29">
        <v>0</v>
      </c>
      <c r="L63" s="26">
        <f t="shared" si="26"/>
        <v>0</v>
      </c>
    </row>
    <row r="64" spans="1:12" ht="12.6" hidden="1" customHeight="1">
      <c r="A64" s="53">
        <v>54</v>
      </c>
      <c r="B64" s="22"/>
      <c r="C64" s="22" t="s">
        <v>68</v>
      </c>
      <c r="D64" s="13">
        <f t="shared" si="24"/>
        <v>0</v>
      </c>
      <c r="E64" s="23" t="s">
        <v>14</v>
      </c>
      <c r="F64" s="23">
        <v>0</v>
      </c>
      <c r="G64" s="23">
        <v>0</v>
      </c>
      <c r="H64" s="23">
        <v>0</v>
      </c>
      <c r="I64" s="24">
        <v>0</v>
      </c>
      <c r="J64" s="25">
        <f t="shared" si="25"/>
        <v>0</v>
      </c>
      <c r="K64" s="25">
        <v>0</v>
      </c>
      <c r="L64" s="26">
        <f t="shared" si="26"/>
        <v>0</v>
      </c>
    </row>
    <row r="65" spans="1:12" ht="12.6" hidden="1" customHeight="1">
      <c r="A65" s="53">
        <v>55</v>
      </c>
      <c r="B65" s="22"/>
      <c r="C65" s="22" t="s">
        <v>69</v>
      </c>
      <c r="D65" s="13">
        <f t="shared" si="24"/>
        <v>0</v>
      </c>
      <c r="E65" s="23" t="s">
        <v>11</v>
      </c>
      <c r="F65" s="23">
        <v>0</v>
      </c>
      <c r="G65" s="23">
        <v>0</v>
      </c>
      <c r="H65" s="23">
        <v>0</v>
      </c>
      <c r="I65" s="24">
        <v>0</v>
      </c>
      <c r="J65" s="25">
        <f t="shared" si="25"/>
        <v>0</v>
      </c>
      <c r="K65" s="25">
        <v>0</v>
      </c>
      <c r="L65" s="26">
        <f t="shared" si="26"/>
        <v>0</v>
      </c>
    </row>
    <row r="66" spans="1:12" ht="12.6" hidden="1" customHeight="1">
      <c r="A66" s="53">
        <v>56</v>
      </c>
      <c r="B66" s="22"/>
      <c r="C66" s="22" t="s">
        <v>70</v>
      </c>
      <c r="D66" s="13">
        <f t="shared" si="24"/>
        <v>0</v>
      </c>
      <c r="E66" s="23" t="s">
        <v>14</v>
      </c>
      <c r="F66" s="23">
        <v>0</v>
      </c>
      <c r="G66" s="23">
        <v>0</v>
      </c>
      <c r="H66" s="23">
        <v>0</v>
      </c>
      <c r="I66" s="24">
        <v>0</v>
      </c>
      <c r="J66" s="25">
        <f t="shared" si="25"/>
        <v>0</v>
      </c>
      <c r="K66" s="25">
        <v>0</v>
      </c>
      <c r="L66" s="26">
        <f t="shared" si="26"/>
        <v>0</v>
      </c>
    </row>
    <row r="67" spans="1:12" ht="12.6" hidden="1" customHeight="1">
      <c r="A67" s="52"/>
      <c r="B67" s="88"/>
      <c r="C67" s="88"/>
      <c r="D67" s="89"/>
      <c r="E67" s="90"/>
      <c r="F67" s="88"/>
      <c r="G67" s="88"/>
      <c r="H67" s="88"/>
      <c r="I67" s="91"/>
      <c r="J67" s="91"/>
      <c r="K67" s="91"/>
      <c r="L67" s="107"/>
    </row>
    <row r="68" spans="1:12" ht="12.6" hidden="1" customHeight="1">
      <c r="A68" s="53">
        <v>57</v>
      </c>
      <c r="B68" s="22"/>
      <c r="C68" s="22" t="s">
        <v>71</v>
      </c>
      <c r="D68" s="13">
        <f t="shared" ref="D68:D73" si="28">SUM(F68:H68)</f>
        <v>0</v>
      </c>
      <c r="E68" s="23" t="s">
        <v>14</v>
      </c>
      <c r="F68" s="23">
        <v>0</v>
      </c>
      <c r="G68" s="23">
        <v>0</v>
      </c>
      <c r="H68" s="23">
        <v>0</v>
      </c>
      <c r="I68" s="24">
        <v>0</v>
      </c>
      <c r="J68" s="25">
        <f t="shared" ref="J68:J73" si="29">D68*I68</f>
        <v>0</v>
      </c>
      <c r="K68" s="25">
        <v>0</v>
      </c>
      <c r="L68" s="26">
        <f t="shared" ref="L68:L73" si="30">D68*K68</f>
        <v>0</v>
      </c>
    </row>
    <row r="69" spans="1:12" ht="11.4" hidden="1">
      <c r="A69" s="53">
        <v>58</v>
      </c>
      <c r="B69" s="22"/>
      <c r="C69" s="22" t="s">
        <v>72</v>
      </c>
      <c r="D69" s="13">
        <f t="shared" si="28"/>
        <v>0</v>
      </c>
      <c r="E69" s="23" t="s">
        <v>11</v>
      </c>
      <c r="F69" s="23">
        <v>0</v>
      </c>
      <c r="G69" s="23">
        <v>0</v>
      </c>
      <c r="H69" s="23">
        <v>0</v>
      </c>
      <c r="I69" s="24">
        <v>0</v>
      </c>
      <c r="J69" s="25">
        <f t="shared" si="29"/>
        <v>0</v>
      </c>
      <c r="K69" s="25">
        <v>0</v>
      </c>
      <c r="L69" s="26">
        <f t="shared" si="30"/>
        <v>0</v>
      </c>
    </row>
    <row r="70" spans="1:12" ht="12.6" hidden="1" customHeight="1">
      <c r="A70" s="53">
        <v>59</v>
      </c>
      <c r="B70" s="22"/>
      <c r="C70" s="22" t="s">
        <v>73</v>
      </c>
      <c r="D70" s="13">
        <f t="shared" si="28"/>
        <v>0</v>
      </c>
      <c r="E70" s="23" t="s">
        <v>11</v>
      </c>
      <c r="F70" s="23">
        <v>0</v>
      </c>
      <c r="G70" s="23">
        <v>0</v>
      </c>
      <c r="H70" s="23">
        <v>0</v>
      </c>
      <c r="I70" s="24">
        <v>0</v>
      </c>
      <c r="J70" s="25">
        <f t="shared" si="29"/>
        <v>0</v>
      </c>
      <c r="K70" s="25">
        <v>0</v>
      </c>
      <c r="L70" s="26">
        <f t="shared" si="30"/>
        <v>0</v>
      </c>
    </row>
    <row r="71" spans="1:12" ht="12.6" hidden="1" customHeight="1">
      <c r="A71" s="53">
        <v>60</v>
      </c>
      <c r="B71" s="22"/>
      <c r="C71" s="22" t="s">
        <v>74</v>
      </c>
      <c r="D71" s="13">
        <f t="shared" si="28"/>
        <v>0</v>
      </c>
      <c r="E71" s="23" t="s">
        <v>11</v>
      </c>
      <c r="F71" s="23">
        <v>0</v>
      </c>
      <c r="G71" s="23">
        <v>0</v>
      </c>
      <c r="H71" s="23">
        <v>0</v>
      </c>
      <c r="I71" s="24">
        <v>0</v>
      </c>
      <c r="J71" s="25">
        <f t="shared" si="29"/>
        <v>0</v>
      </c>
      <c r="K71" s="25">
        <v>0</v>
      </c>
      <c r="L71" s="26">
        <f t="shared" si="30"/>
        <v>0</v>
      </c>
    </row>
    <row r="72" spans="1:12" ht="12.6" hidden="1" customHeight="1">
      <c r="A72" s="53">
        <v>61</v>
      </c>
      <c r="B72" s="22"/>
      <c r="C72" s="22" t="s">
        <v>75</v>
      </c>
      <c r="D72" s="13">
        <f t="shared" si="28"/>
        <v>0</v>
      </c>
      <c r="E72" s="23" t="s">
        <v>11</v>
      </c>
      <c r="F72" s="23">
        <v>0</v>
      </c>
      <c r="G72" s="23">
        <v>0</v>
      </c>
      <c r="H72" s="23">
        <v>0</v>
      </c>
      <c r="I72" s="24">
        <v>0</v>
      </c>
      <c r="J72" s="25">
        <f t="shared" si="29"/>
        <v>0</v>
      </c>
      <c r="K72" s="25">
        <v>0</v>
      </c>
      <c r="L72" s="26">
        <f t="shared" si="30"/>
        <v>0</v>
      </c>
    </row>
    <row r="73" spans="1:12" ht="12.6" hidden="1" customHeight="1">
      <c r="A73" s="53">
        <v>62</v>
      </c>
      <c r="B73" s="22"/>
      <c r="C73" s="22" t="s">
        <v>76</v>
      </c>
      <c r="D73" s="13">
        <f t="shared" si="28"/>
        <v>0</v>
      </c>
      <c r="E73" s="23" t="s">
        <v>11</v>
      </c>
      <c r="F73" s="23">
        <v>0</v>
      </c>
      <c r="G73" s="23">
        <v>0</v>
      </c>
      <c r="H73" s="23">
        <v>0</v>
      </c>
      <c r="I73" s="24">
        <v>0</v>
      </c>
      <c r="J73" s="25">
        <f t="shared" si="29"/>
        <v>0</v>
      </c>
      <c r="K73" s="25">
        <v>0</v>
      </c>
      <c r="L73" s="26">
        <f t="shared" si="30"/>
        <v>0</v>
      </c>
    </row>
    <row r="74" spans="1:12" ht="13.95" hidden="1" customHeight="1">
      <c r="A74" s="52"/>
      <c r="B74" s="88"/>
      <c r="C74" s="88"/>
      <c r="D74" s="89"/>
      <c r="E74" s="90"/>
      <c r="F74" s="88"/>
      <c r="G74" s="88"/>
      <c r="H74" s="88"/>
      <c r="I74" s="91"/>
      <c r="J74" s="91"/>
      <c r="K74" s="91"/>
      <c r="L74" s="107"/>
    </row>
    <row r="75" spans="1:12" ht="12.6" hidden="1" customHeight="1">
      <c r="A75" s="53">
        <v>63</v>
      </c>
      <c r="B75" s="22"/>
      <c r="C75" s="22" t="s">
        <v>77</v>
      </c>
      <c r="D75" s="13">
        <f>SUM(F75:H75)</f>
        <v>0</v>
      </c>
      <c r="E75" s="23" t="s">
        <v>11</v>
      </c>
      <c r="F75" s="23">
        <v>0</v>
      </c>
      <c r="G75" s="23">
        <v>0</v>
      </c>
      <c r="H75" s="23">
        <v>0</v>
      </c>
      <c r="I75" s="24">
        <v>0</v>
      </c>
      <c r="J75" s="25">
        <f>D75*I75</f>
        <v>0</v>
      </c>
      <c r="K75" s="25">
        <v>0</v>
      </c>
      <c r="L75" s="26">
        <f>D75*K75</f>
        <v>0</v>
      </c>
    </row>
    <row r="76" spans="1:12" ht="12.6" hidden="1" customHeight="1">
      <c r="A76" s="53">
        <v>64</v>
      </c>
      <c r="B76" s="22"/>
      <c r="C76" s="22" t="s">
        <v>198</v>
      </c>
      <c r="D76" s="13">
        <f>SUM(F76:H76)</f>
        <v>0</v>
      </c>
      <c r="E76" s="23" t="s">
        <v>11</v>
      </c>
      <c r="F76" s="23">
        <v>0</v>
      </c>
      <c r="G76" s="23">
        <v>0</v>
      </c>
      <c r="H76" s="23">
        <v>0</v>
      </c>
      <c r="I76" s="24">
        <v>0</v>
      </c>
      <c r="J76" s="25">
        <f>D76*I76</f>
        <v>0</v>
      </c>
      <c r="K76" s="25">
        <v>0</v>
      </c>
      <c r="L76" s="26">
        <f>D76*K76</f>
        <v>0</v>
      </c>
    </row>
    <row r="77" spans="1:12" ht="12.6" hidden="1" customHeight="1">
      <c r="A77" s="53">
        <v>65</v>
      </c>
      <c r="B77" s="22"/>
      <c r="C77" s="22" t="s">
        <v>78</v>
      </c>
      <c r="D77" s="13">
        <f>SUM(F77:H77)</f>
        <v>0</v>
      </c>
      <c r="E77" s="23" t="s">
        <v>11</v>
      </c>
      <c r="F77" s="23">
        <v>0</v>
      </c>
      <c r="G77" s="23">
        <v>0</v>
      </c>
      <c r="H77" s="23">
        <v>0</v>
      </c>
      <c r="I77" s="24">
        <v>0</v>
      </c>
      <c r="J77" s="25">
        <f>D77*I77</f>
        <v>0</v>
      </c>
      <c r="K77" s="25">
        <v>0</v>
      </c>
      <c r="L77" s="26">
        <f>D77*K77</f>
        <v>0</v>
      </c>
    </row>
    <row r="78" spans="1:12" ht="11.4" hidden="1">
      <c r="A78" s="53">
        <v>66</v>
      </c>
      <c r="B78" s="22"/>
      <c r="C78" s="22" t="s">
        <v>199</v>
      </c>
      <c r="D78" s="13">
        <f>SUM(F78:H78)</f>
        <v>0</v>
      </c>
      <c r="E78" s="23" t="s">
        <v>11</v>
      </c>
      <c r="F78" s="23">
        <v>0</v>
      </c>
      <c r="G78" s="23">
        <v>0</v>
      </c>
      <c r="H78" s="23">
        <v>0</v>
      </c>
      <c r="I78" s="24">
        <v>0</v>
      </c>
      <c r="J78" s="25">
        <f>D78*I78</f>
        <v>0</v>
      </c>
      <c r="K78" s="25">
        <v>0</v>
      </c>
      <c r="L78" s="26">
        <f>D78*K78</f>
        <v>0</v>
      </c>
    </row>
    <row r="79" spans="1:12" ht="12.6" customHeight="1">
      <c r="A79" s="52"/>
      <c r="B79" s="88"/>
      <c r="C79" s="88"/>
      <c r="D79" s="89"/>
      <c r="E79" s="90"/>
      <c r="F79" s="88"/>
      <c r="G79" s="88"/>
      <c r="H79" s="88"/>
      <c r="I79" s="91"/>
      <c r="J79" s="91"/>
      <c r="K79" s="91"/>
      <c r="L79" s="107"/>
    </row>
    <row r="80" spans="1:12" ht="12.6" hidden="1" customHeight="1">
      <c r="A80" s="53">
        <v>67</v>
      </c>
      <c r="B80" s="22"/>
      <c r="C80" s="22" t="s">
        <v>79</v>
      </c>
      <c r="D80" s="13">
        <f>SUM(F80:H80)</f>
        <v>0</v>
      </c>
      <c r="E80" s="23" t="s">
        <v>14</v>
      </c>
      <c r="F80" s="23">
        <v>0</v>
      </c>
      <c r="G80" s="23">
        <v>0</v>
      </c>
      <c r="H80" s="23">
        <v>0</v>
      </c>
      <c r="I80" s="24">
        <v>0</v>
      </c>
      <c r="J80" s="25">
        <f>D80*I80</f>
        <v>0</v>
      </c>
      <c r="K80" s="25">
        <v>0</v>
      </c>
      <c r="L80" s="26">
        <f>D80*K80</f>
        <v>0</v>
      </c>
    </row>
    <row r="81" spans="1:12" ht="12.6" customHeight="1">
      <c r="A81" s="53">
        <v>68</v>
      </c>
      <c r="B81" s="63"/>
      <c r="C81" s="22" t="s">
        <v>80</v>
      </c>
      <c r="D81" s="13">
        <f>SUM(F81:H81)</f>
        <v>60</v>
      </c>
      <c r="E81" s="23" t="s">
        <v>14</v>
      </c>
      <c r="F81" s="23">
        <f>(F54+F53+F32)*30</f>
        <v>60</v>
      </c>
      <c r="G81" s="23">
        <f>(G54+G53+G32)*30</f>
        <v>0</v>
      </c>
      <c r="H81" s="23">
        <f>(H54+H53+H32)*30</f>
        <v>0</v>
      </c>
      <c r="I81" s="28">
        <v>0</v>
      </c>
      <c r="J81" s="25">
        <f>D81*I81</f>
        <v>0</v>
      </c>
      <c r="K81" s="29">
        <v>0</v>
      </c>
      <c r="L81" s="26">
        <f>D81*K81</f>
        <v>0</v>
      </c>
    </row>
    <row r="82" spans="1:12" ht="12.6" hidden="1" customHeight="1">
      <c r="A82" s="53">
        <v>69</v>
      </c>
      <c r="B82" s="22"/>
      <c r="C82" s="22" t="s">
        <v>81</v>
      </c>
      <c r="D82" s="13">
        <f>SUM(F82:H82)</f>
        <v>0</v>
      </c>
      <c r="E82" s="23" t="s">
        <v>14</v>
      </c>
      <c r="F82" s="23">
        <v>0</v>
      </c>
      <c r="G82" s="23">
        <v>0</v>
      </c>
      <c r="H82" s="23">
        <v>0</v>
      </c>
      <c r="I82" s="24">
        <v>0</v>
      </c>
      <c r="J82" s="25">
        <f>D82*I82</f>
        <v>0</v>
      </c>
      <c r="K82" s="25">
        <v>0</v>
      </c>
      <c r="L82" s="26">
        <f>D82*K82</f>
        <v>0</v>
      </c>
    </row>
    <row r="83" spans="1:12" ht="12.6" customHeight="1">
      <c r="A83" s="52"/>
      <c r="B83" s="88"/>
      <c r="C83" s="88"/>
      <c r="D83" s="89"/>
      <c r="E83" s="90"/>
      <c r="F83" s="88"/>
      <c r="G83" s="88"/>
      <c r="H83" s="88"/>
      <c r="I83" s="91"/>
      <c r="J83" s="91"/>
      <c r="K83" s="91"/>
      <c r="L83" s="107"/>
    </row>
    <row r="84" spans="1:12" ht="12.6" customHeight="1">
      <c r="A84" s="53">
        <v>70</v>
      </c>
      <c r="B84" s="63"/>
      <c r="C84" s="22" t="s">
        <v>82</v>
      </c>
      <c r="D84" s="13">
        <f t="shared" ref="D84:D92" si="31">SUM(F84:H84)</f>
        <v>46</v>
      </c>
      <c r="E84" s="23" t="s">
        <v>14</v>
      </c>
      <c r="F84" s="23">
        <v>46</v>
      </c>
      <c r="G84" s="23">
        <f t="shared" ref="G84:H84" si="32">(G80+G81)*0.8</f>
        <v>0</v>
      </c>
      <c r="H84" s="23">
        <f t="shared" si="32"/>
        <v>0</v>
      </c>
      <c r="I84" s="28">
        <v>0</v>
      </c>
      <c r="J84" s="25">
        <f t="shared" ref="J84:J95" si="33">D84*I84</f>
        <v>0</v>
      </c>
      <c r="K84" s="29">
        <v>0</v>
      </c>
      <c r="L84" s="26">
        <f t="shared" ref="L84:L95" si="34">D84*K84</f>
        <v>0</v>
      </c>
    </row>
    <row r="85" spans="1:12" ht="12.6" customHeight="1">
      <c r="A85" s="53">
        <v>71</v>
      </c>
      <c r="B85" s="63"/>
      <c r="C85" s="22" t="s">
        <v>83</v>
      </c>
      <c r="D85" s="13">
        <f t="shared" si="31"/>
        <v>46</v>
      </c>
      <c r="E85" s="23" t="s">
        <v>14</v>
      </c>
      <c r="F85" s="23">
        <f>F84</f>
        <v>46</v>
      </c>
      <c r="G85" s="23">
        <f t="shared" ref="G85:H85" si="35">G84</f>
        <v>0</v>
      </c>
      <c r="H85" s="23">
        <f t="shared" si="35"/>
        <v>0</v>
      </c>
      <c r="I85" s="28">
        <v>0</v>
      </c>
      <c r="J85" s="25">
        <f t="shared" si="33"/>
        <v>0</v>
      </c>
      <c r="K85" s="29">
        <v>0</v>
      </c>
      <c r="L85" s="26">
        <f t="shared" si="34"/>
        <v>0</v>
      </c>
    </row>
    <row r="86" spans="1:12" ht="12.6" customHeight="1">
      <c r="A86" s="53">
        <v>72</v>
      </c>
      <c r="B86" s="63"/>
      <c r="C86" s="22" t="s">
        <v>84</v>
      </c>
      <c r="D86" s="13">
        <f t="shared" si="31"/>
        <v>60</v>
      </c>
      <c r="E86" s="23" t="s">
        <v>14</v>
      </c>
      <c r="F86" s="23">
        <f>F80+F81</f>
        <v>60</v>
      </c>
      <c r="G86" s="23">
        <f t="shared" ref="G86:H86" si="36">G80+G81</f>
        <v>0</v>
      </c>
      <c r="H86" s="23">
        <f t="shared" si="36"/>
        <v>0</v>
      </c>
      <c r="I86" s="28">
        <v>0</v>
      </c>
      <c r="J86" s="25">
        <f t="shared" si="33"/>
        <v>0</v>
      </c>
      <c r="K86" s="29">
        <v>0</v>
      </c>
      <c r="L86" s="26">
        <f t="shared" si="34"/>
        <v>0</v>
      </c>
    </row>
    <row r="87" spans="1:12" ht="12.6" customHeight="1">
      <c r="A87" s="53">
        <v>73</v>
      </c>
      <c r="B87" s="63"/>
      <c r="C87" s="22" t="s">
        <v>85</v>
      </c>
      <c r="D87" s="13">
        <f t="shared" si="31"/>
        <v>23</v>
      </c>
      <c r="E87" s="23" t="s">
        <v>86</v>
      </c>
      <c r="F87" s="23">
        <f>F85/2</f>
        <v>23</v>
      </c>
      <c r="G87" s="23">
        <f t="shared" ref="G87:H87" si="37">G85/2</f>
        <v>0</v>
      </c>
      <c r="H87" s="23">
        <f t="shared" si="37"/>
        <v>0</v>
      </c>
      <c r="I87" s="28">
        <v>0</v>
      </c>
      <c r="J87" s="25">
        <f t="shared" si="33"/>
        <v>0</v>
      </c>
      <c r="K87" s="29">
        <v>0</v>
      </c>
      <c r="L87" s="26">
        <f t="shared" si="34"/>
        <v>0</v>
      </c>
    </row>
    <row r="88" spans="1:12" ht="12.6" customHeight="1">
      <c r="A88" s="53">
        <v>74</v>
      </c>
      <c r="B88" s="63"/>
      <c r="C88" s="22" t="s">
        <v>87</v>
      </c>
      <c r="D88" s="13">
        <f t="shared" si="31"/>
        <v>46</v>
      </c>
      <c r="E88" s="23" t="s">
        <v>86</v>
      </c>
      <c r="F88" s="23">
        <f>F85</f>
        <v>46</v>
      </c>
      <c r="G88" s="23">
        <f t="shared" ref="G88:H88" si="38">G85</f>
        <v>0</v>
      </c>
      <c r="H88" s="23">
        <f t="shared" si="38"/>
        <v>0</v>
      </c>
      <c r="I88" s="28">
        <v>0</v>
      </c>
      <c r="J88" s="25">
        <f t="shared" si="33"/>
        <v>0</v>
      </c>
      <c r="K88" s="29">
        <v>0</v>
      </c>
      <c r="L88" s="26">
        <f t="shared" si="34"/>
        <v>0</v>
      </c>
    </row>
    <row r="89" spans="1:12" ht="12.6" hidden="1" customHeight="1">
      <c r="A89" s="53">
        <v>75</v>
      </c>
      <c r="B89" s="63"/>
      <c r="C89" s="15" t="s">
        <v>88</v>
      </c>
      <c r="D89" s="13">
        <f t="shared" si="31"/>
        <v>0</v>
      </c>
      <c r="E89" s="23" t="s">
        <v>11</v>
      </c>
      <c r="F89" s="23">
        <v>0</v>
      </c>
      <c r="G89" s="23">
        <v>0</v>
      </c>
      <c r="H89" s="23">
        <v>0</v>
      </c>
      <c r="I89" s="24">
        <v>0</v>
      </c>
      <c r="J89" s="25">
        <f t="shared" si="33"/>
        <v>0</v>
      </c>
      <c r="K89" s="25">
        <v>0</v>
      </c>
      <c r="L89" s="26">
        <f t="shared" si="34"/>
        <v>0</v>
      </c>
    </row>
    <row r="90" spans="1:12" ht="12.6" hidden="1" customHeight="1">
      <c r="A90" s="53">
        <v>76</v>
      </c>
      <c r="B90" s="63"/>
      <c r="C90" s="22" t="s">
        <v>89</v>
      </c>
      <c r="D90" s="13">
        <f t="shared" si="31"/>
        <v>0</v>
      </c>
      <c r="E90" s="23" t="s">
        <v>11</v>
      </c>
      <c r="F90" s="23">
        <v>0</v>
      </c>
      <c r="G90" s="23">
        <v>0</v>
      </c>
      <c r="H90" s="23">
        <v>0</v>
      </c>
      <c r="I90" s="24">
        <v>0</v>
      </c>
      <c r="J90" s="25">
        <f t="shared" si="33"/>
        <v>0</v>
      </c>
      <c r="K90" s="25">
        <v>0</v>
      </c>
      <c r="L90" s="26">
        <f t="shared" si="34"/>
        <v>0</v>
      </c>
    </row>
    <row r="91" spans="1:12" ht="11.4">
      <c r="A91" s="53">
        <v>77</v>
      </c>
      <c r="B91" s="63"/>
      <c r="C91" s="22" t="s">
        <v>90</v>
      </c>
      <c r="D91" s="13">
        <f t="shared" si="31"/>
        <v>4</v>
      </c>
      <c r="E91" s="23" t="s">
        <v>11</v>
      </c>
      <c r="F91" s="23">
        <v>4</v>
      </c>
      <c r="G91" s="23">
        <v>0</v>
      </c>
      <c r="H91" s="23">
        <v>0</v>
      </c>
      <c r="I91" s="28">
        <v>0</v>
      </c>
      <c r="J91" s="25">
        <f t="shared" si="33"/>
        <v>0</v>
      </c>
      <c r="K91" s="29">
        <v>0</v>
      </c>
      <c r="L91" s="26">
        <f t="shared" si="34"/>
        <v>0</v>
      </c>
    </row>
    <row r="92" spans="1:12" ht="12.6" customHeight="1">
      <c r="A92" s="53">
        <v>78</v>
      </c>
      <c r="B92" s="63"/>
      <c r="C92" s="22" t="s">
        <v>91</v>
      </c>
      <c r="D92" s="13">
        <f t="shared" si="31"/>
        <v>4</v>
      </c>
      <c r="E92" s="23" t="s">
        <v>11</v>
      </c>
      <c r="F92" s="23">
        <v>4</v>
      </c>
      <c r="G92" s="23">
        <v>0</v>
      </c>
      <c r="H92" s="23">
        <v>0</v>
      </c>
      <c r="I92" s="28">
        <v>0</v>
      </c>
      <c r="J92" s="25">
        <f t="shared" si="33"/>
        <v>0</v>
      </c>
      <c r="K92" s="29">
        <v>0</v>
      </c>
      <c r="L92" s="26">
        <f t="shared" si="34"/>
        <v>0</v>
      </c>
    </row>
    <row r="93" spans="1:12" ht="12.6" customHeight="1">
      <c r="A93" s="53">
        <v>79</v>
      </c>
      <c r="B93" s="63"/>
      <c r="C93" s="22" t="s">
        <v>92</v>
      </c>
      <c r="D93" s="13">
        <v>1</v>
      </c>
      <c r="E93" s="23" t="s">
        <v>93</v>
      </c>
      <c r="F93" s="23">
        <v>0</v>
      </c>
      <c r="G93" s="23">
        <v>0</v>
      </c>
      <c r="H93" s="23">
        <v>0</v>
      </c>
      <c r="I93" s="28">
        <v>0</v>
      </c>
      <c r="J93" s="25">
        <f t="shared" si="33"/>
        <v>0</v>
      </c>
      <c r="K93" s="29">
        <v>0</v>
      </c>
      <c r="L93" s="26">
        <f t="shared" si="34"/>
        <v>0</v>
      </c>
    </row>
    <row r="94" spans="1:12" ht="12.6" hidden="1" customHeight="1">
      <c r="A94" s="53">
        <v>80</v>
      </c>
      <c r="B94" s="22"/>
      <c r="C94" s="22" t="s">
        <v>94</v>
      </c>
      <c r="D94" s="13">
        <f>SUM(F94:H94)</f>
        <v>0</v>
      </c>
      <c r="E94" s="23" t="s">
        <v>11</v>
      </c>
      <c r="F94" s="23">
        <v>0</v>
      </c>
      <c r="G94" s="23">
        <v>0</v>
      </c>
      <c r="H94" s="23">
        <v>0</v>
      </c>
      <c r="I94" s="24">
        <v>0</v>
      </c>
      <c r="J94" s="25">
        <f t="shared" si="33"/>
        <v>0</v>
      </c>
      <c r="K94" s="25">
        <v>0</v>
      </c>
      <c r="L94" s="26">
        <f t="shared" si="34"/>
        <v>0</v>
      </c>
    </row>
    <row r="95" spans="1:12" ht="12.6" hidden="1" customHeight="1">
      <c r="A95" s="53">
        <v>81</v>
      </c>
      <c r="B95" s="22"/>
      <c r="C95" s="22" t="s">
        <v>95</v>
      </c>
      <c r="D95" s="13">
        <f>SUM(F95:H95)</f>
        <v>0</v>
      </c>
      <c r="E95" s="23" t="s">
        <v>96</v>
      </c>
      <c r="F95" s="23">
        <v>0</v>
      </c>
      <c r="G95" s="23">
        <v>0</v>
      </c>
      <c r="H95" s="23">
        <v>0</v>
      </c>
      <c r="I95" s="24">
        <v>0</v>
      </c>
      <c r="J95" s="25">
        <f t="shared" si="33"/>
        <v>0</v>
      </c>
      <c r="K95" s="25">
        <v>0</v>
      </c>
      <c r="L95" s="26">
        <f t="shared" si="34"/>
        <v>0</v>
      </c>
    </row>
    <row r="96" spans="1:12" ht="12.6" customHeight="1">
      <c r="A96" s="52"/>
      <c r="B96" s="88"/>
      <c r="C96" s="88"/>
      <c r="D96" s="89"/>
      <c r="E96" s="90"/>
      <c r="F96" s="88"/>
      <c r="G96" s="88"/>
      <c r="H96" s="88"/>
      <c r="I96" s="91"/>
      <c r="J96" s="91"/>
      <c r="K96" s="91"/>
      <c r="L96" s="107"/>
    </row>
    <row r="97" spans="1:21" ht="13.2" customHeight="1">
      <c r="A97" s="53">
        <v>82</v>
      </c>
      <c r="B97" s="63"/>
      <c r="C97" s="22" t="s">
        <v>97</v>
      </c>
      <c r="D97" s="13">
        <v>1</v>
      </c>
      <c r="E97" s="23" t="s">
        <v>93</v>
      </c>
      <c r="F97" s="23">
        <v>0</v>
      </c>
      <c r="G97" s="23">
        <v>0</v>
      </c>
      <c r="H97" s="23">
        <v>0</v>
      </c>
      <c r="I97" s="28">
        <v>0</v>
      </c>
      <c r="J97" s="25">
        <f>D97*I97</f>
        <v>0</v>
      </c>
      <c r="K97" s="29">
        <v>0</v>
      </c>
      <c r="L97" s="26">
        <f>D97*K97</f>
        <v>0</v>
      </c>
    </row>
    <row r="98" spans="1:21" ht="12.6" customHeight="1">
      <c r="A98" s="53">
        <v>83</v>
      </c>
      <c r="B98" s="63"/>
      <c r="C98" s="22" t="s">
        <v>98</v>
      </c>
      <c r="D98" s="13">
        <v>1</v>
      </c>
      <c r="E98" s="23" t="s">
        <v>93</v>
      </c>
      <c r="F98" s="23">
        <v>0</v>
      </c>
      <c r="G98" s="23">
        <v>0</v>
      </c>
      <c r="H98" s="23">
        <v>0</v>
      </c>
      <c r="I98" s="28">
        <v>0</v>
      </c>
      <c r="J98" s="25">
        <f>D98*I98</f>
        <v>0</v>
      </c>
      <c r="K98" s="29">
        <v>0</v>
      </c>
      <c r="L98" s="26">
        <f>D98*K98</f>
        <v>0</v>
      </c>
      <c r="M98"/>
      <c r="N98"/>
      <c r="O98"/>
      <c r="P98"/>
      <c r="Q98"/>
      <c r="R98"/>
      <c r="S98"/>
      <c r="T98"/>
      <c r="U98"/>
    </row>
    <row r="99" spans="1:21" ht="12.6" customHeight="1">
      <c r="A99" s="53">
        <v>84</v>
      </c>
      <c r="B99" s="63"/>
      <c r="C99" s="22" t="s">
        <v>99</v>
      </c>
      <c r="D99" s="13">
        <v>1</v>
      </c>
      <c r="E99" s="23" t="s">
        <v>93</v>
      </c>
      <c r="F99" s="23">
        <v>0</v>
      </c>
      <c r="G99" s="23">
        <v>0</v>
      </c>
      <c r="H99" s="23">
        <v>0</v>
      </c>
      <c r="I99" s="28">
        <v>0</v>
      </c>
      <c r="J99" s="25">
        <f>D99*I99</f>
        <v>0</v>
      </c>
      <c r="K99" s="29">
        <v>0</v>
      </c>
      <c r="L99" s="26">
        <f>D99*K99</f>
        <v>0</v>
      </c>
      <c r="M99"/>
      <c r="N99"/>
      <c r="O99"/>
      <c r="P99"/>
      <c r="Q99"/>
      <c r="R99"/>
      <c r="S99"/>
      <c r="T99"/>
      <c r="U99"/>
    </row>
    <row r="100" spans="1:21" ht="12.6" customHeight="1">
      <c r="A100" s="53">
        <v>85</v>
      </c>
      <c r="B100" s="63"/>
      <c r="C100" s="22" t="s">
        <v>100</v>
      </c>
      <c r="D100" s="13">
        <v>1</v>
      </c>
      <c r="E100" s="23" t="s">
        <v>93</v>
      </c>
      <c r="F100" s="23">
        <v>0</v>
      </c>
      <c r="G100" s="23">
        <v>0</v>
      </c>
      <c r="H100" s="23">
        <v>0</v>
      </c>
      <c r="I100" s="28">
        <v>0</v>
      </c>
      <c r="J100" s="25">
        <f>D100*I100</f>
        <v>0</v>
      </c>
      <c r="K100" s="29">
        <v>0</v>
      </c>
      <c r="L100" s="26">
        <f>D100*K100</f>
        <v>0</v>
      </c>
    </row>
    <row r="101" spans="1:21" ht="12.6" customHeight="1">
      <c r="A101" s="53">
        <v>86</v>
      </c>
      <c r="B101" s="63"/>
      <c r="C101" s="22" t="s">
        <v>101</v>
      </c>
      <c r="D101" s="13">
        <f>SUM(F101:H101)</f>
        <v>2</v>
      </c>
      <c r="E101" s="23" t="s">
        <v>93</v>
      </c>
      <c r="F101" s="23">
        <f>F18+F26+F28+F30+F32+F33+F34+F35+F36+F39+F42+F47+F49+F53+F54</f>
        <v>2</v>
      </c>
      <c r="G101" s="23">
        <v>0</v>
      </c>
      <c r="H101" s="23">
        <f>H18+H26+H28+H30+H32+H33+H34+H35+H36+H39+H42+H47+H49+H53+H54</f>
        <v>0</v>
      </c>
      <c r="I101" s="28">
        <v>0</v>
      </c>
      <c r="J101" s="25">
        <f>D101*I101</f>
        <v>0</v>
      </c>
      <c r="K101" s="29">
        <v>0</v>
      </c>
      <c r="L101" s="26">
        <f>D101*K101</f>
        <v>0</v>
      </c>
    </row>
    <row r="102" spans="1:21" ht="11.4">
      <c r="A102" s="52"/>
      <c r="B102" s="15"/>
      <c r="C102" s="15"/>
      <c r="D102" s="169"/>
      <c r="E102" s="170"/>
      <c r="F102" s="48"/>
      <c r="G102" s="48"/>
      <c r="H102" s="48"/>
      <c r="I102" s="49" t="s">
        <v>102</v>
      </c>
      <c r="J102" s="50">
        <f>SUM(J4:J101)</f>
        <v>0</v>
      </c>
      <c r="K102" s="50"/>
      <c r="L102" s="51">
        <f>SUM(L4:L101)</f>
        <v>0</v>
      </c>
    </row>
    <row r="103" spans="1:21" ht="12.6" customHeight="1">
      <c r="A103" s="52"/>
      <c r="B103" s="15"/>
      <c r="C103" s="15"/>
      <c r="D103" s="168"/>
      <c r="E103" s="168"/>
      <c r="F103" s="416" t="s">
        <v>200</v>
      </c>
      <c r="G103" s="416"/>
      <c r="H103" s="416"/>
      <c r="I103" s="416"/>
      <c r="J103" s="416"/>
      <c r="K103" s="73"/>
      <c r="L103" s="72">
        <f>J102+L102</f>
        <v>0</v>
      </c>
    </row>
    <row r="104" spans="1:21" ht="12.6" customHeight="1">
      <c r="A104" s="52"/>
      <c r="B104" s="54"/>
      <c r="C104" s="56" t="s">
        <v>103</v>
      </c>
      <c r="D104" s="56"/>
      <c r="E104" s="146"/>
      <c r="F104" s="174"/>
      <c r="G104" s="174"/>
      <c r="H104" s="174"/>
      <c r="I104" s="146"/>
      <c r="J104" s="146"/>
      <c r="K104" s="146"/>
      <c r="L104" s="183"/>
    </row>
    <row r="105" spans="1:21" ht="12.6" customHeight="1">
      <c r="A105" s="53">
        <v>87</v>
      </c>
      <c r="B105" s="63"/>
      <c r="C105" s="22" t="s">
        <v>104</v>
      </c>
      <c r="D105" s="13">
        <v>1</v>
      </c>
      <c r="E105" s="23" t="s">
        <v>93</v>
      </c>
      <c r="F105" s="23" t="s">
        <v>203</v>
      </c>
      <c r="G105" s="23" t="s">
        <v>203</v>
      </c>
      <c r="H105" s="23" t="s">
        <v>203</v>
      </c>
      <c r="I105" s="65" t="s">
        <v>203</v>
      </c>
      <c r="J105" s="65" t="s">
        <v>203</v>
      </c>
      <c r="K105" s="36">
        <v>0</v>
      </c>
      <c r="L105" s="26">
        <f t="shared" ref="L105:L112" si="39">D105*K105</f>
        <v>0</v>
      </c>
    </row>
    <row r="106" spans="1:21" ht="12.6" customHeight="1">
      <c r="A106" s="53">
        <v>88</v>
      </c>
      <c r="B106" s="63"/>
      <c r="C106" s="22" t="s">
        <v>105</v>
      </c>
      <c r="D106" s="13">
        <v>1</v>
      </c>
      <c r="E106" s="23" t="s">
        <v>93</v>
      </c>
      <c r="F106" s="23" t="s">
        <v>203</v>
      </c>
      <c r="G106" s="23" t="s">
        <v>203</v>
      </c>
      <c r="H106" s="23" t="s">
        <v>203</v>
      </c>
      <c r="I106" s="65" t="s">
        <v>203</v>
      </c>
      <c r="J106" s="65" t="s">
        <v>203</v>
      </c>
      <c r="K106" s="36">
        <f>ROUND((L102)*0.04,-2)</f>
        <v>0</v>
      </c>
      <c r="L106" s="26">
        <f t="shared" si="39"/>
        <v>0</v>
      </c>
    </row>
    <row r="107" spans="1:21" ht="12.6" customHeight="1">
      <c r="A107" s="53">
        <v>89</v>
      </c>
      <c r="B107" s="63"/>
      <c r="C107" s="22" t="s">
        <v>106</v>
      </c>
      <c r="D107" s="13">
        <v>1</v>
      </c>
      <c r="E107" s="23" t="s">
        <v>93</v>
      </c>
      <c r="F107" s="23" t="s">
        <v>203</v>
      </c>
      <c r="G107" s="23" t="s">
        <v>203</v>
      </c>
      <c r="H107" s="23" t="s">
        <v>203</v>
      </c>
      <c r="I107" s="65" t="s">
        <v>203</v>
      </c>
      <c r="J107" s="65" t="s">
        <v>203</v>
      </c>
      <c r="K107" s="36">
        <v>0</v>
      </c>
      <c r="L107" s="26">
        <f t="shared" si="39"/>
        <v>0</v>
      </c>
    </row>
    <row r="108" spans="1:21" ht="11.4">
      <c r="A108" s="53">
        <v>90</v>
      </c>
      <c r="B108" s="63"/>
      <c r="C108" s="22" t="s">
        <v>107</v>
      </c>
      <c r="D108" s="13">
        <v>1</v>
      </c>
      <c r="E108" s="23" t="s">
        <v>93</v>
      </c>
      <c r="F108" s="23" t="s">
        <v>203</v>
      </c>
      <c r="G108" s="23" t="s">
        <v>203</v>
      </c>
      <c r="H108" s="23" t="s">
        <v>203</v>
      </c>
      <c r="I108" s="65" t="s">
        <v>203</v>
      </c>
      <c r="J108" s="65" t="s">
        <v>203</v>
      </c>
      <c r="K108" s="36">
        <f>ROUND((L103)*0.005,-2)</f>
        <v>0</v>
      </c>
      <c r="L108" s="26">
        <f t="shared" si="39"/>
        <v>0</v>
      </c>
    </row>
    <row r="109" spans="1:21" ht="11.4">
      <c r="A109" s="53">
        <v>91</v>
      </c>
      <c r="B109" s="63"/>
      <c r="C109" s="22" t="s">
        <v>108</v>
      </c>
      <c r="D109" s="13">
        <v>1</v>
      </c>
      <c r="E109" s="23" t="s">
        <v>93</v>
      </c>
      <c r="F109" s="23" t="s">
        <v>203</v>
      </c>
      <c r="G109" s="23" t="s">
        <v>203</v>
      </c>
      <c r="H109" s="23" t="s">
        <v>203</v>
      </c>
      <c r="I109" s="65" t="s">
        <v>203</v>
      </c>
      <c r="J109" s="65" t="s">
        <v>203</v>
      </c>
      <c r="K109" s="36">
        <f>ROUND((L103)*0.06,-2)</f>
        <v>0</v>
      </c>
      <c r="L109" s="26">
        <f t="shared" si="39"/>
        <v>0</v>
      </c>
    </row>
    <row r="110" spans="1:21" ht="11.4">
      <c r="A110" s="53">
        <v>92</v>
      </c>
      <c r="B110" s="63"/>
      <c r="C110" s="22" t="s">
        <v>109</v>
      </c>
      <c r="D110" s="13">
        <v>1</v>
      </c>
      <c r="E110" s="23" t="s">
        <v>93</v>
      </c>
      <c r="F110" s="23" t="s">
        <v>203</v>
      </c>
      <c r="G110" s="23" t="s">
        <v>203</v>
      </c>
      <c r="H110" s="23" t="s">
        <v>203</v>
      </c>
      <c r="I110" s="65" t="s">
        <v>203</v>
      </c>
      <c r="J110" s="65" t="s">
        <v>203</v>
      </c>
      <c r="K110" s="36">
        <f>ROUND((L103)*0.03,-2)</f>
        <v>0</v>
      </c>
      <c r="L110" s="26">
        <f t="shared" si="39"/>
        <v>0</v>
      </c>
    </row>
    <row r="111" spans="1:21" ht="11.4">
      <c r="A111" s="53">
        <v>93</v>
      </c>
      <c r="B111" s="63"/>
      <c r="C111" s="22" t="s">
        <v>110</v>
      </c>
      <c r="D111" s="13">
        <v>1</v>
      </c>
      <c r="E111" s="23" t="s">
        <v>93</v>
      </c>
      <c r="F111" s="64" t="s">
        <v>203</v>
      </c>
      <c r="G111" s="23" t="s">
        <v>203</v>
      </c>
      <c r="H111" s="23" t="s">
        <v>203</v>
      </c>
      <c r="I111" s="65" t="s">
        <v>203</v>
      </c>
      <c r="J111" s="65" t="s">
        <v>203</v>
      </c>
      <c r="K111" s="36">
        <f>ROUND((L103)*0.01,-2)</f>
        <v>0</v>
      </c>
      <c r="L111" s="26">
        <f t="shared" si="39"/>
        <v>0</v>
      </c>
    </row>
    <row r="112" spans="1:21" ht="11.4">
      <c r="A112" s="53">
        <v>94</v>
      </c>
      <c r="B112" s="63"/>
      <c r="C112" s="22" t="s">
        <v>111</v>
      </c>
      <c r="D112" s="13">
        <v>1</v>
      </c>
      <c r="E112" s="23" t="s">
        <v>93</v>
      </c>
      <c r="F112" s="23" t="s">
        <v>203</v>
      </c>
      <c r="G112" s="23" t="s">
        <v>203</v>
      </c>
      <c r="H112" s="23" t="s">
        <v>203</v>
      </c>
      <c r="I112" s="65" t="s">
        <v>203</v>
      </c>
      <c r="J112" s="65" t="s">
        <v>203</v>
      </c>
      <c r="K112" s="29">
        <f>ROUND((L103)*0.018,-2)</f>
        <v>0</v>
      </c>
      <c r="L112" s="26">
        <f t="shared" si="39"/>
        <v>0</v>
      </c>
    </row>
    <row r="113" spans="1:12" ht="11.4">
      <c r="A113" s="52"/>
      <c r="B113" s="184"/>
      <c r="C113" s="184"/>
      <c r="D113" s="169"/>
      <c r="E113" s="170"/>
      <c r="F113" s="48"/>
      <c r="G113" s="48"/>
      <c r="H113" s="48"/>
      <c r="I113" s="49" t="s">
        <v>102</v>
      </c>
      <c r="J113" s="49"/>
      <c r="K113" s="50">
        <f>SUM(K105:K112)</f>
        <v>0</v>
      </c>
      <c r="L113" s="51">
        <f>SUM(L105:L112)</f>
        <v>0</v>
      </c>
    </row>
    <row r="114" spans="1:12">
      <c r="A114" s="57"/>
      <c r="B114" s="14"/>
      <c r="C114" s="15"/>
      <c r="D114" s="168"/>
      <c r="E114" s="168"/>
      <c r="F114" s="416" t="s">
        <v>201</v>
      </c>
      <c r="G114" s="417"/>
      <c r="H114" s="417"/>
      <c r="I114" s="417"/>
      <c r="J114" s="417"/>
      <c r="K114" s="46"/>
      <c r="L114" s="72">
        <f>L113</f>
        <v>0</v>
      </c>
    </row>
    <row r="115" spans="1:12" ht="13.2" thickBot="1">
      <c r="A115" s="58"/>
      <c r="B115" s="59"/>
      <c r="C115" s="60"/>
      <c r="D115" s="61"/>
      <c r="E115" s="62"/>
      <c r="F115" s="418" t="s">
        <v>202</v>
      </c>
      <c r="G115" s="418"/>
      <c r="H115" s="418"/>
      <c r="I115" s="418"/>
      <c r="J115" s="418"/>
      <c r="K115" s="418"/>
      <c r="L115" s="283">
        <f>L103+L114</f>
        <v>0</v>
      </c>
    </row>
  </sheetData>
  <mergeCells count="5">
    <mergeCell ref="A1:C1"/>
    <mergeCell ref="F2:H2"/>
    <mergeCell ref="F103:J103"/>
    <mergeCell ref="F114:J114"/>
    <mergeCell ref="F115:K115"/>
  </mergeCells>
  <phoneticPr fontId="144" type="noConversion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1" manualBreakCount="1">
    <brk id="3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EE17-C55B-4032-8FFD-256A4881ECE9}">
  <sheetPr>
    <pageSetUpPr fitToPage="1"/>
  </sheetPr>
  <dimension ref="A1:U116"/>
  <sheetViews>
    <sheetView zoomScaleNormal="100" workbookViewId="0">
      <pane xSplit="5" ySplit="1" topLeftCell="F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33203125" defaultRowHeight="12"/>
  <cols>
    <col min="1" max="1" width="7.88671875" style="77" bestFit="1" customWidth="1"/>
    <col min="2" max="2" width="20.33203125" style="2" customWidth="1"/>
    <col min="3" max="3" width="77.109375" style="1" customWidth="1"/>
    <col min="4" max="4" width="9.33203125" style="7"/>
    <col min="5" max="5" width="4.44140625" style="6" customWidth="1"/>
    <col min="6" max="8" width="9.33203125" style="10"/>
    <col min="9" max="9" width="12.44140625" style="6" customWidth="1"/>
    <col min="10" max="10" width="13.6640625" style="6" customWidth="1"/>
    <col min="11" max="11" width="14.33203125" style="6" customWidth="1"/>
    <col min="12" max="12" width="18.44140625" style="6" bestFit="1" customWidth="1"/>
    <col min="13" max="13" width="3.6640625" style="1" customWidth="1"/>
    <col min="14" max="16384" width="9.33203125" style="1"/>
  </cols>
  <sheetData>
    <row r="1" spans="1:12" ht="12.6" customHeight="1">
      <c r="A1" s="413" t="s">
        <v>207</v>
      </c>
      <c r="B1" s="419"/>
      <c r="C1" s="419"/>
      <c r="D1" s="78"/>
      <c r="E1" s="79"/>
      <c r="F1" s="80"/>
      <c r="G1" s="80"/>
      <c r="H1" s="80"/>
      <c r="I1" s="79"/>
      <c r="J1" s="79"/>
      <c r="K1" s="81"/>
      <c r="L1" s="82"/>
    </row>
    <row r="2" spans="1:12" ht="45.6">
      <c r="A2" s="53" t="s">
        <v>208</v>
      </c>
      <c r="B2" s="39" t="s">
        <v>17</v>
      </c>
      <c r="C2" s="40" t="s">
        <v>9</v>
      </c>
      <c r="D2" s="41" t="s">
        <v>194</v>
      </c>
      <c r="E2" s="42" t="s">
        <v>193</v>
      </c>
      <c r="F2" s="415" t="s">
        <v>206</v>
      </c>
      <c r="G2" s="415"/>
      <c r="H2" s="415"/>
      <c r="I2" s="41" t="s">
        <v>227</v>
      </c>
      <c r="J2" s="41" t="s">
        <v>225</v>
      </c>
      <c r="K2" s="44" t="s">
        <v>226</v>
      </c>
      <c r="L2" s="45" t="s">
        <v>228</v>
      </c>
    </row>
    <row r="3" spans="1:12" ht="12" customHeight="1">
      <c r="A3" s="106"/>
      <c r="B3" s="185"/>
      <c r="C3" s="185"/>
      <c r="D3" s="186"/>
      <c r="E3" s="186"/>
      <c r="F3" s="173" t="s">
        <v>18</v>
      </c>
      <c r="G3" s="173" t="s">
        <v>19</v>
      </c>
      <c r="H3" s="173" t="s">
        <v>20</v>
      </c>
      <c r="I3" s="186"/>
      <c r="J3" s="186"/>
      <c r="K3" s="186"/>
      <c r="L3" s="187"/>
    </row>
    <row r="4" spans="1:12" ht="12.6" customHeight="1">
      <c r="A4" s="106"/>
      <c r="B4" s="88"/>
      <c r="C4" s="88"/>
      <c r="D4" s="89"/>
      <c r="E4" s="90"/>
      <c r="F4" s="88"/>
      <c r="G4" s="88"/>
      <c r="H4" s="88"/>
      <c r="I4" s="91"/>
      <c r="J4" s="91"/>
      <c r="K4" s="91"/>
      <c r="L4" s="107"/>
    </row>
    <row r="5" spans="1:12" ht="12.6" hidden="1" customHeight="1">
      <c r="A5" s="106">
        <v>1</v>
      </c>
      <c r="B5" s="22"/>
      <c r="C5" s="22" t="s">
        <v>21</v>
      </c>
      <c r="D5" s="13">
        <f t="shared" ref="D5:D12" si="0">SUM(F5:H5)</f>
        <v>0</v>
      </c>
      <c r="E5" s="23" t="s">
        <v>11</v>
      </c>
      <c r="F5" s="23"/>
      <c r="G5" s="23"/>
      <c r="H5" s="23"/>
      <c r="I5" s="24"/>
      <c r="J5" s="25">
        <f t="shared" ref="J5:J12" si="1">D5*I5</f>
        <v>0</v>
      </c>
      <c r="K5" s="25">
        <v>0</v>
      </c>
      <c r="L5" s="26">
        <f t="shared" ref="L5:L12" si="2">D5*K5</f>
        <v>0</v>
      </c>
    </row>
    <row r="6" spans="1:12" ht="12.6" hidden="1" customHeight="1">
      <c r="A6" s="106">
        <v>2</v>
      </c>
      <c r="B6" s="22"/>
      <c r="C6" s="22" t="s">
        <v>12</v>
      </c>
      <c r="D6" s="13">
        <f t="shared" si="0"/>
        <v>0</v>
      </c>
      <c r="E6" s="23" t="s">
        <v>11</v>
      </c>
      <c r="F6" s="23"/>
      <c r="G6" s="23"/>
      <c r="H6" s="23"/>
      <c r="I6" s="24"/>
      <c r="J6" s="25">
        <f t="shared" si="1"/>
        <v>0</v>
      </c>
      <c r="K6" s="25">
        <v>0</v>
      </c>
      <c r="L6" s="26">
        <f t="shared" si="2"/>
        <v>0</v>
      </c>
    </row>
    <row r="7" spans="1:12">
      <c r="A7" s="106">
        <v>3</v>
      </c>
      <c r="B7" s="63"/>
      <c r="C7" s="22" t="s">
        <v>22</v>
      </c>
      <c r="D7" s="13">
        <f t="shared" si="0"/>
        <v>78</v>
      </c>
      <c r="E7" s="23" t="s">
        <v>11</v>
      </c>
      <c r="F7" s="23">
        <v>44</v>
      </c>
      <c r="G7" s="23">
        <v>34</v>
      </c>
      <c r="H7" s="23">
        <v>0</v>
      </c>
      <c r="I7" s="24"/>
      <c r="J7" s="25">
        <f t="shared" si="1"/>
        <v>0</v>
      </c>
      <c r="K7" s="29">
        <v>0</v>
      </c>
      <c r="L7" s="26">
        <f t="shared" si="2"/>
        <v>0</v>
      </c>
    </row>
    <row r="8" spans="1:12" ht="12" customHeight="1">
      <c r="A8" s="106">
        <v>4</v>
      </c>
      <c r="B8" s="63"/>
      <c r="C8" s="22" t="s">
        <v>13</v>
      </c>
      <c r="D8" s="13">
        <f t="shared" si="0"/>
        <v>900</v>
      </c>
      <c r="E8" s="23" t="s">
        <v>14</v>
      </c>
      <c r="F8" s="23">
        <v>540</v>
      </c>
      <c r="G8" s="23">
        <v>360</v>
      </c>
      <c r="H8" s="23">
        <v>0</v>
      </c>
      <c r="I8" s="24"/>
      <c r="J8" s="25">
        <f t="shared" si="1"/>
        <v>0</v>
      </c>
      <c r="K8" s="29">
        <v>0</v>
      </c>
      <c r="L8" s="26">
        <f t="shared" si="2"/>
        <v>0</v>
      </c>
    </row>
    <row r="9" spans="1:12" ht="12.6" customHeight="1">
      <c r="A9" s="106">
        <v>5</v>
      </c>
      <c r="B9" s="63"/>
      <c r="C9" s="22" t="s">
        <v>23</v>
      </c>
      <c r="D9" s="13">
        <f t="shared" si="0"/>
        <v>5</v>
      </c>
      <c r="E9" s="23" t="s">
        <v>11</v>
      </c>
      <c r="F9" s="23">
        <v>5</v>
      </c>
      <c r="G9" s="23">
        <v>0</v>
      </c>
      <c r="H9" s="23">
        <v>0</v>
      </c>
      <c r="I9" s="24"/>
      <c r="J9" s="25">
        <f t="shared" si="1"/>
        <v>0</v>
      </c>
      <c r="K9" s="29">
        <v>0</v>
      </c>
      <c r="L9" s="26">
        <f t="shared" si="2"/>
        <v>0</v>
      </c>
    </row>
    <row r="10" spans="1:12" ht="12.6" hidden="1" customHeight="1">
      <c r="A10" s="106">
        <v>6</v>
      </c>
      <c r="B10" s="63"/>
      <c r="C10" s="22" t="s">
        <v>15</v>
      </c>
      <c r="D10" s="13">
        <f t="shared" si="0"/>
        <v>0</v>
      </c>
      <c r="E10" s="23" t="s">
        <v>11</v>
      </c>
      <c r="F10" s="23"/>
      <c r="G10" s="23">
        <v>0</v>
      </c>
      <c r="H10" s="23">
        <v>0</v>
      </c>
      <c r="I10" s="24"/>
      <c r="J10" s="25">
        <f t="shared" si="1"/>
        <v>0</v>
      </c>
      <c r="K10" s="25">
        <v>0</v>
      </c>
      <c r="L10" s="26">
        <f t="shared" si="2"/>
        <v>0</v>
      </c>
    </row>
    <row r="11" spans="1:12" ht="12.6" customHeight="1">
      <c r="A11" s="106">
        <v>7</v>
      </c>
      <c r="B11" s="63"/>
      <c r="C11" s="22" t="s">
        <v>16</v>
      </c>
      <c r="D11" s="13">
        <f t="shared" si="0"/>
        <v>7</v>
      </c>
      <c r="E11" s="23" t="s">
        <v>11</v>
      </c>
      <c r="F11" s="23">
        <v>7</v>
      </c>
      <c r="G11" s="23">
        <v>0</v>
      </c>
      <c r="H11" s="23">
        <v>0</v>
      </c>
      <c r="I11" s="28">
        <v>0</v>
      </c>
      <c r="J11" s="25">
        <f t="shared" si="1"/>
        <v>0</v>
      </c>
      <c r="K11" s="29">
        <v>0</v>
      </c>
      <c r="L11" s="26">
        <f t="shared" si="2"/>
        <v>0</v>
      </c>
    </row>
    <row r="12" spans="1:12">
      <c r="A12" s="106">
        <v>8</v>
      </c>
      <c r="B12" s="63"/>
      <c r="C12" s="22" t="s">
        <v>24</v>
      </c>
      <c r="D12" s="13">
        <f t="shared" si="0"/>
        <v>7</v>
      </c>
      <c r="E12" s="23" t="s">
        <v>11</v>
      </c>
      <c r="F12" s="23">
        <v>7</v>
      </c>
      <c r="G12" s="23">
        <v>0</v>
      </c>
      <c r="H12" s="23">
        <v>0</v>
      </c>
      <c r="I12" s="28">
        <v>0</v>
      </c>
      <c r="J12" s="25">
        <f t="shared" si="1"/>
        <v>0</v>
      </c>
      <c r="K12" s="29">
        <v>0</v>
      </c>
      <c r="L12" s="26">
        <f t="shared" si="2"/>
        <v>0</v>
      </c>
    </row>
    <row r="13" spans="1:12" ht="12.6" customHeight="1">
      <c r="A13" s="106"/>
      <c r="B13" s="88"/>
      <c r="C13" s="88"/>
      <c r="D13" s="89"/>
      <c r="E13" s="90"/>
      <c r="F13" s="88"/>
      <c r="G13" s="88"/>
      <c r="H13" s="88"/>
      <c r="I13" s="91"/>
      <c r="J13" s="91"/>
      <c r="K13" s="91"/>
      <c r="L13" s="107"/>
    </row>
    <row r="14" spans="1:12" ht="12.6" customHeight="1">
      <c r="A14" s="106">
        <v>9</v>
      </c>
      <c r="B14" s="63"/>
      <c r="C14" s="27" t="s">
        <v>25</v>
      </c>
      <c r="D14" s="13">
        <f>SUM(F14:H14)</f>
        <v>3</v>
      </c>
      <c r="E14" s="23" t="s">
        <v>11</v>
      </c>
      <c r="F14" s="23">
        <v>1</v>
      </c>
      <c r="G14" s="23">
        <v>1</v>
      </c>
      <c r="H14" s="23">
        <v>1</v>
      </c>
      <c r="I14" s="24"/>
      <c r="J14" s="25">
        <f>D14*I14</f>
        <v>0</v>
      </c>
      <c r="K14" s="29">
        <v>0</v>
      </c>
      <c r="L14" s="26">
        <f>D14*K14</f>
        <v>0</v>
      </c>
    </row>
    <row r="15" spans="1:12" ht="12.6" customHeight="1">
      <c r="A15" s="106">
        <v>10</v>
      </c>
      <c r="B15" s="63"/>
      <c r="C15" s="22" t="s">
        <v>26</v>
      </c>
      <c r="D15" s="13">
        <f>SUM(F15:H15)</f>
        <v>78</v>
      </c>
      <c r="E15" s="23" t="s">
        <v>11</v>
      </c>
      <c r="F15" s="23">
        <f>SUM(F5:F7)</f>
        <v>44</v>
      </c>
      <c r="G15" s="23">
        <f t="shared" ref="G15:H15" si="3">SUM(G5:G7)</f>
        <v>34</v>
      </c>
      <c r="H15" s="23">
        <f t="shared" si="3"/>
        <v>0</v>
      </c>
      <c r="I15" s="24"/>
      <c r="J15" s="25">
        <f>D15*I15</f>
        <v>0</v>
      </c>
      <c r="K15" s="29">
        <v>0</v>
      </c>
      <c r="L15" s="26">
        <f>D15*K15</f>
        <v>0</v>
      </c>
    </row>
    <row r="16" spans="1:12" ht="12.6" customHeight="1">
      <c r="A16" s="106">
        <v>11</v>
      </c>
      <c r="B16" s="63"/>
      <c r="C16" s="22" t="s">
        <v>27</v>
      </c>
      <c r="D16" s="13">
        <f>SUM(F16:H16)</f>
        <v>133</v>
      </c>
      <c r="E16" s="23" t="s">
        <v>11</v>
      </c>
      <c r="F16" s="23">
        <f t="shared" ref="F16:H16" si="4">F18+F32+F39+F47+F42</f>
        <v>76</v>
      </c>
      <c r="G16" s="23">
        <f t="shared" si="4"/>
        <v>57</v>
      </c>
      <c r="H16" s="23">
        <f t="shared" si="4"/>
        <v>0</v>
      </c>
      <c r="I16" s="24"/>
      <c r="J16" s="25">
        <f>D16*I16</f>
        <v>0</v>
      </c>
      <c r="K16" s="29">
        <v>0</v>
      </c>
      <c r="L16" s="26">
        <f>D16*K16</f>
        <v>0</v>
      </c>
    </row>
    <row r="17" spans="1:12" ht="12.6" customHeight="1">
      <c r="A17" s="106"/>
      <c r="B17" s="88"/>
      <c r="C17" s="88"/>
      <c r="D17" s="89"/>
      <c r="E17" s="90"/>
      <c r="F17" s="88"/>
      <c r="G17" s="88"/>
      <c r="H17" s="88"/>
      <c r="I17" s="91"/>
      <c r="J17" s="91"/>
      <c r="K17" s="91"/>
      <c r="L17" s="107"/>
    </row>
    <row r="18" spans="1:12" ht="12.6" customHeight="1">
      <c r="A18" s="106">
        <v>12</v>
      </c>
      <c r="B18" s="63"/>
      <c r="C18" s="22" t="s">
        <v>191</v>
      </c>
      <c r="D18" s="13">
        <f t="shared" ref="D18:D26" si="5">SUM(F18:H18)</f>
        <v>1</v>
      </c>
      <c r="E18" s="23" t="s">
        <v>11</v>
      </c>
      <c r="F18" s="23">
        <v>1</v>
      </c>
      <c r="G18" s="23">
        <v>0</v>
      </c>
      <c r="H18" s="23">
        <v>0</v>
      </c>
      <c r="I18" s="28">
        <v>0</v>
      </c>
      <c r="J18" s="25">
        <f t="shared" ref="J18:J26" si="6">D18*I18</f>
        <v>0</v>
      </c>
      <c r="K18" s="29">
        <v>0</v>
      </c>
      <c r="L18" s="26">
        <f t="shared" ref="L18:L26" si="7">D18*K18</f>
        <v>0</v>
      </c>
    </row>
    <row r="19" spans="1:12" ht="12.6" hidden="1" customHeight="1">
      <c r="A19" s="106">
        <v>13</v>
      </c>
      <c r="B19" s="63"/>
      <c r="C19" s="22" t="s">
        <v>28</v>
      </c>
      <c r="D19" s="13">
        <f t="shared" si="5"/>
        <v>0</v>
      </c>
      <c r="E19" s="23" t="s">
        <v>11</v>
      </c>
      <c r="F19" s="23"/>
      <c r="G19" s="23">
        <v>0</v>
      </c>
      <c r="H19" s="23">
        <v>0</v>
      </c>
      <c r="I19" s="86">
        <v>0</v>
      </c>
      <c r="J19" s="87">
        <f t="shared" si="6"/>
        <v>0</v>
      </c>
      <c r="K19" s="87">
        <v>0</v>
      </c>
      <c r="L19" s="26">
        <f t="shared" si="7"/>
        <v>0</v>
      </c>
    </row>
    <row r="20" spans="1:12" ht="12.6" customHeight="1">
      <c r="A20" s="106">
        <v>14</v>
      </c>
      <c r="B20" s="63"/>
      <c r="C20" s="27" t="s">
        <v>29</v>
      </c>
      <c r="D20" s="13">
        <f t="shared" si="5"/>
        <v>3</v>
      </c>
      <c r="E20" s="23" t="s">
        <v>11</v>
      </c>
      <c r="F20" s="23">
        <v>3</v>
      </c>
      <c r="G20" s="23">
        <v>0</v>
      </c>
      <c r="H20" s="23">
        <v>0</v>
      </c>
      <c r="I20" s="28">
        <v>0</v>
      </c>
      <c r="J20" s="25">
        <f t="shared" si="6"/>
        <v>0</v>
      </c>
      <c r="K20" s="29">
        <v>0</v>
      </c>
      <c r="L20" s="26">
        <f t="shared" si="7"/>
        <v>0</v>
      </c>
    </row>
    <row r="21" spans="1:12" ht="12.6" customHeight="1">
      <c r="A21" s="106">
        <v>15</v>
      </c>
      <c r="B21" s="63"/>
      <c r="C21" s="27" t="s">
        <v>30</v>
      </c>
      <c r="D21" s="13">
        <f t="shared" si="5"/>
        <v>1</v>
      </c>
      <c r="E21" s="23" t="s">
        <v>11</v>
      </c>
      <c r="F21" s="23">
        <v>1</v>
      </c>
      <c r="G21" s="23">
        <v>0</v>
      </c>
      <c r="H21" s="23">
        <v>0</v>
      </c>
      <c r="I21" s="28">
        <v>0</v>
      </c>
      <c r="J21" s="25">
        <f t="shared" si="6"/>
        <v>0</v>
      </c>
      <c r="K21" s="29">
        <v>0</v>
      </c>
      <c r="L21" s="26">
        <f t="shared" si="7"/>
        <v>0</v>
      </c>
    </row>
    <row r="22" spans="1:12">
      <c r="A22" s="106">
        <v>16</v>
      </c>
      <c r="B22" s="63"/>
      <c r="C22" s="27" t="s">
        <v>31</v>
      </c>
      <c r="D22" s="13">
        <f t="shared" si="5"/>
        <v>1</v>
      </c>
      <c r="E22" s="23" t="s">
        <v>11</v>
      </c>
      <c r="F22" s="23">
        <v>1</v>
      </c>
      <c r="G22" s="23">
        <v>0</v>
      </c>
      <c r="H22" s="23">
        <v>0</v>
      </c>
      <c r="I22" s="28">
        <v>0</v>
      </c>
      <c r="J22" s="25">
        <f t="shared" si="6"/>
        <v>0</v>
      </c>
      <c r="K22" s="29">
        <v>0</v>
      </c>
      <c r="L22" s="26">
        <f t="shared" si="7"/>
        <v>0</v>
      </c>
    </row>
    <row r="23" spans="1:12" ht="12.6" customHeight="1">
      <c r="A23" s="106">
        <v>17</v>
      </c>
      <c r="B23" s="63"/>
      <c r="C23" s="27" t="s">
        <v>32</v>
      </c>
      <c r="D23" s="13">
        <f t="shared" si="5"/>
        <v>1</v>
      </c>
      <c r="E23" s="23" t="s">
        <v>11</v>
      </c>
      <c r="F23" s="23">
        <v>1</v>
      </c>
      <c r="G23" s="23">
        <v>0</v>
      </c>
      <c r="H23" s="23">
        <v>0</v>
      </c>
      <c r="I23" s="28">
        <v>0</v>
      </c>
      <c r="J23" s="25">
        <f t="shared" si="6"/>
        <v>0</v>
      </c>
      <c r="K23" s="29">
        <v>0</v>
      </c>
      <c r="L23" s="26">
        <f t="shared" si="7"/>
        <v>0</v>
      </c>
    </row>
    <row r="24" spans="1:12" ht="12.6" customHeight="1">
      <c r="A24" s="106">
        <v>18</v>
      </c>
      <c r="B24" s="63"/>
      <c r="C24" s="27" t="s">
        <v>33</v>
      </c>
      <c r="D24" s="13">
        <f t="shared" si="5"/>
        <v>2</v>
      </c>
      <c r="E24" s="23" t="s">
        <v>11</v>
      </c>
      <c r="F24" s="23">
        <v>2</v>
      </c>
      <c r="G24" s="23">
        <v>0</v>
      </c>
      <c r="H24" s="23">
        <v>0</v>
      </c>
      <c r="I24" s="28">
        <v>0</v>
      </c>
      <c r="J24" s="25">
        <f t="shared" si="6"/>
        <v>0</v>
      </c>
      <c r="K24" s="29">
        <v>0</v>
      </c>
      <c r="L24" s="26">
        <f t="shared" si="7"/>
        <v>0</v>
      </c>
    </row>
    <row r="25" spans="1:12" ht="12.6" customHeight="1">
      <c r="A25" s="106">
        <v>19</v>
      </c>
      <c r="B25" s="63"/>
      <c r="C25" s="27" t="s">
        <v>34</v>
      </c>
      <c r="D25" s="13">
        <f t="shared" si="5"/>
        <v>1</v>
      </c>
      <c r="E25" s="23" t="s">
        <v>11</v>
      </c>
      <c r="F25" s="23">
        <v>1</v>
      </c>
      <c r="G25" s="23">
        <v>0</v>
      </c>
      <c r="H25" s="23">
        <v>0</v>
      </c>
      <c r="I25" s="28">
        <v>0</v>
      </c>
      <c r="J25" s="25">
        <f t="shared" si="6"/>
        <v>0</v>
      </c>
      <c r="K25" s="29">
        <v>0</v>
      </c>
      <c r="L25" s="26">
        <f t="shared" si="7"/>
        <v>0</v>
      </c>
    </row>
    <row r="26" spans="1:12" ht="12.6" customHeight="1">
      <c r="A26" s="106">
        <v>20</v>
      </c>
      <c r="B26" s="63"/>
      <c r="C26" s="27" t="s">
        <v>35</v>
      </c>
      <c r="D26" s="13">
        <f t="shared" si="5"/>
        <v>2</v>
      </c>
      <c r="E26" s="23" t="s">
        <v>11</v>
      </c>
      <c r="F26" s="23">
        <v>2</v>
      </c>
      <c r="G26" s="23">
        <v>0</v>
      </c>
      <c r="H26" s="23">
        <v>0</v>
      </c>
      <c r="I26" s="28">
        <v>0</v>
      </c>
      <c r="J26" s="25">
        <f t="shared" si="6"/>
        <v>0</v>
      </c>
      <c r="K26" s="29">
        <v>0</v>
      </c>
      <c r="L26" s="26">
        <f t="shared" si="7"/>
        <v>0</v>
      </c>
    </row>
    <row r="27" spans="1:12" ht="12.6" customHeight="1">
      <c r="A27" s="106"/>
      <c r="B27" s="88"/>
      <c r="C27" s="88"/>
      <c r="D27" s="89"/>
      <c r="E27" s="90"/>
      <c r="F27" s="88"/>
      <c r="G27" s="88"/>
      <c r="H27" s="88"/>
      <c r="I27" s="91"/>
      <c r="J27" s="91"/>
      <c r="K27" s="91"/>
      <c r="L27" s="107"/>
    </row>
    <row r="28" spans="1:12" ht="12" hidden="1" customHeight="1">
      <c r="A28" s="106">
        <v>21</v>
      </c>
      <c r="B28" s="22"/>
      <c r="C28" s="22" t="s">
        <v>36</v>
      </c>
      <c r="D28" s="13">
        <f t="shared" ref="D28:D37" si="8">SUM(F28:H28)</f>
        <v>0</v>
      </c>
      <c r="E28" s="23" t="s">
        <v>11</v>
      </c>
      <c r="F28" s="23"/>
      <c r="G28" s="23"/>
      <c r="H28" s="23"/>
      <c r="I28" s="24">
        <v>0</v>
      </c>
      <c r="J28" s="25">
        <f t="shared" ref="J28:J37" si="9">D28*I28</f>
        <v>0</v>
      </c>
      <c r="K28" s="25">
        <v>0</v>
      </c>
      <c r="L28" s="26">
        <f t="shared" ref="L28:L37" si="10">D28*K28</f>
        <v>0</v>
      </c>
    </row>
    <row r="29" spans="1:12" ht="12.6" hidden="1" customHeight="1">
      <c r="A29" s="106">
        <v>22</v>
      </c>
      <c r="B29" s="22"/>
      <c r="C29" s="22" t="s">
        <v>28</v>
      </c>
      <c r="D29" s="13">
        <f t="shared" si="8"/>
        <v>0</v>
      </c>
      <c r="E29" s="23" t="s">
        <v>11</v>
      </c>
      <c r="F29" s="23"/>
      <c r="G29" s="23"/>
      <c r="H29" s="23"/>
      <c r="I29" s="24">
        <v>0</v>
      </c>
      <c r="J29" s="25">
        <f t="shared" si="9"/>
        <v>0</v>
      </c>
      <c r="K29" s="25">
        <v>0</v>
      </c>
      <c r="L29" s="26">
        <f t="shared" si="10"/>
        <v>0</v>
      </c>
    </row>
    <row r="30" spans="1:12" ht="12.6" hidden="1" customHeight="1">
      <c r="A30" s="106">
        <v>23</v>
      </c>
      <c r="B30" s="22"/>
      <c r="C30" s="22" t="s">
        <v>37</v>
      </c>
      <c r="D30" s="13">
        <f t="shared" si="8"/>
        <v>0</v>
      </c>
      <c r="E30" s="23" t="s">
        <v>11</v>
      </c>
      <c r="F30" s="23"/>
      <c r="G30" s="23"/>
      <c r="H30" s="23"/>
      <c r="I30" s="24">
        <v>0</v>
      </c>
      <c r="J30" s="25">
        <f t="shared" si="9"/>
        <v>0</v>
      </c>
      <c r="K30" s="25">
        <v>0</v>
      </c>
      <c r="L30" s="26">
        <f t="shared" si="10"/>
        <v>0</v>
      </c>
    </row>
    <row r="31" spans="1:12" ht="12.6" hidden="1" customHeight="1">
      <c r="A31" s="106">
        <v>24</v>
      </c>
      <c r="B31" s="22"/>
      <c r="C31" s="22" t="s">
        <v>38</v>
      </c>
      <c r="D31" s="13">
        <f t="shared" si="8"/>
        <v>0</v>
      </c>
      <c r="E31" s="23" t="s">
        <v>11</v>
      </c>
      <c r="F31" s="23"/>
      <c r="G31" s="23"/>
      <c r="H31" s="23"/>
      <c r="I31" s="24">
        <v>0</v>
      </c>
      <c r="J31" s="25">
        <f t="shared" si="9"/>
        <v>0</v>
      </c>
      <c r="K31" s="25">
        <v>0</v>
      </c>
      <c r="L31" s="26">
        <f t="shared" si="10"/>
        <v>0</v>
      </c>
    </row>
    <row r="32" spans="1:12" ht="12.6" customHeight="1">
      <c r="A32" s="106">
        <v>25</v>
      </c>
      <c r="B32" s="63"/>
      <c r="C32" s="22" t="s">
        <v>39</v>
      </c>
      <c r="D32" s="13">
        <f t="shared" si="8"/>
        <v>1</v>
      </c>
      <c r="E32" s="23" t="s">
        <v>11</v>
      </c>
      <c r="F32" s="23">
        <v>1</v>
      </c>
      <c r="G32" s="23">
        <v>0</v>
      </c>
      <c r="H32" s="23">
        <v>0</v>
      </c>
      <c r="I32" s="28">
        <v>0</v>
      </c>
      <c r="J32" s="25">
        <f t="shared" si="9"/>
        <v>0</v>
      </c>
      <c r="K32" s="29">
        <v>0</v>
      </c>
      <c r="L32" s="26">
        <f t="shared" si="10"/>
        <v>0</v>
      </c>
    </row>
    <row r="33" spans="1:12">
      <c r="A33" s="106">
        <v>26</v>
      </c>
      <c r="B33" s="63"/>
      <c r="C33" s="27" t="s">
        <v>40</v>
      </c>
      <c r="D33" s="13">
        <f t="shared" si="8"/>
        <v>2</v>
      </c>
      <c r="E33" s="23" t="s">
        <v>11</v>
      </c>
      <c r="F33" s="23">
        <v>2</v>
      </c>
      <c r="G33" s="23">
        <v>0</v>
      </c>
      <c r="H33" s="23">
        <v>0</v>
      </c>
      <c r="I33" s="28">
        <v>0</v>
      </c>
      <c r="J33" s="25">
        <f t="shared" si="9"/>
        <v>0</v>
      </c>
      <c r="K33" s="29">
        <v>0</v>
      </c>
      <c r="L33" s="26">
        <f t="shared" si="10"/>
        <v>0</v>
      </c>
    </row>
    <row r="34" spans="1:12" ht="12.6" customHeight="1">
      <c r="A34" s="106">
        <v>27</v>
      </c>
      <c r="B34" s="63"/>
      <c r="C34" s="27" t="s">
        <v>41</v>
      </c>
      <c r="D34" s="13">
        <f t="shared" si="8"/>
        <v>2</v>
      </c>
      <c r="E34" s="23" t="s">
        <v>11</v>
      </c>
      <c r="F34" s="23">
        <v>2</v>
      </c>
      <c r="G34" s="23">
        <v>0</v>
      </c>
      <c r="H34" s="23">
        <v>0</v>
      </c>
      <c r="I34" s="28">
        <v>0</v>
      </c>
      <c r="J34" s="25">
        <f t="shared" si="9"/>
        <v>0</v>
      </c>
      <c r="K34" s="29">
        <v>0</v>
      </c>
      <c r="L34" s="26">
        <f t="shared" si="10"/>
        <v>0</v>
      </c>
    </row>
    <row r="35" spans="1:12" ht="12.6" customHeight="1">
      <c r="A35" s="106">
        <v>28</v>
      </c>
      <c r="B35" s="63"/>
      <c r="C35" s="27" t="s">
        <v>42</v>
      </c>
      <c r="D35" s="13">
        <f t="shared" si="8"/>
        <v>1</v>
      </c>
      <c r="E35" s="23" t="s">
        <v>11</v>
      </c>
      <c r="F35" s="23">
        <v>1</v>
      </c>
      <c r="G35" s="23">
        <v>0</v>
      </c>
      <c r="H35" s="23">
        <v>0</v>
      </c>
      <c r="I35" s="28">
        <v>0</v>
      </c>
      <c r="J35" s="25">
        <f t="shared" si="9"/>
        <v>0</v>
      </c>
      <c r="K35" s="29">
        <v>0</v>
      </c>
      <c r="L35" s="26">
        <f t="shared" si="10"/>
        <v>0</v>
      </c>
    </row>
    <row r="36" spans="1:12" ht="12.6" customHeight="1">
      <c r="A36" s="106">
        <v>29</v>
      </c>
      <c r="B36" s="63"/>
      <c r="C36" s="27" t="s">
        <v>43</v>
      </c>
      <c r="D36" s="13">
        <f t="shared" si="8"/>
        <v>1</v>
      </c>
      <c r="E36" s="23" t="s">
        <v>11</v>
      </c>
      <c r="F36" s="23">
        <v>1</v>
      </c>
      <c r="G36" s="23">
        <v>0</v>
      </c>
      <c r="H36" s="23">
        <v>0</v>
      </c>
      <c r="I36" s="28">
        <v>0</v>
      </c>
      <c r="J36" s="25">
        <f t="shared" si="9"/>
        <v>0</v>
      </c>
      <c r="K36" s="29">
        <v>0</v>
      </c>
      <c r="L36" s="26">
        <f t="shared" si="10"/>
        <v>0</v>
      </c>
    </row>
    <row r="37" spans="1:12" ht="12.6" customHeight="1">
      <c r="A37" s="106">
        <v>30</v>
      </c>
      <c r="B37" s="63"/>
      <c r="C37" s="27" t="s">
        <v>44</v>
      </c>
      <c r="D37" s="13">
        <f t="shared" si="8"/>
        <v>4</v>
      </c>
      <c r="E37" s="23" t="s">
        <v>11</v>
      </c>
      <c r="F37" s="23">
        <f t="shared" ref="F37:H37" si="11">SUM(F34:F36)</f>
        <v>4</v>
      </c>
      <c r="G37" s="23">
        <f t="shared" si="11"/>
        <v>0</v>
      </c>
      <c r="H37" s="23">
        <f t="shared" si="11"/>
        <v>0</v>
      </c>
      <c r="I37" s="28">
        <v>0</v>
      </c>
      <c r="J37" s="25">
        <f t="shared" si="9"/>
        <v>0</v>
      </c>
      <c r="K37" s="29">
        <v>0</v>
      </c>
      <c r="L37" s="26">
        <f t="shared" si="10"/>
        <v>0</v>
      </c>
    </row>
    <row r="38" spans="1:12" ht="12.6" customHeight="1">
      <c r="A38" s="106"/>
      <c r="B38" s="88"/>
      <c r="C38" s="88"/>
      <c r="D38" s="89"/>
      <c r="E38" s="90"/>
      <c r="F38" s="88"/>
      <c r="G38" s="88"/>
      <c r="H38" s="88"/>
      <c r="I38" s="91"/>
      <c r="J38" s="91"/>
      <c r="K38" s="91"/>
      <c r="L38" s="107"/>
    </row>
    <row r="39" spans="1:12" ht="12.6" customHeight="1">
      <c r="A39" s="106">
        <v>31</v>
      </c>
      <c r="B39" s="63"/>
      <c r="C39" s="30" t="s">
        <v>45</v>
      </c>
      <c r="D39" s="13">
        <f t="shared" ref="D39:D47" si="12">SUM(F39:H39)</f>
        <v>63</v>
      </c>
      <c r="E39" s="23" t="s">
        <v>11</v>
      </c>
      <c r="F39" s="23">
        <v>36</v>
      </c>
      <c r="G39" s="23">
        <v>27</v>
      </c>
      <c r="H39" s="23">
        <v>0</v>
      </c>
      <c r="I39" s="28">
        <v>0</v>
      </c>
      <c r="J39" s="25">
        <f t="shared" ref="J39:J47" si="13">D39*I39</f>
        <v>0</v>
      </c>
      <c r="K39" s="29">
        <v>0</v>
      </c>
      <c r="L39" s="26">
        <f t="shared" ref="L39:L47" si="14">D39*K39</f>
        <v>0</v>
      </c>
    </row>
    <row r="40" spans="1:12" ht="12.6" customHeight="1">
      <c r="A40" s="106">
        <v>32</v>
      </c>
      <c r="B40" s="63"/>
      <c r="C40" s="22" t="s">
        <v>46</v>
      </c>
      <c r="D40" s="13">
        <f t="shared" si="12"/>
        <v>2</v>
      </c>
      <c r="E40" s="23" t="s">
        <v>11</v>
      </c>
      <c r="F40" s="23">
        <f>F39-F41</f>
        <v>2</v>
      </c>
      <c r="G40" s="23">
        <f t="shared" ref="G40" si="15">G39-G41</f>
        <v>0</v>
      </c>
      <c r="H40" s="23">
        <v>0</v>
      </c>
      <c r="I40" s="28">
        <v>0</v>
      </c>
      <c r="J40" s="25">
        <f t="shared" si="13"/>
        <v>0</v>
      </c>
      <c r="K40" s="29">
        <v>0</v>
      </c>
      <c r="L40" s="26">
        <f t="shared" si="14"/>
        <v>0</v>
      </c>
    </row>
    <row r="41" spans="1:12" ht="12.6" customHeight="1">
      <c r="A41" s="106">
        <v>33</v>
      </c>
      <c r="B41" s="63"/>
      <c r="C41" s="22" t="s">
        <v>47</v>
      </c>
      <c r="D41" s="13">
        <f t="shared" si="12"/>
        <v>61</v>
      </c>
      <c r="E41" s="23" t="s">
        <v>11</v>
      </c>
      <c r="F41" s="23">
        <f t="shared" ref="F41:G41" si="16">F42</f>
        <v>34</v>
      </c>
      <c r="G41" s="23">
        <f t="shared" si="16"/>
        <v>27</v>
      </c>
      <c r="H41" s="23">
        <v>0</v>
      </c>
      <c r="I41" s="28">
        <v>0</v>
      </c>
      <c r="J41" s="25">
        <f t="shared" si="13"/>
        <v>0</v>
      </c>
      <c r="K41" s="29">
        <v>0</v>
      </c>
      <c r="L41" s="26">
        <f t="shared" si="14"/>
        <v>0</v>
      </c>
    </row>
    <row r="42" spans="1:12" ht="12.6" customHeight="1">
      <c r="A42" s="106">
        <v>34</v>
      </c>
      <c r="B42" s="63"/>
      <c r="C42" s="30" t="s">
        <v>48</v>
      </c>
      <c r="D42" s="13">
        <f t="shared" si="12"/>
        <v>61</v>
      </c>
      <c r="E42" s="23" t="s">
        <v>11</v>
      </c>
      <c r="F42" s="23">
        <v>34</v>
      </c>
      <c r="G42" s="23">
        <v>27</v>
      </c>
      <c r="H42" s="23">
        <v>0</v>
      </c>
      <c r="I42" s="28">
        <v>0</v>
      </c>
      <c r="J42" s="25">
        <f t="shared" si="13"/>
        <v>0</v>
      </c>
      <c r="K42" s="29">
        <v>0</v>
      </c>
      <c r="L42" s="26">
        <f t="shared" si="14"/>
        <v>0</v>
      </c>
    </row>
    <row r="43" spans="1:12">
      <c r="A43" s="106">
        <v>35</v>
      </c>
      <c r="B43" s="63"/>
      <c r="C43" s="22" t="s">
        <v>49</v>
      </c>
      <c r="D43" s="13">
        <f t="shared" si="12"/>
        <v>61</v>
      </c>
      <c r="E43" s="23" t="s">
        <v>11</v>
      </c>
      <c r="F43" s="23">
        <f t="shared" ref="F43:G43" si="17">F42</f>
        <v>34</v>
      </c>
      <c r="G43" s="23">
        <f t="shared" si="17"/>
        <v>27</v>
      </c>
      <c r="H43" s="23">
        <v>0</v>
      </c>
      <c r="I43" s="28">
        <v>0</v>
      </c>
      <c r="J43" s="25">
        <f t="shared" si="13"/>
        <v>0</v>
      </c>
      <c r="K43" s="29">
        <v>0</v>
      </c>
      <c r="L43" s="26">
        <f t="shared" si="14"/>
        <v>0</v>
      </c>
    </row>
    <row r="44" spans="1:12" ht="12.6" customHeight="1">
      <c r="A44" s="106">
        <v>36</v>
      </c>
      <c r="B44" s="63"/>
      <c r="C44" s="31" t="s">
        <v>50</v>
      </c>
      <c r="D44" s="13">
        <f t="shared" si="12"/>
        <v>61</v>
      </c>
      <c r="E44" s="23" t="s">
        <v>11</v>
      </c>
      <c r="F44" s="23">
        <f t="shared" ref="F44:G44" si="18">F42</f>
        <v>34</v>
      </c>
      <c r="G44" s="23">
        <f t="shared" si="18"/>
        <v>27</v>
      </c>
      <c r="H44" s="23">
        <v>0</v>
      </c>
      <c r="I44" s="28">
        <v>0</v>
      </c>
      <c r="J44" s="25">
        <f t="shared" si="13"/>
        <v>0</v>
      </c>
      <c r="K44" s="29">
        <v>0</v>
      </c>
      <c r="L44" s="26">
        <f t="shared" si="14"/>
        <v>0</v>
      </c>
    </row>
    <row r="45" spans="1:12" ht="12.6" customHeight="1">
      <c r="A45" s="106">
        <v>37</v>
      </c>
      <c r="B45" s="63"/>
      <c r="C45" s="31" t="s">
        <v>51</v>
      </c>
      <c r="D45" s="13">
        <f t="shared" si="12"/>
        <v>61</v>
      </c>
      <c r="E45" s="23" t="s">
        <v>11</v>
      </c>
      <c r="F45" s="23">
        <f t="shared" ref="F45:G45" si="19">F42</f>
        <v>34</v>
      </c>
      <c r="G45" s="23">
        <f t="shared" si="19"/>
        <v>27</v>
      </c>
      <c r="H45" s="23">
        <v>0</v>
      </c>
      <c r="I45" s="28">
        <v>0</v>
      </c>
      <c r="J45" s="25">
        <f t="shared" si="13"/>
        <v>0</v>
      </c>
      <c r="K45" s="29">
        <v>0</v>
      </c>
      <c r="L45" s="26">
        <f t="shared" si="14"/>
        <v>0</v>
      </c>
    </row>
    <row r="46" spans="1:12" ht="12.6" customHeight="1">
      <c r="A46" s="106">
        <v>38</v>
      </c>
      <c r="B46" s="63"/>
      <c r="C46" s="22" t="s">
        <v>52</v>
      </c>
      <c r="D46" s="13">
        <f t="shared" si="12"/>
        <v>63</v>
      </c>
      <c r="E46" s="23" t="s">
        <v>11</v>
      </c>
      <c r="F46" s="23">
        <f t="shared" ref="F46:G46" si="20">F39</f>
        <v>36</v>
      </c>
      <c r="G46" s="23">
        <f t="shared" si="20"/>
        <v>27</v>
      </c>
      <c r="H46" s="23">
        <v>0</v>
      </c>
      <c r="I46" s="28">
        <v>0</v>
      </c>
      <c r="J46" s="25">
        <f t="shared" si="13"/>
        <v>0</v>
      </c>
      <c r="K46" s="29">
        <v>0</v>
      </c>
      <c r="L46" s="26">
        <f t="shared" si="14"/>
        <v>0</v>
      </c>
    </row>
    <row r="47" spans="1:12" ht="12.6" customHeight="1">
      <c r="A47" s="106">
        <v>39</v>
      </c>
      <c r="B47" s="63"/>
      <c r="C47" s="22" t="s">
        <v>53</v>
      </c>
      <c r="D47" s="13">
        <f t="shared" si="12"/>
        <v>7</v>
      </c>
      <c r="E47" s="23" t="s">
        <v>11</v>
      </c>
      <c r="F47" s="23">
        <v>4</v>
      </c>
      <c r="G47" s="23">
        <v>3</v>
      </c>
      <c r="H47" s="23">
        <v>0</v>
      </c>
      <c r="I47" s="28">
        <v>0</v>
      </c>
      <c r="J47" s="25">
        <f t="shared" si="13"/>
        <v>0</v>
      </c>
      <c r="K47" s="29">
        <v>0</v>
      </c>
      <c r="L47" s="26">
        <f t="shared" si="14"/>
        <v>0</v>
      </c>
    </row>
    <row r="48" spans="1:12" ht="12.6" customHeight="1">
      <c r="A48" s="106"/>
      <c r="B48" s="88"/>
      <c r="C48" s="88"/>
      <c r="D48" s="89"/>
      <c r="E48" s="90"/>
      <c r="F48" s="88"/>
      <c r="G48" s="88"/>
      <c r="H48" s="88"/>
      <c r="I48" s="91"/>
      <c r="J48" s="91"/>
      <c r="K48" s="91"/>
      <c r="L48" s="107"/>
    </row>
    <row r="49" spans="1:12" ht="12.6" customHeight="1">
      <c r="A49" s="106">
        <v>40</v>
      </c>
      <c r="B49" s="63"/>
      <c r="C49" s="22" t="s">
        <v>54</v>
      </c>
      <c r="D49" s="13">
        <f t="shared" ref="D49:D54" si="21">SUM(F49:H49)</f>
        <v>7</v>
      </c>
      <c r="E49" s="23" t="s">
        <v>11</v>
      </c>
      <c r="F49" s="23">
        <v>3</v>
      </c>
      <c r="G49" s="23">
        <v>4</v>
      </c>
      <c r="H49" s="23">
        <v>0</v>
      </c>
      <c r="I49" s="28">
        <v>0</v>
      </c>
      <c r="J49" s="25">
        <f t="shared" ref="J49:J54" si="22">D49*I49</f>
        <v>0</v>
      </c>
      <c r="K49" s="29">
        <v>0</v>
      </c>
      <c r="L49" s="26">
        <f t="shared" ref="L49:L54" si="23">D49*K49</f>
        <v>0</v>
      </c>
    </row>
    <row r="50" spans="1:12">
      <c r="A50" s="106">
        <v>41</v>
      </c>
      <c r="B50" s="63"/>
      <c r="C50" s="22" t="s">
        <v>55</v>
      </c>
      <c r="D50" s="13">
        <f t="shared" si="21"/>
        <v>7</v>
      </c>
      <c r="E50" s="23" t="s">
        <v>11</v>
      </c>
      <c r="F50" s="23">
        <f t="shared" ref="F50:G50" si="24">F49</f>
        <v>3</v>
      </c>
      <c r="G50" s="23">
        <f t="shared" si="24"/>
        <v>4</v>
      </c>
      <c r="H50" s="23">
        <v>0</v>
      </c>
      <c r="I50" s="28">
        <v>0</v>
      </c>
      <c r="J50" s="25">
        <f t="shared" si="22"/>
        <v>0</v>
      </c>
      <c r="K50" s="29">
        <v>0</v>
      </c>
      <c r="L50" s="26">
        <f t="shared" si="23"/>
        <v>0</v>
      </c>
    </row>
    <row r="51" spans="1:12" ht="12.6" customHeight="1">
      <c r="A51" s="106">
        <v>42</v>
      </c>
      <c r="B51" s="63"/>
      <c r="C51" s="22" t="s">
        <v>56</v>
      </c>
      <c r="D51" s="13">
        <f t="shared" si="21"/>
        <v>7</v>
      </c>
      <c r="E51" s="23" t="s">
        <v>11</v>
      </c>
      <c r="F51" s="23">
        <f t="shared" ref="F51:G51" si="25">F49</f>
        <v>3</v>
      </c>
      <c r="G51" s="23">
        <f t="shared" si="25"/>
        <v>4</v>
      </c>
      <c r="H51" s="23">
        <v>0</v>
      </c>
      <c r="I51" s="28">
        <v>0</v>
      </c>
      <c r="J51" s="25">
        <f t="shared" si="22"/>
        <v>0</v>
      </c>
      <c r="K51" s="29">
        <v>0</v>
      </c>
      <c r="L51" s="26">
        <f t="shared" si="23"/>
        <v>0</v>
      </c>
    </row>
    <row r="52" spans="1:12" ht="12.6" customHeight="1">
      <c r="A52" s="106">
        <v>43</v>
      </c>
      <c r="B52" s="63"/>
      <c r="C52" s="27" t="s">
        <v>57</v>
      </c>
      <c r="D52" s="13">
        <f t="shared" si="21"/>
        <v>4</v>
      </c>
      <c r="E52" s="23" t="s">
        <v>11</v>
      </c>
      <c r="F52" s="23">
        <v>0</v>
      </c>
      <c r="G52" s="23">
        <v>0</v>
      </c>
      <c r="H52" s="23">
        <v>4</v>
      </c>
      <c r="I52" s="28">
        <v>0</v>
      </c>
      <c r="J52" s="25">
        <f t="shared" si="22"/>
        <v>0</v>
      </c>
      <c r="K52" s="29">
        <v>0</v>
      </c>
      <c r="L52" s="26">
        <f t="shared" si="23"/>
        <v>0</v>
      </c>
    </row>
    <row r="53" spans="1:12" ht="12.6" hidden="1" customHeight="1">
      <c r="A53" s="106">
        <v>44</v>
      </c>
      <c r="B53" s="22"/>
      <c r="C53" s="27" t="s">
        <v>58</v>
      </c>
      <c r="D53" s="13">
        <f t="shared" si="21"/>
        <v>0</v>
      </c>
      <c r="E53" s="23" t="s">
        <v>11</v>
      </c>
      <c r="F53" s="23"/>
      <c r="G53" s="23"/>
      <c r="H53" s="23"/>
      <c r="I53" s="24">
        <v>0</v>
      </c>
      <c r="J53" s="25">
        <f t="shared" si="22"/>
        <v>0</v>
      </c>
      <c r="K53" s="25">
        <v>0</v>
      </c>
      <c r="L53" s="26">
        <f t="shared" si="23"/>
        <v>0</v>
      </c>
    </row>
    <row r="54" spans="1:12" ht="12.6" hidden="1" customHeight="1">
      <c r="A54" s="106">
        <v>45</v>
      </c>
      <c r="B54" s="22"/>
      <c r="C54" s="27" t="s">
        <v>59</v>
      </c>
      <c r="D54" s="13">
        <f t="shared" si="21"/>
        <v>0</v>
      </c>
      <c r="E54" s="23" t="s">
        <v>11</v>
      </c>
      <c r="F54" s="23"/>
      <c r="G54" s="23"/>
      <c r="H54" s="23"/>
      <c r="I54" s="24">
        <v>0</v>
      </c>
      <c r="J54" s="25">
        <f t="shared" si="22"/>
        <v>0</v>
      </c>
      <c r="K54" s="25">
        <v>0</v>
      </c>
      <c r="L54" s="26">
        <f t="shared" si="23"/>
        <v>0</v>
      </c>
    </row>
    <row r="55" spans="1:12" ht="12.6" customHeight="1">
      <c r="A55" s="106"/>
      <c r="B55" s="88"/>
      <c r="C55" s="88"/>
      <c r="D55" s="89"/>
      <c r="E55" s="90"/>
      <c r="F55" s="88"/>
      <c r="G55" s="88"/>
      <c r="H55" s="88"/>
      <c r="I55" s="91"/>
      <c r="J55" s="91"/>
      <c r="K55" s="91"/>
      <c r="L55" s="107"/>
    </row>
    <row r="56" spans="1:12" ht="12.6" customHeight="1">
      <c r="A56" s="106">
        <v>46</v>
      </c>
      <c r="B56" s="63"/>
      <c r="C56" s="22" t="s">
        <v>60</v>
      </c>
      <c r="D56" s="13">
        <f t="shared" ref="D56:D66" si="26">SUM(F56:H56)</f>
        <v>1370</v>
      </c>
      <c r="E56" s="23" t="s">
        <v>14</v>
      </c>
      <c r="F56" s="23">
        <v>920</v>
      </c>
      <c r="G56" s="23">
        <v>450</v>
      </c>
      <c r="H56" s="23">
        <v>0</v>
      </c>
      <c r="I56" s="28">
        <v>0</v>
      </c>
      <c r="J56" s="25">
        <f t="shared" ref="J56:J66" si="27">D56*I56</f>
        <v>0</v>
      </c>
      <c r="K56" s="29">
        <v>0</v>
      </c>
      <c r="L56" s="26">
        <f t="shared" ref="L56:L66" si="28">D56*K56</f>
        <v>0</v>
      </c>
    </row>
    <row r="57" spans="1:12" ht="12.6" customHeight="1">
      <c r="A57" s="106">
        <v>47</v>
      </c>
      <c r="B57" s="63"/>
      <c r="C57" s="22" t="s">
        <v>61</v>
      </c>
      <c r="D57" s="13">
        <f t="shared" si="26"/>
        <v>90</v>
      </c>
      <c r="E57" s="23" t="s">
        <v>14</v>
      </c>
      <c r="F57" s="23">
        <v>50</v>
      </c>
      <c r="G57" s="23">
        <v>40</v>
      </c>
      <c r="H57" s="23">
        <v>0</v>
      </c>
      <c r="I57" s="28">
        <v>0</v>
      </c>
      <c r="J57" s="25">
        <f t="shared" si="27"/>
        <v>0</v>
      </c>
      <c r="K57" s="29">
        <v>0</v>
      </c>
      <c r="L57" s="26">
        <f t="shared" si="28"/>
        <v>0</v>
      </c>
    </row>
    <row r="58" spans="1:12" ht="12.6" customHeight="1">
      <c r="A58" s="106">
        <v>48</v>
      </c>
      <c r="B58" s="63"/>
      <c r="C58" s="22" t="s">
        <v>62</v>
      </c>
      <c r="D58" s="13">
        <f t="shared" si="26"/>
        <v>270</v>
      </c>
      <c r="E58" s="23" t="s">
        <v>14</v>
      </c>
      <c r="F58" s="23">
        <v>250</v>
      </c>
      <c r="G58" s="23">
        <v>20</v>
      </c>
      <c r="H58" s="23">
        <v>0</v>
      </c>
      <c r="I58" s="28">
        <v>0</v>
      </c>
      <c r="J58" s="25">
        <f t="shared" si="27"/>
        <v>0</v>
      </c>
      <c r="K58" s="29">
        <v>0</v>
      </c>
      <c r="L58" s="26">
        <f t="shared" si="28"/>
        <v>0</v>
      </c>
    </row>
    <row r="59" spans="1:12" ht="12.6" customHeight="1">
      <c r="A59" s="106">
        <v>49</v>
      </c>
      <c r="B59" s="63"/>
      <c r="C59" s="22" t="s">
        <v>63</v>
      </c>
      <c r="D59" s="13">
        <f t="shared" si="26"/>
        <v>150</v>
      </c>
      <c r="E59" s="23" t="s">
        <v>14</v>
      </c>
      <c r="F59" s="23">
        <v>150</v>
      </c>
      <c r="G59" s="23">
        <v>0</v>
      </c>
      <c r="H59" s="23">
        <v>0</v>
      </c>
      <c r="I59" s="28">
        <v>0</v>
      </c>
      <c r="J59" s="25">
        <f t="shared" si="27"/>
        <v>0</v>
      </c>
      <c r="K59" s="29">
        <v>0</v>
      </c>
      <c r="L59" s="26">
        <f t="shared" si="28"/>
        <v>0</v>
      </c>
    </row>
    <row r="60" spans="1:12" ht="12.6" customHeight="1">
      <c r="A60" s="106">
        <v>50</v>
      </c>
      <c r="B60" s="63"/>
      <c r="C60" s="22" t="s">
        <v>64</v>
      </c>
      <c r="D60" s="13">
        <f t="shared" si="26"/>
        <v>35</v>
      </c>
      <c r="E60" s="23" t="s">
        <v>14</v>
      </c>
      <c r="F60" s="23">
        <f t="shared" ref="F60:G60" si="29">F49*5</f>
        <v>15</v>
      </c>
      <c r="G60" s="23">
        <f t="shared" si="29"/>
        <v>20</v>
      </c>
      <c r="H60" s="23">
        <v>0</v>
      </c>
      <c r="I60" s="28">
        <v>0</v>
      </c>
      <c r="J60" s="25">
        <f t="shared" si="27"/>
        <v>0</v>
      </c>
      <c r="K60" s="29">
        <v>0</v>
      </c>
      <c r="L60" s="26">
        <f t="shared" si="28"/>
        <v>0</v>
      </c>
    </row>
    <row r="61" spans="1:12" ht="12.6" customHeight="1">
      <c r="A61" s="106">
        <v>51</v>
      </c>
      <c r="B61" s="63"/>
      <c r="C61" s="22" t="s">
        <v>65</v>
      </c>
      <c r="D61" s="13">
        <f t="shared" si="26"/>
        <v>290</v>
      </c>
      <c r="E61" s="23" t="s">
        <v>14</v>
      </c>
      <c r="F61" s="23">
        <v>150</v>
      </c>
      <c r="G61" s="23">
        <v>140</v>
      </c>
      <c r="H61" s="23">
        <v>0</v>
      </c>
      <c r="I61" s="28">
        <v>0</v>
      </c>
      <c r="J61" s="25">
        <f t="shared" si="27"/>
        <v>0</v>
      </c>
      <c r="K61" s="29">
        <v>0</v>
      </c>
      <c r="L61" s="26">
        <f t="shared" si="28"/>
        <v>0</v>
      </c>
    </row>
    <row r="62" spans="1:12">
      <c r="A62" s="106">
        <v>52</v>
      </c>
      <c r="B62" s="63"/>
      <c r="C62" s="22" t="s">
        <v>66</v>
      </c>
      <c r="D62" s="13">
        <f t="shared" si="26"/>
        <v>70</v>
      </c>
      <c r="E62" s="23" t="s">
        <v>14</v>
      </c>
      <c r="F62" s="23">
        <v>60</v>
      </c>
      <c r="G62" s="23">
        <v>10</v>
      </c>
      <c r="H62" s="23">
        <v>0</v>
      </c>
      <c r="I62" s="28">
        <v>0</v>
      </c>
      <c r="J62" s="25">
        <f t="shared" si="27"/>
        <v>0</v>
      </c>
      <c r="K62" s="29">
        <v>0</v>
      </c>
      <c r="L62" s="26">
        <f t="shared" si="28"/>
        <v>0</v>
      </c>
    </row>
    <row r="63" spans="1:12" ht="12.6" customHeight="1">
      <c r="A63" s="106">
        <v>53</v>
      </c>
      <c r="B63" s="63"/>
      <c r="C63" s="22" t="s">
        <v>67</v>
      </c>
      <c r="D63" s="13">
        <f t="shared" si="26"/>
        <v>330</v>
      </c>
      <c r="E63" s="23" t="s">
        <v>14</v>
      </c>
      <c r="F63" s="23">
        <v>240</v>
      </c>
      <c r="G63" s="23">
        <v>0</v>
      </c>
      <c r="H63" s="23">
        <v>90</v>
      </c>
      <c r="I63" s="28">
        <v>0</v>
      </c>
      <c r="J63" s="25">
        <f t="shared" si="27"/>
        <v>0</v>
      </c>
      <c r="K63" s="29">
        <v>0</v>
      </c>
      <c r="L63" s="26">
        <f t="shared" si="28"/>
        <v>0</v>
      </c>
    </row>
    <row r="64" spans="1:12" ht="12.6" customHeight="1">
      <c r="A64" s="106">
        <v>54</v>
      </c>
      <c r="B64" s="63"/>
      <c r="C64" s="22" t="s">
        <v>68</v>
      </c>
      <c r="D64" s="13">
        <f t="shared" si="26"/>
        <v>60</v>
      </c>
      <c r="E64" s="23" t="s">
        <v>14</v>
      </c>
      <c r="F64" s="23">
        <v>60</v>
      </c>
      <c r="G64" s="23">
        <v>0</v>
      </c>
      <c r="H64" s="23">
        <v>0</v>
      </c>
      <c r="I64" s="28">
        <v>0</v>
      </c>
      <c r="J64" s="25">
        <f t="shared" si="27"/>
        <v>0</v>
      </c>
      <c r="K64" s="29">
        <v>0</v>
      </c>
      <c r="L64" s="26">
        <f t="shared" si="28"/>
        <v>0</v>
      </c>
    </row>
    <row r="65" spans="1:12" ht="12.6" customHeight="1">
      <c r="A65" s="106">
        <v>55</v>
      </c>
      <c r="B65" s="63"/>
      <c r="C65" s="22" t="s">
        <v>69</v>
      </c>
      <c r="D65" s="13">
        <f t="shared" si="26"/>
        <v>700</v>
      </c>
      <c r="E65" s="23" t="s">
        <v>11</v>
      </c>
      <c r="F65" s="23">
        <v>500</v>
      </c>
      <c r="G65" s="23">
        <v>200</v>
      </c>
      <c r="H65" s="23">
        <v>0</v>
      </c>
      <c r="I65" s="28">
        <v>0</v>
      </c>
      <c r="J65" s="25">
        <f t="shared" si="27"/>
        <v>0</v>
      </c>
      <c r="K65" s="29">
        <v>0</v>
      </c>
      <c r="L65" s="26">
        <f t="shared" si="28"/>
        <v>0</v>
      </c>
    </row>
    <row r="66" spans="1:12" ht="12.6" customHeight="1">
      <c r="A66" s="106">
        <v>56</v>
      </c>
      <c r="B66" s="63"/>
      <c r="C66" s="22" t="s">
        <v>70</v>
      </c>
      <c r="D66" s="13">
        <f t="shared" si="26"/>
        <v>80</v>
      </c>
      <c r="E66" s="23" t="s">
        <v>14</v>
      </c>
      <c r="F66" s="23">
        <v>80</v>
      </c>
      <c r="G66" s="23">
        <v>0</v>
      </c>
      <c r="H66" s="23">
        <v>0</v>
      </c>
      <c r="I66" s="28">
        <v>0</v>
      </c>
      <c r="J66" s="25">
        <f t="shared" si="27"/>
        <v>0</v>
      </c>
      <c r="K66" s="29">
        <v>0</v>
      </c>
      <c r="L66" s="26">
        <f t="shared" si="28"/>
        <v>0</v>
      </c>
    </row>
    <row r="67" spans="1:12" ht="12.6" customHeight="1">
      <c r="A67" s="106"/>
      <c r="B67" s="88"/>
      <c r="C67" s="88"/>
      <c r="D67" s="89"/>
      <c r="E67" s="90"/>
      <c r="F67" s="88"/>
      <c r="G67" s="88"/>
      <c r="H67" s="88"/>
      <c r="I67" s="91"/>
      <c r="J67" s="91"/>
      <c r="K67" s="91"/>
      <c r="L67" s="107"/>
    </row>
    <row r="68" spans="1:12" ht="12.6" customHeight="1">
      <c r="A68" s="106">
        <v>57</v>
      </c>
      <c r="B68" s="63"/>
      <c r="C68" s="22" t="s">
        <v>71</v>
      </c>
      <c r="D68" s="13">
        <f t="shared" ref="D68:D73" si="30">SUM(F68:H68)</f>
        <v>176</v>
      </c>
      <c r="E68" s="23" t="s">
        <v>14</v>
      </c>
      <c r="F68" s="23">
        <v>100</v>
      </c>
      <c r="G68" s="23">
        <v>76</v>
      </c>
      <c r="H68" s="23">
        <v>0</v>
      </c>
      <c r="I68" s="28">
        <v>0</v>
      </c>
      <c r="J68" s="25">
        <f t="shared" ref="J68:J73" si="31">D68*I68</f>
        <v>0</v>
      </c>
      <c r="K68" s="29">
        <v>0</v>
      </c>
      <c r="L68" s="26">
        <f t="shared" ref="L68:L73" si="32">D68*K68</f>
        <v>0</v>
      </c>
    </row>
    <row r="69" spans="1:12">
      <c r="A69" s="106">
        <v>58</v>
      </c>
      <c r="B69" s="63"/>
      <c r="C69" s="22" t="s">
        <v>72</v>
      </c>
      <c r="D69" s="13">
        <f t="shared" si="30"/>
        <v>264</v>
      </c>
      <c r="E69" s="23" t="s">
        <v>11</v>
      </c>
      <c r="F69" s="23">
        <f t="shared" ref="F69:G69" si="33">F68/2*3</f>
        <v>150</v>
      </c>
      <c r="G69" s="23">
        <f t="shared" si="33"/>
        <v>114</v>
      </c>
      <c r="H69" s="23">
        <v>0</v>
      </c>
      <c r="I69" s="28">
        <v>0</v>
      </c>
      <c r="J69" s="25">
        <f t="shared" si="31"/>
        <v>0</v>
      </c>
      <c r="K69" s="29">
        <v>0</v>
      </c>
      <c r="L69" s="26">
        <f t="shared" si="32"/>
        <v>0</v>
      </c>
    </row>
    <row r="70" spans="1:12" ht="12.6" customHeight="1">
      <c r="A70" s="106">
        <v>59</v>
      </c>
      <c r="B70" s="63"/>
      <c r="C70" s="22" t="s">
        <v>73</v>
      </c>
      <c r="D70" s="13">
        <f t="shared" si="30"/>
        <v>176</v>
      </c>
      <c r="E70" s="23" t="s">
        <v>11</v>
      </c>
      <c r="F70" s="23">
        <f t="shared" ref="F70:G70" si="34">F68</f>
        <v>100</v>
      </c>
      <c r="G70" s="23">
        <f t="shared" si="34"/>
        <v>76</v>
      </c>
      <c r="H70" s="23">
        <v>0</v>
      </c>
      <c r="I70" s="28">
        <v>0</v>
      </c>
      <c r="J70" s="25">
        <f t="shared" si="31"/>
        <v>0</v>
      </c>
      <c r="K70" s="29">
        <v>0</v>
      </c>
      <c r="L70" s="26">
        <f t="shared" si="32"/>
        <v>0</v>
      </c>
    </row>
    <row r="71" spans="1:12" ht="12.6" customHeight="1">
      <c r="A71" s="106">
        <v>60</v>
      </c>
      <c r="B71" s="63"/>
      <c r="C71" s="22" t="s">
        <v>74</v>
      </c>
      <c r="D71" s="13">
        <f t="shared" si="30"/>
        <v>352</v>
      </c>
      <c r="E71" s="23" t="s">
        <v>11</v>
      </c>
      <c r="F71" s="23">
        <f t="shared" ref="F71:G71" si="35">F70*2</f>
        <v>200</v>
      </c>
      <c r="G71" s="23">
        <f t="shared" si="35"/>
        <v>152</v>
      </c>
      <c r="H71" s="23">
        <v>0</v>
      </c>
      <c r="I71" s="28">
        <v>0</v>
      </c>
      <c r="J71" s="25">
        <f t="shared" si="31"/>
        <v>0</v>
      </c>
      <c r="K71" s="29">
        <v>0</v>
      </c>
      <c r="L71" s="26">
        <f t="shared" si="32"/>
        <v>0</v>
      </c>
    </row>
    <row r="72" spans="1:12" ht="12.6" customHeight="1">
      <c r="A72" s="106">
        <v>61</v>
      </c>
      <c r="B72" s="63"/>
      <c r="C72" s="22" t="s">
        <v>75</v>
      </c>
      <c r="D72" s="13">
        <f t="shared" si="30"/>
        <v>176</v>
      </c>
      <c r="E72" s="23" t="s">
        <v>11</v>
      </c>
      <c r="F72" s="23">
        <f t="shared" ref="F72:G72" si="36">F68</f>
        <v>100</v>
      </c>
      <c r="G72" s="23">
        <f t="shared" si="36"/>
        <v>76</v>
      </c>
      <c r="H72" s="23">
        <v>0</v>
      </c>
      <c r="I72" s="28">
        <v>0</v>
      </c>
      <c r="J72" s="25">
        <f t="shared" si="31"/>
        <v>0</v>
      </c>
      <c r="K72" s="29">
        <v>0</v>
      </c>
      <c r="L72" s="26">
        <f t="shared" si="32"/>
        <v>0</v>
      </c>
    </row>
    <row r="73" spans="1:12" ht="12.6" customHeight="1">
      <c r="A73" s="106">
        <v>62</v>
      </c>
      <c r="B73" s="63"/>
      <c r="C73" s="22" t="s">
        <v>76</v>
      </c>
      <c r="D73" s="13">
        <f t="shared" si="30"/>
        <v>176</v>
      </c>
      <c r="E73" s="23" t="s">
        <v>11</v>
      </c>
      <c r="F73" s="23">
        <f t="shared" ref="F73:G73" si="37">F72</f>
        <v>100</v>
      </c>
      <c r="G73" s="23">
        <f t="shared" si="37"/>
        <v>76</v>
      </c>
      <c r="H73" s="23">
        <v>0</v>
      </c>
      <c r="I73" s="28">
        <v>0</v>
      </c>
      <c r="J73" s="25">
        <f t="shared" si="31"/>
        <v>0</v>
      </c>
      <c r="K73" s="29">
        <v>0</v>
      </c>
      <c r="L73" s="26">
        <f t="shared" si="32"/>
        <v>0</v>
      </c>
    </row>
    <row r="74" spans="1:12" ht="12" customHeight="1">
      <c r="A74" s="106"/>
      <c r="B74" s="88"/>
      <c r="C74" s="88"/>
      <c r="D74" s="89"/>
      <c r="E74" s="90"/>
      <c r="F74" s="88"/>
      <c r="G74" s="88"/>
      <c r="H74" s="88"/>
      <c r="I74" s="91"/>
      <c r="J74" s="91"/>
      <c r="K74" s="91"/>
      <c r="L74" s="107"/>
    </row>
    <row r="75" spans="1:12" ht="12.6" customHeight="1">
      <c r="A75" s="106">
        <v>63</v>
      </c>
      <c r="B75" s="63"/>
      <c r="C75" s="22" t="s">
        <v>77</v>
      </c>
      <c r="D75" s="13">
        <f>SUM(F75:H75)</f>
        <v>255</v>
      </c>
      <c r="E75" s="23" t="s">
        <v>11</v>
      </c>
      <c r="F75" s="23">
        <v>130</v>
      </c>
      <c r="G75" s="23">
        <v>110</v>
      </c>
      <c r="H75" s="23">
        <f t="shared" ref="H75" si="38">(H47+H45+H39+H50+10)*1.5</f>
        <v>15</v>
      </c>
      <c r="I75" s="28">
        <v>0</v>
      </c>
      <c r="J75" s="25">
        <f>D75*I75</f>
        <v>0</v>
      </c>
      <c r="K75" s="29">
        <v>0</v>
      </c>
      <c r="L75" s="26">
        <f>D75*K75</f>
        <v>0</v>
      </c>
    </row>
    <row r="76" spans="1:12" ht="12.6" customHeight="1">
      <c r="A76" s="106">
        <v>64</v>
      </c>
      <c r="B76" s="63"/>
      <c r="C76" s="22" t="s">
        <v>198</v>
      </c>
      <c r="D76" s="13">
        <f>SUM(F76:H76)</f>
        <v>30</v>
      </c>
      <c r="E76" s="23" t="s">
        <v>11</v>
      </c>
      <c r="F76" s="23">
        <v>15</v>
      </c>
      <c r="G76" s="23">
        <v>15</v>
      </c>
      <c r="H76" s="23">
        <v>0</v>
      </c>
      <c r="I76" s="28">
        <v>0</v>
      </c>
      <c r="J76" s="25">
        <f>D76*I76</f>
        <v>0</v>
      </c>
      <c r="K76" s="29">
        <v>0</v>
      </c>
      <c r="L76" s="26">
        <f>D76*K76</f>
        <v>0</v>
      </c>
    </row>
    <row r="77" spans="1:12" ht="12.6" customHeight="1">
      <c r="A77" s="106">
        <v>65</v>
      </c>
      <c r="B77" s="63"/>
      <c r="C77" s="22" t="s">
        <v>78</v>
      </c>
      <c r="D77" s="13">
        <f>SUM(F77:H77)</f>
        <v>8</v>
      </c>
      <c r="E77" s="23" t="s">
        <v>11</v>
      </c>
      <c r="F77" s="23">
        <v>4</v>
      </c>
      <c r="G77" s="23">
        <v>4</v>
      </c>
      <c r="H77" s="23">
        <v>0</v>
      </c>
      <c r="I77" s="28">
        <v>0</v>
      </c>
      <c r="J77" s="25">
        <f>D77*I77</f>
        <v>0</v>
      </c>
      <c r="K77" s="29">
        <v>0</v>
      </c>
      <c r="L77" s="26">
        <f>D77*K77</f>
        <v>0</v>
      </c>
    </row>
    <row r="78" spans="1:12">
      <c r="A78" s="106">
        <v>66</v>
      </c>
      <c r="B78" s="63"/>
      <c r="C78" s="22" t="s">
        <v>199</v>
      </c>
      <c r="D78" s="13">
        <f>SUM(F78:H78)</f>
        <v>4</v>
      </c>
      <c r="E78" s="23" t="s">
        <v>11</v>
      </c>
      <c r="F78" s="23">
        <v>2</v>
      </c>
      <c r="G78" s="23">
        <v>2</v>
      </c>
      <c r="H78" s="23">
        <v>0</v>
      </c>
      <c r="I78" s="28">
        <v>0</v>
      </c>
      <c r="J78" s="25">
        <f>D78*I78</f>
        <v>0</v>
      </c>
      <c r="K78" s="29">
        <v>0</v>
      </c>
      <c r="L78" s="26">
        <f>D78*K78</f>
        <v>0</v>
      </c>
    </row>
    <row r="79" spans="1:12" ht="12.6" customHeight="1">
      <c r="A79" s="106"/>
      <c r="B79" s="88"/>
      <c r="C79" s="88"/>
      <c r="D79" s="89"/>
      <c r="E79" s="90"/>
      <c r="F79" s="88"/>
      <c r="G79" s="88"/>
      <c r="H79" s="88"/>
      <c r="I79" s="91"/>
      <c r="J79" s="91"/>
      <c r="K79" s="91"/>
      <c r="L79" s="107"/>
    </row>
    <row r="80" spans="1:12" ht="12.6" customHeight="1">
      <c r="A80" s="106">
        <v>67</v>
      </c>
      <c r="B80" s="63"/>
      <c r="C80" s="22" t="s">
        <v>79</v>
      </c>
      <c r="D80" s="13">
        <f>SUM(F80:H80)</f>
        <v>745</v>
      </c>
      <c r="E80" s="23" t="s">
        <v>14</v>
      </c>
      <c r="F80" s="23">
        <v>400</v>
      </c>
      <c r="G80" s="23">
        <v>345</v>
      </c>
      <c r="H80" s="23">
        <v>0</v>
      </c>
      <c r="I80" s="28">
        <v>0</v>
      </c>
      <c r="J80" s="25">
        <f>D80*I80</f>
        <v>0</v>
      </c>
      <c r="K80" s="29">
        <v>0</v>
      </c>
      <c r="L80" s="26">
        <f>D80*K80</f>
        <v>0</v>
      </c>
    </row>
    <row r="81" spans="1:12" ht="12.6" customHeight="1">
      <c r="A81" s="106">
        <v>68</v>
      </c>
      <c r="B81" s="63"/>
      <c r="C81" s="22" t="s">
        <v>80</v>
      </c>
      <c r="D81" s="13">
        <f>SUM(F81:H81)</f>
        <v>30</v>
      </c>
      <c r="E81" s="23" t="s">
        <v>14</v>
      </c>
      <c r="F81" s="23">
        <f t="shared" ref="F81:H81" si="39">(F54+F53+F32)*30</f>
        <v>30</v>
      </c>
      <c r="G81" s="23">
        <f t="shared" si="39"/>
        <v>0</v>
      </c>
      <c r="H81" s="23">
        <f t="shared" si="39"/>
        <v>0</v>
      </c>
      <c r="I81" s="28">
        <v>0</v>
      </c>
      <c r="J81" s="25">
        <f>D81*I81</f>
        <v>0</v>
      </c>
      <c r="K81" s="29">
        <v>0</v>
      </c>
      <c r="L81" s="26">
        <f>D81*K81</f>
        <v>0</v>
      </c>
    </row>
    <row r="82" spans="1:12" ht="12.6" customHeight="1">
      <c r="A82" s="106">
        <v>69</v>
      </c>
      <c r="B82" s="63"/>
      <c r="C82" s="22" t="s">
        <v>81</v>
      </c>
      <c r="D82" s="13">
        <f>SUM(F82:H82)</f>
        <v>40</v>
      </c>
      <c r="E82" s="23" t="s">
        <v>14</v>
      </c>
      <c r="F82" s="23">
        <v>20</v>
      </c>
      <c r="G82" s="23">
        <v>20</v>
      </c>
      <c r="H82" s="23">
        <v>0</v>
      </c>
      <c r="I82" s="28">
        <v>0</v>
      </c>
      <c r="J82" s="25">
        <f>D82*I82</f>
        <v>0</v>
      </c>
      <c r="K82" s="29">
        <v>0</v>
      </c>
      <c r="L82" s="26">
        <f>D82*K82</f>
        <v>0</v>
      </c>
    </row>
    <row r="83" spans="1:12" ht="12.6" customHeight="1">
      <c r="A83" s="106"/>
      <c r="B83" s="88"/>
      <c r="C83" s="88"/>
      <c r="D83" s="89"/>
      <c r="E83" s="90"/>
      <c r="F83" s="88"/>
      <c r="G83" s="88"/>
      <c r="H83" s="88"/>
      <c r="I83" s="91"/>
      <c r="J83" s="91"/>
      <c r="K83" s="91"/>
      <c r="L83" s="107"/>
    </row>
    <row r="84" spans="1:12" ht="12.6" customHeight="1">
      <c r="A84" s="106">
        <v>70</v>
      </c>
      <c r="B84" s="63"/>
      <c r="C84" s="22" t="s">
        <v>82</v>
      </c>
      <c r="D84" s="13">
        <f t="shared" ref="D84:D92" si="40">SUM(F84:H84)</f>
        <v>620</v>
      </c>
      <c r="E84" s="23" t="s">
        <v>14</v>
      </c>
      <c r="F84" s="23">
        <f>(F80+F81)*0.8</f>
        <v>344</v>
      </c>
      <c r="G84" s="23">
        <f t="shared" ref="G84:H84" si="41">(G80+G81)*0.8</f>
        <v>276</v>
      </c>
      <c r="H84" s="23">
        <f t="shared" si="41"/>
        <v>0</v>
      </c>
      <c r="I84" s="28">
        <v>0</v>
      </c>
      <c r="J84" s="25">
        <f t="shared" ref="J84:J95" si="42">D84*I84</f>
        <v>0</v>
      </c>
      <c r="K84" s="29">
        <v>0</v>
      </c>
      <c r="L84" s="26">
        <f t="shared" ref="L84:L95" si="43">D84*K84</f>
        <v>0</v>
      </c>
    </row>
    <row r="85" spans="1:12" ht="12.6" customHeight="1">
      <c r="A85" s="106">
        <v>71</v>
      </c>
      <c r="B85" s="63"/>
      <c r="C85" s="22" t="s">
        <v>83</v>
      </c>
      <c r="D85" s="13">
        <f t="shared" si="40"/>
        <v>620</v>
      </c>
      <c r="E85" s="23" t="s">
        <v>14</v>
      </c>
      <c r="F85" s="23">
        <f t="shared" ref="F85:H85" si="44">F84</f>
        <v>344</v>
      </c>
      <c r="G85" s="23">
        <f t="shared" si="44"/>
        <v>276</v>
      </c>
      <c r="H85" s="23">
        <f t="shared" si="44"/>
        <v>0</v>
      </c>
      <c r="I85" s="28">
        <v>0</v>
      </c>
      <c r="J85" s="25">
        <f t="shared" si="42"/>
        <v>0</v>
      </c>
      <c r="K85" s="29">
        <v>0</v>
      </c>
      <c r="L85" s="26">
        <f t="shared" si="43"/>
        <v>0</v>
      </c>
    </row>
    <row r="86" spans="1:12" ht="12.6" customHeight="1">
      <c r="A86" s="106">
        <v>72</v>
      </c>
      <c r="B86" s="63"/>
      <c r="C86" s="22" t="s">
        <v>84</v>
      </c>
      <c r="D86" s="13">
        <f t="shared" si="40"/>
        <v>775</v>
      </c>
      <c r="E86" s="23" t="s">
        <v>14</v>
      </c>
      <c r="F86" s="23">
        <f t="shared" ref="F86:H86" si="45">F80+F81</f>
        <v>430</v>
      </c>
      <c r="G86" s="23">
        <f t="shared" si="45"/>
        <v>345</v>
      </c>
      <c r="H86" s="23">
        <f t="shared" si="45"/>
        <v>0</v>
      </c>
      <c r="I86" s="28">
        <v>0</v>
      </c>
      <c r="J86" s="25">
        <f t="shared" si="42"/>
        <v>0</v>
      </c>
      <c r="K86" s="29">
        <v>0</v>
      </c>
      <c r="L86" s="26">
        <f t="shared" si="43"/>
        <v>0</v>
      </c>
    </row>
    <row r="87" spans="1:12" ht="12.6" customHeight="1">
      <c r="A87" s="106">
        <v>73</v>
      </c>
      <c r="B87" s="63"/>
      <c r="C87" s="22" t="s">
        <v>85</v>
      </c>
      <c r="D87" s="13">
        <f t="shared" si="40"/>
        <v>310</v>
      </c>
      <c r="E87" s="23" t="s">
        <v>86</v>
      </c>
      <c r="F87" s="23">
        <f t="shared" ref="F87:H87" si="46">F85/2</f>
        <v>172</v>
      </c>
      <c r="G87" s="23">
        <f t="shared" si="46"/>
        <v>138</v>
      </c>
      <c r="H87" s="23">
        <f t="shared" si="46"/>
        <v>0</v>
      </c>
      <c r="I87" s="28">
        <v>0</v>
      </c>
      <c r="J87" s="25">
        <f t="shared" si="42"/>
        <v>0</v>
      </c>
      <c r="K87" s="29">
        <v>0</v>
      </c>
      <c r="L87" s="26">
        <f t="shared" si="43"/>
        <v>0</v>
      </c>
    </row>
    <row r="88" spans="1:12" ht="12.6" customHeight="1">
      <c r="A88" s="106">
        <v>74</v>
      </c>
      <c r="B88" s="63"/>
      <c r="C88" s="22" t="s">
        <v>87</v>
      </c>
      <c r="D88" s="13">
        <f t="shared" si="40"/>
        <v>620</v>
      </c>
      <c r="E88" s="23" t="s">
        <v>86</v>
      </c>
      <c r="F88" s="23">
        <f t="shared" ref="F88:H88" si="47">F85</f>
        <v>344</v>
      </c>
      <c r="G88" s="23">
        <f t="shared" si="47"/>
        <v>276</v>
      </c>
      <c r="H88" s="23">
        <f t="shared" si="47"/>
        <v>0</v>
      </c>
      <c r="I88" s="28">
        <v>0</v>
      </c>
      <c r="J88" s="25">
        <f t="shared" si="42"/>
        <v>0</v>
      </c>
      <c r="K88" s="29">
        <v>0</v>
      </c>
      <c r="L88" s="26">
        <f t="shared" si="43"/>
        <v>0</v>
      </c>
    </row>
    <row r="89" spans="1:12" ht="12.6" customHeight="1">
      <c r="A89" s="106">
        <v>75</v>
      </c>
      <c r="B89" s="63"/>
      <c r="C89" s="15" t="s">
        <v>88</v>
      </c>
      <c r="D89" s="13">
        <f t="shared" si="40"/>
        <v>3</v>
      </c>
      <c r="E89" s="23" t="s">
        <v>11</v>
      </c>
      <c r="F89" s="23">
        <v>1</v>
      </c>
      <c r="G89" s="23">
        <v>1</v>
      </c>
      <c r="H89" s="23">
        <v>1</v>
      </c>
      <c r="I89" s="28">
        <v>0</v>
      </c>
      <c r="J89" s="25">
        <f t="shared" si="42"/>
        <v>0</v>
      </c>
      <c r="K89" s="29">
        <v>0</v>
      </c>
      <c r="L89" s="26">
        <f t="shared" si="43"/>
        <v>0</v>
      </c>
    </row>
    <row r="90" spans="1:12" ht="12.6" customHeight="1">
      <c r="A90" s="106">
        <v>76</v>
      </c>
      <c r="B90" s="63"/>
      <c r="C90" s="22" t="s">
        <v>89</v>
      </c>
      <c r="D90" s="13">
        <f t="shared" si="40"/>
        <v>64</v>
      </c>
      <c r="E90" s="23" t="s">
        <v>11</v>
      </c>
      <c r="F90" s="23">
        <v>35</v>
      </c>
      <c r="G90" s="23">
        <v>26</v>
      </c>
      <c r="H90" s="23">
        <v>3</v>
      </c>
      <c r="I90" s="28">
        <v>0</v>
      </c>
      <c r="J90" s="25">
        <f t="shared" si="42"/>
        <v>0</v>
      </c>
      <c r="K90" s="29">
        <v>0</v>
      </c>
      <c r="L90" s="26">
        <f t="shared" si="43"/>
        <v>0</v>
      </c>
    </row>
    <row r="91" spans="1:12">
      <c r="A91" s="106">
        <v>77</v>
      </c>
      <c r="B91" s="63"/>
      <c r="C91" s="22" t="s">
        <v>90</v>
      </c>
      <c r="D91" s="13">
        <f t="shared" si="40"/>
        <v>13</v>
      </c>
      <c r="E91" s="23" t="s">
        <v>11</v>
      </c>
      <c r="F91" s="23">
        <v>7</v>
      </c>
      <c r="G91" s="23">
        <v>4</v>
      </c>
      <c r="H91" s="23">
        <v>2</v>
      </c>
      <c r="I91" s="28">
        <v>0</v>
      </c>
      <c r="J91" s="25">
        <f t="shared" si="42"/>
        <v>0</v>
      </c>
      <c r="K91" s="29">
        <v>0</v>
      </c>
      <c r="L91" s="26">
        <f t="shared" si="43"/>
        <v>0</v>
      </c>
    </row>
    <row r="92" spans="1:12" ht="12.6" customHeight="1">
      <c r="A92" s="106">
        <v>78</v>
      </c>
      <c r="B92" s="63"/>
      <c r="C92" s="22" t="s">
        <v>91</v>
      </c>
      <c r="D92" s="13">
        <f t="shared" si="40"/>
        <v>13</v>
      </c>
      <c r="E92" s="23" t="s">
        <v>11</v>
      </c>
      <c r="F92" s="23">
        <v>7</v>
      </c>
      <c r="G92" s="23">
        <v>4</v>
      </c>
      <c r="H92" s="23">
        <v>2</v>
      </c>
      <c r="I92" s="28">
        <v>0</v>
      </c>
      <c r="J92" s="25">
        <f t="shared" si="42"/>
        <v>0</v>
      </c>
      <c r="K92" s="29">
        <v>0</v>
      </c>
      <c r="L92" s="26">
        <f t="shared" si="43"/>
        <v>0</v>
      </c>
    </row>
    <row r="93" spans="1:12" ht="12.6" customHeight="1">
      <c r="A93" s="106">
        <v>79</v>
      </c>
      <c r="B93" s="63"/>
      <c r="C93" s="22" t="s">
        <v>92</v>
      </c>
      <c r="D93" s="13">
        <v>1</v>
      </c>
      <c r="E93" s="23" t="s">
        <v>93</v>
      </c>
      <c r="F93" s="23">
        <v>0</v>
      </c>
      <c r="G93" s="23">
        <v>0</v>
      </c>
      <c r="H93" s="23">
        <v>0</v>
      </c>
      <c r="I93" s="28">
        <v>0</v>
      </c>
      <c r="J93" s="25">
        <f t="shared" si="42"/>
        <v>0</v>
      </c>
      <c r="K93" s="29">
        <v>0</v>
      </c>
      <c r="L93" s="26">
        <f t="shared" si="43"/>
        <v>0</v>
      </c>
    </row>
    <row r="94" spans="1:12" ht="12.6" customHeight="1">
      <c r="A94" s="106">
        <v>80</v>
      </c>
      <c r="B94" s="63"/>
      <c r="C94" s="22" t="s">
        <v>94</v>
      </c>
      <c r="D94" s="13">
        <f>SUM(F94:H94)</f>
        <v>1</v>
      </c>
      <c r="E94" s="23" t="s">
        <v>11</v>
      </c>
      <c r="F94" s="23">
        <v>1</v>
      </c>
      <c r="G94" s="23">
        <v>0</v>
      </c>
      <c r="H94" s="23">
        <v>0</v>
      </c>
      <c r="I94" s="28">
        <v>0</v>
      </c>
      <c r="J94" s="25">
        <f t="shared" si="42"/>
        <v>0</v>
      </c>
      <c r="K94" s="29">
        <v>0</v>
      </c>
      <c r="L94" s="26">
        <f t="shared" si="43"/>
        <v>0</v>
      </c>
    </row>
    <row r="95" spans="1:12" ht="12.6" customHeight="1">
      <c r="A95" s="106">
        <v>81</v>
      </c>
      <c r="B95" s="63"/>
      <c r="C95" s="22" t="s">
        <v>95</v>
      </c>
      <c r="D95" s="13">
        <f>SUM(F95:H95)</f>
        <v>49</v>
      </c>
      <c r="E95" s="23" t="s">
        <v>96</v>
      </c>
      <c r="F95" s="23">
        <v>21</v>
      </c>
      <c r="G95" s="23">
        <v>14</v>
      </c>
      <c r="H95" s="23">
        <v>14</v>
      </c>
      <c r="I95" s="28">
        <v>0</v>
      </c>
      <c r="J95" s="25">
        <f t="shared" si="42"/>
        <v>0</v>
      </c>
      <c r="K95" s="29">
        <v>0</v>
      </c>
      <c r="L95" s="26">
        <f t="shared" si="43"/>
        <v>0</v>
      </c>
    </row>
    <row r="96" spans="1:12" ht="12.6" customHeight="1">
      <c r="A96" s="106"/>
      <c r="B96" s="88"/>
      <c r="C96" s="88"/>
      <c r="D96" s="89"/>
      <c r="E96" s="90"/>
      <c r="F96" s="88"/>
      <c r="G96" s="88"/>
      <c r="H96" s="88"/>
      <c r="I96" s="91"/>
      <c r="J96" s="91"/>
      <c r="K96" s="91"/>
      <c r="L96" s="107"/>
    </row>
    <row r="97" spans="1:21">
      <c r="A97" s="106">
        <v>82</v>
      </c>
      <c r="B97" s="63"/>
      <c r="C97" s="22" t="s">
        <v>97</v>
      </c>
      <c r="D97" s="13">
        <v>1</v>
      </c>
      <c r="E97" s="23" t="s">
        <v>93</v>
      </c>
      <c r="F97" s="23">
        <v>0</v>
      </c>
      <c r="G97" s="23">
        <v>0</v>
      </c>
      <c r="H97" s="23">
        <v>0</v>
      </c>
      <c r="I97" s="28">
        <v>0</v>
      </c>
      <c r="J97" s="25">
        <f>D97*I97</f>
        <v>0</v>
      </c>
      <c r="K97" s="29">
        <v>0</v>
      </c>
      <c r="L97" s="26">
        <f>D97*K97</f>
        <v>0</v>
      </c>
    </row>
    <row r="98" spans="1:21" ht="12.6" customHeight="1">
      <c r="A98" s="106">
        <v>83</v>
      </c>
      <c r="B98" s="63"/>
      <c r="C98" s="22" t="s">
        <v>98</v>
      </c>
      <c r="D98" s="13">
        <v>1</v>
      </c>
      <c r="E98" s="23" t="s">
        <v>93</v>
      </c>
      <c r="F98" s="23">
        <v>0</v>
      </c>
      <c r="G98" s="23">
        <v>0</v>
      </c>
      <c r="H98" s="23">
        <v>0</v>
      </c>
      <c r="I98" s="28">
        <v>0</v>
      </c>
      <c r="J98" s="25">
        <f>D98*I98</f>
        <v>0</v>
      </c>
      <c r="K98" s="29">
        <v>0</v>
      </c>
      <c r="L98" s="26">
        <f>D98*K98</f>
        <v>0</v>
      </c>
      <c r="M98"/>
      <c r="N98"/>
      <c r="O98"/>
      <c r="P98"/>
      <c r="Q98"/>
      <c r="R98"/>
      <c r="S98"/>
      <c r="T98"/>
      <c r="U98"/>
    </row>
    <row r="99" spans="1:21" ht="12.6" customHeight="1">
      <c r="A99" s="106">
        <v>84</v>
      </c>
      <c r="B99" s="63"/>
      <c r="C99" s="22" t="s">
        <v>99</v>
      </c>
      <c r="D99" s="13">
        <v>1</v>
      </c>
      <c r="E99" s="23" t="s">
        <v>93</v>
      </c>
      <c r="F99" s="23">
        <v>0</v>
      </c>
      <c r="G99" s="23">
        <v>0</v>
      </c>
      <c r="H99" s="23">
        <v>0</v>
      </c>
      <c r="I99" s="28">
        <v>0</v>
      </c>
      <c r="J99" s="25">
        <f>D99*I99</f>
        <v>0</v>
      </c>
      <c r="K99" s="29">
        <v>0</v>
      </c>
      <c r="L99" s="26">
        <f>D99*K99</f>
        <v>0</v>
      </c>
      <c r="M99"/>
      <c r="N99"/>
      <c r="O99"/>
      <c r="P99"/>
      <c r="Q99"/>
      <c r="R99"/>
      <c r="S99"/>
      <c r="T99"/>
      <c r="U99"/>
    </row>
    <row r="100" spans="1:21" ht="12.6" customHeight="1">
      <c r="A100" s="106">
        <v>85</v>
      </c>
      <c r="B100" s="63"/>
      <c r="C100" s="22" t="s">
        <v>100</v>
      </c>
      <c r="D100" s="13">
        <v>1</v>
      </c>
      <c r="E100" s="23" t="s">
        <v>93</v>
      </c>
      <c r="F100" s="23">
        <v>0</v>
      </c>
      <c r="G100" s="23">
        <v>0</v>
      </c>
      <c r="H100" s="23">
        <v>0</v>
      </c>
      <c r="I100" s="28">
        <v>0</v>
      </c>
      <c r="J100" s="25">
        <f>D100*I100</f>
        <v>0</v>
      </c>
      <c r="K100" s="29">
        <v>0</v>
      </c>
      <c r="L100" s="26">
        <f>D100*K100</f>
        <v>0</v>
      </c>
    </row>
    <row r="101" spans="1:21" ht="12.6" customHeight="1">
      <c r="A101" s="106">
        <v>86</v>
      </c>
      <c r="B101" s="63"/>
      <c r="C101" s="22" t="s">
        <v>101</v>
      </c>
      <c r="D101" s="13">
        <f>SUM(F101:H101)</f>
        <v>148</v>
      </c>
      <c r="E101" s="23" t="s">
        <v>93</v>
      </c>
      <c r="F101" s="23">
        <f t="shared" ref="F101:H101" si="48">F18+F26+F28+F30+F32+F33+F34+F35+F36+F39+F42+F47+F49+F53+F54</f>
        <v>87</v>
      </c>
      <c r="G101" s="23">
        <f t="shared" si="48"/>
        <v>61</v>
      </c>
      <c r="H101" s="23">
        <f t="shared" si="48"/>
        <v>0</v>
      </c>
      <c r="I101" s="28">
        <v>0</v>
      </c>
      <c r="J101" s="25">
        <f>D101*I101</f>
        <v>0</v>
      </c>
      <c r="K101" s="29">
        <v>0</v>
      </c>
      <c r="L101" s="26">
        <f>D101*K101</f>
        <v>0</v>
      </c>
    </row>
    <row r="102" spans="1:21">
      <c r="A102" s="106"/>
      <c r="B102" s="185"/>
      <c r="C102" s="185"/>
      <c r="D102" s="188"/>
      <c r="E102" s="189"/>
      <c r="F102" s="190"/>
      <c r="G102" s="190"/>
      <c r="H102" s="190"/>
      <c r="I102" s="191" t="s">
        <v>102</v>
      </c>
      <c r="J102" s="192">
        <f>SUM(J4:J101)</f>
        <v>0</v>
      </c>
      <c r="K102" s="192"/>
      <c r="L102" s="193">
        <f>SUM(L4:L101)</f>
        <v>0</v>
      </c>
    </row>
    <row r="103" spans="1:21" ht="12.6" customHeight="1">
      <c r="A103" s="106"/>
      <c r="B103" s="185"/>
      <c r="C103" s="185"/>
      <c r="D103" s="194"/>
      <c r="E103" s="195"/>
      <c r="F103" s="416" t="s">
        <v>200</v>
      </c>
      <c r="G103" s="416"/>
      <c r="H103" s="416"/>
      <c r="I103" s="416"/>
      <c r="J103" s="416"/>
      <c r="K103" s="196"/>
      <c r="L103" s="197">
        <f>J102+L102</f>
        <v>0</v>
      </c>
    </row>
    <row r="104" spans="1:21" ht="12.6" customHeight="1">
      <c r="A104" s="106"/>
      <c r="B104" s="198"/>
      <c r="C104" s="93" t="s">
        <v>103</v>
      </c>
      <c r="D104" s="93"/>
      <c r="E104" s="94"/>
      <c r="F104" s="92"/>
      <c r="G104" s="92"/>
      <c r="H104" s="92"/>
      <c r="I104" s="95"/>
      <c r="J104" s="95"/>
      <c r="K104" s="95"/>
      <c r="L104" s="108"/>
    </row>
    <row r="105" spans="1:21" ht="12.6" customHeight="1">
      <c r="A105" s="106">
        <v>87</v>
      </c>
      <c r="B105" s="177"/>
      <c r="C105" s="22" t="s">
        <v>104</v>
      </c>
      <c r="D105" s="13">
        <v>1</v>
      </c>
      <c r="E105" s="23" t="s">
        <v>93</v>
      </c>
      <c r="F105" s="23" t="s">
        <v>203</v>
      </c>
      <c r="G105" s="23" t="s">
        <v>203</v>
      </c>
      <c r="H105" s="23" t="s">
        <v>203</v>
      </c>
      <c r="I105" s="23" t="s">
        <v>203</v>
      </c>
      <c r="J105" s="23" t="s">
        <v>203</v>
      </c>
      <c r="K105" s="36">
        <f>ROUND((L102)*0.02,-2)</f>
        <v>0</v>
      </c>
      <c r="L105" s="26">
        <f t="shared" ref="L105:L112" si="49">D105*K105</f>
        <v>0</v>
      </c>
    </row>
    <row r="106" spans="1:21" ht="12.6" customHeight="1">
      <c r="A106" s="106">
        <v>88</v>
      </c>
      <c r="B106" s="177"/>
      <c r="C106" s="22" t="s">
        <v>105</v>
      </c>
      <c r="D106" s="13">
        <v>1</v>
      </c>
      <c r="E106" s="23" t="s">
        <v>93</v>
      </c>
      <c r="F106" s="23" t="s">
        <v>203</v>
      </c>
      <c r="G106" s="23" t="s">
        <v>203</v>
      </c>
      <c r="H106" s="23" t="s">
        <v>203</v>
      </c>
      <c r="I106" s="23" t="s">
        <v>203</v>
      </c>
      <c r="J106" s="23" t="s">
        <v>203</v>
      </c>
      <c r="K106" s="36">
        <f>ROUND((L102)*0.04,-2)</f>
        <v>0</v>
      </c>
      <c r="L106" s="26">
        <f t="shared" si="49"/>
        <v>0</v>
      </c>
    </row>
    <row r="107" spans="1:21" ht="12.6" customHeight="1">
      <c r="A107" s="106">
        <v>89</v>
      </c>
      <c r="B107" s="177"/>
      <c r="C107" s="22" t="s">
        <v>106</v>
      </c>
      <c r="D107" s="13">
        <v>1</v>
      </c>
      <c r="E107" s="23" t="s">
        <v>93</v>
      </c>
      <c r="F107" s="23" t="s">
        <v>203</v>
      </c>
      <c r="G107" s="23" t="s">
        <v>203</v>
      </c>
      <c r="H107" s="23" t="s">
        <v>203</v>
      </c>
      <c r="I107" s="23" t="s">
        <v>203</v>
      </c>
      <c r="J107" s="23" t="s">
        <v>203</v>
      </c>
      <c r="K107" s="36">
        <v>0</v>
      </c>
      <c r="L107" s="26">
        <f t="shared" si="49"/>
        <v>0</v>
      </c>
    </row>
    <row r="108" spans="1:21">
      <c r="A108" s="106">
        <v>90</v>
      </c>
      <c r="B108" s="177"/>
      <c r="C108" s="22" t="s">
        <v>107</v>
      </c>
      <c r="D108" s="13">
        <v>1</v>
      </c>
      <c r="E108" s="23" t="s">
        <v>93</v>
      </c>
      <c r="F108" s="23" t="s">
        <v>203</v>
      </c>
      <c r="G108" s="23" t="s">
        <v>203</v>
      </c>
      <c r="H108" s="23" t="s">
        <v>203</v>
      </c>
      <c r="I108" s="23" t="s">
        <v>203</v>
      </c>
      <c r="J108" s="23" t="s">
        <v>203</v>
      </c>
      <c r="K108" s="36">
        <f>ROUND((L103)*0.005,-2)</f>
        <v>0</v>
      </c>
      <c r="L108" s="26">
        <f t="shared" si="49"/>
        <v>0</v>
      </c>
    </row>
    <row r="109" spans="1:21">
      <c r="A109" s="106">
        <v>91</v>
      </c>
      <c r="B109" s="177"/>
      <c r="C109" s="22" t="s">
        <v>108</v>
      </c>
      <c r="D109" s="13">
        <v>1</v>
      </c>
      <c r="E109" s="23" t="s">
        <v>93</v>
      </c>
      <c r="F109" s="23" t="s">
        <v>203</v>
      </c>
      <c r="G109" s="23" t="s">
        <v>203</v>
      </c>
      <c r="H109" s="23" t="s">
        <v>203</v>
      </c>
      <c r="I109" s="23" t="s">
        <v>203</v>
      </c>
      <c r="J109" s="23" t="s">
        <v>203</v>
      </c>
      <c r="K109" s="36">
        <f>ROUND((L103)*0.06,-2)</f>
        <v>0</v>
      </c>
      <c r="L109" s="26">
        <f t="shared" si="49"/>
        <v>0</v>
      </c>
    </row>
    <row r="110" spans="1:21">
      <c r="A110" s="106">
        <v>92</v>
      </c>
      <c r="B110" s="177"/>
      <c r="C110" s="22" t="s">
        <v>109</v>
      </c>
      <c r="D110" s="13">
        <v>1</v>
      </c>
      <c r="E110" s="23" t="s">
        <v>93</v>
      </c>
      <c r="F110" s="23" t="s">
        <v>203</v>
      </c>
      <c r="G110" s="23" t="s">
        <v>203</v>
      </c>
      <c r="H110" s="23" t="s">
        <v>203</v>
      </c>
      <c r="I110" s="23" t="s">
        <v>203</v>
      </c>
      <c r="J110" s="23" t="s">
        <v>203</v>
      </c>
      <c r="K110" s="36">
        <f>ROUND((L103)*0.03,-2)</f>
        <v>0</v>
      </c>
      <c r="L110" s="26">
        <f t="shared" si="49"/>
        <v>0</v>
      </c>
    </row>
    <row r="111" spans="1:21">
      <c r="A111" s="106">
        <v>93</v>
      </c>
      <c r="B111" s="177"/>
      <c r="C111" s="22" t="s">
        <v>110</v>
      </c>
      <c r="D111" s="13">
        <v>1</v>
      </c>
      <c r="E111" s="23" t="s">
        <v>93</v>
      </c>
      <c r="F111" s="23" t="s">
        <v>203</v>
      </c>
      <c r="G111" s="23" t="s">
        <v>203</v>
      </c>
      <c r="H111" s="23" t="s">
        <v>203</v>
      </c>
      <c r="I111" s="23" t="s">
        <v>203</v>
      </c>
      <c r="J111" s="23" t="s">
        <v>203</v>
      </c>
      <c r="K111" s="36">
        <f>ROUND((L103)*0.01,-2)</f>
        <v>0</v>
      </c>
      <c r="L111" s="26">
        <f t="shared" si="49"/>
        <v>0</v>
      </c>
    </row>
    <row r="112" spans="1:21">
      <c r="A112" s="106">
        <v>94</v>
      </c>
      <c r="B112" s="177"/>
      <c r="C112" s="22" t="s">
        <v>111</v>
      </c>
      <c r="D112" s="13">
        <v>1</v>
      </c>
      <c r="E112" s="23" t="s">
        <v>93</v>
      </c>
      <c r="F112" s="23" t="s">
        <v>203</v>
      </c>
      <c r="G112" s="23" t="s">
        <v>203</v>
      </c>
      <c r="H112" s="23" t="s">
        <v>203</v>
      </c>
      <c r="I112" s="23" t="s">
        <v>203</v>
      </c>
      <c r="J112" s="23" t="s">
        <v>203</v>
      </c>
      <c r="K112" s="29">
        <f>ROUND((L103)*0.018,-2)</f>
        <v>0</v>
      </c>
      <c r="L112" s="26">
        <f t="shared" si="49"/>
        <v>0</v>
      </c>
    </row>
    <row r="113" spans="1:12">
      <c r="A113" s="106"/>
      <c r="B113" s="199"/>
      <c r="C113" s="199"/>
      <c r="D113" s="188"/>
      <c r="E113" s="189"/>
      <c r="F113" s="190"/>
      <c r="G113" s="190"/>
      <c r="H113" s="190"/>
      <c r="I113" s="191" t="s">
        <v>102</v>
      </c>
      <c r="J113" s="191"/>
      <c r="K113" s="192">
        <f>SUM(K104:K112)</f>
        <v>0</v>
      </c>
      <c r="L113" s="51">
        <f>SUM(L104:L112)</f>
        <v>0</v>
      </c>
    </row>
    <row r="114" spans="1:12">
      <c r="A114" s="106"/>
      <c r="B114" s="85"/>
      <c r="C114" s="83"/>
      <c r="D114" s="194"/>
      <c r="E114" s="195"/>
      <c r="F114" s="416" t="s">
        <v>201</v>
      </c>
      <c r="G114" s="417"/>
      <c r="H114" s="417"/>
      <c r="I114" s="417"/>
      <c r="J114" s="417"/>
      <c r="K114" s="200"/>
      <c r="L114" s="72">
        <f>L113</f>
        <v>0</v>
      </c>
    </row>
    <row r="115" spans="1:12" ht="13.8" thickBot="1">
      <c r="A115" s="109"/>
      <c r="B115" s="110"/>
      <c r="C115" s="111"/>
      <c r="D115" s="112"/>
      <c r="E115" s="113"/>
      <c r="F115" s="418" t="s">
        <v>202</v>
      </c>
      <c r="G115" s="418"/>
      <c r="H115" s="418"/>
      <c r="I115" s="418"/>
      <c r="J115" s="418"/>
      <c r="K115" s="418"/>
      <c r="L115" s="283">
        <f>L103+L114</f>
        <v>0</v>
      </c>
    </row>
    <row r="116" spans="1:12">
      <c r="A116" s="84"/>
    </row>
  </sheetData>
  <mergeCells count="5">
    <mergeCell ref="F2:H2"/>
    <mergeCell ref="A1:C1"/>
    <mergeCell ref="F103:J103"/>
    <mergeCell ref="F114:J114"/>
    <mergeCell ref="F115:K115"/>
  </mergeCells>
  <phoneticPr fontId="144" type="noConversion"/>
  <conditionalFormatting sqref="G17">
    <cfRule type="cellIs" dxfId="2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39" max="11" man="1"/>
    <brk id="9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CA34-953B-4BFC-A1AE-9BE378EA6B83}">
  <sheetPr>
    <pageSetUpPr fitToPage="1"/>
  </sheetPr>
  <dimension ref="A1:U116"/>
  <sheetViews>
    <sheetView zoomScaleNormal="100" workbookViewId="0">
      <pane xSplit="5" ySplit="1" topLeftCell="F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33203125" defaultRowHeight="12"/>
  <cols>
    <col min="1" max="1" width="7.88671875" style="104" bestFit="1" customWidth="1"/>
    <col min="2" max="2" width="20.33203125" style="2" customWidth="1"/>
    <col min="3" max="3" width="74.77734375" style="1" customWidth="1"/>
    <col min="4" max="4" width="9.33203125" style="7"/>
    <col min="5" max="5" width="4.44140625" style="6" customWidth="1"/>
    <col min="6" max="8" width="9.33203125" style="10"/>
    <col min="9" max="9" width="12.44140625" style="6" customWidth="1"/>
    <col min="10" max="10" width="13.6640625" style="6" customWidth="1"/>
    <col min="11" max="11" width="14.33203125" style="6" customWidth="1"/>
    <col min="12" max="12" width="18.44140625" style="6" bestFit="1" customWidth="1"/>
    <col min="13" max="13" width="3.6640625" style="1" customWidth="1"/>
    <col min="14" max="16384" width="9.33203125" style="1"/>
  </cols>
  <sheetData>
    <row r="1" spans="1:12" ht="14.4">
      <c r="A1" s="137"/>
      <c r="B1" s="421" t="s">
        <v>209</v>
      </c>
      <c r="C1" s="422"/>
      <c r="D1" s="202"/>
      <c r="E1" s="201"/>
      <c r="F1" s="203"/>
      <c r="G1" s="203"/>
      <c r="H1" s="203"/>
      <c r="I1" s="201"/>
      <c r="J1" s="201"/>
      <c r="K1" s="201"/>
      <c r="L1" s="204"/>
    </row>
    <row r="2" spans="1:12" ht="48">
      <c r="A2" s="53" t="s">
        <v>197</v>
      </c>
      <c r="B2" s="101" t="s">
        <v>17</v>
      </c>
      <c r="C2" s="97" t="s">
        <v>9</v>
      </c>
      <c r="D2" s="98" t="s">
        <v>194</v>
      </c>
      <c r="E2" s="99" t="s">
        <v>193</v>
      </c>
      <c r="F2" s="420" t="s">
        <v>210</v>
      </c>
      <c r="G2" s="420"/>
      <c r="H2" s="420"/>
      <c r="I2" s="100" t="s">
        <v>227</v>
      </c>
      <c r="J2" s="100" t="s">
        <v>225</v>
      </c>
      <c r="K2" s="100" t="s">
        <v>226</v>
      </c>
      <c r="L2" s="205" t="s">
        <v>228</v>
      </c>
    </row>
    <row r="3" spans="1:12" ht="12.6" customHeight="1">
      <c r="A3" s="53"/>
      <c r="B3" s="206"/>
      <c r="C3" s="207"/>
      <c r="D3" s="208"/>
      <c r="E3" s="209"/>
      <c r="F3" s="210" t="s">
        <v>18</v>
      </c>
      <c r="G3" s="210" t="s">
        <v>19</v>
      </c>
      <c r="H3" s="210" t="s">
        <v>20</v>
      </c>
      <c r="I3" s="209"/>
      <c r="J3" s="209"/>
      <c r="K3" s="209"/>
      <c r="L3" s="211"/>
    </row>
    <row r="4" spans="1:12" ht="12.6" customHeight="1">
      <c r="A4" s="53"/>
      <c r="B4" s="212"/>
      <c r="C4" s="213"/>
      <c r="D4" s="214"/>
      <c r="E4" s="215"/>
      <c r="F4" s="213"/>
      <c r="G4" s="213"/>
      <c r="H4" s="213"/>
      <c r="I4" s="216"/>
      <c r="J4" s="216"/>
      <c r="K4" s="216"/>
      <c r="L4" s="217"/>
    </row>
    <row r="5" spans="1:12" ht="12.6" hidden="1" customHeight="1">
      <c r="A5" s="53">
        <v>1</v>
      </c>
      <c r="B5" s="218"/>
      <c r="C5" s="219" t="s">
        <v>21</v>
      </c>
      <c r="D5" s="220">
        <f t="shared" ref="D5:D12" si="0">SUM(F5:H5)</f>
        <v>0</v>
      </c>
      <c r="E5" s="221" t="s">
        <v>11</v>
      </c>
      <c r="F5" s="221"/>
      <c r="G5" s="221"/>
      <c r="H5" s="221"/>
      <c r="I5" s="222"/>
      <c r="J5" s="223">
        <f t="shared" ref="J5:J12" si="1">D5*I5</f>
        <v>0</v>
      </c>
      <c r="K5" s="223">
        <v>0</v>
      </c>
      <c r="L5" s="224">
        <f t="shared" ref="L5:L12" si="2">D5*K5</f>
        <v>0</v>
      </c>
    </row>
    <row r="6" spans="1:12" ht="12.6" hidden="1" customHeight="1">
      <c r="A6" s="53">
        <v>2</v>
      </c>
      <c r="B6" s="225"/>
      <c r="C6" s="226" t="s">
        <v>12</v>
      </c>
      <c r="D6" s="227">
        <f t="shared" si="0"/>
        <v>0</v>
      </c>
      <c r="E6" s="228" t="s">
        <v>11</v>
      </c>
      <c r="F6" s="228"/>
      <c r="G6" s="228"/>
      <c r="H6" s="228"/>
      <c r="I6" s="229"/>
      <c r="J6" s="230">
        <f t="shared" si="1"/>
        <v>0</v>
      </c>
      <c r="K6" s="230">
        <v>0</v>
      </c>
      <c r="L6" s="231">
        <f t="shared" si="2"/>
        <v>0</v>
      </c>
    </row>
    <row r="7" spans="1:12" ht="12.6" customHeight="1">
      <c r="A7" s="53">
        <v>3</v>
      </c>
      <c r="B7" s="232"/>
      <c r="C7" s="226" t="s">
        <v>22</v>
      </c>
      <c r="D7" s="227">
        <f t="shared" si="0"/>
        <v>75</v>
      </c>
      <c r="E7" s="228" t="s">
        <v>11</v>
      </c>
      <c r="F7" s="228">
        <v>29</v>
      </c>
      <c r="G7" s="228">
        <v>34</v>
      </c>
      <c r="H7" s="228">
        <v>12</v>
      </c>
      <c r="I7" s="233">
        <v>0</v>
      </c>
      <c r="J7" s="230">
        <f t="shared" si="1"/>
        <v>0</v>
      </c>
      <c r="K7" s="234">
        <v>0</v>
      </c>
      <c r="L7" s="231">
        <f t="shared" si="2"/>
        <v>0</v>
      </c>
    </row>
    <row r="8" spans="1:12" ht="11.4">
      <c r="A8" s="53">
        <v>4</v>
      </c>
      <c r="B8" s="232"/>
      <c r="C8" s="226" t="s">
        <v>13</v>
      </c>
      <c r="D8" s="227">
        <f t="shared" si="0"/>
        <v>1050</v>
      </c>
      <c r="E8" s="228" t="s">
        <v>14</v>
      </c>
      <c r="F8" s="228">
        <v>510</v>
      </c>
      <c r="G8" s="228">
        <v>330</v>
      </c>
      <c r="H8" s="228">
        <v>210</v>
      </c>
      <c r="I8" s="233">
        <v>0</v>
      </c>
      <c r="J8" s="230">
        <f t="shared" si="1"/>
        <v>0</v>
      </c>
      <c r="K8" s="234">
        <v>0</v>
      </c>
      <c r="L8" s="231">
        <f t="shared" si="2"/>
        <v>0</v>
      </c>
    </row>
    <row r="9" spans="1:12" ht="12.6" hidden="1" customHeight="1">
      <c r="A9" s="53">
        <v>5</v>
      </c>
      <c r="B9" s="225"/>
      <c r="C9" s="226" t="s">
        <v>23</v>
      </c>
      <c r="D9" s="227">
        <f t="shared" si="0"/>
        <v>0</v>
      </c>
      <c r="E9" s="228" t="s">
        <v>11</v>
      </c>
      <c r="F9" s="228"/>
      <c r="G9" s="228"/>
      <c r="H9" s="228"/>
      <c r="I9" s="229"/>
      <c r="J9" s="230">
        <f t="shared" si="1"/>
        <v>0</v>
      </c>
      <c r="K9" s="230">
        <v>0</v>
      </c>
      <c r="L9" s="231">
        <f t="shared" si="2"/>
        <v>0</v>
      </c>
    </row>
    <row r="10" spans="1:12" ht="12.6" hidden="1" customHeight="1">
      <c r="A10" s="53">
        <v>6</v>
      </c>
      <c r="B10" s="225"/>
      <c r="C10" s="226" t="s">
        <v>15</v>
      </c>
      <c r="D10" s="227">
        <f t="shared" si="0"/>
        <v>0</v>
      </c>
      <c r="E10" s="228" t="s">
        <v>11</v>
      </c>
      <c r="F10" s="228"/>
      <c r="G10" s="228"/>
      <c r="H10" s="228"/>
      <c r="I10" s="229"/>
      <c r="J10" s="230">
        <f t="shared" si="1"/>
        <v>0</v>
      </c>
      <c r="K10" s="230">
        <v>0</v>
      </c>
      <c r="L10" s="231">
        <f t="shared" si="2"/>
        <v>0</v>
      </c>
    </row>
    <row r="11" spans="1:12" ht="12.6" hidden="1" customHeight="1">
      <c r="A11" s="53">
        <v>7</v>
      </c>
      <c r="B11" s="225"/>
      <c r="C11" s="226" t="s">
        <v>16</v>
      </c>
      <c r="D11" s="227">
        <f t="shared" si="0"/>
        <v>0</v>
      </c>
      <c r="E11" s="228" t="s">
        <v>11</v>
      </c>
      <c r="F11" s="228"/>
      <c r="G11" s="228"/>
      <c r="H11" s="228"/>
      <c r="I11" s="229">
        <v>0</v>
      </c>
      <c r="J11" s="230">
        <f t="shared" si="1"/>
        <v>0</v>
      </c>
      <c r="K11" s="230">
        <v>0</v>
      </c>
      <c r="L11" s="231">
        <f t="shared" si="2"/>
        <v>0</v>
      </c>
    </row>
    <row r="12" spans="1:12" ht="11.4" hidden="1">
      <c r="A12" s="53">
        <v>8</v>
      </c>
      <c r="B12" s="225"/>
      <c r="C12" s="226" t="s">
        <v>24</v>
      </c>
      <c r="D12" s="227">
        <f t="shared" si="0"/>
        <v>0</v>
      </c>
      <c r="E12" s="228" t="s">
        <v>11</v>
      </c>
      <c r="F12" s="228"/>
      <c r="G12" s="228"/>
      <c r="H12" s="228"/>
      <c r="I12" s="229">
        <v>0</v>
      </c>
      <c r="J12" s="230">
        <f t="shared" si="1"/>
        <v>0</v>
      </c>
      <c r="K12" s="230">
        <v>0</v>
      </c>
      <c r="L12" s="231">
        <f t="shared" si="2"/>
        <v>0</v>
      </c>
    </row>
    <row r="13" spans="1:12" ht="12.6" customHeight="1">
      <c r="A13" s="53"/>
      <c r="B13" s="235"/>
      <c r="C13" s="236"/>
      <c r="D13" s="237"/>
      <c r="E13" s="238"/>
      <c r="F13" s="236"/>
      <c r="G13" s="236"/>
      <c r="H13" s="236"/>
      <c r="I13" s="239"/>
      <c r="J13" s="239"/>
      <c r="K13" s="239"/>
      <c r="L13" s="240"/>
    </row>
    <row r="14" spans="1:12" ht="12.6" customHeight="1">
      <c r="A14" s="53">
        <v>9</v>
      </c>
      <c r="B14" s="232"/>
      <c r="C14" s="241" t="s">
        <v>25</v>
      </c>
      <c r="D14" s="227">
        <f>SUM(F14:H14)</f>
        <v>3</v>
      </c>
      <c r="E14" s="228" t="s">
        <v>11</v>
      </c>
      <c r="F14" s="228">
        <v>1</v>
      </c>
      <c r="G14" s="228">
        <v>1</v>
      </c>
      <c r="H14" s="228">
        <v>1</v>
      </c>
      <c r="I14" s="233">
        <v>0</v>
      </c>
      <c r="J14" s="230">
        <f>D14*I14</f>
        <v>0</v>
      </c>
      <c r="K14" s="234">
        <v>0</v>
      </c>
      <c r="L14" s="231">
        <f>D14*K14</f>
        <v>0</v>
      </c>
    </row>
    <row r="15" spans="1:12" ht="12.6" customHeight="1">
      <c r="A15" s="53">
        <v>10</v>
      </c>
      <c r="B15" s="232"/>
      <c r="C15" s="226" t="s">
        <v>26</v>
      </c>
      <c r="D15" s="227">
        <f>SUM(F15:H15)</f>
        <v>75</v>
      </c>
      <c r="E15" s="228" t="s">
        <v>11</v>
      </c>
      <c r="F15" s="228">
        <f>SUM(F5:F7)</f>
        <v>29</v>
      </c>
      <c r="G15" s="228">
        <f>SUM(G5:G7)</f>
        <v>34</v>
      </c>
      <c r="H15" s="228">
        <f>SUM(H5:H7)</f>
        <v>12</v>
      </c>
      <c r="I15" s="233">
        <v>0</v>
      </c>
      <c r="J15" s="230">
        <f>D15*I15</f>
        <v>0</v>
      </c>
      <c r="K15" s="234">
        <v>0</v>
      </c>
      <c r="L15" s="231">
        <f>D15*K15</f>
        <v>0</v>
      </c>
    </row>
    <row r="16" spans="1:12" ht="12.6" customHeight="1">
      <c r="A16" s="53">
        <v>11</v>
      </c>
      <c r="B16" s="232"/>
      <c r="C16" s="226" t="s">
        <v>27</v>
      </c>
      <c r="D16" s="227">
        <f>SUM(F16:H16)</f>
        <v>137</v>
      </c>
      <c r="E16" s="228" t="s">
        <v>11</v>
      </c>
      <c r="F16" s="228">
        <f>F18+F32+F39+F47+F42</f>
        <v>31</v>
      </c>
      <c r="G16" s="228">
        <f>G18+G32+G39+G47+G42</f>
        <v>73</v>
      </c>
      <c r="H16" s="228">
        <f>H18+H32+H39+H47+H42</f>
        <v>33</v>
      </c>
      <c r="I16" s="233">
        <v>0</v>
      </c>
      <c r="J16" s="230">
        <f>D16*I16</f>
        <v>0</v>
      </c>
      <c r="K16" s="234">
        <v>0</v>
      </c>
      <c r="L16" s="231">
        <f>D16*K16</f>
        <v>0</v>
      </c>
    </row>
    <row r="17" spans="1:12" ht="12.6" customHeight="1">
      <c r="A17" s="53"/>
      <c r="B17" s="235"/>
      <c r="C17" s="236"/>
      <c r="D17" s="237"/>
      <c r="E17" s="238"/>
      <c r="F17" s="236"/>
      <c r="G17" s="236"/>
      <c r="H17" s="236"/>
      <c r="I17" s="239"/>
      <c r="J17" s="239"/>
      <c r="K17" s="239"/>
      <c r="L17" s="240"/>
    </row>
    <row r="18" spans="1:12" ht="12.6" hidden="1" customHeight="1">
      <c r="A18" s="53">
        <v>12</v>
      </c>
      <c r="B18" s="225" t="s">
        <v>112</v>
      </c>
      <c r="C18" s="226" t="s">
        <v>191</v>
      </c>
      <c r="D18" s="227">
        <f t="shared" ref="D18:D26" si="3">SUM(F18:H18)</f>
        <v>0</v>
      </c>
      <c r="E18" s="228" t="s">
        <v>11</v>
      </c>
      <c r="F18" s="228"/>
      <c r="G18" s="228"/>
      <c r="H18" s="228"/>
      <c r="I18" s="229">
        <v>0</v>
      </c>
      <c r="J18" s="230">
        <f t="shared" ref="J18:J26" si="4">D18*I18</f>
        <v>0</v>
      </c>
      <c r="K18" s="230">
        <v>0</v>
      </c>
      <c r="L18" s="231">
        <f t="shared" ref="L18:L26" si="5">D18*K18</f>
        <v>0</v>
      </c>
    </row>
    <row r="19" spans="1:12" ht="12.6" hidden="1" customHeight="1">
      <c r="A19" s="53">
        <v>13</v>
      </c>
      <c r="B19" s="225" t="s">
        <v>113</v>
      </c>
      <c r="C19" s="226" t="s">
        <v>28</v>
      </c>
      <c r="D19" s="227">
        <f t="shared" si="3"/>
        <v>0</v>
      </c>
      <c r="E19" s="228" t="s">
        <v>11</v>
      </c>
      <c r="F19" s="228"/>
      <c r="G19" s="228"/>
      <c r="H19" s="228"/>
      <c r="I19" s="229">
        <v>0</v>
      </c>
      <c r="J19" s="230">
        <f t="shared" si="4"/>
        <v>0</v>
      </c>
      <c r="K19" s="230">
        <v>0</v>
      </c>
      <c r="L19" s="231">
        <f t="shared" si="5"/>
        <v>0</v>
      </c>
    </row>
    <row r="20" spans="1:12" ht="12.6" hidden="1" customHeight="1">
      <c r="A20" s="53">
        <v>14</v>
      </c>
      <c r="B20" s="225" t="s">
        <v>114</v>
      </c>
      <c r="C20" s="241" t="s">
        <v>29</v>
      </c>
      <c r="D20" s="227">
        <f t="shared" si="3"/>
        <v>0</v>
      </c>
      <c r="E20" s="228" t="s">
        <v>11</v>
      </c>
      <c r="F20" s="228"/>
      <c r="G20" s="228"/>
      <c r="H20" s="228"/>
      <c r="I20" s="229">
        <v>0</v>
      </c>
      <c r="J20" s="230">
        <f t="shared" si="4"/>
        <v>0</v>
      </c>
      <c r="K20" s="230">
        <v>0</v>
      </c>
      <c r="L20" s="231">
        <f t="shared" si="5"/>
        <v>0</v>
      </c>
    </row>
    <row r="21" spans="1:12" ht="12.6" hidden="1" customHeight="1">
      <c r="A21" s="53">
        <v>15</v>
      </c>
      <c r="B21" s="225" t="s">
        <v>115</v>
      </c>
      <c r="C21" s="241" t="s">
        <v>30</v>
      </c>
      <c r="D21" s="227">
        <f t="shared" si="3"/>
        <v>0</v>
      </c>
      <c r="E21" s="228" t="s">
        <v>11</v>
      </c>
      <c r="F21" s="228"/>
      <c r="G21" s="228"/>
      <c r="H21" s="228"/>
      <c r="I21" s="229">
        <v>0</v>
      </c>
      <c r="J21" s="230">
        <f t="shared" si="4"/>
        <v>0</v>
      </c>
      <c r="K21" s="230">
        <v>0</v>
      </c>
      <c r="L21" s="231">
        <f t="shared" si="5"/>
        <v>0</v>
      </c>
    </row>
    <row r="22" spans="1:12" ht="11.4" hidden="1">
      <c r="A22" s="53">
        <v>16</v>
      </c>
      <c r="B22" s="225" t="s">
        <v>116</v>
      </c>
      <c r="C22" s="241" t="s">
        <v>31</v>
      </c>
      <c r="D22" s="227">
        <f t="shared" si="3"/>
        <v>0</v>
      </c>
      <c r="E22" s="228" t="s">
        <v>11</v>
      </c>
      <c r="F22" s="228"/>
      <c r="G22" s="228"/>
      <c r="H22" s="228"/>
      <c r="I22" s="229">
        <v>0</v>
      </c>
      <c r="J22" s="230">
        <f t="shared" si="4"/>
        <v>0</v>
      </c>
      <c r="K22" s="230">
        <v>0</v>
      </c>
      <c r="L22" s="231">
        <f t="shared" si="5"/>
        <v>0</v>
      </c>
    </row>
    <row r="23" spans="1:12" ht="12.6" hidden="1" customHeight="1">
      <c r="A23" s="53">
        <v>17</v>
      </c>
      <c r="B23" s="225" t="s">
        <v>117</v>
      </c>
      <c r="C23" s="241" t="s">
        <v>32</v>
      </c>
      <c r="D23" s="227">
        <f t="shared" si="3"/>
        <v>0</v>
      </c>
      <c r="E23" s="228" t="s">
        <v>11</v>
      </c>
      <c r="F23" s="228"/>
      <c r="G23" s="228"/>
      <c r="H23" s="228"/>
      <c r="I23" s="229">
        <v>0</v>
      </c>
      <c r="J23" s="230">
        <f t="shared" si="4"/>
        <v>0</v>
      </c>
      <c r="K23" s="230">
        <v>0</v>
      </c>
      <c r="L23" s="231">
        <f t="shared" si="5"/>
        <v>0</v>
      </c>
    </row>
    <row r="24" spans="1:12" ht="12.6" hidden="1" customHeight="1">
      <c r="A24" s="53">
        <v>18</v>
      </c>
      <c r="B24" s="225" t="s">
        <v>118</v>
      </c>
      <c r="C24" s="241" t="s">
        <v>33</v>
      </c>
      <c r="D24" s="227">
        <f t="shared" si="3"/>
        <v>0</v>
      </c>
      <c r="E24" s="228" t="s">
        <v>11</v>
      </c>
      <c r="F24" s="228"/>
      <c r="G24" s="228"/>
      <c r="H24" s="228"/>
      <c r="I24" s="229">
        <v>0</v>
      </c>
      <c r="J24" s="230">
        <f t="shared" si="4"/>
        <v>0</v>
      </c>
      <c r="K24" s="230">
        <v>0</v>
      </c>
      <c r="L24" s="231">
        <f t="shared" si="5"/>
        <v>0</v>
      </c>
    </row>
    <row r="25" spans="1:12" ht="12.6" hidden="1" customHeight="1">
      <c r="A25" s="53">
        <v>19</v>
      </c>
      <c r="B25" s="225" t="s">
        <v>119</v>
      </c>
      <c r="C25" s="241" t="s">
        <v>34</v>
      </c>
      <c r="D25" s="227">
        <f t="shared" si="3"/>
        <v>0</v>
      </c>
      <c r="E25" s="228" t="s">
        <v>11</v>
      </c>
      <c r="F25" s="228"/>
      <c r="G25" s="228"/>
      <c r="H25" s="228"/>
      <c r="I25" s="229">
        <v>0</v>
      </c>
      <c r="J25" s="230">
        <f t="shared" si="4"/>
        <v>0</v>
      </c>
      <c r="K25" s="230">
        <v>0</v>
      </c>
      <c r="L25" s="231">
        <f t="shared" si="5"/>
        <v>0</v>
      </c>
    </row>
    <row r="26" spans="1:12" ht="12.6" hidden="1" customHeight="1">
      <c r="A26" s="53">
        <v>20</v>
      </c>
      <c r="B26" s="225" t="s">
        <v>120</v>
      </c>
      <c r="C26" s="241" t="s">
        <v>35</v>
      </c>
      <c r="D26" s="227">
        <f t="shared" si="3"/>
        <v>0</v>
      </c>
      <c r="E26" s="228" t="s">
        <v>11</v>
      </c>
      <c r="F26" s="228"/>
      <c r="G26" s="228"/>
      <c r="H26" s="228"/>
      <c r="I26" s="229">
        <v>0</v>
      </c>
      <c r="J26" s="230">
        <f t="shared" si="4"/>
        <v>0</v>
      </c>
      <c r="K26" s="230">
        <v>0</v>
      </c>
      <c r="L26" s="231">
        <f t="shared" si="5"/>
        <v>0</v>
      </c>
    </row>
    <row r="27" spans="1:12" ht="12.6" customHeight="1">
      <c r="A27" s="53"/>
      <c r="B27" s="235"/>
      <c r="C27" s="236"/>
      <c r="D27" s="237"/>
      <c r="E27" s="238"/>
      <c r="F27" s="236"/>
      <c r="G27" s="236"/>
      <c r="H27" s="236"/>
      <c r="I27" s="239"/>
      <c r="J27" s="239"/>
      <c r="K27" s="239"/>
      <c r="L27" s="240"/>
    </row>
    <row r="28" spans="1:12" ht="12" hidden="1" customHeight="1">
      <c r="A28" s="53">
        <v>21</v>
      </c>
      <c r="B28" s="225" t="s">
        <v>121</v>
      </c>
      <c r="C28" s="226" t="s">
        <v>36</v>
      </c>
      <c r="D28" s="227">
        <f t="shared" ref="D28:D37" si="6">SUM(F28:H28)</f>
        <v>0</v>
      </c>
      <c r="E28" s="228" t="s">
        <v>11</v>
      </c>
      <c r="F28" s="228"/>
      <c r="G28" s="228"/>
      <c r="H28" s="228"/>
      <c r="I28" s="229">
        <v>0</v>
      </c>
      <c r="J28" s="230">
        <f t="shared" ref="J28:J37" si="7">D28*I28</f>
        <v>0</v>
      </c>
      <c r="K28" s="230">
        <v>0</v>
      </c>
      <c r="L28" s="231">
        <f t="shared" ref="L28:L37" si="8">D28*K28</f>
        <v>0</v>
      </c>
    </row>
    <row r="29" spans="1:12" ht="12.6" hidden="1" customHeight="1">
      <c r="A29" s="53">
        <v>22</v>
      </c>
      <c r="B29" s="225" t="s">
        <v>122</v>
      </c>
      <c r="C29" s="226" t="s">
        <v>28</v>
      </c>
      <c r="D29" s="227">
        <f t="shared" si="6"/>
        <v>0</v>
      </c>
      <c r="E29" s="228" t="s">
        <v>11</v>
      </c>
      <c r="F29" s="228"/>
      <c r="G29" s="228"/>
      <c r="H29" s="228"/>
      <c r="I29" s="229">
        <v>0</v>
      </c>
      <c r="J29" s="230">
        <f t="shared" si="7"/>
        <v>0</v>
      </c>
      <c r="K29" s="230">
        <v>0</v>
      </c>
      <c r="L29" s="231">
        <f t="shared" si="8"/>
        <v>0</v>
      </c>
    </row>
    <row r="30" spans="1:12" ht="12.6" hidden="1" customHeight="1">
      <c r="A30" s="53">
        <v>23</v>
      </c>
      <c r="B30" s="225" t="s">
        <v>123</v>
      </c>
      <c r="C30" s="226" t="s">
        <v>37</v>
      </c>
      <c r="D30" s="227">
        <f t="shared" si="6"/>
        <v>0</v>
      </c>
      <c r="E30" s="228" t="s">
        <v>11</v>
      </c>
      <c r="F30" s="228"/>
      <c r="G30" s="228"/>
      <c r="H30" s="228"/>
      <c r="I30" s="229">
        <v>0</v>
      </c>
      <c r="J30" s="230">
        <f t="shared" si="7"/>
        <v>0</v>
      </c>
      <c r="K30" s="230">
        <v>0</v>
      </c>
      <c r="L30" s="231">
        <f t="shared" si="8"/>
        <v>0</v>
      </c>
    </row>
    <row r="31" spans="1:12" ht="12.6" customHeight="1">
      <c r="A31" s="53">
        <v>24</v>
      </c>
      <c r="B31" s="232"/>
      <c r="C31" s="226" t="s">
        <v>38</v>
      </c>
      <c r="D31" s="227">
        <f t="shared" si="6"/>
        <v>1</v>
      </c>
      <c r="E31" s="228" t="s">
        <v>11</v>
      </c>
      <c r="F31" s="228">
        <v>1</v>
      </c>
      <c r="G31" s="228"/>
      <c r="H31" s="228"/>
      <c r="I31" s="233">
        <v>0</v>
      </c>
      <c r="J31" s="230">
        <f t="shared" si="7"/>
        <v>0</v>
      </c>
      <c r="K31" s="234">
        <v>0</v>
      </c>
      <c r="L31" s="231">
        <f t="shared" si="8"/>
        <v>0</v>
      </c>
    </row>
    <row r="32" spans="1:12" ht="12.6" customHeight="1">
      <c r="A32" s="53">
        <v>25</v>
      </c>
      <c r="B32" s="232"/>
      <c r="C32" s="226" t="s">
        <v>39</v>
      </c>
      <c r="D32" s="227">
        <f t="shared" si="6"/>
        <v>1</v>
      </c>
      <c r="E32" s="228" t="s">
        <v>11</v>
      </c>
      <c r="F32" s="228">
        <v>1</v>
      </c>
      <c r="G32" s="228"/>
      <c r="H32" s="228"/>
      <c r="I32" s="233">
        <v>0</v>
      </c>
      <c r="J32" s="230">
        <f t="shared" si="7"/>
        <v>0</v>
      </c>
      <c r="K32" s="234">
        <v>0</v>
      </c>
      <c r="L32" s="231">
        <f t="shared" si="8"/>
        <v>0</v>
      </c>
    </row>
    <row r="33" spans="1:12" ht="11.4">
      <c r="A33" s="53">
        <v>26</v>
      </c>
      <c r="B33" s="232"/>
      <c r="C33" s="241" t="s">
        <v>40</v>
      </c>
      <c r="D33" s="227">
        <f t="shared" si="6"/>
        <v>2</v>
      </c>
      <c r="E33" s="228" t="s">
        <v>11</v>
      </c>
      <c r="F33" s="228">
        <v>2</v>
      </c>
      <c r="G33" s="228"/>
      <c r="H33" s="228"/>
      <c r="I33" s="233">
        <v>0</v>
      </c>
      <c r="J33" s="230">
        <f t="shared" si="7"/>
        <v>0</v>
      </c>
      <c r="K33" s="234">
        <v>0</v>
      </c>
      <c r="L33" s="231">
        <f t="shared" si="8"/>
        <v>0</v>
      </c>
    </row>
    <row r="34" spans="1:12" ht="12.6" customHeight="1">
      <c r="A34" s="53">
        <v>27</v>
      </c>
      <c r="B34" s="232"/>
      <c r="C34" s="241" t="s">
        <v>41</v>
      </c>
      <c r="D34" s="227">
        <f t="shared" si="6"/>
        <v>1</v>
      </c>
      <c r="E34" s="228" t="s">
        <v>11</v>
      </c>
      <c r="F34" s="228">
        <v>1</v>
      </c>
      <c r="G34" s="228"/>
      <c r="H34" s="228"/>
      <c r="I34" s="233">
        <v>0</v>
      </c>
      <c r="J34" s="230">
        <f t="shared" si="7"/>
        <v>0</v>
      </c>
      <c r="K34" s="234">
        <v>0</v>
      </c>
      <c r="L34" s="231">
        <f t="shared" si="8"/>
        <v>0</v>
      </c>
    </row>
    <row r="35" spans="1:12" ht="12.6" customHeight="1">
      <c r="A35" s="53">
        <v>28</v>
      </c>
      <c r="B35" s="232"/>
      <c r="C35" s="241" t="s">
        <v>42</v>
      </c>
      <c r="D35" s="227">
        <f t="shared" si="6"/>
        <v>1</v>
      </c>
      <c r="E35" s="228" t="s">
        <v>11</v>
      </c>
      <c r="F35" s="228">
        <v>1</v>
      </c>
      <c r="G35" s="228"/>
      <c r="H35" s="228"/>
      <c r="I35" s="233">
        <v>0</v>
      </c>
      <c r="J35" s="230">
        <f t="shared" si="7"/>
        <v>0</v>
      </c>
      <c r="K35" s="234">
        <v>0</v>
      </c>
      <c r="L35" s="231">
        <f t="shared" si="8"/>
        <v>0</v>
      </c>
    </row>
    <row r="36" spans="1:12" ht="12.6" customHeight="1">
      <c r="A36" s="53">
        <v>29</v>
      </c>
      <c r="B36" s="232"/>
      <c r="C36" s="241" t="s">
        <v>43</v>
      </c>
      <c r="D36" s="227">
        <f t="shared" si="6"/>
        <v>1</v>
      </c>
      <c r="E36" s="228" t="s">
        <v>11</v>
      </c>
      <c r="F36" s="228">
        <v>1</v>
      </c>
      <c r="G36" s="228"/>
      <c r="H36" s="228"/>
      <c r="I36" s="233">
        <v>0</v>
      </c>
      <c r="J36" s="230">
        <f t="shared" si="7"/>
        <v>0</v>
      </c>
      <c r="K36" s="234">
        <v>0</v>
      </c>
      <c r="L36" s="231">
        <f t="shared" si="8"/>
        <v>0</v>
      </c>
    </row>
    <row r="37" spans="1:12" ht="12.6" customHeight="1">
      <c r="A37" s="53">
        <v>30</v>
      </c>
      <c r="B37" s="232"/>
      <c r="C37" s="241" t="s">
        <v>44</v>
      </c>
      <c r="D37" s="227">
        <f t="shared" si="6"/>
        <v>3</v>
      </c>
      <c r="E37" s="228" t="s">
        <v>11</v>
      </c>
      <c r="F37" s="228">
        <f t="shared" ref="F37:H37" si="9">SUM(F34:F36)</f>
        <v>3</v>
      </c>
      <c r="G37" s="228">
        <f t="shared" si="9"/>
        <v>0</v>
      </c>
      <c r="H37" s="228">
        <f t="shared" si="9"/>
        <v>0</v>
      </c>
      <c r="I37" s="233">
        <v>0</v>
      </c>
      <c r="J37" s="230">
        <f t="shared" si="7"/>
        <v>0</v>
      </c>
      <c r="K37" s="234">
        <v>0</v>
      </c>
      <c r="L37" s="231">
        <f t="shared" si="8"/>
        <v>0</v>
      </c>
    </row>
    <row r="38" spans="1:12" ht="12.6" customHeight="1">
      <c r="A38" s="53"/>
      <c r="B38" s="235"/>
      <c r="C38" s="236"/>
      <c r="D38" s="237"/>
      <c r="E38" s="238"/>
      <c r="F38" s="236"/>
      <c r="G38" s="236"/>
      <c r="H38" s="236"/>
      <c r="I38" s="239"/>
      <c r="J38" s="239"/>
      <c r="K38" s="239"/>
      <c r="L38" s="240"/>
    </row>
    <row r="39" spans="1:12" ht="12.6" customHeight="1">
      <c r="A39" s="53">
        <v>31</v>
      </c>
      <c r="B39" s="232"/>
      <c r="C39" s="242" t="s">
        <v>45</v>
      </c>
      <c r="D39" s="227">
        <f t="shared" ref="D39:D47" si="10">SUM(F39:H39)</f>
        <v>72</v>
      </c>
      <c r="E39" s="228" t="s">
        <v>11</v>
      </c>
      <c r="F39" s="228">
        <v>21</v>
      </c>
      <c r="G39" s="228">
        <v>35</v>
      </c>
      <c r="H39" s="228">
        <v>16</v>
      </c>
      <c r="I39" s="233">
        <v>0</v>
      </c>
      <c r="J39" s="230">
        <f t="shared" ref="J39:J47" si="11">D39*I39</f>
        <v>0</v>
      </c>
      <c r="K39" s="234">
        <v>0</v>
      </c>
      <c r="L39" s="231">
        <f t="shared" ref="L39:L47" si="12">D39*K39</f>
        <v>0</v>
      </c>
    </row>
    <row r="40" spans="1:12" ht="12.6" customHeight="1">
      <c r="A40" s="53">
        <v>32</v>
      </c>
      <c r="B40" s="232"/>
      <c r="C40" s="226" t="s">
        <v>46</v>
      </c>
      <c r="D40" s="227">
        <f t="shared" si="10"/>
        <v>19</v>
      </c>
      <c r="E40" s="228" t="s">
        <v>11</v>
      </c>
      <c r="F40" s="228">
        <f t="shared" ref="F40:H40" si="13">F39-F41</f>
        <v>17</v>
      </c>
      <c r="G40" s="228">
        <f t="shared" si="13"/>
        <v>1</v>
      </c>
      <c r="H40" s="228">
        <f t="shared" si="13"/>
        <v>1</v>
      </c>
      <c r="I40" s="233">
        <v>0</v>
      </c>
      <c r="J40" s="230">
        <f t="shared" si="11"/>
        <v>0</v>
      </c>
      <c r="K40" s="234">
        <v>0</v>
      </c>
      <c r="L40" s="231">
        <f t="shared" si="12"/>
        <v>0</v>
      </c>
    </row>
    <row r="41" spans="1:12" ht="12.6" customHeight="1">
      <c r="A41" s="53">
        <v>33</v>
      </c>
      <c r="B41" s="232"/>
      <c r="C41" s="226" t="s">
        <v>47</v>
      </c>
      <c r="D41" s="227">
        <f t="shared" si="10"/>
        <v>53</v>
      </c>
      <c r="E41" s="228" t="s">
        <v>11</v>
      </c>
      <c r="F41" s="228">
        <f t="shared" ref="F41:H41" si="14">F42</f>
        <v>4</v>
      </c>
      <c r="G41" s="228">
        <f t="shared" si="14"/>
        <v>34</v>
      </c>
      <c r="H41" s="228">
        <f t="shared" si="14"/>
        <v>15</v>
      </c>
      <c r="I41" s="233">
        <v>0</v>
      </c>
      <c r="J41" s="230">
        <f t="shared" si="11"/>
        <v>0</v>
      </c>
      <c r="K41" s="234">
        <v>0</v>
      </c>
      <c r="L41" s="231">
        <f t="shared" si="12"/>
        <v>0</v>
      </c>
    </row>
    <row r="42" spans="1:12" ht="12.6" customHeight="1">
      <c r="A42" s="53">
        <v>34</v>
      </c>
      <c r="B42" s="232"/>
      <c r="C42" s="242" t="s">
        <v>48</v>
      </c>
      <c r="D42" s="227">
        <f t="shared" si="10"/>
        <v>53</v>
      </c>
      <c r="E42" s="228" t="s">
        <v>11</v>
      </c>
      <c r="F42" s="228">
        <v>4</v>
      </c>
      <c r="G42" s="228">
        <v>34</v>
      </c>
      <c r="H42" s="228">
        <v>15</v>
      </c>
      <c r="I42" s="233">
        <v>0</v>
      </c>
      <c r="J42" s="230">
        <f t="shared" si="11"/>
        <v>0</v>
      </c>
      <c r="K42" s="234">
        <v>0</v>
      </c>
      <c r="L42" s="231">
        <f t="shared" si="12"/>
        <v>0</v>
      </c>
    </row>
    <row r="43" spans="1:12" ht="11.4">
      <c r="A43" s="53">
        <v>35</v>
      </c>
      <c r="B43" s="232"/>
      <c r="C43" s="226" t="s">
        <v>49</v>
      </c>
      <c r="D43" s="227">
        <f t="shared" si="10"/>
        <v>53</v>
      </c>
      <c r="E43" s="228" t="s">
        <v>11</v>
      </c>
      <c r="F43" s="228">
        <f t="shared" ref="F43:H43" si="15">F42</f>
        <v>4</v>
      </c>
      <c r="G43" s="228">
        <f t="shared" si="15"/>
        <v>34</v>
      </c>
      <c r="H43" s="228">
        <f t="shared" si="15"/>
        <v>15</v>
      </c>
      <c r="I43" s="233">
        <v>0</v>
      </c>
      <c r="J43" s="230">
        <f t="shared" si="11"/>
        <v>0</v>
      </c>
      <c r="K43" s="234">
        <v>0</v>
      </c>
      <c r="L43" s="231">
        <f t="shared" si="12"/>
        <v>0</v>
      </c>
    </row>
    <row r="44" spans="1:12" ht="12.6" customHeight="1">
      <c r="A44" s="53">
        <v>36</v>
      </c>
      <c r="B44" s="232"/>
      <c r="C44" s="243" t="s">
        <v>50</v>
      </c>
      <c r="D44" s="227">
        <f t="shared" si="10"/>
        <v>53</v>
      </c>
      <c r="E44" s="228" t="s">
        <v>11</v>
      </c>
      <c r="F44" s="228">
        <f t="shared" ref="F44:H44" si="16">F42</f>
        <v>4</v>
      </c>
      <c r="G44" s="228">
        <f t="shared" si="16"/>
        <v>34</v>
      </c>
      <c r="H44" s="228">
        <f t="shared" si="16"/>
        <v>15</v>
      </c>
      <c r="I44" s="233">
        <v>0</v>
      </c>
      <c r="J44" s="230">
        <f t="shared" si="11"/>
        <v>0</v>
      </c>
      <c r="K44" s="234">
        <v>0</v>
      </c>
      <c r="L44" s="231">
        <f t="shared" si="12"/>
        <v>0</v>
      </c>
    </row>
    <row r="45" spans="1:12" ht="12.6" customHeight="1">
      <c r="A45" s="53">
        <v>37</v>
      </c>
      <c r="B45" s="232"/>
      <c r="C45" s="243" t="s">
        <v>51</v>
      </c>
      <c r="D45" s="227">
        <f t="shared" si="10"/>
        <v>53</v>
      </c>
      <c r="E45" s="228" t="s">
        <v>11</v>
      </c>
      <c r="F45" s="228">
        <f t="shared" ref="F45:H45" si="17">F42</f>
        <v>4</v>
      </c>
      <c r="G45" s="228">
        <f t="shared" si="17"/>
        <v>34</v>
      </c>
      <c r="H45" s="228">
        <f t="shared" si="17"/>
        <v>15</v>
      </c>
      <c r="I45" s="233">
        <v>0</v>
      </c>
      <c r="J45" s="230">
        <f t="shared" si="11"/>
        <v>0</v>
      </c>
      <c r="K45" s="234">
        <v>0</v>
      </c>
      <c r="L45" s="231">
        <f t="shared" si="12"/>
        <v>0</v>
      </c>
    </row>
    <row r="46" spans="1:12" ht="12.6" customHeight="1">
      <c r="A46" s="53">
        <v>38</v>
      </c>
      <c r="B46" s="232"/>
      <c r="C46" s="226" t="s">
        <v>52</v>
      </c>
      <c r="D46" s="227">
        <f t="shared" si="10"/>
        <v>72</v>
      </c>
      <c r="E46" s="228" t="s">
        <v>11</v>
      </c>
      <c r="F46" s="228">
        <f t="shared" ref="F46:H46" si="18">F39</f>
        <v>21</v>
      </c>
      <c r="G46" s="228">
        <f t="shared" si="18"/>
        <v>35</v>
      </c>
      <c r="H46" s="228">
        <f t="shared" si="18"/>
        <v>16</v>
      </c>
      <c r="I46" s="233">
        <v>0</v>
      </c>
      <c r="J46" s="230">
        <f t="shared" si="11"/>
        <v>0</v>
      </c>
      <c r="K46" s="234">
        <v>0</v>
      </c>
      <c r="L46" s="231">
        <f t="shared" si="12"/>
        <v>0</v>
      </c>
    </row>
    <row r="47" spans="1:12" ht="12.6" customHeight="1">
      <c r="A47" s="53">
        <v>39</v>
      </c>
      <c r="B47" s="232"/>
      <c r="C47" s="226" t="s">
        <v>53</v>
      </c>
      <c r="D47" s="227">
        <f t="shared" si="10"/>
        <v>11</v>
      </c>
      <c r="E47" s="228" t="s">
        <v>11</v>
      </c>
      <c r="F47" s="228">
        <v>5</v>
      </c>
      <c r="G47" s="228">
        <v>4</v>
      </c>
      <c r="H47" s="228">
        <v>2</v>
      </c>
      <c r="I47" s="233">
        <v>0</v>
      </c>
      <c r="J47" s="230">
        <f t="shared" si="11"/>
        <v>0</v>
      </c>
      <c r="K47" s="234">
        <v>0</v>
      </c>
      <c r="L47" s="231">
        <f t="shared" si="12"/>
        <v>0</v>
      </c>
    </row>
    <row r="48" spans="1:12" ht="12.6" customHeight="1">
      <c r="A48" s="53"/>
      <c r="B48" s="235"/>
      <c r="C48" s="236"/>
      <c r="D48" s="237"/>
      <c r="E48" s="238"/>
      <c r="F48" s="236"/>
      <c r="G48" s="236"/>
      <c r="H48" s="236"/>
      <c r="I48" s="239"/>
      <c r="J48" s="239"/>
      <c r="K48" s="239"/>
      <c r="L48" s="240"/>
    </row>
    <row r="49" spans="1:12" ht="12.6" customHeight="1">
      <c r="A49" s="53">
        <v>40</v>
      </c>
      <c r="B49" s="232"/>
      <c r="C49" s="226" t="s">
        <v>54</v>
      </c>
      <c r="D49" s="227">
        <f t="shared" ref="D49:D54" si="19">SUM(F49:H49)</f>
        <v>10</v>
      </c>
      <c r="E49" s="228" t="s">
        <v>11</v>
      </c>
      <c r="F49" s="228">
        <v>2</v>
      </c>
      <c r="G49" s="228">
        <v>6</v>
      </c>
      <c r="H49" s="228">
        <v>2</v>
      </c>
      <c r="I49" s="233">
        <v>0</v>
      </c>
      <c r="J49" s="230">
        <f t="shared" ref="J49:J54" si="20">D49*I49</f>
        <v>0</v>
      </c>
      <c r="K49" s="234">
        <v>0</v>
      </c>
      <c r="L49" s="231">
        <f t="shared" ref="L49:L54" si="21">D49*K49</f>
        <v>0</v>
      </c>
    </row>
    <row r="50" spans="1:12" ht="11.4">
      <c r="A50" s="53">
        <v>41</v>
      </c>
      <c r="B50" s="232"/>
      <c r="C50" s="226" t="s">
        <v>55</v>
      </c>
      <c r="D50" s="227">
        <f t="shared" si="19"/>
        <v>10</v>
      </c>
      <c r="E50" s="228" t="s">
        <v>11</v>
      </c>
      <c r="F50" s="228">
        <f t="shared" ref="F50:H50" si="22">F49</f>
        <v>2</v>
      </c>
      <c r="G50" s="228">
        <f t="shared" si="22"/>
        <v>6</v>
      </c>
      <c r="H50" s="228">
        <f t="shared" si="22"/>
        <v>2</v>
      </c>
      <c r="I50" s="233">
        <v>0</v>
      </c>
      <c r="J50" s="230">
        <f t="shared" si="20"/>
        <v>0</v>
      </c>
      <c r="K50" s="234">
        <v>0</v>
      </c>
      <c r="L50" s="231">
        <f t="shared" si="21"/>
        <v>0</v>
      </c>
    </row>
    <row r="51" spans="1:12" ht="12.6" customHeight="1">
      <c r="A51" s="53">
        <v>42</v>
      </c>
      <c r="B51" s="232"/>
      <c r="C51" s="226" t="s">
        <v>56</v>
      </c>
      <c r="D51" s="227">
        <f t="shared" si="19"/>
        <v>10</v>
      </c>
      <c r="E51" s="228" t="s">
        <v>11</v>
      </c>
      <c r="F51" s="228">
        <f t="shared" ref="F51:H51" si="23">F49</f>
        <v>2</v>
      </c>
      <c r="G51" s="228">
        <f t="shared" si="23"/>
        <v>6</v>
      </c>
      <c r="H51" s="228">
        <f t="shared" si="23"/>
        <v>2</v>
      </c>
      <c r="I51" s="233">
        <v>0</v>
      </c>
      <c r="J51" s="230">
        <f t="shared" si="20"/>
        <v>0</v>
      </c>
      <c r="K51" s="234">
        <v>0</v>
      </c>
      <c r="L51" s="231">
        <f t="shared" si="21"/>
        <v>0</v>
      </c>
    </row>
    <row r="52" spans="1:12" ht="12.6" customHeight="1">
      <c r="A52" s="53">
        <v>43</v>
      </c>
      <c r="B52" s="232"/>
      <c r="C52" s="241" t="s">
        <v>57</v>
      </c>
      <c r="D52" s="227">
        <f t="shared" si="19"/>
        <v>5</v>
      </c>
      <c r="E52" s="228" t="s">
        <v>11</v>
      </c>
      <c r="F52" s="228">
        <v>3</v>
      </c>
      <c r="G52" s="228">
        <v>2</v>
      </c>
      <c r="H52" s="228"/>
      <c r="I52" s="233">
        <v>0</v>
      </c>
      <c r="J52" s="230">
        <f t="shared" si="20"/>
        <v>0</v>
      </c>
      <c r="K52" s="234">
        <v>0</v>
      </c>
      <c r="L52" s="231">
        <f t="shared" si="21"/>
        <v>0</v>
      </c>
    </row>
    <row r="53" spans="1:12" ht="12.6" customHeight="1">
      <c r="A53" s="53">
        <v>44</v>
      </c>
      <c r="B53" s="232"/>
      <c r="C53" s="241" t="s">
        <v>58</v>
      </c>
      <c r="D53" s="227">
        <f t="shared" si="19"/>
        <v>2</v>
      </c>
      <c r="E53" s="228" t="s">
        <v>11</v>
      </c>
      <c r="F53" s="228">
        <v>2</v>
      </c>
      <c r="G53" s="228"/>
      <c r="H53" s="228"/>
      <c r="I53" s="233">
        <v>0</v>
      </c>
      <c r="J53" s="230">
        <f t="shared" si="20"/>
        <v>0</v>
      </c>
      <c r="K53" s="234">
        <v>0</v>
      </c>
      <c r="L53" s="231">
        <f t="shared" si="21"/>
        <v>0</v>
      </c>
    </row>
    <row r="54" spans="1:12" ht="12.6" customHeight="1">
      <c r="A54" s="53">
        <v>45</v>
      </c>
      <c r="B54" s="232"/>
      <c r="C54" s="241" t="s">
        <v>59</v>
      </c>
      <c r="D54" s="227">
        <f t="shared" si="19"/>
        <v>2</v>
      </c>
      <c r="E54" s="228" t="s">
        <v>11</v>
      </c>
      <c r="F54" s="228">
        <v>1</v>
      </c>
      <c r="G54" s="228">
        <v>1</v>
      </c>
      <c r="H54" s="228"/>
      <c r="I54" s="233">
        <v>0</v>
      </c>
      <c r="J54" s="230">
        <f t="shared" si="20"/>
        <v>0</v>
      </c>
      <c r="K54" s="234">
        <v>0</v>
      </c>
      <c r="L54" s="231">
        <f t="shared" si="21"/>
        <v>0</v>
      </c>
    </row>
    <row r="55" spans="1:12" ht="12.6" customHeight="1">
      <c r="A55" s="53"/>
      <c r="B55" s="235"/>
      <c r="C55" s="236"/>
      <c r="D55" s="237"/>
      <c r="E55" s="238"/>
      <c r="F55" s="236"/>
      <c r="G55" s="236"/>
      <c r="H55" s="236"/>
      <c r="I55" s="239"/>
      <c r="J55" s="239"/>
      <c r="K55" s="239"/>
      <c r="L55" s="240"/>
    </row>
    <row r="56" spans="1:12" ht="12.6" customHeight="1">
      <c r="A56" s="53">
        <v>46</v>
      </c>
      <c r="B56" s="232"/>
      <c r="C56" s="226" t="s">
        <v>60</v>
      </c>
      <c r="D56" s="227">
        <f t="shared" ref="D56:D66" si="24">SUM(F56:H56)</f>
        <v>1540</v>
      </c>
      <c r="E56" s="228" t="s">
        <v>14</v>
      </c>
      <c r="F56" s="228">
        <v>570</v>
      </c>
      <c r="G56" s="228">
        <v>640</v>
      </c>
      <c r="H56" s="228">
        <v>330</v>
      </c>
      <c r="I56" s="233">
        <v>0</v>
      </c>
      <c r="J56" s="230">
        <f t="shared" ref="J56:J66" si="25">D56*I56</f>
        <v>0</v>
      </c>
      <c r="K56" s="234">
        <v>0</v>
      </c>
      <c r="L56" s="231">
        <f t="shared" ref="L56:L66" si="26">D56*K56</f>
        <v>0</v>
      </c>
    </row>
    <row r="57" spans="1:12" ht="12.6" customHeight="1">
      <c r="A57" s="53">
        <v>47</v>
      </c>
      <c r="B57" s="232"/>
      <c r="C57" s="226" t="s">
        <v>61</v>
      </c>
      <c r="D57" s="227">
        <f t="shared" si="24"/>
        <v>140</v>
      </c>
      <c r="E57" s="228" t="s">
        <v>14</v>
      </c>
      <c r="F57" s="228">
        <v>50</v>
      </c>
      <c r="G57" s="228">
        <v>60</v>
      </c>
      <c r="H57" s="228">
        <v>30</v>
      </c>
      <c r="I57" s="233">
        <v>0</v>
      </c>
      <c r="J57" s="230">
        <f t="shared" si="25"/>
        <v>0</v>
      </c>
      <c r="K57" s="234">
        <v>0</v>
      </c>
      <c r="L57" s="231">
        <f t="shared" si="26"/>
        <v>0</v>
      </c>
    </row>
    <row r="58" spans="1:12" ht="12.6" customHeight="1">
      <c r="A58" s="53">
        <v>48</v>
      </c>
      <c r="B58" s="232"/>
      <c r="C58" s="226" t="s">
        <v>62</v>
      </c>
      <c r="D58" s="227">
        <f t="shared" si="24"/>
        <v>150</v>
      </c>
      <c r="E58" s="228" t="s">
        <v>14</v>
      </c>
      <c r="F58" s="228">
        <v>130</v>
      </c>
      <c r="G58" s="228">
        <v>20</v>
      </c>
      <c r="H58" s="228"/>
      <c r="I58" s="233">
        <v>0</v>
      </c>
      <c r="J58" s="230">
        <f t="shared" si="25"/>
        <v>0</v>
      </c>
      <c r="K58" s="234">
        <v>0</v>
      </c>
      <c r="L58" s="231">
        <f t="shared" si="26"/>
        <v>0</v>
      </c>
    </row>
    <row r="59" spans="1:12" ht="12.6" customHeight="1">
      <c r="A59" s="53">
        <v>49</v>
      </c>
      <c r="B59" s="232"/>
      <c r="C59" s="226" t="s">
        <v>63</v>
      </c>
      <c r="D59" s="227">
        <f t="shared" si="24"/>
        <v>200</v>
      </c>
      <c r="E59" s="228" t="s">
        <v>14</v>
      </c>
      <c r="F59" s="228">
        <v>200</v>
      </c>
      <c r="G59" s="228"/>
      <c r="H59" s="228"/>
      <c r="I59" s="233">
        <v>0</v>
      </c>
      <c r="J59" s="230">
        <f t="shared" si="25"/>
        <v>0</v>
      </c>
      <c r="K59" s="234">
        <v>0</v>
      </c>
      <c r="L59" s="231">
        <f t="shared" si="26"/>
        <v>0</v>
      </c>
    </row>
    <row r="60" spans="1:12" ht="12.6" customHeight="1">
      <c r="A60" s="53">
        <v>50</v>
      </c>
      <c r="B60" s="232"/>
      <c r="C60" s="226" t="s">
        <v>64</v>
      </c>
      <c r="D60" s="227">
        <f t="shared" si="24"/>
        <v>50</v>
      </c>
      <c r="E60" s="228" t="s">
        <v>14</v>
      </c>
      <c r="F60" s="228">
        <f t="shared" ref="F60:H60" si="27">F49*5</f>
        <v>10</v>
      </c>
      <c r="G60" s="228">
        <f t="shared" si="27"/>
        <v>30</v>
      </c>
      <c r="H60" s="228">
        <f t="shared" si="27"/>
        <v>10</v>
      </c>
      <c r="I60" s="233">
        <v>0</v>
      </c>
      <c r="J60" s="230">
        <f t="shared" si="25"/>
        <v>0</v>
      </c>
      <c r="K60" s="234">
        <v>0</v>
      </c>
      <c r="L60" s="231">
        <f t="shared" si="26"/>
        <v>0</v>
      </c>
    </row>
    <row r="61" spans="1:12" ht="12.6" customHeight="1">
      <c r="A61" s="53">
        <v>51</v>
      </c>
      <c r="B61" s="232"/>
      <c r="C61" s="226" t="s">
        <v>65</v>
      </c>
      <c r="D61" s="227">
        <f t="shared" si="24"/>
        <v>375</v>
      </c>
      <c r="E61" s="228" t="s">
        <v>14</v>
      </c>
      <c r="F61" s="228">
        <v>120</v>
      </c>
      <c r="G61" s="228">
        <v>220</v>
      </c>
      <c r="H61" s="228">
        <v>35</v>
      </c>
      <c r="I61" s="233">
        <v>0</v>
      </c>
      <c r="J61" s="230">
        <f t="shared" si="25"/>
        <v>0</v>
      </c>
      <c r="K61" s="234">
        <v>0</v>
      </c>
      <c r="L61" s="231">
        <f t="shared" si="26"/>
        <v>0</v>
      </c>
    </row>
    <row r="62" spans="1:12" ht="11.4" hidden="1">
      <c r="A62" s="53">
        <v>52</v>
      </c>
      <c r="B62" s="232"/>
      <c r="C62" s="226" t="s">
        <v>66</v>
      </c>
      <c r="D62" s="227">
        <f t="shared" si="24"/>
        <v>0</v>
      </c>
      <c r="E62" s="228" t="s">
        <v>14</v>
      </c>
      <c r="F62" s="228"/>
      <c r="G62" s="228"/>
      <c r="H62" s="228"/>
      <c r="I62" s="244">
        <v>0</v>
      </c>
      <c r="J62" s="230">
        <f t="shared" si="25"/>
        <v>0</v>
      </c>
      <c r="K62" s="245">
        <v>0</v>
      </c>
      <c r="L62" s="231">
        <f t="shared" si="26"/>
        <v>0</v>
      </c>
    </row>
    <row r="63" spans="1:12" ht="12.6" customHeight="1">
      <c r="A63" s="53">
        <v>53</v>
      </c>
      <c r="B63" s="232"/>
      <c r="C63" s="226" t="s">
        <v>67</v>
      </c>
      <c r="D63" s="227">
        <f t="shared" si="24"/>
        <v>345</v>
      </c>
      <c r="E63" s="228" t="s">
        <v>14</v>
      </c>
      <c r="F63" s="228">
        <v>235</v>
      </c>
      <c r="G63" s="228">
        <v>70</v>
      </c>
      <c r="H63" s="228">
        <v>40</v>
      </c>
      <c r="I63" s="233">
        <v>0</v>
      </c>
      <c r="J63" s="230">
        <f t="shared" si="25"/>
        <v>0</v>
      </c>
      <c r="K63" s="234">
        <v>0</v>
      </c>
      <c r="L63" s="231">
        <f t="shared" si="26"/>
        <v>0</v>
      </c>
    </row>
    <row r="64" spans="1:12" ht="12.6" hidden="1" customHeight="1">
      <c r="A64" s="53">
        <v>54</v>
      </c>
      <c r="B64" s="232"/>
      <c r="C64" s="226" t="s">
        <v>68</v>
      </c>
      <c r="D64" s="227">
        <f t="shared" si="24"/>
        <v>0</v>
      </c>
      <c r="E64" s="228" t="s">
        <v>14</v>
      </c>
      <c r="F64" s="228"/>
      <c r="G64" s="228"/>
      <c r="H64" s="228"/>
      <c r="I64" s="233">
        <v>0</v>
      </c>
      <c r="J64" s="230">
        <f t="shared" si="25"/>
        <v>0</v>
      </c>
      <c r="K64" s="234">
        <v>0</v>
      </c>
      <c r="L64" s="231">
        <f t="shared" si="26"/>
        <v>0</v>
      </c>
    </row>
    <row r="65" spans="1:12" ht="12.6" customHeight="1">
      <c r="A65" s="53">
        <v>55</v>
      </c>
      <c r="B65" s="232"/>
      <c r="C65" s="226" t="s">
        <v>69</v>
      </c>
      <c r="D65" s="227">
        <f t="shared" si="24"/>
        <v>700</v>
      </c>
      <c r="E65" s="228" t="s">
        <v>11</v>
      </c>
      <c r="F65" s="228">
        <v>350</v>
      </c>
      <c r="G65" s="228">
        <v>250</v>
      </c>
      <c r="H65" s="228">
        <v>100</v>
      </c>
      <c r="I65" s="233">
        <v>0</v>
      </c>
      <c r="J65" s="230">
        <f t="shared" si="25"/>
        <v>0</v>
      </c>
      <c r="K65" s="234">
        <v>0</v>
      </c>
      <c r="L65" s="231">
        <f t="shared" si="26"/>
        <v>0</v>
      </c>
    </row>
    <row r="66" spans="1:12" ht="12.6" hidden="1" customHeight="1">
      <c r="A66" s="53">
        <v>56</v>
      </c>
      <c r="B66" s="225"/>
      <c r="C66" s="226" t="s">
        <v>70</v>
      </c>
      <c r="D66" s="227">
        <f t="shared" si="24"/>
        <v>0</v>
      </c>
      <c r="E66" s="228" t="s">
        <v>14</v>
      </c>
      <c r="F66" s="228"/>
      <c r="G66" s="228"/>
      <c r="H66" s="228"/>
      <c r="I66" s="229">
        <v>0</v>
      </c>
      <c r="J66" s="230">
        <f t="shared" si="25"/>
        <v>0</v>
      </c>
      <c r="K66" s="230">
        <v>0</v>
      </c>
      <c r="L66" s="231">
        <f t="shared" si="26"/>
        <v>0</v>
      </c>
    </row>
    <row r="67" spans="1:12" ht="12.6" customHeight="1">
      <c r="A67" s="53"/>
      <c r="B67" s="235"/>
      <c r="C67" s="236"/>
      <c r="D67" s="237"/>
      <c r="E67" s="238"/>
      <c r="F67" s="236"/>
      <c r="G67" s="236"/>
      <c r="H67" s="236"/>
      <c r="I67" s="239"/>
      <c r="J67" s="239"/>
      <c r="K67" s="239"/>
      <c r="L67" s="240"/>
    </row>
    <row r="68" spans="1:12" ht="12.6" customHeight="1">
      <c r="A68" s="53">
        <v>57</v>
      </c>
      <c r="B68" s="232"/>
      <c r="C68" s="226" t="s">
        <v>71</v>
      </c>
      <c r="D68" s="227">
        <f t="shared" ref="D68:D73" si="28">SUM(F68:H68)</f>
        <v>148</v>
      </c>
      <c r="E68" s="228" t="s">
        <v>14</v>
      </c>
      <c r="F68" s="228">
        <v>54</v>
      </c>
      <c r="G68" s="228">
        <v>64</v>
      </c>
      <c r="H68" s="228">
        <v>30</v>
      </c>
      <c r="I68" s="233">
        <v>0</v>
      </c>
      <c r="J68" s="230">
        <f t="shared" ref="J68:J73" si="29">D68*I68</f>
        <v>0</v>
      </c>
      <c r="K68" s="234">
        <v>0</v>
      </c>
      <c r="L68" s="231">
        <f t="shared" ref="L68:L73" si="30">D68*K68</f>
        <v>0</v>
      </c>
    </row>
    <row r="69" spans="1:12" ht="11.4">
      <c r="A69" s="53">
        <v>58</v>
      </c>
      <c r="B69" s="232"/>
      <c r="C69" s="226" t="s">
        <v>72</v>
      </c>
      <c r="D69" s="227">
        <f t="shared" si="28"/>
        <v>222</v>
      </c>
      <c r="E69" s="228" t="s">
        <v>11</v>
      </c>
      <c r="F69" s="228">
        <f t="shared" ref="F69:H69" si="31">F68/2*3</f>
        <v>81</v>
      </c>
      <c r="G69" s="228">
        <f t="shared" si="31"/>
        <v>96</v>
      </c>
      <c r="H69" s="228">
        <f t="shared" si="31"/>
        <v>45</v>
      </c>
      <c r="I69" s="233">
        <v>0</v>
      </c>
      <c r="J69" s="230">
        <f t="shared" si="29"/>
        <v>0</v>
      </c>
      <c r="K69" s="234">
        <v>0</v>
      </c>
      <c r="L69" s="231">
        <f t="shared" si="30"/>
        <v>0</v>
      </c>
    </row>
    <row r="70" spans="1:12" ht="12.6" customHeight="1">
      <c r="A70" s="53">
        <v>59</v>
      </c>
      <c r="B70" s="232"/>
      <c r="C70" s="226" t="s">
        <v>73</v>
      </c>
      <c r="D70" s="227">
        <f t="shared" si="28"/>
        <v>148</v>
      </c>
      <c r="E70" s="228" t="s">
        <v>11</v>
      </c>
      <c r="F70" s="228">
        <f t="shared" ref="F70:H70" si="32">F68</f>
        <v>54</v>
      </c>
      <c r="G70" s="228">
        <f t="shared" si="32"/>
        <v>64</v>
      </c>
      <c r="H70" s="228">
        <f t="shared" si="32"/>
        <v>30</v>
      </c>
      <c r="I70" s="233">
        <v>0</v>
      </c>
      <c r="J70" s="230">
        <f t="shared" si="29"/>
        <v>0</v>
      </c>
      <c r="K70" s="234">
        <v>0</v>
      </c>
      <c r="L70" s="231">
        <f t="shared" si="30"/>
        <v>0</v>
      </c>
    </row>
    <row r="71" spans="1:12" ht="12.6" customHeight="1">
      <c r="A71" s="53">
        <v>60</v>
      </c>
      <c r="B71" s="232"/>
      <c r="C71" s="226" t="s">
        <v>74</v>
      </c>
      <c r="D71" s="227">
        <f t="shared" si="28"/>
        <v>296</v>
      </c>
      <c r="E71" s="228" t="s">
        <v>11</v>
      </c>
      <c r="F71" s="228">
        <f t="shared" ref="F71:H71" si="33">F70*2</f>
        <v>108</v>
      </c>
      <c r="G71" s="228">
        <f t="shared" si="33"/>
        <v>128</v>
      </c>
      <c r="H71" s="228">
        <f t="shared" si="33"/>
        <v>60</v>
      </c>
      <c r="I71" s="233">
        <v>0</v>
      </c>
      <c r="J71" s="230">
        <f t="shared" si="29"/>
        <v>0</v>
      </c>
      <c r="K71" s="234">
        <v>0</v>
      </c>
      <c r="L71" s="231">
        <f t="shared" si="30"/>
        <v>0</v>
      </c>
    </row>
    <row r="72" spans="1:12" ht="12.6" customHeight="1">
      <c r="A72" s="53">
        <v>61</v>
      </c>
      <c r="B72" s="232"/>
      <c r="C72" s="226" t="s">
        <v>75</v>
      </c>
      <c r="D72" s="227">
        <f t="shared" si="28"/>
        <v>148</v>
      </c>
      <c r="E72" s="228" t="s">
        <v>11</v>
      </c>
      <c r="F72" s="228">
        <f t="shared" ref="F72:H72" si="34">F68</f>
        <v>54</v>
      </c>
      <c r="G72" s="228">
        <f t="shared" si="34"/>
        <v>64</v>
      </c>
      <c r="H72" s="228">
        <f t="shared" si="34"/>
        <v>30</v>
      </c>
      <c r="I72" s="233">
        <v>0</v>
      </c>
      <c r="J72" s="230">
        <f t="shared" si="29"/>
        <v>0</v>
      </c>
      <c r="K72" s="234">
        <v>0</v>
      </c>
      <c r="L72" s="231">
        <f t="shared" si="30"/>
        <v>0</v>
      </c>
    </row>
    <row r="73" spans="1:12" ht="12.6" customHeight="1">
      <c r="A73" s="53">
        <v>62</v>
      </c>
      <c r="B73" s="232"/>
      <c r="C73" s="226" t="s">
        <v>76</v>
      </c>
      <c r="D73" s="227">
        <f t="shared" si="28"/>
        <v>148</v>
      </c>
      <c r="E73" s="228" t="s">
        <v>11</v>
      </c>
      <c r="F73" s="228">
        <f t="shared" ref="F73:H73" si="35">F72</f>
        <v>54</v>
      </c>
      <c r="G73" s="228">
        <f t="shared" si="35"/>
        <v>64</v>
      </c>
      <c r="H73" s="228">
        <f t="shared" si="35"/>
        <v>30</v>
      </c>
      <c r="I73" s="233">
        <v>0</v>
      </c>
      <c r="J73" s="230">
        <f t="shared" si="29"/>
        <v>0</v>
      </c>
      <c r="K73" s="234">
        <v>0</v>
      </c>
      <c r="L73" s="231">
        <f t="shared" si="30"/>
        <v>0</v>
      </c>
    </row>
    <row r="74" spans="1:12" ht="15.9" customHeight="1">
      <c r="A74" s="53"/>
      <c r="B74" s="235"/>
      <c r="C74" s="236"/>
      <c r="D74" s="237"/>
      <c r="E74" s="238"/>
      <c r="F74" s="236"/>
      <c r="G74" s="236"/>
      <c r="H74" s="236"/>
      <c r="I74" s="239"/>
      <c r="J74" s="239"/>
      <c r="K74" s="239"/>
      <c r="L74" s="240"/>
    </row>
    <row r="75" spans="1:12" ht="12.6" customHeight="1">
      <c r="A75" s="53">
        <v>63</v>
      </c>
      <c r="B75" s="232"/>
      <c r="C75" s="226" t="s">
        <v>77</v>
      </c>
      <c r="D75" s="227">
        <f>SUM(F75:H75)</f>
        <v>266</v>
      </c>
      <c r="E75" s="228" t="s">
        <v>11</v>
      </c>
      <c r="F75" s="228">
        <f t="shared" ref="F75" si="36">(F47+F45+F39+F50+10)*1.5</f>
        <v>63</v>
      </c>
      <c r="G75" s="228">
        <v>135</v>
      </c>
      <c r="H75" s="228">
        <v>68</v>
      </c>
      <c r="I75" s="233">
        <v>0</v>
      </c>
      <c r="J75" s="230">
        <f>D75*I75</f>
        <v>0</v>
      </c>
      <c r="K75" s="234">
        <v>0</v>
      </c>
      <c r="L75" s="231">
        <f>D75*K75</f>
        <v>0</v>
      </c>
    </row>
    <row r="76" spans="1:12" ht="12.6" customHeight="1">
      <c r="A76" s="53">
        <v>64</v>
      </c>
      <c r="B76" s="232"/>
      <c r="C76" s="226" t="s">
        <v>198</v>
      </c>
      <c r="D76" s="227">
        <f>SUM(F76:H76)</f>
        <v>24</v>
      </c>
      <c r="E76" s="228" t="s">
        <v>11</v>
      </c>
      <c r="F76" s="228">
        <v>8</v>
      </c>
      <c r="G76" s="228">
        <v>8</v>
      </c>
      <c r="H76" s="228">
        <v>8</v>
      </c>
      <c r="I76" s="233">
        <v>0</v>
      </c>
      <c r="J76" s="230">
        <f>D76*I76</f>
        <v>0</v>
      </c>
      <c r="K76" s="234">
        <v>0</v>
      </c>
      <c r="L76" s="231">
        <f>D76*K76</f>
        <v>0</v>
      </c>
    </row>
    <row r="77" spans="1:12" ht="12.6" customHeight="1">
      <c r="A77" s="53">
        <v>65</v>
      </c>
      <c r="B77" s="232"/>
      <c r="C77" s="226" t="s">
        <v>78</v>
      </c>
      <c r="D77" s="227">
        <f>SUM(F77:H77)</f>
        <v>12</v>
      </c>
      <c r="E77" s="228" t="s">
        <v>11</v>
      </c>
      <c r="F77" s="228">
        <v>4</v>
      </c>
      <c r="G77" s="228">
        <v>4</v>
      </c>
      <c r="H77" s="228">
        <v>4</v>
      </c>
      <c r="I77" s="233">
        <v>0</v>
      </c>
      <c r="J77" s="230">
        <f>D77*I77</f>
        <v>0</v>
      </c>
      <c r="K77" s="234">
        <v>0</v>
      </c>
      <c r="L77" s="231">
        <f>D77*K77</f>
        <v>0</v>
      </c>
    </row>
    <row r="78" spans="1:12" ht="11.4">
      <c r="A78" s="53">
        <v>66</v>
      </c>
      <c r="B78" s="232"/>
      <c r="C78" s="226" t="s">
        <v>199</v>
      </c>
      <c r="D78" s="227">
        <f>SUM(F78:H78)</f>
        <v>6</v>
      </c>
      <c r="E78" s="228" t="s">
        <v>11</v>
      </c>
      <c r="F78" s="228">
        <v>2</v>
      </c>
      <c r="G78" s="228">
        <v>2</v>
      </c>
      <c r="H78" s="228">
        <v>2</v>
      </c>
      <c r="I78" s="233">
        <v>0</v>
      </c>
      <c r="J78" s="230">
        <f>D78*I78</f>
        <v>0</v>
      </c>
      <c r="K78" s="234">
        <v>0</v>
      </c>
      <c r="L78" s="231">
        <f>D78*K78</f>
        <v>0</v>
      </c>
    </row>
    <row r="79" spans="1:12" ht="12.6" customHeight="1">
      <c r="A79" s="53"/>
      <c r="B79" s="235"/>
      <c r="C79" s="236"/>
      <c r="D79" s="237"/>
      <c r="E79" s="238"/>
      <c r="F79" s="236"/>
      <c r="G79" s="236"/>
      <c r="H79" s="236"/>
      <c r="I79" s="239"/>
      <c r="J79" s="239"/>
      <c r="K79" s="239"/>
      <c r="L79" s="240"/>
    </row>
    <row r="80" spans="1:12" ht="12.6" customHeight="1">
      <c r="A80" s="53">
        <v>67</v>
      </c>
      <c r="B80" s="232"/>
      <c r="C80" s="226" t="s">
        <v>79</v>
      </c>
      <c r="D80" s="227">
        <f>SUM(F80:H80)</f>
        <v>970</v>
      </c>
      <c r="E80" s="228" t="s">
        <v>14</v>
      </c>
      <c r="F80" s="228">
        <v>350</v>
      </c>
      <c r="G80" s="228">
        <v>380</v>
      </c>
      <c r="H80" s="228">
        <v>240</v>
      </c>
      <c r="I80" s="233">
        <v>0</v>
      </c>
      <c r="J80" s="230">
        <f>D80*I80</f>
        <v>0</v>
      </c>
      <c r="K80" s="234">
        <v>0</v>
      </c>
      <c r="L80" s="231">
        <f>D80*K80</f>
        <v>0</v>
      </c>
    </row>
    <row r="81" spans="1:12" ht="12.6" customHeight="1">
      <c r="A81" s="53">
        <v>68</v>
      </c>
      <c r="B81" s="232"/>
      <c r="C81" s="226" t="s">
        <v>80</v>
      </c>
      <c r="D81" s="227">
        <f>SUM(F81:H81)</f>
        <v>150</v>
      </c>
      <c r="E81" s="228" t="s">
        <v>14</v>
      </c>
      <c r="F81" s="228">
        <f t="shared" ref="F81:H81" si="37">(F54+F53+F32)*30</f>
        <v>120</v>
      </c>
      <c r="G81" s="228">
        <f t="shared" si="37"/>
        <v>30</v>
      </c>
      <c r="H81" s="228">
        <f t="shared" si="37"/>
        <v>0</v>
      </c>
      <c r="I81" s="233">
        <v>0</v>
      </c>
      <c r="J81" s="230">
        <f>D81*I81</f>
        <v>0</v>
      </c>
      <c r="K81" s="234">
        <v>0</v>
      </c>
      <c r="L81" s="231">
        <f>D81*K81</f>
        <v>0</v>
      </c>
    </row>
    <row r="82" spans="1:12" ht="12.6" customHeight="1">
      <c r="A82" s="53">
        <v>69</v>
      </c>
      <c r="B82" s="232"/>
      <c r="C82" s="226" t="s">
        <v>81</v>
      </c>
      <c r="D82" s="227">
        <f>SUM(F82:H82)</f>
        <v>60</v>
      </c>
      <c r="E82" s="228" t="s">
        <v>14</v>
      </c>
      <c r="F82" s="228">
        <v>20</v>
      </c>
      <c r="G82" s="228">
        <v>20</v>
      </c>
      <c r="H82" s="228">
        <v>20</v>
      </c>
      <c r="I82" s="233">
        <v>0</v>
      </c>
      <c r="J82" s="230">
        <f>D82*I82</f>
        <v>0</v>
      </c>
      <c r="K82" s="234">
        <v>0</v>
      </c>
      <c r="L82" s="231">
        <f>D82*K82</f>
        <v>0</v>
      </c>
    </row>
    <row r="83" spans="1:12" ht="12.6" customHeight="1">
      <c r="A83" s="53"/>
      <c r="B83" s="235"/>
      <c r="C83" s="236"/>
      <c r="D83" s="237"/>
      <c r="E83" s="238"/>
      <c r="F83" s="236"/>
      <c r="G83" s="236"/>
      <c r="H83" s="236"/>
      <c r="I83" s="239"/>
      <c r="J83" s="239"/>
      <c r="K83" s="239"/>
      <c r="L83" s="240"/>
    </row>
    <row r="84" spans="1:12" ht="12.6" customHeight="1">
      <c r="A84" s="53">
        <v>70</v>
      </c>
      <c r="B84" s="232"/>
      <c r="C84" s="226" t="s">
        <v>82</v>
      </c>
      <c r="D84" s="227">
        <f t="shared" ref="D84:D92" si="38">SUM(F84:H84)</f>
        <v>896</v>
      </c>
      <c r="E84" s="228" t="s">
        <v>14</v>
      </c>
      <c r="F84" s="228">
        <f t="shared" ref="F84:H84" si="39">(F80+F81)*0.8</f>
        <v>376</v>
      </c>
      <c r="G84" s="228">
        <f t="shared" si="39"/>
        <v>328</v>
      </c>
      <c r="H84" s="228">
        <f t="shared" si="39"/>
        <v>192</v>
      </c>
      <c r="I84" s="233">
        <v>0</v>
      </c>
      <c r="J84" s="230">
        <f t="shared" ref="J84:J95" si="40">D84*I84</f>
        <v>0</v>
      </c>
      <c r="K84" s="234">
        <v>0</v>
      </c>
      <c r="L84" s="231">
        <f t="shared" ref="L84:L95" si="41">D84*K84</f>
        <v>0</v>
      </c>
    </row>
    <row r="85" spans="1:12" ht="12.6" customHeight="1">
      <c r="A85" s="53">
        <v>71</v>
      </c>
      <c r="B85" s="232"/>
      <c r="C85" s="226" t="s">
        <v>83</v>
      </c>
      <c r="D85" s="227">
        <f t="shared" si="38"/>
        <v>896</v>
      </c>
      <c r="E85" s="228" t="s">
        <v>14</v>
      </c>
      <c r="F85" s="228">
        <f t="shared" ref="F85:H85" si="42">F84</f>
        <v>376</v>
      </c>
      <c r="G85" s="228">
        <f t="shared" si="42"/>
        <v>328</v>
      </c>
      <c r="H85" s="228">
        <f t="shared" si="42"/>
        <v>192</v>
      </c>
      <c r="I85" s="233">
        <v>0</v>
      </c>
      <c r="J85" s="230">
        <f t="shared" si="40"/>
        <v>0</v>
      </c>
      <c r="K85" s="234">
        <v>0</v>
      </c>
      <c r="L85" s="231">
        <f t="shared" si="41"/>
        <v>0</v>
      </c>
    </row>
    <row r="86" spans="1:12" ht="12.6" customHeight="1">
      <c r="A86" s="53">
        <v>72</v>
      </c>
      <c r="B86" s="232"/>
      <c r="C86" s="226" t="s">
        <v>84</v>
      </c>
      <c r="D86" s="227">
        <f t="shared" si="38"/>
        <v>1120</v>
      </c>
      <c r="E86" s="228" t="s">
        <v>14</v>
      </c>
      <c r="F86" s="228">
        <f t="shared" ref="F86:H86" si="43">F80+F81</f>
        <v>470</v>
      </c>
      <c r="G86" s="228">
        <f t="shared" si="43"/>
        <v>410</v>
      </c>
      <c r="H86" s="228">
        <f t="shared" si="43"/>
        <v>240</v>
      </c>
      <c r="I86" s="233">
        <v>0</v>
      </c>
      <c r="J86" s="230">
        <f t="shared" si="40"/>
        <v>0</v>
      </c>
      <c r="K86" s="234">
        <v>0</v>
      </c>
      <c r="L86" s="231">
        <f t="shared" si="41"/>
        <v>0</v>
      </c>
    </row>
    <row r="87" spans="1:12" ht="12.6" customHeight="1">
      <c r="A87" s="53">
        <v>73</v>
      </c>
      <c r="B87" s="232"/>
      <c r="C87" s="226" t="s">
        <v>85</v>
      </c>
      <c r="D87" s="227">
        <f t="shared" si="38"/>
        <v>448</v>
      </c>
      <c r="E87" s="228" t="s">
        <v>86</v>
      </c>
      <c r="F87" s="228">
        <f t="shared" ref="F87:H87" si="44">F85/2</f>
        <v>188</v>
      </c>
      <c r="G87" s="228">
        <f t="shared" si="44"/>
        <v>164</v>
      </c>
      <c r="H87" s="228">
        <f t="shared" si="44"/>
        <v>96</v>
      </c>
      <c r="I87" s="233">
        <v>0</v>
      </c>
      <c r="J87" s="230">
        <f t="shared" si="40"/>
        <v>0</v>
      </c>
      <c r="K87" s="234">
        <v>0</v>
      </c>
      <c r="L87" s="231">
        <f t="shared" si="41"/>
        <v>0</v>
      </c>
    </row>
    <row r="88" spans="1:12" ht="12.6" customHeight="1">
      <c r="A88" s="53">
        <v>74</v>
      </c>
      <c r="B88" s="232"/>
      <c r="C88" s="226" t="s">
        <v>87</v>
      </c>
      <c r="D88" s="227">
        <f t="shared" si="38"/>
        <v>896</v>
      </c>
      <c r="E88" s="228" t="s">
        <v>86</v>
      </c>
      <c r="F88" s="228">
        <f t="shared" ref="F88:H88" si="45">F85</f>
        <v>376</v>
      </c>
      <c r="G88" s="228">
        <f t="shared" si="45"/>
        <v>328</v>
      </c>
      <c r="H88" s="228">
        <f t="shared" si="45"/>
        <v>192</v>
      </c>
      <c r="I88" s="233">
        <v>0</v>
      </c>
      <c r="J88" s="230">
        <f t="shared" si="40"/>
        <v>0</v>
      </c>
      <c r="K88" s="234">
        <v>0</v>
      </c>
      <c r="L88" s="231">
        <f t="shared" si="41"/>
        <v>0</v>
      </c>
    </row>
    <row r="89" spans="1:12" ht="12.6" customHeight="1">
      <c r="A89" s="53">
        <v>75</v>
      </c>
      <c r="B89" s="232"/>
      <c r="C89" s="246" t="s">
        <v>88</v>
      </c>
      <c r="D89" s="227">
        <f t="shared" si="38"/>
        <v>3</v>
      </c>
      <c r="E89" s="228" t="s">
        <v>11</v>
      </c>
      <c r="F89" s="228">
        <v>1</v>
      </c>
      <c r="G89" s="228">
        <v>1</v>
      </c>
      <c r="H89" s="228">
        <v>1</v>
      </c>
      <c r="I89" s="233">
        <v>0</v>
      </c>
      <c r="J89" s="230">
        <f t="shared" si="40"/>
        <v>0</v>
      </c>
      <c r="K89" s="234">
        <v>0</v>
      </c>
      <c r="L89" s="231">
        <f t="shared" si="41"/>
        <v>0</v>
      </c>
    </row>
    <row r="90" spans="1:12" ht="12.6" customHeight="1">
      <c r="A90" s="53">
        <v>76</v>
      </c>
      <c r="B90" s="232"/>
      <c r="C90" s="226" t="s">
        <v>89</v>
      </c>
      <c r="D90" s="227">
        <f t="shared" si="38"/>
        <v>70</v>
      </c>
      <c r="E90" s="228" t="s">
        <v>11</v>
      </c>
      <c r="F90" s="228">
        <v>17</v>
      </c>
      <c r="G90" s="228">
        <v>37</v>
      </c>
      <c r="H90" s="228">
        <v>16</v>
      </c>
      <c r="I90" s="233">
        <v>0</v>
      </c>
      <c r="J90" s="230">
        <f t="shared" si="40"/>
        <v>0</v>
      </c>
      <c r="K90" s="234">
        <v>0</v>
      </c>
      <c r="L90" s="231">
        <f t="shared" si="41"/>
        <v>0</v>
      </c>
    </row>
    <row r="91" spans="1:12" ht="11.4">
      <c r="A91" s="53">
        <v>77</v>
      </c>
      <c r="B91" s="232"/>
      <c r="C91" s="226" t="s">
        <v>90</v>
      </c>
      <c r="D91" s="227">
        <f t="shared" si="38"/>
        <v>14</v>
      </c>
      <c r="E91" s="228" t="s">
        <v>11</v>
      </c>
      <c r="F91" s="228">
        <v>5</v>
      </c>
      <c r="G91" s="228">
        <v>6</v>
      </c>
      <c r="H91" s="228">
        <v>3</v>
      </c>
      <c r="I91" s="233">
        <v>0</v>
      </c>
      <c r="J91" s="230">
        <f t="shared" si="40"/>
        <v>0</v>
      </c>
      <c r="K91" s="234">
        <v>0</v>
      </c>
      <c r="L91" s="231">
        <f t="shared" si="41"/>
        <v>0</v>
      </c>
    </row>
    <row r="92" spans="1:12" ht="12.6" customHeight="1">
      <c r="A92" s="53">
        <v>78</v>
      </c>
      <c r="B92" s="232"/>
      <c r="C92" s="226" t="s">
        <v>91</v>
      </c>
      <c r="D92" s="227">
        <f t="shared" si="38"/>
        <v>14</v>
      </c>
      <c r="E92" s="228" t="s">
        <v>11</v>
      </c>
      <c r="F92" s="228">
        <v>5</v>
      </c>
      <c r="G92" s="228">
        <v>6</v>
      </c>
      <c r="H92" s="228">
        <v>3</v>
      </c>
      <c r="I92" s="233">
        <v>0</v>
      </c>
      <c r="J92" s="230">
        <f t="shared" si="40"/>
        <v>0</v>
      </c>
      <c r="K92" s="234">
        <v>0</v>
      </c>
      <c r="L92" s="231">
        <f t="shared" si="41"/>
        <v>0</v>
      </c>
    </row>
    <row r="93" spans="1:12" ht="12.6" customHeight="1">
      <c r="A93" s="53">
        <v>79</v>
      </c>
      <c r="B93" s="232"/>
      <c r="C93" s="226" t="s">
        <v>92</v>
      </c>
      <c r="D93" s="227">
        <v>1</v>
      </c>
      <c r="E93" s="228" t="s">
        <v>93</v>
      </c>
      <c r="F93" s="228">
        <v>0</v>
      </c>
      <c r="G93" s="228">
        <v>0</v>
      </c>
      <c r="H93" s="228">
        <v>0</v>
      </c>
      <c r="I93" s="233">
        <v>0</v>
      </c>
      <c r="J93" s="230">
        <f t="shared" si="40"/>
        <v>0</v>
      </c>
      <c r="K93" s="234">
        <v>0</v>
      </c>
      <c r="L93" s="231">
        <f t="shared" si="41"/>
        <v>0</v>
      </c>
    </row>
    <row r="94" spans="1:12" ht="12.6" customHeight="1">
      <c r="A94" s="53">
        <v>80</v>
      </c>
      <c r="B94" s="232"/>
      <c r="C94" s="226" t="s">
        <v>94</v>
      </c>
      <c r="D94" s="227">
        <f>SUM(F94:H94)</f>
        <v>1</v>
      </c>
      <c r="E94" s="228" t="s">
        <v>11</v>
      </c>
      <c r="F94" s="228">
        <v>0</v>
      </c>
      <c r="G94" s="228">
        <v>1</v>
      </c>
      <c r="H94" s="228">
        <v>0</v>
      </c>
      <c r="I94" s="233">
        <v>0</v>
      </c>
      <c r="J94" s="230">
        <f t="shared" si="40"/>
        <v>0</v>
      </c>
      <c r="K94" s="234">
        <v>0</v>
      </c>
      <c r="L94" s="231">
        <f t="shared" si="41"/>
        <v>0</v>
      </c>
    </row>
    <row r="95" spans="1:12" ht="12.6" customHeight="1">
      <c r="A95" s="53">
        <v>81</v>
      </c>
      <c r="B95" s="232"/>
      <c r="C95" s="226" t="s">
        <v>95</v>
      </c>
      <c r="D95" s="227">
        <f>SUM(F95:H95)</f>
        <v>20</v>
      </c>
      <c r="E95" s="228" t="s">
        <v>96</v>
      </c>
      <c r="F95" s="228">
        <v>0</v>
      </c>
      <c r="G95" s="228">
        <v>10</v>
      </c>
      <c r="H95" s="228">
        <v>10</v>
      </c>
      <c r="I95" s="233">
        <v>0</v>
      </c>
      <c r="J95" s="230">
        <f t="shared" si="40"/>
        <v>0</v>
      </c>
      <c r="K95" s="234">
        <v>0</v>
      </c>
      <c r="L95" s="231">
        <f t="shared" si="41"/>
        <v>0</v>
      </c>
    </row>
    <row r="96" spans="1:12" ht="12.6" customHeight="1">
      <c r="A96" s="53"/>
      <c r="B96" s="235"/>
      <c r="C96" s="236"/>
      <c r="D96" s="237"/>
      <c r="E96" s="238"/>
      <c r="F96" s="236"/>
      <c r="G96" s="236"/>
      <c r="H96" s="236"/>
      <c r="I96" s="239"/>
      <c r="J96" s="239"/>
      <c r="K96" s="239"/>
      <c r="L96" s="240"/>
    </row>
    <row r="97" spans="1:21" ht="13.5" customHeight="1">
      <c r="A97" s="53">
        <v>82</v>
      </c>
      <c r="B97" s="232"/>
      <c r="C97" s="226" t="s">
        <v>97</v>
      </c>
      <c r="D97" s="227">
        <v>1</v>
      </c>
      <c r="E97" s="228" t="s">
        <v>93</v>
      </c>
      <c r="F97" s="228">
        <v>0</v>
      </c>
      <c r="G97" s="228">
        <v>0</v>
      </c>
      <c r="H97" s="228">
        <v>0</v>
      </c>
      <c r="I97" s="233">
        <v>0</v>
      </c>
      <c r="J97" s="230">
        <f>D97*I97</f>
        <v>0</v>
      </c>
      <c r="K97" s="234">
        <v>0</v>
      </c>
      <c r="L97" s="231">
        <f>D97*K97</f>
        <v>0</v>
      </c>
    </row>
    <row r="98" spans="1:21" ht="12.6" customHeight="1">
      <c r="A98" s="53">
        <v>83</v>
      </c>
      <c r="B98" s="232"/>
      <c r="C98" s="226" t="s">
        <v>98</v>
      </c>
      <c r="D98" s="227">
        <v>1</v>
      </c>
      <c r="E98" s="228" t="s">
        <v>93</v>
      </c>
      <c r="F98" s="228">
        <v>0</v>
      </c>
      <c r="G98" s="228">
        <v>0</v>
      </c>
      <c r="H98" s="228">
        <v>0</v>
      </c>
      <c r="I98" s="233">
        <v>0</v>
      </c>
      <c r="J98" s="230">
        <f>D98*I98</f>
        <v>0</v>
      </c>
      <c r="K98" s="234">
        <v>0</v>
      </c>
      <c r="L98" s="231">
        <f>D98*K98</f>
        <v>0</v>
      </c>
      <c r="M98"/>
      <c r="N98"/>
      <c r="O98"/>
      <c r="P98"/>
      <c r="Q98"/>
      <c r="R98"/>
      <c r="S98"/>
      <c r="T98"/>
      <c r="U98"/>
    </row>
    <row r="99" spans="1:21" ht="12.6" customHeight="1">
      <c r="A99" s="53">
        <v>84</v>
      </c>
      <c r="B99" s="232"/>
      <c r="C99" s="226" t="s">
        <v>99</v>
      </c>
      <c r="D99" s="227">
        <v>1</v>
      </c>
      <c r="E99" s="228" t="s">
        <v>93</v>
      </c>
      <c r="F99" s="228">
        <v>0</v>
      </c>
      <c r="G99" s="228">
        <v>0</v>
      </c>
      <c r="H99" s="228">
        <v>0</v>
      </c>
      <c r="I99" s="233">
        <v>0</v>
      </c>
      <c r="J99" s="230">
        <f>D99*I99</f>
        <v>0</v>
      </c>
      <c r="K99" s="234">
        <v>0</v>
      </c>
      <c r="L99" s="231">
        <f>D99*K99</f>
        <v>0</v>
      </c>
      <c r="M99"/>
      <c r="N99"/>
      <c r="O99"/>
      <c r="P99"/>
      <c r="Q99"/>
      <c r="R99"/>
      <c r="S99"/>
      <c r="T99"/>
      <c r="U99"/>
    </row>
    <row r="100" spans="1:21" ht="12.6" customHeight="1">
      <c r="A100" s="53">
        <v>85</v>
      </c>
      <c r="B100" s="232"/>
      <c r="C100" s="226" t="s">
        <v>100</v>
      </c>
      <c r="D100" s="227">
        <v>1</v>
      </c>
      <c r="E100" s="228" t="s">
        <v>93</v>
      </c>
      <c r="F100" s="228">
        <v>0</v>
      </c>
      <c r="G100" s="228">
        <v>0</v>
      </c>
      <c r="H100" s="228">
        <v>0</v>
      </c>
      <c r="I100" s="233">
        <v>0</v>
      </c>
      <c r="J100" s="230">
        <f>D100*I100</f>
        <v>0</v>
      </c>
      <c r="K100" s="234">
        <v>0</v>
      </c>
      <c r="L100" s="231">
        <f>D100*K100</f>
        <v>0</v>
      </c>
    </row>
    <row r="101" spans="1:21" ht="12.6" customHeight="1">
      <c r="A101" s="53">
        <v>86</v>
      </c>
      <c r="B101" s="232"/>
      <c r="C101" s="226" t="s">
        <v>101</v>
      </c>
      <c r="D101" s="227">
        <f>SUM(F101:H101)</f>
        <v>156</v>
      </c>
      <c r="E101" s="228" t="s">
        <v>93</v>
      </c>
      <c r="F101" s="228">
        <f>F18+F26+F28+F30+F32+F33+F34+F35+F36+F39+F42+F47+F49+F53+F54</f>
        <v>41</v>
      </c>
      <c r="G101" s="228">
        <f>G18+G26+G28+G30+G32+G33+G34+G35+G36+G39+G42+G47+G49+G53+G54</f>
        <v>80</v>
      </c>
      <c r="H101" s="228">
        <f>H18+H26+H28+H30+H32+H33+H34+H35+H36+H39+H42+H47+H49+H53+H54</f>
        <v>35</v>
      </c>
      <c r="I101" s="233">
        <v>0</v>
      </c>
      <c r="J101" s="230">
        <f>D101*I101</f>
        <v>0</v>
      </c>
      <c r="K101" s="234">
        <v>0</v>
      </c>
      <c r="L101" s="231">
        <f>D101*K101</f>
        <v>0</v>
      </c>
    </row>
    <row r="102" spans="1:21" ht="13.8" thickBot="1">
      <c r="A102" s="53"/>
      <c r="B102" s="247"/>
      <c r="C102" s="247"/>
      <c r="D102" s="248"/>
      <c r="E102" s="249"/>
      <c r="F102" s="250"/>
      <c r="G102" s="250"/>
      <c r="H102" s="250"/>
      <c r="I102" s="251" t="s">
        <v>102</v>
      </c>
      <c r="J102" s="252">
        <f>SUM(J4:J101)</f>
        <v>0</v>
      </c>
      <c r="K102" s="253"/>
      <c r="L102" s="254">
        <f>SUM(L4:L101)</f>
        <v>0</v>
      </c>
    </row>
    <row r="103" spans="1:21" ht="12.6" customHeight="1">
      <c r="A103" s="53"/>
      <c r="B103" s="247"/>
      <c r="C103" s="247"/>
      <c r="D103" s="255"/>
      <c r="E103" s="255"/>
      <c r="F103" s="423" t="s">
        <v>200</v>
      </c>
      <c r="G103" s="423"/>
      <c r="H103" s="423"/>
      <c r="I103" s="423"/>
      <c r="J103" s="423"/>
      <c r="K103" s="257"/>
      <c r="L103" s="258">
        <f>J102+L102</f>
        <v>0</v>
      </c>
    </row>
    <row r="104" spans="1:21" ht="12.6" customHeight="1">
      <c r="A104" s="53"/>
      <c r="B104" s="259"/>
      <c r="C104" s="260" t="s">
        <v>103</v>
      </c>
      <c r="D104" s="260"/>
      <c r="E104" s="261"/>
      <c r="F104" s="262"/>
      <c r="G104" s="262"/>
      <c r="H104" s="262"/>
      <c r="I104" s="263"/>
      <c r="J104" s="263"/>
      <c r="K104" s="263"/>
      <c r="L104" s="264"/>
    </row>
    <row r="105" spans="1:21" ht="12.6" customHeight="1">
      <c r="A105" s="53">
        <v>87</v>
      </c>
      <c r="B105" s="232"/>
      <c r="C105" s="226" t="s">
        <v>104</v>
      </c>
      <c r="D105" s="227">
        <v>1</v>
      </c>
      <c r="E105" s="228" t="s">
        <v>93</v>
      </c>
      <c r="F105" s="228" t="s">
        <v>203</v>
      </c>
      <c r="G105" s="228" t="s">
        <v>203</v>
      </c>
      <c r="H105" s="228" t="s">
        <v>203</v>
      </c>
      <c r="I105" s="228" t="s">
        <v>203</v>
      </c>
      <c r="J105" s="228" t="s">
        <v>203</v>
      </c>
      <c r="K105" s="265">
        <f>ROUND((L102)*0.02,-2)</f>
        <v>0</v>
      </c>
      <c r="L105" s="231">
        <f t="shared" ref="L105:L112" si="46">D105*K105</f>
        <v>0</v>
      </c>
    </row>
    <row r="106" spans="1:21" ht="12.6" customHeight="1">
      <c r="A106" s="53">
        <v>88</v>
      </c>
      <c r="B106" s="232"/>
      <c r="C106" s="226" t="s">
        <v>105</v>
      </c>
      <c r="D106" s="227">
        <v>1</v>
      </c>
      <c r="E106" s="228" t="s">
        <v>93</v>
      </c>
      <c r="F106" s="228" t="s">
        <v>203</v>
      </c>
      <c r="G106" s="228" t="s">
        <v>203</v>
      </c>
      <c r="H106" s="228" t="s">
        <v>203</v>
      </c>
      <c r="I106" s="228" t="s">
        <v>203</v>
      </c>
      <c r="J106" s="228" t="s">
        <v>203</v>
      </c>
      <c r="K106" s="265">
        <f>ROUND((L102)*0.04,-2)</f>
        <v>0</v>
      </c>
      <c r="L106" s="231">
        <f t="shared" si="46"/>
        <v>0</v>
      </c>
    </row>
    <row r="107" spans="1:21" ht="12.6" customHeight="1">
      <c r="A107" s="53">
        <v>89</v>
      </c>
      <c r="B107" s="232"/>
      <c r="C107" s="226" t="s">
        <v>106</v>
      </c>
      <c r="D107" s="227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8" t="s">
        <v>203</v>
      </c>
      <c r="J107" s="228" t="s">
        <v>203</v>
      </c>
      <c r="K107" s="265">
        <v>0</v>
      </c>
      <c r="L107" s="231">
        <f t="shared" si="46"/>
        <v>0</v>
      </c>
    </row>
    <row r="108" spans="1:21" ht="11.4">
      <c r="A108" s="53">
        <v>90</v>
      </c>
      <c r="B108" s="232"/>
      <c r="C108" s="226" t="s">
        <v>107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8" t="s">
        <v>203</v>
      </c>
      <c r="J108" s="228" t="s">
        <v>203</v>
      </c>
      <c r="K108" s="265">
        <f>ROUND((L103)*0.005,-2)</f>
        <v>0</v>
      </c>
      <c r="L108" s="231">
        <f t="shared" si="46"/>
        <v>0</v>
      </c>
    </row>
    <row r="109" spans="1:21" ht="11.4">
      <c r="A109" s="53">
        <v>91</v>
      </c>
      <c r="B109" s="232"/>
      <c r="C109" s="226" t="s">
        <v>108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8" t="s">
        <v>203</v>
      </c>
      <c r="J109" s="228" t="s">
        <v>203</v>
      </c>
      <c r="K109" s="265">
        <f>ROUND((L103)*0.06,-2)</f>
        <v>0</v>
      </c>
      <c r="L109" s="231">
        <f t="shared" si="46"/>
        <v>0</v>
      </c>
    </row>
    <row r="110" spans="1:21" ht="11.4">
      <c r="A110" s="53">
        <v>92</v>
      </c>
      <c r="B110" s="232"/>
      <c r="C110" s="226" t="s">
        <v>109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8" t="s">
        <v>203</v>
      </c>
      <c r="J110" s="228" t="s">
        <v>203</v>
      </c>
      <c r="K110" s="265">
        <f>ROUND((L103)*0.03,-2)</f>
        <v>0</v>
      </c>
      <c r="L110" s="231">
        <f t="shared" si="46"/>
        <v>0</v>
      </c>
    </row>
    <row r="111" spans="1:21" ht="11.4">
      <c r="A111" s="53">
        <v>93</v>
      </c>
      <c r="B111" s="232"/>
      <c r="C111" s="226" t="s">
        <v>110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8" t="s">
        <v>203</v>
      </c>
      <c r="J111" s="228" t="s">
        <v>203</v>
      </c>
      <c r="K111" s="265">
        <f>ROUND((L103)*0.01,-2)</f>
        <v>0</v>
      </c>
      <c r="L111" s="231">
        <f t="shared" si="46"/>
        <v>0</v>
      </c>
    </row>
    <row r="112" spans="1:21" ht="11.4">
      <c r="A112" s="53">
        <v>94</v>
      </c>
      <c r="B112" s="232"/>
      <c r="C112" s="226" t="s">
        <v>111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8" t="s">
        <v>203</v>
      </c>
      <c r="J112" s="228" t="s">
        <v>203</v>
      </c>
      <c r="K112" s="234">
        <f>ROUND((L103)*0.018,-2)</f>
        <v>0</v>
      </c>
      <c r="L112" s="231">
        <f t="shared" si="46"/>
        <v>0</v>
      </c>
    </row>
    <row r="113" spans="1:12" ht="13.8" thickBot="1">
      <c r="A113" s="53"/>
      <c r="B113" s="266"/>
      <c r="C113" s="266"/>
      <c r="D113" s="267"/>
      <c r="E113" s="268"/>
      <c r="F113" s="269"/>
      <c r="G113" s="269"/>
      <c r="H113" s="269"/>
      <c r="I113" s="270" t="s">
        <v>102</v>
      </c>
      <c r="J113" s="270"/>
      <c r="K113" s="271">
        <f>SUM(K104:K112)</f>
        <v>0</v>
      </c>
      <c r="L113" s="272">
        <f>SUM(L104:L112)</f>
        <v>0</v>
      </c>
    </row>
    <row r="114" spans="1:12" ht="13.2">
      <c r="A114" s="53"/>
      <c r="B114" s="273"/>
      <c r="C114" s="274"/>
      <c r="D114" s="275"/>
      <c r="E114" s="276"/>
      <c r="F114" s="423" t="s">
        <v>201</v>
      </c>
      <c r="G114" s="424"/>
      <c r="H114" s="424"/>
      <c r="I114" s="424"/>
      <c r="J114" s="424"/>
      <c r="K114" s="277"/>
      <c r="L114" s="258">
        <f>L113</f>
        <v>0</v>
      </c>
    </row>
    <row r="115" spans="1:12" ht="14.4" thickBot="1">
      <c r="A115" s="132"/>
      <c r="B115" s="278"/>
      <c r="C115" s="279"/>
      <c r="D115" s="280"/>
      <c r="E115" s="281"/>
      <c r="F115" s="425" t="s">
        <v>202</v>
      </c>
      <c r="G115" s="425"/>
      <c r="H115" s="425"/>
      <c r="I115" s="425"/>
      <c r="J115" s="425"/>
      <c r="K115" s="425"/>
      <c r="L115" s="282">
        <f>L103+L114</f>
        <v>0</v>
      </c>
    </row>
    <row r="116" spans="1:12">
      <c r="A116" s="105"/>
    </row>
  </sheetData>
  <mergeCells count="5">
    <mergeCell ref="F2:H2"/>
    <mergeCell ref="B1:C1"/>
    <mergeCell ref="F103:J103"/>
    <mergeCell ref="F114:J114"/>
    <mergeCell ref="F115:K115"/>
  </mergeCells>
  <phoneticPr fontId="144" type="noConversion"/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39" max="11" man="1"/>
    <brk id="9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5104-9F62-4FC0-A3A4-FA6DBBABBF9E}">
  <sheetPr>
    <pageSetUpPr fitToPage="1"/>
  </sheetPr>
  <dimension ref="A1:U115"/>
  <sheetViews>
    <sheetView zoomScaleNormal="100" workbookViewId="0">
      <pane xSplit="5" ySplit="1" topLeftCell="F13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33203125" defaultRowHeight="12"/>
  <cols>
    <col min="1" max="1" width="8.88671875" style="76" customWidth="1"/>
    <col min="2" max="2" width="20.33203125" style="2" customWidth="1"/>
    <col min="3" max="3" width="75.44140625" style="1" customWidth="1"/>
    <col min="4" max="4" width="9.33203125" style="7"/>
    <col min="5" max="5" width="4.44140625" style="6" customWidth="1"/>
    <col min="6" max="8" width="9.33203125" style="10"/>
    <col min="9" max="9" width="12.44140625" style="6" customWidth="1"/>
    <col min="10" max="10" width="13.6640625" style="6" customWidth="1"/>
    <col min="11" max="11" width="17.6640625" style="6" customWidth="1"/>
    <col min="12" max="12" width="18.44140625" style="6" bestFit="1" customWidth="1"/>
    <col min="13" max="13" width="3.6640625" style="1" customWidth="1"/>
    <col min="14" max="16384" width="9.33203125" style="1"/>
  </cols>
  <sheetData>
    <row r="1" spans="1:12" ht="12.6" thickBot="1">
      <c r="A1" s="428" t="s">
        <v>211</v>
      </c>
      <c r="B1" s="429"/>
      <c r="C1" s="429"/>
      <c r="D1" s="284"/>
      <c r="E1" s="285"/>
      <c r="F1" s="286"/>
      <c r="G1" s="286"/>
      <c r="H1" s="286"/>
      <c r="I1" s="285"/>
      <c r="J1" s="285"/>
      <c r="K1" s="287"/>
      <c r="L1" s="288"/>
    </row>
    <row r="2" spans="1:12" ht="34.799999999999997" thickBot="1">
      <c r="A2" s="117" t="s">
        <v>197</v>
      </c>
      <c r="B2" s="114" t="s">
        <v>17</v>
      </c>
      <c r="C2" s="115" t="s">
        <v>9</v>
      </c>
      <c r="D2" s="96" t="s">
        <v>10</v>
      </c>
      <c r="E2" s="116" t="s">
        <v>193</v>
      </c>
      <c r="F2" s="426" t="s">
        <v>212</v>
      </c>
      <c r="G2" s="427"/>
      <c r="H2" s="427"/>
      <c r="I2" s="118" t="s">
        <v>227</v>
      </c>
      <c r="J2" s="118" t="s">
        <v>225</v>
      </c>
      <c r="K2" s="118" t="s">
        <v>226</v>
      </c>
      <c r="L2" s="119" t="s">
        <v>228</v>
      </c>
    </row>
    <row r="3" spans="1:12" ht="12.6" customHeight="1">
      <c r="A3" s="289"/>
      <c r="B3" s="290"/>
      <c r="C3" s="291"/>
      <c r="D3" s="292"/>
      <c r="E3" s="293"/>
      <c r="F3" s="294" t="s">
        <v>18</v>
      </c>
      <c r="G3" s="294" t="s">
        <v>19</v>
      </c>
      <c r="H3" s="294" t="s">
        <v>20</v>
      </c>
      <c r="I3" s="293"/>
      <c r="J3" s="293"/>
      <c r="K3" s="293"/>
      <c r="L3" s="295"/>
    </row>
    <row r="4" spans="1:12" ht="12.6" customHeight="1">
      <c r="A4" s="296"/>
      <c r="B4" s="297"/>
      <c r="C4" s="297"/>
      <c r="D4" s="298"/>
      <c r="E4" s="299"/>
      <c r="F4" s="297"/>
      <c r="G4" s="297"/>
      <c r="H4" s="297"/>
      <c r="I4" s="300"/>
      <c r="J4" s="300"/>
      <c r="K4" s="300"/>
      <c r="L4" s="301"/>
    </row>
    <row r="5" spans="1:12" ht="12.6" hidden="1" customHeight="1">
      <c r="A5" s="53">
        <v>1</v>
      </c>
      <c r="B5" s="226"/>
      <c r="C5" s="226" t="s">
        <v>21</v>
      </c>
      <c r="D5" s="227">
        <f t="shared" ref="D5:D12" si="0">SUM(F5:H5)</f>
        <v>0</v>
      </c>
      <c r="E5" s="228" t="s">
        <v>11</v>
      </c>
      <c r="F5" s="228"/>
      <c r="G5" s="228"/>
      <c r="H5" s="228"/>
      <c r="I5" s="229"/>
      <c r="J5" s="230">
        <f t="shared" ref="J5:J12" si="1">D5*I5</f>
        <v>0</v>
      </c>
      <c r="K5" s="230">
        <v>0</v>
      </c>
      <c r="L5" s="231">
        <f t="shared" ref="L5:L12" si="2">D5*K5</f>
        <v>0</v>
      </c>
    </row>
    <row r="6" spans="1:12" ht="12.6" hidden="1" customHeight="1">
      <c r="A6" s="53">
        <v>2</v>
      </c>
      <c r="B6" s="226"/>
      <c r="C6" s="226" t="s">
        <v>12</v>
      </c>
      <c r="D6" s="227">
        <f t="shared" si="0"/>
        <v>0</v>
      </c>
      <c r="E6" s="228" t="s">
        <v>11</v>
      </c>
      <c r="F6" s="228"/>
      <c r="G6" s="228"/>
      <c r="H6" s="228"/>
      <c r="I6" s="229"/>
      <c r="J6" s="230">
        <f t="shared" si="1"/>
        <v>0</v>
      </c>
      <c r="K6" s="230">
        <v>0</v>
      </c>
      <c r="L6" s="231">
        <f t="shared" si="2"/>
        <v>0</v>
      </c>
    </row>
    <row r="7" spans="1:12" ht="12.6" customHeight="1">
      <c r="A7" s="53">
        <v>3</v>
      </c>
      <c r="B7" s="302"/>
      <c r="C7" s="226" t="s">
        <v>22</v>
      </c>
      <c r="D7" s="227">
        <f t="shared" si="0"/>
        <v>36</v>
      </c>
      <c r="E7" s="228" t="s">
        <v>11</v>
      </c>
      <c r="F7" s="228">
        <v>20</v>
      </c>
      <c r="G7" s="228">
        <v>11</v>
      </c>
      <c r="H7" s="228">
        <v>5</v>
      </c>
      <c r="I7" s="233">
        <v>0</v>
      </c>
      <c r="J7" s="230">
        <f t="shared" si="1"/>
        <v>0</v>
      </c>
      <c r="K7" s="234">
        <v>0</v>
      </c>
      <c r="L7" s="231">
        <f t="shared" si="2"/>
        <v>0</v>
      </c>
    </row>
    <row r="8" spans="1:12" ht="11.4">
      <c r="A8" s="53">
        <v>4</v>
      </c>
      <c r="B8" s="302"/>
      <c r="C8" s="226" t="s">
        <v>13</v>
      </c>
      <c r="D8" s="227">
        <f t="shared" si="0"/>
        <v>510</v>
      </c>
      <c r="E8" s="228" t="s">
        <v>14</v>
      </c>
      <c r="F8" s="228">
        <v>280</v>
      </c>
      <c r="G8" s="228">
        <v>140</v>
      </c>
      <c r="H8" s="228">
        <v>90</v>
      </c>
      <c r="I8" s="233">
        <v>0</v>
      </c>
      <c r="J8" s="230">
        <f t="shared" si="1"/>
        <v>0</v>
      </c>
      <c r="K8" s="234">
        <v>0</v>
      </c>
      <c r="L8" s="231">
        <f t="shared" si="2"/>
        <v>0</v>
      </c>
    </row>
    <row r="9" spans="1:12" ht="12.6" hidden="1" customHeight="1">
      <c r="A9" s="53">
        <v>5</v>
      </c>
      <c r="B9" s="302"/>
      <c r="C9" s="226" t="s">
        <v>23</v>
      </c>
      <c r="D9" s="227">
        <f t="shared" si="0"/>
        <v>0</v>
      </c>
      <c r="E9" s="228" t="s">
        <v>11</v>
      </c>
      <c r="F9" s="228"/>
      <c r="G9" s="228"/>
      <c r="H9" s="228"/>
      <c r="I9" s="229"/>
      <c r="J9" s="230">
        <f t="shared" si="1"/>
        <v>0</v>
      </c>
      <c r="K9" s="230">
        <v>0</v>
      </c>
      <c r="L9" s="231">
        <f t="shared" si="2"/>
        <v>0</v>
      </c>
    </row>
    <row r="10" spans="1:12" ht="12.6" customHeight="1">
      <c r="A10" s="53">
        <v>6</v>
      </c>
      <c r="B10" s="302"/>
      <c r="C10" s="226" t="s">
        <v>15</v>
      </c>
      <c r="D10" s="227">
        <f t="shared" si="0"/>
        <v>1</v>
      </c>
      <c r="E10" s="228" t="s">
        <v>11</v>
      </c>
      <c r="F10" s="228"/>
      <c r="G10" s="228"/>
      <c r="H10" s="228">
        <v>1</v>
      </c>
      <c r="I10" s="233">
        <v>0</v>
      </c>
      <c r="J10" s="230">
        <f t="shared" si="1"/>
        <v>0</v>
      </c>
      <c r="K10" s="234">
        <v>0</v>
      </c>
      <c r="L10" s="231">
        <f t="shared" si="2"/>
        <v>0</v>
      </c>
    </row>
    <row r="11" spans="1:12" ht="12.6" hidden="1" customHeight="1">
      <c r="A11" s="53">
        <v>7</v>
      </c>
      <c r="B11" s="226"/>
      <c r="C11" s="226" t="s">
        <v>16</v>
      </c>
      <c r="D11" s="227">
        <f t="shared" si="0"/>
        <v>0</v>
      </c>
      <c r="E11" s="228" t="s">
        <v>11</v>
      </c>
      <c r="F11" s="228"/>
      <c r="G11" s="228"/>
      <c r="H11" s="228"/>
      <c r="I11" s="229">
        <v>0</v>
      </c>
      <c r="J11" s="230">
        <f t="shared" si="1"/>
        <v>0</v>
      </c>
      <c r="K11" s="230">
        <v>0</v>
      </c>
      <c r="L11" s="231">
        <f t="shared" si="2"/>
        <v>0</v>
      </c>
    </row>
    <row r="12" spans="1:12" ht="11.4" hidden="1">
      <c r="A12" s="53">
        <v>8</v>
      </c>
      <c r="B12" s="226"/>
      <c r="C12" s="226" t="s">
        <v>24</v>
      </c>
      <c r="D12" s="227">
        <f t="shared" si="0"/>
        <v>0</v>
      </c>
      <c r="E12" s="228" t="s">
        <v>11</v>
      </c>
      <c r="F12" s="228"/>
      <c r="G12" s="228"/>
      <c r="H12" s="228"/>
      <c r="I12" s="229">
        <v>0</v>
      </c>
      <c r="J12" s="230">
        <f t="shared" si="1"/>
        <v>0</v>
      </c>
      <c r="K12" s="230">
        <v>0</v>
      </c>
      <c r="L12" s="231">
        <f t="shared" si="2"/>
        <v>0</v>
      </c>
    </row>
    <row r="13" spans="1:12" ht="12.6" customHeight="1">
      <c r="A13" s="53"/>
      <c r="B13" s="303"/>
      <c r="C13" s="303"/>
      <c r="D13" s="304"/>
      <c r="E13" s="305"/>
      <c r="F13" s="303"/>
      <c r="G13" s="303"/>
      <c r="H13" s="303"/>
      <c r="I13" s="306"/>
      <c r="J13" s="306"/>
      <c r="K13" s="306"/>
      <c r="L13" s="307"/>
    </row>
    <row r="14" spans="1:12" ht="12.6" customHeight="1">
      <c r="A14" s="53">
        <v>9</v>
      </c>
      <c r="B14" s="302"/>
      <c r="C14" s="241" t="s">
        <v>25</v>
      </c>
      <c r="D14" s="227">
        <f>SUM(F14:H14)</f>
        <v>3</v>
      </c>
      <c r="E14" s="228" t="s">
        <v>11</v>
      </c>
      <c r="F14" s="228">
        <v>1</v>
      </c>
      <c r="G14" s="228">
        <v>1</v>
      </c>
      <c r="H14" s="228">
        <v>1</v>
      </c>
      <c r="I14" s="233">
        <v>0</v>
      </c>
      <c r="J14" s="230">
        <f>D14*I14</f>
        <v>0</v>
      </c>
      <c r="K14" s="234">
        <v>0</v>
      </c>
      <c r="L14" s="231">
        <f>D14*K14</f>
        <v>0</v>
      </c>
    </row>
    <row r="15" spans="1:12" ht="12.6" customHeight="1">
      <c r="A15" s="53">
        <v>10</v>
      </c>
      <c r="B15" s="302"/>
      <c r="C15" s="226" t="s">
        <v>26</v>
      </c>
      <c r="D15" s="227">
        <f>SUM(F15:H15)</f>
        <v>36</v>
      </c>
      <c r="E15" s="228" t="s">
        <v>11</v>
      </c>
      <c r="F15" s="228">
        <f>SUM(F5:F7)</f>
        <v>20</v>
      </c>
      <c r="G15" s="228">
        <f>SUM(G5:G7)</f>
        <v>11</v>
      </c>
      <c r="H15" s="228">
        <f>SUM(H5:H7)</f>
        <v>5</v>
      </c>
      <c r="I15" s="233">
        <v>0</v>
      </c>
      <c r="J15" s="230">
        <f>D15*I15</f>
        <v>0</v>
      </c>
      <c r="K15" s="234">
        <v>0</v>
      </c>
      <c r="L15" s="231">
        <f>D15*K15</f>
        <v>0</v>
      </c>
    </row>
    <row r="16" spans="1:12" ht="12.6" customHeight="1">
      <c r="A16" s="53">
        <v>11</v>
      </c>
      <c r="B16" s="302"/>
      <c r="C16" s="226" t="s">
        <v>27</v>
      </c>
      <c r="D16" s="227">
        <f>SUM(F16:H16)</f>
        <v>61</v>
      </c>
      <c r="E16" s="228" t="s">
        <v>11</v>
      </c>
      <c r="F16" s="228">
        <f t="shared" ref="F16:H16" si="3">F18+F32+F39+F47+F42</f>
        <v>25</v>
      </c>
      <c r="G16" s="228">
        <f t="shared" si="3"/>
        <v>32</v>
      </c>
      <c r="H16" s="228">
        <f t="shared" si="3"/>
        <v>4</v>
      </c>
      <c r="I16" s="233">
        <v>0</v>
      </c>
      <c r="J16" s="230">
        <f>D16*I16</f>
        <v>0</v>
      </c>
      <c r="K16" s="234">
        <v>0</v>
      </c>
      <c r="L16" s="231">
        <f>D16*K16</f>
        <v>0</v>
      </c>
    </row>
    <row r="17" spans="1:12" ht="12.6" customHeight="1">
      <c r="A17" s="53"/>
      <c r="B17" s="303"/>
      <c r="C17" s="303"/>
      <c r="D17" s="304"/>
      <c r="E17" s="305"/>
      <c r="F17" s="303"/>
      <c r="G17" s="303"/>
      <c r="H17" s="303"/>
      <c r="I17" s="306"/>
      <c r="J17" s="306"/>
      <c r="K17" s="306"/>
      <c r="L17" s="307"/>
    </row>
    <row r="18" spans="1:12" ht="12.6" hidden="1" customHeight="1">
      <c r="A18" s="53">
        <v>12</v>
      </c>
      <c r="B18" s="226" t="s">
        <v>112</v>
      </c>
      <c r="C18" s="226" t="s">
        <v>191</v>
      </c>
      <c r="D18" s="227">
        <f t="shared" ref="D18:D26" si="4">SUM(F18:H18)</f>
        <v>0</v>
      </c>
      <c r="E18" s="228" t="s">
        <v>11</v>
      </c>
      <c r="F18" s="228"/>
      <c r="G18" s="228"/>
      <c r="H18" s="228"/>
      <c r="I18" s="229">
        <v>0</v>
      </c>
      <c r="J18" s="230">
        <f t="shared" ref="J18:J26" si="5">D18*I18</f>
        <v>0</v>
      </c>
      <c r="K18" s="230">
        <v>0</v>
      </c>
      <c r="L18" s="231">
        <f t="shared" ref="L18:L26" si="6">D18*K18</f>
        <v>0</v>
      </c>
    </row>
    <row r="19" spans="1:12" ht="12.6" hidden="1" customHeight="1">
      <c r="A19" s="53">
        <v>13</v>
      </c>
      <c r="B19" s="226" t="s">
        <v>113</v>
      </c>
      <c r="C19" s="226" t="s">
        <v>28</v>
      </c>
      <c r="D19" s="227">
        <f t="shared" si="4"/>
        <v>0</v>
      </c>
      <c r="E19" s="228" t="s">
        <v>11</v>
      </c>
      <c r="F19" s="228"/>
      <c r="G19" s="228"/>
      <c r="H19" s="228"/>
      <c r="I19" s="229">
        <v>0</v>
      </c>
      <c r="J19" s="230">
        <f t="shared" si="5"/>
        <v>0</v>
      </c>
      <c r="K19" s="230">
        <v>0</v>
      </c>
      <c r="L19" s="231">
        <f t="shared" si="6"/>
        <v>0</v>
      </c>
    </row>
    <row r="20" spans="1:12" ht="12.6" hidden="1" customHeight="1">
      <c r="A20" s="53">
        <v>14</v>
      </c>
      <c r="B20" s="226" t="s">
        <v>114</v>
      </c>
      <c r="C20" s="241" t="s">
        <v>29</v>
      </c>
      <c r="D20" s="227">
        <f t="shared" si="4"/>
        <v>0</v>
      </c>
      <c r="E20" s="228" t="s">
        <v>11</v>
      </c>
      <c r="F20" s="228"/>
      <c r="G20" s="228"/>
      <c r="H20" s="228"/>
      <c r="I20" s="229">
        <v>0</v>
      </c>
      <c r="J20" s="230">
        <f t="shared" si="5"/>
        <v>0</v>
      </c>
      <c r="K20" s="230">
        <v>0</v>
      </c>
      <c r="L20" s="231">
        <f t="shared" si="6"/>
        <v>0</v>
      </c>
    </row>
    <row r="21" spans="1:12" ht="12.6" hidden="1" customHeight="1">
      <c r="A21" s="53">
        <v>15</v>
      </c>
      <c r="B21" s="226" t="s">
        <v>115</v>
      </c>
      <c r="C21" s="241" t="s">
        <v>30</v>
      </c>
      <c r="D21" s="227">
        <f t="shared" si="4"/>
        <v>0</v>
      </c>
      <c r="E21" s="228" t="s">
        <v>11</v>
      </c>
      <c r="F21" s="228"/>
      <c r="G21" s="228"/>
      <c r="H21" s="228"/>
      <c r="I21" s="229">
        <v>0</v>
      </c>
      <c r="J21" s="230">
        <f t="shared" si="5"/>
        <v>0</v>
      </c>
      <c r="K21" s="230">
        <v>0</v>
      </c>
      <c r="L21" s="231">
        <f t="shared" si="6"/>
        <v>0</v>
      </c>
    </row>
    <row r="22" spans="1:12" ht="11.4" hidden="1">
      <c r="A22" s="53">
        <v>16</v>
      </c>
      <c r="B22" s="226" t="s">
        <v>116</v>
      </c>
      <c r="C22" s="241" t="s">
        <v>31</v>
      </c>
      <c r="D22" s="227">
        <f t="shared" si="4"/>
        <v>0</v>
      </c>
      <c r="E22" s="228" t="s">
        <v>11</v>
      </c>
      <c r="F22" s="228"/>
      <c r="G22" s="228"/>
      <c r="H22" s="228"/>
      <c r="I22" s="229">
        <v>0</v>
      </c>
      <c r="J22" s="230">
        <f t="shared" si="5"/>
        <v>0</v>
      </c>
      <c r="K22" s="230">
        <v>0</v>
      </c>
      <c r="L22" s="231">
        <f t="shared" si="6"/>
        <v>0</v>
      </c>
    </row>
    <row r="23" spans="1:12" ht="12.6" hidden="1" customHeight="1">
      <c r="A23" s="53">
        <v>17</v>
      </c>
      <c r="B23" s="226" t="s">
        <v>117</v>
      </c>
      <c r="C23" s="241" t="s">
        <v>32</v>
      </c>
      <c r="D23" s="227">
        <f t="shared" si="4"/>
        <v>0</v>
      </c>
      <c r="E23" s="228" t="s">
        <v>11</v>
      </c>
      <c r="F23" s="228"/>
      <c r="G23" s="228"/>
      <c r="H23" s="228"/>
      <c r="I23" s="229">
        <v>0</v>
      </c>
      <c r="J23" s="230">
        <f t="shared" si="5"/>
        <v>0</v>
      </c>
      <c r="K23" s="230">
        <v>0</v>
      </c>
      <c r="L23" s="231">
        <f t="shared" si="6"/>
        <v>0</v>
      </c>
    </row>
    <row r="24" spans="1:12" ht="12.6" hidden="1" customHeight="1">
      <c r="A24" s="53">
        <v>18</v>
      </c>
      <c r="B24" s="226" t="s">
        <v>118</v>
      </c>
      <c r="C24" s="241" t="s">
        <v>33</v>
      </c>
      <c r="D24" s="227">
        <f t="shared" si="4"/>
        <v>0</v>
      </c>
      <c r="E24" s="228" t="s">
        <v>11</v>
      </c>
      <c r="F24" s="228"/>
      <c r="G24" s="228"/>
      <c r="H24" s="228"/>
      <c r="I24" s="229">
        <v>0</v>
      </c>
      <c r="J24" s="230">
        <f t="shared" si="5"/>
        <v>0</v>
      </c>
      <c r="K24" s="230">
        <v>0</v>
      </c>
      <c r="L24" s="231">
        <f t="shared" si="6"/>
        <v>0</v>
      </c>
    </row>
    <row r="25" spans="1:12" ht="12.6" hidden="1" customHeight="1">
      <c r="A25" s="53">
        <v>19</v>
      </c>
      <c r="B25" s="226" t="s">
        <v>119</v>
      </c>
      <c r="C25" s="241" t="s">
        <v>34</v>
      </c>
      <c r="D25" s="227">
        <f t="shared" si="4"/>
        <v>0</v>
      </c>
      <c r="E25" s="228" t="s">
        <v>11</v>
      </c>
      <c r="F25" s="228"/>
      <c r="G25" s="228"/>
      <c r="H25" s="228"/>
      <c r="I25" s="229">
        <v>0</v>
      </c>
      <c r="J25" s="230">
        <f t="shared" si="5"/>
        <v>0</v>
      </c>
      <c r="K25" s="230">
        <v>0</v>
      </c>
      <c r="L25" s="231">
        <f t="shared" si="6"/>
        <v>0</v>
      </c>
    </row>
    <row r="26" spans="1:12" ht="12.6" hidden="1" customHeight="1">
      <c r="A26" s="53">
        <v>20</v>
      </c>
      <c r="B26" s="226" t="s">
        <v>120</v>
      </c>
      <c r="C26" s="241" t="s">
        <v>35</v>
      </c>
      <c r="D26" s="227">
        <f t="shared" si="4"/>
        <v>0</v>
      </c>
      <c r="E26" s="228" t="s">
        <v>11</v>
      </c>
      <c r="F26" s="228"/>
      <c r="G26" s="228"/>
      <c r="H26" s="228"/>
      <c r="I26" s="229">
        <v>0</v>
      </c>
      <c r="J26" s="230">
        <f t="shared" si="5"/>
        <v>0</v>
      </c>
      <c r="K26" s="230">
        <v>0</v>
      </c>
      <c r="L26" s="231">
        <f t="shared" si="6"/>
        <v>0</v>
      </c>
    </row>
    <row r="27" spans="1:12" ht="12.6" customHeight="1">
      <c r="A27" s="53"/>
      <c r="B27" s="303"/>
      <c r="C27" s="303"/>
      <c r="D27" s="304"/>
      <c r="E27" s="305"/>
      <c r="F27" s="303"/>
      <c r="G27" s="303"/>
      <c r="H27" s="303"/>
      <c r="I27" s="306"/>
      <c r="J27" s="306"/>
      <c r="K27" s="306"/>
      <c r="L27" s="307"/>
    </row>
    <row r="28" spans="1:12" ht="12" hidden="1" customHeight="1">
      <c r="A28" s="53">
        <v>21</v>
      </c>
      <c r="B28" s="226" t="s">
        <v>121</v>
      </c>
      <c r="C28" s="226" t="s">
        <v>36</v>
      </c>
      <c r="D28" s="227">
        <f t="shared" ref="D28:D37" si="7">SUM(F28:H28)</f>
        <v>0</v>
      </c>
      <c r="E28" s="228" t="s">
        <v>11</v>
      </c>
      <c r="F28" s="228"/>
      <c r="G28" s="228"/>
      <c r="H28" s="228"/>
      <c r="I28" s="229">
        <v>0</v>
      </c>
      <c r="J28" s="230">
        <f t="shared" ref="J28:J37" si="8">D28*I28</f>
        <v>0</v>
      </c>
      <c r="K28" s="230">
        <v>0</v>
      </c>
      <c r="L28" s="231">
        <f t="shared" ref="L28:L37" si="9">D28*K28</f>
        <v>0</v>
      </c>
    </row>
    <row r="29" spans="1:12" ht="12.6" hidden="1" customHeight="1">
      <c r="A29" s="53">
        <v>22</v>
      </c>
      <c r="B29" s="226" t="s">
        <v>122</v>
      </c>
      <c r="C29" s="226" t="s">
        <v>28</v>
      </c>
      <c r="D29" s="227">
        <f t="shared" si="7"/>
        <v>0</v>
      </c>
      <c r="E29" s="228" t="s">
        <v>11</v>
      </c>
      <c r="F29" s="228"/>
      <c r="G29" s="228"/>
      <c r="H29" s="228"/>
      <c r="I29" s="229">
        <v>0</v>
      </c>
      <c r="J29" s="230">
        <f t="shared" si="8"/>
        <v>0</v>
      </c>
      <c r="K29" s="230">
        <v>0</v>
      </c>
      <c r="L29" s="231">
        <f t="shared" si="9"/>
        <v>0</v>
      </c>
    </row>
    <row r="30" spans="1:12" ht="12.6" hidden="1" customHeight="1">
      <c r="A30" s="53">
        <v>23</v>
      </c>
      <c r="B30" s="226" t="s">
        <v>123</v>
      </c>
      <c r="C30" s="226" t="s">
        <v>37</v>
      </c>
      <c r="D30" s="227">
        <f t="shared" si="7"/>
        <v>0</v>
      </c>
      <c r="E30" s="228" t="s">
        <v>11</v>
      </c>
      <c r="F30" s="228"/>
      <c r="G30" s="228"/>
      <c r="H30" s="228"/>
      <c r="I30" s="229">
        <v>0</v>
      </c>
      <c r="J30" s="230">
        <f t="shared" si="8"/>
        <v>0</v>
      </c>
      <c r="K30" s="230">
        <v>0</v>
      </c>
      <c r="L30" s="231">
        <f t="shared" si="9"/>
        <v>0</v>
      </c>
    </row>
    <row r="31" spans="1:12" ht="12.6" customHeight="1">
      <c r="A31" s="53">
        <v>24</v>
      </c>
      <c r="B31" s="302"/>
      <c r="C31" s="226" t="s">
        <v>38</v>
      </c>
      <c r="D31" s="227">
        <f t="shared" si="7"/>
        <v>1</v>
      </c>
      <c r="E31" s="228" t="s">
        <v>11</v>
      </c>
      <c r="F31" s="228">
        <v>1</v>
      </c>
      <c r="G31" s="228"/>
      <c r="H31" s="228"/>
      <c r="I31" s="233">
        <v>0</v>
      </c>
      <c r="J31" s="230">
        <f t="shared" si="8"/>
        <v>0</v>
      </c>
      <c r="K31" s="234">
        <v>0</v>
      </c>
      <c r="L31" s="231">
        <f t="shared" si="9"/>
        <v>0</v>
      </c>
    </row>
    <row r="32" spans="1:12" ht="12.6" customHeight="1">
      <c r="A32" s="53">
        <v>25</v>
      </c>
      <c r="B32" s="302"/>
      <c r="C32" s="226" t="s">
        <v>39</v>
      </c>
      <c r="D32" s="227">
        <f t="shared" si="7"/>
        <v>1</v>
      </c>
      <c r="E32" s="228" t="s">
        <v>11</v>
      </c>
      <c r="F32" s="228">
        <v>1</v>
      </c>
      <c r="G32" s="228"/>
      <c r="H32" s="228"/>
      <c r="I32" s="233">
        <v>0</v>
      </c>
      <c r="J32" s="230">
        <f t="shared" si="8"/>
        <v>0</v>
      </c>
      <c r="K32" s="234">
        <v>0</v>
      </c>
      <c r="L32" s="231">
        <f t="shared" si="9"/>
        <v>0</v>
      </c>
    </row>
    <row r="33" spans="1:12" ht="11.4">
      <c r="A33" s="53">
        <v>26</v>
      </c>
      <c r="B33" s="302"/>
      <c r="C33" s="241" t="s">
        <v>40</v>
      </c>
      <c r="D33" s="227">
        <f t="shared" si="7"/>
        <v>2</v>
      </c>
      <c r="E33" s="228" t="s">
        <v>11</v>
      </c>
      <c r="F33" s="228">
        <v>2</v>
      </c>
      <c r="G33" s="228"/>
      <c r="H33" s="228"/>
      <c r="I33" s="233">
        <v>0</v>
      </c>
      <c r="J33" s="230">
        <f t="shared" si="8"/>
        <v>0</v>
      </c>
      <c r="K33" s="234">
        <v>0</v>
      </c>
      <c r="L33" s="231">
        <f t="shared" si="9"/>
        <v>0</v>
      </c>
    </row>
    <row r="34" spans="1:12" ht="12.6" customHeight="1">
      <c r="A34" s="53">
        <v>27</v>
      </c>
      <c r="B34" s="302"/>
      <c r="C34" s="241" t="s">
        <v>41</v>
      </c>
      <c r="D34" s="227">
        <f t="shared" si="7"/>
        <v>2</v>
      </c>
      <c r="E34" s="228" t="s">
        <v>11</v>
      </c>
      <c r="F34" s="228">
        <v>2</v>
      </c>
      <c r="G34" s="228"/>
      <c r="H34" s="228"/>
      <c r="I34" s="233">
        <v>0</v>
      </c>
      <c r="J34" s="230">
        <f t="shared" si="8"/>
        <v>0</v>
      </c>
      <c r="K34" s="234">
        <v>0</v>
      </c>
      <c r="L34" s="231">
        <f t="shared" si="9"/>
        <v>0</v>
      </c>
    </row>
    <row r="35" spans="1:12" ht="12.6" customHeight="1">
      <c r="A35" s="53">
        <v>28</v>
      </c>
      <c r="B35" s="302"/>
      <c r="C35" s="241" t="s">
        <v>42</v>
      </c>
      <c r="D35" s="227">
        <f t="shared" si="7"/>
        <v>1</v>
      </c>
      <c r="E35" s="228" t="s">
        <v>11</v>
      </c>
      <c r="F35" s="228">
        <v>1</v>
      </c>
      <c r="G35" s="228"/>
      <c r="H35" s="228"/>
      <c r="I35" s="233">
        <v>0</v>
      </c>
      <c r="J35" s="230">
        <f t="shared" si="8"/>
        <v>0</v>
      </c>
      <c r="K35" s="234">
        <v>0</v>
      </c>
      <c r="L35" s="231">
        <f t="shared" si="9"/>
        <v>0</v>
      </c>
    </row>
    <row r="36" spans="1:12" ht="12.6" customHeight="1">
      <c r="A36" s="53">
        <v>29</v>
      </c>
      <c r="B36" s="302"/>
      <c r="C36" s="241" t="s">
        <v>43</v>
      </c>
      <c r="D36" s="227">
        <f t="shared" si="7"/>
        <v>2</v>
      </c>
      <c r="E36" s="228" t="s">
        <v>11</v>
      </c>
      <c r="F36" s="228">
        <v>2</v>
      </c>
      <c r="G36" s="228"/>
      <c r="H36" s="228"/>
      <c r="I36" s="233">
        <v>0</v>
      </c>
      <c r="J36" s="230">
        <f t="shared" si="8"/>
        <v>0</v>
      </c>
      <c r="K36" s="234">
        <v>0</v>
      </c>
      <c r="L36" s="231">
        <f t="shared" si="9"/>
        <v>0</v>
      </c>
    </row>
    <row r="37" spans="1:12" ht="12.6" customHeight="1">
      <c r="A37" s="53">
        <v>30</v>
      </c>
      <c r="B37" s="302"/>
      <c r="C37" s="241" t="s">
        <v>44</v>
      </c>
      <c r="D37" s="227">
        <f t="shared" si="7"/>
        <v>5</v>
      </c>
      <c r="E37" s="228" t="s">
        <v>11</v>
      </c>
      <c r="F37" s="228">
        <f t="shared" ref="F37:H37" si="10">SUM(F34:F36)</f>
        <v>5</v>
      </c>
      <c r="G37" s="228">
        <f t="shared" si="10"/>
        <v>0</v>
      </c>
      <c r="H37" s="228">
        <f t="shared" si="10"/>
        <v>0</v>
      </c>
      <c r="I37" s="233">
        <v>0</v>
      </c>
      <c r="J37" s="230">
        <f t="shared" si="8"/>
        <v>0</v>
      </c>
      <c r="K37" s="234">
        <v>0</v>
      </c>
      <c r="L37" s="231">
        <f t="shared" si="9"/>
        <v>0</v>
      </c>
    </row>
    <row r="38" spans="1:12" ht="12.6" customHeight="1">
      <c r="A38" s="53"/>
      <c r="B38" s="303"/>
      <c r="C38" s="303"/>
      <c r="D38" s="304"/>
      <c r="E38" s="305"/>
      <c r="F38" s="303"/>
      <c r="G38" s="303"/>
      <c r="H38" s="303"/>
      <c r="I38" s="306"/>
      <c r="J38" s="306"/>
      <c r="K38" s="306"/>
      <c r="L38" s="307"/>
    </row>
    <row r="39" spans="1:12" ht="12.6" customHeight="1">
      <c r="A39" s="53">
        <v>31</v>
      </c>
      <c r="B39" s="302"/>
      <c r="C39" s="242" t="s">
        <v>45</v>
      </c>
      <c r="D39" s="227">
        <f t="shared" ref="D39:D47" si="11">SUM(F39:H39)</f>
        <v>29</v>
      </c>
      <c r="E39" s="228" t="s">
        <v>11</v>
      </c>
      <c r="F39" s="228">
        <v>10</v>
      </c>
      <c r="G39" s="228">
        <v>16</v>
      </c>
      <c r="H39" s="228">
        <v>3</v>
      </c>
      <c r="I39" s="233">
        <v>0</v>
      </c>
      <c r="J39" s="230">
        <f t="shared" ref="J39:J47" si="12">D39*I39</f>
        <v>0</v>
      </c>
      <c r="K39" s="234">
        <v>0</v>
      </c>
      <c r="L39" s="231">
        <f t="shared" ref="L39:L47" si="13">D39*K39</f>
        <v>0</v>
      </c>
    </row>
    <row r="40" spans="1:12" ht="12.6" customHeight="1">
      <c r="A40" s="53">
        <v>32</v>
      </c>
      <c r="B40" s="302"/>
      <c r="C40" s="226" t="s">
        <v>46</v>
      </c>
      <c r="D40" s="227">
        <f t="shared" si="11"/>
        <v>5</v>
      </c>
      <c r="E40" s="228" t="s">
        <v>11</v>
      </c>
      <c r="F40" s="228">
        <f t="shared" ref="F40:H40" si="14">F39-F41</f>
        <v>0</v>
      </c>
      <c r="G40" s="228">
        <f t="shared" si="14"/>
        <v>2</v>
      </c>
      <c r="H40" s="228">
        <f t="shared" si="14"/>
        <v>3</v>
      </c>
      <c r="I40" s="233">
        <v>0</v>
      </c>
      <c r="J40" s="230">
        <f t="shared" si="12"/>
        <v>0</v>
      </c>
      <c r="K40" s="234">
        <v>0</v>
      </c>
      <c r="L40" s="231">
        <f t="shared" si="13"/>
        <v>0</v>
      </c>
    </row>
    <row r="41" spans="1:12" ht="12.6" customHeight="1">
      <c r="A41" s="53">
        <v>33</v>
      </c>
      <c r="B41" s="302"/>
      <c r="C41" s="226" t="s">
        <v>47</v>
      </c>
      <c r="D41" s="227">
        <f t="shared" si="11"/>
        <v>24</v>
      </c>
      <c r="E41" s="228" t="s">
        <v>11</v>
      </c>
      <c r="F41" s="228">
        <f t="shared" ref="F41:H41" si="15">F42</f>
        <v>10</v>
      </c>
      <c r="G41" s="228">
        <f t="shared" si="15"/>
        <v>14</v>
      </c>
      <c r="H41" s="228">
        <f t="shared" si="15"/>
        <v>0</v>
      </c>
      <c r="I41" s="233">
        <v>0</v>
      </c>
      <c r="J41" s="230">
        <f t="shared" si="12"/>
        <v>0</v>
      </c>
      <c r="K41" s="234">
        <v>0</v>
      </c>
      <c r="L41" s="231">
        <f t="shared" si="13"/>
        <v>0</v>
      </c>
    </row>
    <row r="42" spans="1:12" ht="12.6" customHeight="1">
      <c r="A42" s="53">
        <v>34</v>
      </c>
      <c r="B42" s="302"/>
      <c r="C42" s="242" t="s">
        <v>48</v>
      </c>
      <c r="D42" s="227">
        <f t="shared" si="11"/>
        <v>24</v>
      </c>
      <c r="E42" s="228" t="s">
        <v>11</v>
      </c>
      <c r="F42" s="228">
        <v>10</v>
      </c>
      <c r="G42" s="228">
        <v>14</v>
      </c>
      <c r="H42" s="228"/>
      <c r="I42" s="233">
        <v>0</v>
      </c>
      <c r="J42" s="230">
        <f t="shared" si="12"/>
        <v>0</v>
      </c>
      <c r="K42" s="234">
        <v>0</v>
      </c>
      <c r="L42" s="231">
        <f t="shared" si="13"/>
        <v>0</v>
      </c>
    </row>
    <row r="43" spans="1:12" ht="11.4">
      <c r="A43" s="53">
        <v>35</v>
      </c>
      <c r="B43" s="302"/>
      <c r="C43" s="226" t="s">
        <v>49</v>
      </c>
      <c r="D43" s="227">
        <f t="shared" si="11"/>
        <v>24</v>
      </c>
      <c r="E43" s="228" t="s">
        <v>11</v>
      </c>
      <c r="F43" s="228">
        <f t="shared" ref="F43:H43" si="16">F42</f>
        <v>10</v>
      </c>
      <c r="G43" s="228">
        <f t="shared" si="16"/>
        <v>14</v>
      </c>
      <c r="H43" s="228">
        <f t="shared" si="16"/>
        <v>0</v>
      </c>
      <c r="I43" s="233">
        <v>0</v>
      </c>
      <c r="J43" s="230">
        <f t="shared" si="12"/>
        <v>0</v>
      </c>
      <c r="K43" s="234">
        <v>0</v>
      </c>
      <c r="L43" s="231">
        <f t="shared" si="13"/>
        <v>0</v>
      </c>
    </row>
    <row r="44" spans="1:12" ht="12.6" customHeight="1">
      <c r="A44" s="53">
        <v>36</v>
      </c>
      <c r="B44" s="302"/>
      <c r="C44" s="243" t="s">
        <v>50</v>
      </c>
      <c r="D44" s="227">
        <f t="shared" si="11"/>
        <v>24</v>
      </c>
      <c r="E44" s="228" t="s">
        <v>11</v>
      </c>
      <c r="F44" s="228">
        <f t="shared" ref="F44:H44" si="17">F42</f>
        <v>10</v>
      </c>
      <c r="G44" s="228">
        <f t="shared" si="17"/>
        <v>14</v>
      </c>
      <c r="H44" s="228">
        <f t="shared" si="17"/>
        <v>0</v>
      </c>
      <c r="I44" s="233">
        <v>0</v>
      </c>
      <c r="J44" s="230">
        <f t="shared" si="12"/>
        <v>0</v>
      </c>
      <c r="K44" s="234">
        <v>0</v>
      </c>
      <c r="L44" s="231">
        <f t="shared" si="13"/>
        <v>0</v>
      </c>
    </row>
    <row r="45" spans="1:12" ht="12.6" customHeight="1">
      <c r="A45" s="53">
        <v>37</v>
      </c>
      <c r="B45" s="302"/>
      <c r="C45" s="243" t="s">
        <v>51</v>
      </c>
      <c r="D45" s="227">
        <f t="shared" si="11"/>
        <v>24</v>
      </c>
      <c r="E45" s="228" t="s">
        <v>11</v>
      </c>
      <c r="F45" s="228">
        <f t="shared" ref="F45:H45" si="18">F42</f>
        <v>10</v>
      </c>
      <c r="G45" s="228">
        <f t="shared" si="18"/>
        <v>14</v>
      </c>
      <c r="H45" s="228">
        <f t="shared" si="18"/>
        <v>0</v>
      </c>
      <c r="I45" s="233">
        <v>0</v>
      </c>
      <c r="J45" s="230">
        <f t="shared" si="12"/>
        <v>0</v>
      </c>
      <c r="K45" s="234">
        <v>0</v>
      </c>
      <c r="L45" s="231">
        <f t="shared" si="13"/>
        <v>0</v>
      </c>
    </row>
    <row r="46" spans="1:12" ht="12.6" customHeight="1">
      <c r="A46" s="53">
        <v>38</v>
      </c>
      <c r="B46" s="302"/>
      <c r="C46" s="226" t="s">
        <v>52</v>
      </c>
      <c r="D46" s="227">
        <f t="shared" si="11"/>
        <v>29</v>
      </c>
      <c r="E46" s="228" t="s">
        <v>11</v>
      </c>
      <c r="F46" s="228">
        <f t="shared" ref="F46:H46" si="19">F39</f>
        <v>10</v>
      </c>
      <c r="G46" s="228">
        <f t="shared" si="19"/>
        <v>16</v>
      </c>
      <c r="H46" s="228">
        <f t="shared" si="19"/>
        <v>3</v>
      </c>
      <c r="I46" s="233">
        <v>0</v>
      </c>
      <c r="J46" s="230">
        <f t="shared" si="12"/>
        <v>0</v>
      </c>
      <c r="K46" s="234">
        <v>0</v>
      </c>
      <c r="L46" s="231">
        <f t="shared" si="13"/>
        <v>0</v>
      </c>
    </row>
    <row r="47" spans="1:12" ht="12.6" customHeight="1">
      <c r="A47" s="53">
        <v>39</v>
      </c>
      <c r="B47" s="302"/>
      <c r="C47" s="226" t="s">
        <v>53</v>
      </c>
      <c r="D47" s="227">
        <f t="shared" si="11"/>
        <v>7</v>
      </c>
      <c r="E47" s="228" t="s">
        <v>11</v>
      </c>
      <c r="F47" s="228">
        <v>4</v>
      </c>
      <c r="G47" s="228">
        <v>2</v>
      </c>
      <c r="H47" s="228">
        <v>1</v>
      </c>
      <c r="I47" s="233">
        <v>0</v>
      </c>
      <c r="J47" s="230">
        <f t="shared" si="12"/>
        <v>0</v>
      </c>
      <c r="K47" s="234">
        <v>0</v>
      </c>
      <c r="L47" s="231">
        <f t="shared" si="13"/>
        <v>0</v>
      </c>
    </row>
    <row r="48" spans="1:12" ht="12.6" customHeight="1">
      <c r="A48" s="53"/>
      <c r="B48" s="303"/>
      <c r="C48" s="303"/>
      <c r="D48" s="304"/>
      <c r="E48" s="305"/>
      <c r="F48" s="303"/>
      <c r="G48" s="303"/>
      <c r="H48" s="303"/>
      <c r="I48" s="306"/>
      <c r="J48" s="306"/>
      <c r="K48" s="306"/>
      <c r="L48" s="307"/>
    </row>
    <row r="49" spans="1:12" ht="12.6" customHeight="1">
      <c r="A49" s="53">
        <v>40</v>
      </c>
      <c r="B49" s="302"/>
      <c r="C49" s="226" t="s">
        <v>54</v>
      </c>
      <c r="D49" s="227">
        <f t="shared" ref="D49:D54" si="20">SUM(F49:H49)</f>
        <v>7</v>
      </c>
      <c r="E49" s="228" t="s">
        <v>11</v>
      </c>
      <c r="F49" s="228">
        <v>1</v>
      </c>
      <c r="G49" s="228">
        <v>4</v>
      </c>
      <c r="H49" s="228">
        <v>2</v>
      </c>
      <c r="I49" s="233">
        <v>0</v>
      </c>
      <c r="J49" s="230">
        <f t="shared" ref="J49:J54" si="21">D49*I49</f>
        <v>0</v>
      </c>
      <c r="K49" s="234">
        <v>0</v>
      </c>
      <c r="L49" s="231">
        <f t="shared" ref="L49:L54" si="22">D49*K49</f>
        <v>0</v>
      </c>
    </row>
    <row r="50" spans="1:12" ht="11.4">
      <c r="A50" s="53">
        <v>41</v>
      </c>
      <c r="B50" s="302"/>
      <c r="C50" s="226" t="s">
        <v>55</v>
      </c>
      <c r="D50" s="227">
        <f t="shared" si="20"/>
        <v>7</v>
      </c>
      <c r="E50" s="228" t="s">
        <v>11</v>
      </c>
      <c r="F50" s="228">
        <f t="shared" ref="F50:H50" si="23">F49</f>
        <v>1</v>
      </c>
      <c r="G50" s="228">
        <f t="shared" si="23"/>
        <v>4</v>
      </c>
      <c r="H50" s="228">
        <f t="shared" si="23"/>
        <v>2</v>
      </c>
      <c r="I50" s="233">
        <v>0</v>
      </c>
      <c r="J50" s="230">
        <f t="shared" si="21"/>
        <v>0</v>
      </c>
      <c r="K50" s="234">
        <v>0</v>
      </c>
      <c r="L50" s="231">
        <f t="shared" si="22"/>
        <v>0</v>
      </c>
    </row>
    <row r="51" spans="1:12" ht="12.6" customHeight="1">
      <c r="A51" s="53">
        <v>42</v>
      </c>
      <c r="B51" s="302"/>
      <c r="C51" s="226" t="s">
        <v>56</v>
      </c>
      <c r="D51" s="227">
        <f t="shared" si="20"/>
        <v>7</v>
      </c>
      <c r="E51" s="228" t="s">
        <v>11</v>
      </c>
      <c r="F51" s="228">
        <f t="shared" ref="F51:H51" si="24">F49</f>
        <v>1</v>
      </c>
      <c r="G51" s="228">
        <f t="shared" si="24"/>
        <v>4</v>
      </c>
      <c r="H51" s="228">
        <f t="shared" si="24"/>
        <v>2</v>
      </c>
      <c r="I51" s="233">
        <v>0</v>
      </c>
      <c r="J51" s="230">
        <f t="shared" si="21"/>
        <v>0</v>
      </c>
      <c r="K51" s="234">
        <v>0</v>
      </c>
      <c r="L51" s="231">
        <f t="shared" si="22"/>
        <v>0</v>
      </c>
    </row>
    <row r="52" spans="1:12" ht="12.6" customHeight="1">
      <c r="A52" s="53">
        <v>43</v>
      </c>
      <c r="B52" s="302"/>
      <c r="C52" s="241" t="s">
        <v>57</v>
      </c>
      <c r="D52" s="227">
        <f t="shared" si="20"/>
        <v>9</v>
      </c>
      <c r="E52" s="228" t="s">
        <v>11</v>
      </c>
      <c r="F52" s="228">
        <v>3</v>
      </c>
      <c r="G52" s="228">
        <v>2</v>
      </c>
      <c r="H52" s="228">
        <v>4</v>
      </c>
      <c r="I52" s="233">
        <v>0</v>
      </c>
      <c r="J52" s="230">
        <f t="shared" si="21"/>
        <v>0</v>
      </c>
      <c r="K52" s="234">
        <v>0</v>
      </c>
      <c r="L52" s="231">
        <f t="shared" si="22"/>
        <v>0</v>
      </c>
    </row>
    <row r="53" spans="1:12" ht="12.6" hidden="1" customHeight="1">
      <c r="A53" s="53">
        <v>44</v>
      </c>
      <c r="B53" s="302"/>
      <c r="C53" s="241" t="s">
        <v>58</v>
      </c>
      <c r="D53" s="227">
        <f t="shared" si="20"/>
        <v>0</v>
      </c>
      <c r="E53" s="228" t="s">
        <v>11</v>
      </c>
      <c r="F53" s="228"/>
      <c r="G53" s="228"/>
      <c r="H53" s="228"/>
      <c r="I53" s="244">
        <v>0</v>
      </c>
      <c r="J53" s="230">
        <f t="shared" si="21"/>
        <v>0</v>
      </c>
      <c r="K53" s="245">
        <v>0</v>
      </c>
      <c r="L53" s="231">
        <f t="shared" si="22"/>
        <v>0</v>
      </c>
    </row>
    <row r="54" spans="1:12" ht="12.6" customHeight="1">
      <c r="A54" s="53">
        <v>45</v>
      </c>
      <c r="B54" s="302"/>
      <c r="C54" s="241" t="s">
        <v>59</v>
      </c>
      <c r="D54" s="227">
        <f t="shared" si="20"/>
        <v>3</v>
      </c>
      <c r="E54" s="228" t="s">
        <v>11</v>
      </c>
      <c r="F54" s="228">
        <v>2</v>
      </c>
      <c r="G54" s="228"/>
      <c r="H54" s="228">
        <v>1</v>
      </c>
      <c r="I54" s="233">
        <v>0</v>
      </c>
      <c r="J54" s="230">
        <f t="shared" si="21"/>
        <v>0</v>
      </c>
      <c r="K54" s="234">
        <v>0</v>
      </c>
      <c r="L54" s="231">
        <f t="shared" si="22"/>
        <v>0</v>
      </c>
    </row>
    <row r="55" spans="1:12" ht="12.6" customHeight="1">
      <c r="A55" s="53"/>
      <c r="B55" s="303"/>
      <c r="C55" s="303"/>
      <c r="D55" s="304"/>
      <c r="E55" s="305"/>
      <c r="F55" s="303"/>
      <c r="G55" s="303"/>
      <c r="H55" s="303"/>
      <c r="I55" s="306"/>
      <c r="J55" s="306"/>
      <c r="K55" s="306"/>
      <c r="L55" s="307"/>
    </row>
    <row r="56" spans="1:12" ht="12.6" customHeight="1">
      <c r="A56" s="53">
        <v>46</v>
      </c>
      <c r="B56" s="302"/>
      <c r="C56" s="226" t="s">
        <v>60</v>
      </c>
      <c r="D56" s="227">
        <f t="shared" ref="D56:D66" si="25">SUM(F56:H56)</f>
        <v>1430</v>
      </c>
      <c r="E56" s="228" t="s">
        <v>14</v>
      </c>
      <c r="F56" s="228">
        <v>870</v>
      </c>
      <c r="G56" s="228">
        <v>470</v>
      </c>
      <c r="H56" s="228">
        <v>90</v>
      </c>
      <c r="I56" s="233">
        <v>0</v>
      </c>
      <c r="J56" s="230">
        <f t="shared" ref="J56:J66" si="26">D56*I56</f>
        <v>0</v>
      </c>
      <c r="K56" s="234">
        <v>0</v>
      </c>
      <c r="L56" s="231">
        <f t="shared" ref="L56:L66" si="27">D56*K56</f>
        <v>0</v>
      </c>
    </row>
    <row r="57" spans="1:12" ht="12.6" customHeight="1">
      <c r="A57" s="53">
        <v>47</v>
      </c>
      <c r="B57" s="302"/>
      <c r="C57" s="226" t="s">
        <v>61</v>
      </c>
      <c r="D57" s="227">
        <f t="shared" si="25"/>
        <v>80</v>
      </c>
      <c r="E57" s="228" t="s">
        <v>14</v>
      </c>
      <c r="F57" s="228">
        <v>40</v>
      </c>
      <c r="G57" s="228">
        <v>40</v>
      </c>
      <c r="H57" s="228"/>
      <c r="I57" s="233">
        <v>0</v>
      </c>
      <c r="J57" s="230">
        <f t="shared" si="26"/>
        <v>0</v>
      </c>
      <c r="K57" s="234">
        <v>0</v>
      </c>
      <c r="L57" s="231">
        <f t="shared" si="27"/>
        <v>0</v>
      </c>
    </row>
    <row r="58" spans="1:12" ht="12.6" customHeight="1">
      <c r="A58" s="53">
        <v>48</v>
      </c>
      <c r="B58" s="302"/>
      <c r="C58" s="226" t="s">
        <v>62</v>
      </c>
      <c r="D58" s="227">
        <f t="shared" si="25"/>
        <v>70</v>
      </c>
      <c r="E58" s="228" t="s">
        <v>14</v>
      </c>
      <c r="F58" s="228">
        <v>70</v>
      </c>
      <c r="G58" s="228"/>
      <c r="H58" s="228"/>
      <c r="I58" s="233">
        <v>0</v>
      </c>
      <c r="J58" s="230">
        <f t="shared" si="26"/>
        <v>0</v>
      </c>
      <c r="K58" s="234">
        <v>0</v>
      </c>
      <c r="L58" s="231">
        <f t="shared" si="27"/>
        <v>0</v>
      </c>
    </row>
    <row r="59" spans="1:12" ht="12.6" customHeight="1">
      <c r="A59" s="53">
        <v>49</v>
      </c>
      <c r="B59" s="302"/>
      <c r="C59" s="226" t="s">
        <v>63</v>
      </c>
      <c r="D59" s="227">
        <f t="shared" si="25"/>
        <v>500</v>
      </c>
      <c r="E59" s="228" t="s">
        <v>14</v>
      </c>
      <c r="F59" s="228">
        <v>500</v>
      </c>
      <c r="G59" s="228"/>
      <c r="H59" s="228"/>
      <c r="I59" s="233">
        <v>0</v>
      </c>
      <c r="J59" s="230">
        <f t="shared" si="26"/>
        <v>0</v>
      </c>
      <c r="K59" s="234">
        <v>0</v>
      </c>
      <c r="L59" s="231">
        <f t="shared" si="27"/>
        <v>0</v>
      </c>
    </row>
    <row r="60" spans="1:12" ht="12.6" customHeight="1">
      <c r="A60" s="53">
        <v>50</v>
      </c>
      <c r="B60" s="302"/>
      <c r="C60" s="226" t="s">
        <v>64</v>
      </c>
      <c r="D60" s="227">
        <f t="shared" si="25"/>
        <v>35</v>
      </c>
      <c r="E60" s="228" t="s">
        <v>14</v>
      </c>
      <c r="F60" s="228">
        <f t="shared" ref="F60:H60" si="28">F49*5</f>
        <v>5</v>
      </c>
      <c r="G60" s="228">
        <f t="shared" si="28"/>
        <v>20</v>
      </c>
      <c r="H60" s="228">
        <f t="shared" si="28"/>
        <v>10</v>
      </c>
      <c r="I60" s="233">
        <v>0</v>
      </c>
      <c r="J60" s="230">
        <f t="shared" si="26"/>
        <v>0</v>
      </c>
      <c r="K60" s="234">
        <v>0</v>
      </c>
      <c r="L60" s="231">
        <f t="shared" si="27"/>
        <v>0</v>
      </c>
    </row>
    <row r="61" spans="1:12" ht="12.6" customHeight="1">
      <c r="A61" s="53">
        <v>51</v>
      </c>
      <c r="B61" s="302"/>
      <c r="C61" s="226" t="s">
        <v>65</v>
      </c>
      <c r="D61" s="227">
        <f t="shared" si="25"/>
        <v>220</v>
      </c>
      <c r="E61" s="228" t="s">
        <v>14</v>
      </c>
      <c r="F61" s="228">
        <v>35</v>
      </c>
      <c r="G61" s="228">
        <v>140</v>
      </c>
      <c r="H61" s="228">
        <v>45</v>
      </c>
      <c r="I61" s="233">
        <v>0</v>
      </c>
      <c r="J61" s="230">
        <f t="shared" si="26"/>
        <v>0</v>
      </c>
      <c r="K61" s="234">
        <v>0</v>
      </c>
      <c r="L61" s="231">
        <f t="shared" si="27"/>
        <v>0</v>
      </c>
    </row>
    <row r="62" spans="1:12" ht="11.4" hidden="1">
      <c r="A62" s="53">
        <v>52</v>
      </c>
      <c r="B62" s="302"/>
      <c r="C62" s="226" t="s">
        <v>66</v>
      </c>
      <c r="D62" s="227">
        <f t="shared" si="25"/>
        <v>0</v>
      </c>
      <c r="E62" s="228" t="s">
        <v>14</v>
      </c>
      <c r="F62" s="228"/>
      <c r="G62" s="228"/>
      <c r="H62" s="228"/>
      <c r="I62" s="229">
        <v>0</v>
      </c>
      <c r="J62" s="230">
        <f t="shared" si="26"/>
        <v>0</v>
      </c>
      <c r="K62" s="230">
        <v>0</v>
      </c>
      <c r="L62" s="231">
        <f t="shared" si="27"/>
        <v>0</v>
      </c>
    </row>
    <row r="63" spans="1:12" ht="12.6" customHeight="1">
      <c r="A63" s="53">
        <v>53</v>
      </c>
      <c r="B63" s="302"/>
      <c r="C63" s="226" t="s">
        <v>67</v>
      </c>
      <c r="D63" s="227">
        <f t="shared" si="25"/>
        <v>345</v>
      </c>
      <c r="E63" s="228" t="s">
        <v>14</v>
      </c>
      <c r="F63" s="228">
        <v>190</v>
      </c>
      <c r="G63" s="228">
        <v>55</v>
      </c>
      <c r="H63" s="228">
        <v>100</v>
      </c>
      <c r="I63" s="233">
        <v>0</v>
      </c>
      <c r="J63" s="230">
        <f t="shared" si="26"/>
        <v>0</v>
      </c>
      <c r="K63" s="234">
        <v>0</v>
      </c>
      <c r="L63" s="231">
        <f t="shared" si="27"/>
        <v>0</v>
      </c>
    </row>
    <row r="64" spans="1:12" ht="12.6" hidden="1" customHeight="1">
      <c r="A64" s="53">
        <v>54</v>
      </c>
      <c r="B64" s="302"/>
      <c r="C64" s="226" t="s">
        <v>68</v>
      </c>
      <c r="D64" s="227">
        <f t="shared" si="25"/>
        <v>0</v>
      </c>
      <c r="E64" s="228" t="s">
        <v>14</v>
      </c>
      <c r="F64" s="228"/>
      <c r="G64" s="228"/>
      <c r="H64" s="228"/>
      <c r="I64" s="229">
        <v>0</v>
      </c>
      <c r="J64" s="230">
        <f t="shared" si="26"/>
        <v>0</v>
      </c>
      <c r="K64" s="230">
        <v>0</v>
      </c>
      <c r="L64" s="231">
        <f t="shared" si="27"/>
        <v>0</v>
      </c>
    </row>
    <row r="65" spans="1:12" ht="12.6" customHeight="1">
      <c r="A65" s="53">
        <v>55</v>
      </c>
      <c r="B65" s="302"/>
      <c r="C65" s="226" t="s">
        <v>69</v>
      </c>
      <c r="D65" s="227">
        <f t="shared" si="25"/>
        <v>800</v>
      </c>
      <c r="E65" s="228" t="s">
        <v>11</v>
      </c>
      <c r="F65" s="228">
        <v>500</v>
      </c>
      <c r="G65" s="228">
        <v>200</v>
      </c>
      <c r="H65" s="228">
        <v>100</v>
      </c>
      <c r="I65" s="233">
        <v>0</v>
      </c>
      <c r="J65" s="230">
        <f t="shared" si="26"/>
        <v>0</v>
      </c>
      <c r="K65" s="234">
        <v>0</v>
      </c>
      <c r="L65" s="231">
        <f t="shared" si="27"/>
        <v>0</v>
      </c>
    </row>
    <row r="66" spans="1:12" ht="12.6" hidden="1" customHeight="1">
      <c r="A66" s="53">
        <v>56</v>
      </c>
      <c r="B66" s="226"/>
      <c r="C66" s="226" t="s">
        <v>70</v>
      </c>
      <c r="D66" s="227">
        <f t="shared" si="25"/>
        <v>0</v>
      </c>
      <c r="E66" s="228" t="s">
        <v>14</v>
      </c>
      <c r="F66" s="228"/>
      <c r="G66" s="228"/>
      <c r="H66" s="228"/>
      <c r="I66" s="229">
        <v>0</v>
      </c>
      <c r="J66" s="230">
        <f t="shared" si="26"/>
        <v>0</v>
      </c>
      <c r="K66" s="230">
        <v>0</v>
      </c>
      <c r="L66" s="231">
        <f t="shared" si="27"/>
        <v>0</v>
      </c>
    </row>
    <row r="67" spans="1:12" ht="12.6" customHeight="1">
      <c r="A67" s="53"/>
      <c r="B67" s="303"/>
      <c r="C67" s="303"/>
      <c r="D67" s="304"/>
      <c r="E67" s="305"/>
      <c r="F67" s="303"/>
      <c r="G67" s="303"/>
      <c r="H67" s="303"/>
      <c r="I67" s="306"/>
      <c r="J67" s="306"/>
      <c r="K67" s="306"/>
      <c r="L67" s="307"/>
    </row>
    <row r="68" spans="1:12" ht="12.6" customHeight="1">
      <c r="A68" s="53">
        <v>57</v>
      </c>
      <c r="B68" s="302"/>
      <c r="C68" s="226" t="s">
        <v>71</v>
      </c>
      <c r="D68" s="227">
        <f t="shared" ref="D68:D73" si="29">SUM(F68:H68)</f>
        <v>368</v>
      </c>
      <c r="E68" s="228" t="s">
        <v>14</v>
      </c>
      <c r="F68" s="228">
        <v>240</v>
      </c>
      <c r="G68" s="228">
        <v>90</v>
      </c>
      <c r="H68" s="228">
        <v>38</v>
      </c>
      <c r="I68" s="233">
        <v>0</v>
      </c>
      <c r="J68" s="230">
        <f t="shared" ref="J68:J73" si="30">D68*I68</f>
        <v>0</v>
      </c>
      <c r="K68" s="234">
        <v>0</v>
      </c>
      <c r="L68" s="231">
        <f t="shared" ref="L68:L73" si="31">D68*K68</f>
        <v>0</v>
      </c>
    </row>
    <row r="69" spans="1:12" ht="11.4">
      <c r="A69" s="53">
        <v>58</v>
      </c>
      <c r="B69" s="302"/>
      <c r="C69" s="226" t="s">
        <v>72</v>
      </c>
      <c r="D69" s="227">
        <f t="shared" si="29"/>
        <v>552</v>
      </c>
      <c r="E69" s="228" t="s">
        <v>11</v>
      </c>
      <c r="F69" s="228">
        <f t="shared" ref="F69:H69" si="32">F68/2*3</f>
        <v>360</v>
      </c>
      <c r="G69" s="228">
        <f t="shared" si="32"/>
        <v>135</v>
      </c>
      <c r="H69" s="228">
        <f t="shared" si="32"/>
        <v>57</v>
      </c>
      <c r="I69" s="233">
        <v>0</v>
      </c>
      <c r="J69" s="230">
        <f t="shared" si="30"/>
        <v>0</v>
      </c>
      <c r="K69" s="234">
        <v>0</v>
      </c>
      <c r="L69" s="231">
        <f t="shared" si="31"/>
        <v>0</v>
      </c>
    </row>
    <row r="70" spans="1:12" ht="12.6" customHeight="1">
      <c r="A70" s="53">
        <v>59</v>
      </c>
      <c r="B70" s="302"/>
      <c r="C70" s="226" t="s">
        <v>73</v>
      </c>
      <c r="D70" s="227">
        <f t="shared" si="29"/>
        <v>368</v>
      </c>
      <c r="E70" s="228" t="s">
        <v>11</v>
      </c>
      <c r="F70" s="228">
        <f t="shared" ref="F70:H70" si="33">F68</f>
        <v>240</v>
      </c>
      <c r="G70" s="228">
        <f t="shared" si="33"/>
        <v>90</v>
      </c>
      <c r="H70" s="228">
        <f t="shared" si="33"/>
        <v>38</v>
      </c>
      <c r="I70" s="233">
        <v>0</v>
      </c>
      <c r="J70" s="230">
        <f t="shared" si="30"/>
        <v>0</v>
      </c>
      <c r="K70" s="234">
        <v>0</v>
      </c>
      <c r="L70" s="231">
        <f t="shared" si="31"/>
        <v>0</v>
      </c>
    </row>
    <row r="71" spans="1:12" ht="12.6" customHeight="1">
      <c r="A71" s="53">
        <v>60</v>
      </c>
      <c r="B71" s="302"/>
      <c r="C71" s="226" t="s">
        <v>74</v>
      </c>
      <c r="D71" s="227">
        <f t="shared" si="29"/>
        <v>736</v>
      </c>
      <c r="E71" s="228" t="s">
        <v>11</v>
      </c>
      <c r="F71" s="228">
        <f t="shared" ref="F71:H71" si="34">F70*2</f>
        <v>480</v>
      </c>
      <c r="G71" s="228">
        <f t="shared" si="34"/>
        <v>180</v>
      </c>
      <c r="H71" s="228">
        <f t="shared" si="34"/>
        <v>76</v>
      </c>
      <c r="I71" s="233">
        <v>0</v>
      </c>
      <c r="J71" s="230">
        <f t="shared" si="30"/>
        <v>0</v>
      </c>
      <c r="K71" s="234">
        <v>0</v>
      </c>
      <c r="L71" s="231">
        <f t="shared" si="31"/>
        <v>0</v>
      </c>
    </row>
    <row r="72" spans="1:12" ht="12.6" customHeight="1">
      <c r="A72" s="53">
        <v>61</v>
      </c>
      <c r="B72" s="302"/>
      <c r="C72" s="226" t="s">
        <v>75</v>
      </c>
      <c r="D72" s="227">
        <f t="shared" si="29"/>
        <v>368</v>
      </c>
      <c r="E72" s="228" t="s">
        <v>11</v>
      </c>
      <c r="F72" s="228">
        <f t="shared" ref="F72:H72" si="35">F68</f>
        <v>240</v>
      </c>
      <c r="G72" s="228">
        <f t="shared" si="35"/>
        <v>90</v>
      </c>
      <c r="H72" s="228">
        <f t="shared" si="35"/>
        <v>38</v>
      </c>
      <c r="I72" s="233">
        <v>0</v>
      </c>
      <c r="J72" s="230">
        <f t="shared" si="30"/>
        <v>0</v>
      </c>
      <c r="K72" s="234">
        <v>0</v>
      </c>
      <c r="L72" s="231">
        <f t="shared" si="31"/>
        <v>0</v>
      </c>
    </row>
    <row r="73" spans="1:12" ht="12.6" customHeight="1">
      <c r="A73" s="53">
        <v>62</v>
      </c>
      <c r="B73" s="302"/>
      <c r="C73" s="226" t="s">
        <v>76</v>
      </c>
      <c r="D73" s="227">
        <f t="shared" si="29"/>
        <v>368</v>
      </c>
      <c r="E73" s="228" t="s">
        <v>11</v>
      </c>
      <c r="F73" s="228">
        <f t="shared" ref="F73:H73" si="36">F72</f>
        <v>240</v>
      </c>
      <c r="G73" s="228">
        <f t="shared" si="36"/>
        <v>90</v>
      </c>
      <c r="H73" s="228">
        <f t="shared" si="36"/>
        <v>38</v>
      </c>
      <c r="I73" s="233">
        <v>0</v>
      </c>
      <c r="J73" s="230">
        <f t="shared" si="30"/>
        <v>0</v>
      </c>
      <c r="K73" s="234">
        <v>0</v>
      </c>
      <c r="L73" s="231">
        <f t="shared" si="31"/>
        <v>0</v>
      </c>
    </row>
    <row r="74" spans="1:12" ht="15.9" customHeight="1">
      <c r="A74" s="53"/>
      <c r="B74" s="303"/>
      <c r="C74" s="303"/>
      <c r="D74" s="304"/>
      <c r="E74" s="305"/>
      <c r="F74" s="303"/>
      <c r="G74" s="303"/>
      <c r="H74" s="303"/>
      <c r="I74" s="306"/>
      <c r="J74" s="306"/>
      <c r="K74" s="306"/>
      <c r="L74" s="307"/>
    </row>
    <row r="75" spans="1:12" ht="12.6" customHeight="1">
      <c r="A75" s="53">
        <v>63</v>
      </c>
      <c r="B75" s="302"/>
      <c r="C75" s="226" t="s">
        <v>77</v>
      </c>
      <c r="D75" s="227">
        <f>SUM(F75:H75)</f>
        <v>146</v>
      </c>
      <c r="E75" s="228" t="s">
        <v>11</v>
      </c>
      <c r="F75" s="228">
        <v>53</v>
      </c>
      <c r="G75" s="228">
        <f t="shared" ref="G75:H75" si="37">(G47+G45+G39+G50+10)*1.5</f>
        <v>69</v>
      </c>
      <c r="H75" s="228">
        <f t="shared" si="37"/>
        <v>24</v>
      </c>
      <c r="I75" s="233">
        <v>0</v>
      </c>
      <c r="J75" s="230">
        <f>D75*I75</f>
        <v>0</v>
      </c>
      <c r="K75" s="234">
        <v>0</v>
      </c>
      <c r="L75" s="231">
        <f>D75*K75</f>
        <v>0</v>
      </c>
    </row>
    <row r="76" spans="1:12" ht="12.6" customHeight="1">
      <c r="A76" s="53">
        <v>64</v>
      </c>
      <c r="B76" s="302"/>
      <c r="C76" s="226" t="s">
        <v>198</v>
      </c>
      <c r="D76" s="227">
        <f>SUM(F76:H76)</f>
        <v>12</v>
      </c>
      <c r="E76" s="228" t="s">
        <v>11</v>
      </c>
      <c r="F76" s="228">
        <v>5</v>
      </c>
      <c r="G76" s="228">
        <v>5</v>
      </c>
      <c r="H76" s="228">
        <v>2</v>
      </c>
      <c r="I76" s="233">
        <v>0</v>
      </c>
      <c r="J76" s="230">
        <f>D76*I76</f>
        <v>0</v>
      </c>
      <c r="K76" s="234">
        <v>0</v>
      </c>
      <c r="L76" s="231">
        <f>D76*K76</f>
        <v>0</v>
      </c>
    </row>
    <row r="77" spans="1:12" ht="12.6" customHeight="1">
      <c r="A77" s="53">
        <v>65</v>
      </c>
      <c r="B77" s="302"/>
      <c r="C77" s="226" t="s">
        <v>78</v>
      </c>
      <c r="D77" s="227">
        <f>SUM(F77:H77)</f>
        <v>8</v>
      </c>
      <c r="E77" s="228" t="s">
        <v>11</v>
      </c>
      <c r="F77" s="228">
        <v>4</v>
      </c>
      <c r="G77" s="228">
        <v>4</v>
      </c>
      <c r="H77" s="228"/>
      <c r="I77" s="233">
        <v>0</v>
      </c>
      <c r="J77" s="230">
        <f>D77*I77</f>
        <v>0</v>
      </c>
      <c r="K77" s="234">
        <v>0</v>
      </c>
      <c r="L77" s="231">
        <f>D77*K77</f>
        <v>0</v>
      </c>
    </row>
    <row r="78" spans="1:12" ht="11.4">
      <c r="A78" s="53">
        <v>66</v>
      </c>
      <c r="B78" s="302"/>
      <c r="C78" s="226" t="s">
        <v>199</v>
      </c>
      <c r="D78" s="227">
        <f>SUM(F78:H78)</f>
        <v>4</v>
      </c>
      <c r="E78" s="228" t="s">
        <v>11</v>
      </c>
      <c r="F78" s="228">
        <v>2</v>
      </c>
      <c r="G78" s="228">
        <v>2</v>
      </c>
      <c r="H78" s="228"/>
      <c r="I78" s="233">
        <v>0</v>
      </c>
      <c r="J78" s="230">
        <f>D78*I78</f>
        <v>0</v>
      </c>
      <c r="K78" s="234">
        <v>0</v>
      </c>
      <c r="L78" s="231">
        <f>D78*K78</f>
        <v>0</v>
      </c>
    </row>
    <row r="79" spans="1:12" ht="12.6" customHeight="1">
      <c r="A79" s="53"/>
      <c r="B79" s="303"/>
      <c r="C79" s="303"/>
      <c r="D79" s="304"/>
      <c r="E79" s="305"/>
      <c r="F79" s="303"/>
      <c r="G79" s="303"/>
      <c r="H79" s="303"/>
      <c r="I79" s="306"/>
      <c r="J79" s="306"/>
      <c r="K79" s="306"/>
      <c r="L79" s="307"/>
    </row>
    <row r="80" spans="1:12" ht="12.6" customHeight="1">
      <c r="A80" s="53">
        <v>67</v>
      </c>
      <c r="B80" s="302"/>
      <c r="C80" s="226" t="s">
        <v>79</v>
      </c>
      <c r="D80" s="227">
        <f>SUM(F80:H80)</f>
        <v>420</v>
      </c>
      <c r="E80" s="228" t="s">
        <v>14</v>
      </c>
      <c r="F80" s="228">
        <v>130</v>
      </c>
      <c r="G80" s="228">
        <v>210</v>
      </c>
      <c r="H80" s="228">
        <v>80</v>
      </c>
      <c r="I80" s="233">
        <v>0</v>
      </c>
      <c r="J80" s="230">
        <f>D80*I80</f>
        <v>0</v>
      </c>
      <c r="K80" s="234">
        <v>0</v>
      </c>
      <c r="L80" s="231">
        <f>D80*K80</f>
        <v>0</v>
      </c>
    </row>
    <row r="81" spans="1:12" ht="12.6" customHeight="1">
      <c r="A81" s="53">
        <v>68</v>
      </c>
      <c r="B81" s="302"/>
      <c r="C81" s="226" t="s">
        <v>80</v>
      </c>
      <c r="D81" s="227">
        <f>SUM(F81:H81)</f>
        <v>120</v>
      </c>
      <c r="E81" s="228" t="s">
        <v>14</v>
      </c>
      <c r="F81" s="228">
        <f t="shared" ref="F81:H81" si="38">(F54+F53+F32)*30</f>
        <v>90</v>
      </c>
      <c r="G81" s="228">
        <f t="shared" si="38"/>
        <v>0</v>
      </c>
      <c r="H81" s="228">
        <f t="shared" si="38"/>
        <v>30</v>
      </c>
      <c r="I81" s="233">
        <v>0</v>
      </c>
      <c r="J81" s="230">
        <f>D81*I81</f>
        <v>0</v>
      </c>
      <c r="K81" s="234">
        <v>0</v>
      </c>
      <c r="L81" s="231">
        <f>D81*K81</f>
        <v>0</v>
      </c>
    </row>
    <row r="82" spans="1:12" ht="12.6" customHeight="1">
      <c r="A82" s="53">
        <v>69</v>
      </c>
      <c r="B82" s="302"/>
      <c r="C82" s="226" t="s">
        <v>81</v>
      </c>
      <c r="D82" s="227">
        <f>SUM(F82:H82)</f>
        <v>30</v>
      </c>
      <c r="E82" s="228" t="s">
        <v>14</v>
      </c>
      <c r="F82" s="228">
        <v>20</v>
      </c>
      <c r="G82" s="228">
        <v>10</v>
      </c>
      <c r="H82" s="228"/>
      <c r="I82" s="233">
        <v>0</v>
      </c>
      <c r="J82" s="230">
        <f>D82*I82</f>
        <v>0</v>
      </c>
      <c r="K82" s="234">
        <v>0</v>
      </c>
      <c r="L82" s="231">
        <f>D82*K82</f>
        <v>0</v>
      </c>
    </row>
    <row r="83" spans="1:12" ht="12.6" customHeight="1">
      <c r="A83" s="53"/>
      <c r="B83" s="303"/>
      <c r="C83" s="303"/>
      <c r="D83" s="304"/>
      <c r="E83" s="305"/>
      <c r="F83" s="303"/>
      <c r="G83" s="303"/>
      <c r="H83" s="303"/>
      <c r="I83" s="306"/>
      <c r="J83" s="306"/>
      <c r="K83" s="306"/>
      <c r="L83" s="307"/>
    </row>
    <row r="84" spans="1:12" ht="12.6" customHeight="1">
      <c r="A84" s="53">
        <v>70</v>
      </c>
      <c r="B84" s="302"/>
      <c r="C84" s="226" t="s">
        <v>82</v>
      </c>
      <c r="D84" s="227">
        <f t="shared" ref="D84:D92" si="39">SUM(F84:H84)</f>
        <v>432</v>
      </c>
      <c r="E84" s="228" t="s">
        <v>14</v>
      </c>
      <c r="F84" s="228">
        <f t="shared" ref="F84:H84" si="40">(F80+F81)*0.8</f>
        <v>176</v>
      </c>
      <c r="G84" s="228">
        <f t="shared" si="40"/>
        <v>168</v>
      </c>
      <c r="H84" s="228">
        <f t="shared" si="40"/>
        <v>88</v>
      </c>
      <c r="I84" s="233">
        <v>0</v>
      </c>
      <c r="J84" s="230">
        <f t="shared" ref="J84:J95" si="41">D84*I84</f>
        <v>0</v>
      </c>
      <c r="K84" s="234">
        <v>0</v>
      </c>
      <c r="L84" s="231">
        <f t="shared" ref="L84:L95" si="42">D84*K84</f>
        <v>0</v>
      </c>
    </row>
    <row r="85" spans="1:12" ht="12.6" customHeight="1">
      <c r="A85" s="53">
        <v>71</v>
      </c>
      <c r="B85" s="302"/>
      <c r="C85" s="226" t="s">
        <v>83</v>
      </c>
      <c r="D85" s="227">
        <f t="shared" si="39"/>
        <v>432</v>
      </c>
      <c r="E85" s="228" t="s">
        <v>14</v>
      </c>
      <c r="F85" s="228">
        <f t="shared" ref="F85:H85" si="43">F84</f>
        <v>176</v>
      </c>
      <c r="G85" s="228">
        <f t="shared" si="43"/>
        <v>168</v>
      </c>
      <c r="H85" s="228">
        <f t="shared" si="43"/>
        <v>88</v>
      </c>
      <c r="I85" s="233">
        <v>0</v>
      </c>
      <c r="J85" s="230">
        <f t="shared" si="41"/>
        <v>0</v>
      </c>
      <c r="K85" s="234">
        <v>0</v>
      </c>
      <c r="L85" s="231">
        <f t="shared" si="42"/>
        <v>0</v>
      </c>
    </row>
    <row r="86" spans="1:12" ht="12.6" customHeight="1">
      <c r="A86" s="53">
        <v>72</v>
      </c>
      <c r="B86" s="302"/>
      <c r="C86" s="226" t="s">
        <v>84</v>
      </c>
      <c r="D86" s="227">
        <f t="shared" si="39"/>
        <v>540</v>
      </c>
      <c r="E86" s="228" t="s">
        <v>14</v>
      </c>
      <c r="F86" s="228">
        <f t="shared" ref="F86:H86" si="44">F80+F81</f>
        <v>220</v>
      </c>
      <c r="G86" s="228">
        <f t="shared" si="44"/>
        <v>210</v>
      </c>
      <c r="H86" s="228">
        <f t="shared" si="44"/>
        <v>110</v>
      </c>
      <c r="I86" s="233">
        <v>0</v>
      </c>
      <c r="J86" s="230">
        <f t="shared" si="41"/>
        <v>0</v>
      </c>
      <c r="K86" s="234">
        <v>0</v>
      </c>
      <c r="L86" s="231">
        <f t="shared" si="42"/>
        <v>0</v>
      </c>
    </row>
    <row r="87" spans="1:12" ht="12.6" customHeight="1">
      <c r="A87" s="53">
        <v>73</v>
      </c>
      <c r="B87" s="302"/>
      <c r="C87" s="226" t="s">
        <v>85</v>
      </c>
      <c r="D87" s="227">
        <f t="shared" si="39"/>
        <v>216</v>
      </c>
      <c r="E87" s="228" t="s">
        <v>86</v>
      </c>
      <c r="F87" s="228">
        <f t="shared" ref="F87:H87" si="45">F85/2</f>
        <v>88</v>
      </c>
      <c r="G87" s="228">
        <f t="shared" si="45"/>
        <v>84</v>
      </c>
      <c r="H87" s="228">
        <f t="shared" si="45"/>
        <v>44</v>
      </c>
      <c r="I87" s="233">
        <v>0</v>
      </c>
      <c r="J87" s="230">
        <f t="shared" si="41"/>
        <v>0</v>
      </c>
      <c r="K87" s="234">
        <v>0</v>
      </c>
      <c r="L87" s="231">
        <f t="shared" si="42"/>
        <v>0</v>
      </c>
    </row>
    <row r="88" spans="1:12" ht="12.6" customHeight="1">
      <c r="A88" s="53">
        <v>74</v>
      </c>
      <c r="B88" s="302"/>
      <c r="C88" s="226" t="s">
        <v>87</v>
      </c>
      <c r="D88" s="227">
        <f t="shared" si="39"/>
        <v>432</v>
      </c>
      <c r="E88" s="228" t="s">
        <v>86</v>
      </c>
      <c r="F88" s="228">
        <f t="shared" ref="F88:H88" si="46">F85</f>
        <v>176</v>
      </c>
      <c r="G88" s="228">
        <f t="shared" si="46"/>
        <v>168</v>
      </c>
      <c r="H88" s="228">
        <f t="shared" si="46"/>
        <v>88</v>
      </c>
      <c r="I88" s="233">
        <v>0</v>
      </c>
      <c r="J88" s="230">
        <f t="shared" si="41"/>
        <v>0</v>
      </c>
      <c r="K88" s="234">
        <v>0</v>
      </c>
      <c r="L88" s="231">
        <f t="shared" si="42"/>
        <v>0</v>
      </c>
    </row>
    <row r="89" spans="1:12" ht="12.6" customHeight="1">
      <c r="A89" s="53">
        <v>75</v>
      </c>
      <c r="B89" s="302"/>
      <c r="C89" s="246" t="s">
        <v>88</v>
      </c>
      <c r="D89" s="227">
        <f t="shared" si="39"/>
        <v>5</v>
      </c>
      <c r="E89" s="228" t="s">
        <v>11</v>
      </c>
      <c r="F89" s="228">
        <v>2</v>
      </c>
      <c r="G89" s="228">
        <v>2</v>
      </c>
      <c r="H89" s="228">
        <v>1</v>
      </c>
      <c r="I89" s="233">
        <v>0</v>
      </c>
      <c r="J89" s="230">
        <f t="shared" si="41"/>
        <v>0</v>
      </c>
      <c r="K89" s="234">
        <v>0</v>
      </c>
      <c r="L89" s="231">
        <f t="shared" si="42"/>
        <v>0</v>
      </c>
    </row>
    <row r="90" spans="1:12" ht="12.6" customHeight="1">
      <c r="A90" s="53">
        <v>76</v>
      </c>
      <c r="B90" s="302"/>
      <c r="C90" s="226" t="s">
        <v>89</v>
      </c>
      <c r="D90" s="227">
        <f t="shared" si="39"/>
        <v>27</v>
      </c>
      <c r="E90" s="228" t="s">
        <v>11</v>
      </c>
      <c r="F90" s="228">
        <v>9</v>
      </c>
      <c r="G90" s="228">
        <v>16</v>
      </c>
      <c r="H90" s="228">
        <v>2</v>
      </c>
      <c r="I90" s="233">
        <v>0</v>
      </c>
      <c r="J90" s="230">
        <f t="shared" si="41"/>
        <v>0</v>
      </c>
      <c r="K90" s="234">
        <v>0</v>
      </c>
      <c r="L90" s="231">
        <f t="shared" si="42"/>
        <v>0</v>
      </c>
    </row>
    <row r="91" spans="1:12" ht="11.4">
      <c r="A91" s="53">
        <v>77</v>
      </c>
      <c r="B91" s="302"/>
      <c r="C91" s="226" t="s">
        <v>90</v>
      </c>
      <c r="D91" s="227">
        <f t="shared" si="39"/>
        <v>8</v>
      </c>
      <c r="E91" s="228" t="s">
        <v>11</v>
      </c>
      <c r="F91" s="228">
        <v>3</v>
      </c>
      <c r="G91" s="228">
        <v>3</v>
      </c>
      <c r="H91" s="228">
        <v>2</v>
      </c>
      <c r="I91" s="233">
        <v>0</v>
      </c>
      <c r="J91" s="230">
        <f t="shared" si="41"/>
        <v>0</v>
      </c>
      <c r="K91" s="234">
        <v>0</v>
      </c>
      <c r="L91" s="231">
        <f t="shared" si="42"/>
        <v>0</v>
      </c>
    </row>
    <row r="92" spans="1:12" ht="12.6" customHeight="1">
      <c r="A92" s="53">
        <v>78</v>
      </c>
      <c r="B92" s="302"/>
      <c r="C92" s="226" t="s">
        <v>91</v>
      </c>
      <c r="D92" s="227">
        <f t="shared" si="39"/>
        <v>8</v>
      </c>
      <c r="E92" s="228" t="s">
        <v>11</v>
      </c>
      <c r="F92" s="228">
        <v>3</v>
      </c>
      <c r="G92" s="228">
        <v>3</v>
      </c>
      <c r="H92" s="228">
        <v>2</v>
      </c>
      <c r="I92" s="233">
        <v>0</v>
      </c>
      <c r="J92" s="230">
        <f t="shared" si="41"/>
        <v>0</v>
      </c>
      <c r="K92" s="234">
        <v>0</v>
      </c>
      <c r="L92" s="231">
        <f t="shared" si="42"/>
        <v>0</v>
      </c>
    </row>
    <row r="93" spans="1:12" ht="12.6" customHeight="1">
      <c r="A93" s="53">
        <v>79</v>
      </c>
      <c r="B93" s="302"/>
      <c r="C93" s="226" t="s">
        <v>92</v>
      </c>
      <c r="D93" s="227">
        <v>1</v>
      </c>
      <c r="E93" s="228" t="s">
        <v>93</v>
      </c>
      <c r="F93" s="228">
        <v>0</v>
      </c>
      <c r="G93" s="228">
        <v>0</v>
      </c>
      <c r="H93" s="228">
        <v>0</v>
      </c>
      <c r="I93" s="233">
        <v>0</v>
      </c>
      <c r="J93" s="230">
        <f t="shared" si="41"/>
        <v>0</v>
      </c>
      <c r="K93" s="234">
        <v>0</v>
      </c>
      <c r="L93" s="231">
        <f t="shared" si="42"/>
        <v>0</v>
      </c>
    </row>
    <row r="94" spans="1:12" ht="12.6" customHeight="1">
      <c r="A94" s="53">
        <v>80</v>
      </c>
      <c r="B94" s="302"/>
      <c r="C94" s="226" t="s">
        <v>94</v>
      </c>
      <c r="D94" s="227">
        <f>SUM(F94:H94)</f>
        <v>1</v>
      </c>
      <c r="E94" s="228" t="s">
        <v>11</v>
      </c>
      <c r="F94" s="228">
        <v>1</v>
      </c>
      <c r="G94" s="228">
        <v>0</v>
      </c>
      <c r="H94" s="228">
        <v>0</v>
      </c>
      <c r="I94" s="233">
        <v>0</v>
      </c>
      <c r="J94" s="230">
        <f t="shared" si="41"/>
        <v>0</v>
      </c>
      <c r="K94" s="234">
        <v>0</v>
      </c>
      <c r="L94" s="231">
        <f t="shared" si="42"/>
        <v>0</v>
      </c>
    </row>
    <row r="95" spans="1:12" ht="12.6" customHeight="1">
      <c r="A95" s="53">
        <v>81</v>
      </c>
      <c r="B95" s="302"/>
      <c r="C95" s="226" t="s">
        <v>95</v>
      </c>
      <c r="D95" s="227">
        <f>SUM(F95:H95)</f>
        <v>34</v>
      </c>
      <c r="E95" s="228" t="s">
        <v>96</v>
      </c>
      <c r="F95" s="228">
        <v>14</v>
      </c>
      <c r="G95" s="228">
        <v>10</v>
      </c>
      <c r="H95" s="228">
        <v>10</v>
      </c>
      <c r="I95" s="233">
        <v>0</v>
      </c>
      <c r="J95" s="230">
        <f t="shared" si="41"/>
        <v>0</v>
      </c>
      <c r="K95" s="234">
        <v>0</v>
      </c>
      <c r="L95" s="231">
        <f t="shared" si="42"/>
        <v>0</v>
      </c>
    </row>
    <row r="96" spans="1:12" ht="12.6" customHeight="1">
      <c r="A96" s="53"/>
      <c r="B96" s="303"/>
      <c r="C96" s="303"/>
      <c r="D96" s="304"/>
      <c r="E96" s="305"/>
      <c r="F96" s="303"/>
      <c r="G96" s="303"/>
      <c r="H96" s="303"/>
      <c r="I96" s="306"/>
      <c r="J96" s="306"/>
      <c r="K96" s="306"/>
      <c r="L96" s="307"/>
    </row>
    <row r="97" spans="1:21" ht="11.4">
      <c r="A97" s="53">
        <v>82</v>
      </c>
      <c r="B97" s="302"/>
      <c r="C97" s="226" t="s">
        <v>97</v>
      </c>
      <c r="D97" s="227">
        <v>1</v>
      </c>
      <c r="E97" s="228" t="s">
        <v>93</v>
      </c>
      <c r="F97" s="228">
        <v>0</v>
      </c>
      <c r="G97" s="228">
        <v>0</v>
      </c>
      <c r="H97" s="228">
        <v>0</v>
      </c>
      <c r="I97" s="233">
        <v>0</v>
      </c>
      <c r="J97" s="230">
        <f>D97*I97</f>
        <v>0</v>
      </c>
      <c r="K97" s="234">
        <v>0</v>
      </c>
      <c r="L97" s="231">
        <f>D97*K97</f>
        <v>0</v>
      </c>
    </row>
    <row r="98" spans="1:21" ht="12.6" customHeight="1">
      <c r="A98" s="53">
        <v>83</v>
      </c>
      <c r="B98" s="302"/>
      <c r="C98" s="226" t="s">
        <v>98</v>
      </c>
      <c r="D98" s="227">
        <v>1</v>
      </c>
      <c r="E98" s="228" t="s">
        <v>93</v>
      </c>
      <c r="F98" s="228">
        <v>0</v>
      </c>
      <c r="G98" s="228">
        <v>0</v>
      </c>
      <c r="H98" s="228">
        <v>0</v>
      </c>
      <c r="I98" s="233">
        <v>0</v>
      </c>
      <c r="J98" s="230">
        <f>D98*I98</f>
        <v>0</v>
      </c>
      <c r="K98" s="234">
        <v>0</v>
      </c>
      <c r="L98" s="231">
        <f>D98*K98</f>
        <v>0</v>
      </c>
      <c r="M98"/>
      <c r="N98"/>
      <c r="O98"/>
      <c r="P98"/>
      <c r="Q98"/>
      <c r="R98"/>
      <c r="S98"/>
      <c r="T98"/>
      <c r="U98"/>
    </row>
    <row r="99" spans="1:21" ht="12.6" customHeight="1">
      <c r="A99" s="53">
        <v>84</v>
      </c>
      <c r="B99" s="302"/>
      <c r="C99" s="226" t="s">
        <v>99</v>
      </c>
      <c r="D99" s="227">
        <v>1</v>
      </c>
      <c r="E99" s="228" t="s">
        <v>93</v>
      </c>
      <c r="F99" s="228">
        <v>0</v>
      </c>
      <c r="G99" s="228">
        <v>0</v>
      </c>
      <c r="H99" s="228">
        <v>0</v>
      </c>
      <c r="I99" s="233">
        <v>0</v>
      </c>
      <c r="J99" s="230">
        <f>D99*I99</f>
        <v>0</v>
      </c>
      <c r="K99" s="234">
        <v>0</v>
      </c>
      <c r="L99" s="231">
        <f>D99*K99</f>
        <v>0</v>
      </c>
      <c r="M99"/>
      <c r="N99"/>
      <c r="O99"/>
      <c r="P99"/>
      <c r="Q99"/>
      <c r="R99"/>
      <c r="S99"/>
      <c r="T99"/>
      <c r="U99"/>
    </row>
    <row r="100" spans="1:21" ht="12.6" customHeight="1">
      <c r="A100" s="53">
        <v>85</v>
      </c>
      <c r="B100" s="302"/>
      <c r="C100" s="226" t="s">
        <v>100</v>
      </c>
      <c r="D100" s="227">
        <v>1</v>
      </c>
      <c r="E100" s="228" t="s">
        <v>93</v>
      </c>
      <c r="F100" s="228">
        <v>0</v>
      </c>
      <c r="G100" s="228">
        <v>0</v>
      </c>
      <c r="H100" s="228">
        <v>0</v>
      </c>
      <c r="I100" s="233">
        <v>0</v>
      </c>
      <c r="J100" s="230">
        <f>D100*I100</f>
        <v>0</v>
      </c>
      <c r="K100" s="234">
        <v>0</v>
      </c>
      <c r="L100" s="231">
        <f>D100*K100</f>
        <v>0</v>
      </c>
    </row>
    <row r="101" spans="1:21" ht="12.6" customHeight="1">
      <c r="A101" s="53">
        <v>86</v>
      </c>
      <c r="B101" s="302"/>
      <c r="C101" s="226" t="s">
        <v>101</v>
      </c>
      <c r="D101" s="227">
        <f>SUM(F101:H101)</f>
        <v>78</v>
      </c>
      <c r="E101" s="228" t="s">
        <v>93</v>
      </c>
      <c r="F101" s="228">
        <f t="shared" ref="F101:H101" si="47">F18+F26+F28+F30+F32+F33+F34+F35+F36+F39+F42+F47+F49+F53+F54</f>
        <v>35</v>
      </c>
      <c r="G101" s="228">
        <f t="shared" si="47"/>
        <v>36</v>
      </c>
      <c r="H101" s="228">
        <f t="shared" si="47"/>
        <v>7</v>
      </c>
      <c r="I101" s="233">
        <v>0</v>
      </c>
      <c r="J101" s="230">
        <f>D101*I101</f>
        <v>0</v>
      </c>
      <c r="K101" s="234">
        <v>0</v>
      </c>
      <c r="L101" s="231">
        <f>D101*K101</f>
        <v>0</v>
      </c>
    </row>
    <row r="102" spans="1:21" ht="11.4">
      <c r="A102" s="53"/>
      <c r="B102" s="246"/>
      <c r="C102" s="246"/>
      <c r="D102" s="308"/>
      <c r="E102" s="309"/>
      <c r="F102" s="310"/>
      <c r="G102" s="310"/>
      <c r="H102" s="310"/>
      <c r="I102" s="311" t="s">
        <v>102</v>
      </c>
      <c r="J102" s="312">
        <f>SUM(J4:J101)</f>
        <v>0</v>
      </c>
      <c r="K102" s="312"/>
      <c r="L102" s="313">
        <f>SUM(L4:L101)</f>
        <v>0</v>
      </c>
    </row>
    <row r="103" spans="1:21" ht="12.6" customHeight="1">
      <c r="A103" s="53"/>
      <c r="B103" s="246"/>
      <c r="C103" s="246"/>
      <c r="D103" s="314"/>
      <c r="E103" s="314"/>
      <c r="F103" s="423" t="s">
        <v>200</v>
      </c>
      <c r="G103" s="423"/>
      <c r="H103" s="423"/>
      <c r="I103" s="423"/>
      <c r="J103" s="423"/>
      <c r="K103" s="256"/>
      <c r="L103" s="315">
        <f>J102+L102</f>
        <v>0</v>
      </c>
    </row>
    <row r="104" spans="1:21" ht="12.6" customHeight="1">
      <c r="A104" s="53"/>
      <c r="B104" s="316"/>
      <c r="C104" s="317" t="s">
        <v>103</v>
      </c>
      <c r="D104" s="317"/>
      <c r="E104" s="318"/>
      <c r="F104" s="316"/>
      <c r="G104" s="316"/>
      <c r="H104" s="316"/>
      <c r="I104" s="319"/>
      <c r="J104" s="319"/>
      <c r="K104" s="319"/>
      <c r="L104" s="320"/>
    </row>
    <row r="105" spans="1:21" ht="12.6" customHeight="1">
      <c r="A105" s="53">
        <v>87</v>
      </c>
      <c r="B105" s="302"/>
      <c r="C105" s="226" t="s">
        <v>104</v>
      </c>
      <c r="D105" s="227">
        <v>1</v>
      </c>
      <c r="E105" s="228" t="s">
        <v>93</v>
      </c>
      <c r="F105" s="228" t="s">
        <v>203</v>
      </c>
      <c r="G105" s="228" t="s">
        <v>203</v>
      </c>
      <c r="H105" s="228" t="s">
        <v>203</v>
      </c>
      <c r="I105" s="228" t="s">
        <v>203</v>
      </c>
      <c r="J105" s="228" t="s">
        <v>203</v>
      </c>
      <c r="K105" s="265">
        <f>ROUND((L102)*0.02,-2)</f>
        <v>0</v>
      </c>
      <c r="L105" s="231">
        <f t="shared" ref="L105:L112" si="48">D105*K105</f>
        <v>0</v>
      </c>
    </row>
    <row r="106" spans="1:21" ht="12.6" customHeight="1">
      <c r="A106" s="53">
        <v>88</v>
      </c>
      <c r="B106" s="302"/>
      <c r="C106" s="226" t="s">
        <v>105</v>
      </c>
      <c r="D106" s="227">
        <v>1</v>
      </c>
      <c r="E106" s="228" t="s">
        <v>93</v>
      </c>
      <c r="F106" s="228" t="s">
        <v>203</v>
      </c>
      <c r="G106" s="228" t="s">
        <v>203</v>
      </c>
      <c r="H106" s="228" t="s">
        <v>203</v>
      </c>
      <c r="I106" s="228" t="s">
        <v>203</v>
      </c>
      <c r="J106" s="228" t="s">
        <v>203</v>
      </c>
      <c r="K106" s="265">
        <f>ROUND((L102)*0.04,-2)</f>
        <v>0</v>
      </c>
      <c r="L106" s="231">
        <f t="shared" si="48"/>
        <v>0</v>
      </c>
    </row>
    <row r="107" spans="1:21" ht="12.6" customHeight="1">
      <c r="A107" s="53">
        <v>89</v>
      </c>
      <c r="B107" s="302"/>
      <c r="C107" s="226" t="s">
        <v>106</v>
      </c>
      <c r="D107" s="227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8" t="s">
        <v>203</v>
      </c>
      <c r="J107" s="228" t="s">
        <v>203</v>
      </c>
      <c r="K107" s="265">
        <v>0</v>
      </c>
      <c r="L107" s="231">
        <f t="shared" si="48"/>
        <v>0</v>
      </c>
    </row>
    <row r="108" spans="1:21" ht="11.4">
      <c r="A108" s="53">
        <v>90</v>
      </c>
      <c r="B108" s="302"/>
      <c r="C108" s="226" t="s">
        <v>107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8" t="s">
        <v>203</v>
      </c>
      <c r="J108" s="228" t="s">
        <v>203</v>
      </c>
      <c r="K108" s="265">
        <f>ROUND((L103)*0.005,-2)</f>
        <v>0</v>
      </c>
      <c r="L108" s="231">
        <f t="shared" si="48"/>
        <v>0</v>
      </c>
    </row>
    <row r="109" spans="1:21" ht="11.4">
      <c r="A109" s="53">
        <v>91</v>
      </c>
      <c r="B109" s="302"/>
      <c r="C109" s="226" t="s">
        <v>108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8" t="s">
        <v>203</v>
      </c>
      <c r="J109" s="228" t="s">
        <v>203</v>
      </c>
      <c r="K109" s="265">
        <f>ROUND((L103)*0.06,-2)</f>
        <v>0</v>
      </c>
      <c r="L109" s="231">
        <f t="shared" si="48"/>
        <v>0</v>
      </c>
    </row>
    <row r="110" spans="1:21" ht="11.4">
      <c r="A110" s="53">
        <v>92</v>
      </c>
      <c r="B110" s="302"/>
      <c r="C110" s="226" t="s">
        <v>109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8" t="s">
        <v>203</v>
      </c>
      <c r="J110" s="228" t="s">
        <v>203</v>
      </c>
      <c r="K110" s="265">
        <f>ROUND((L103)*0.03,-2)</f>
        <v>0</v>
      </c>
      <c r="L110" s="231">
        <f t="shared" si="48"/>
        <v>0</v>
      </c>
    </row>
    <row r="111" spans="1:21" ht="11.4">
      <c r="A111" s="53">
        <v>93</v>
      </c>
      <c r="B111" s="302"/>
      <c r="C111" s="226" t="s">
        <v>110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8" t="s">
        <v>203</v>
      </c>
      <c r="J111" s="228" t="s">
        <v>203</v>
      </c>
      <c r="K111" s="265">
        <f>ROUND((L103)*0.01,-2)</f>
        <v>0</v>
      </c>
      <c r="L111" s="231">
        <f t="shared" si="48"/>
        <v>0</v>
      </c>
    </row>
    <row r="112" spans="1:21" ht="11.4">
      <c r="A112" s="53">
        <v>94</v>
      </c>
      <c r="B112" s="302"/>
      <c r="C112" s="226" t="s">
        <v>111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8" t="s">
        <v>203</v>
      </c>
      <c r="J112" s="228" t="s">
        <v>203</v>
      </c>
      <c r="K112" s="234">
        <f>ROUND((L103)*0.018,-2)</f>
        <v>0</v>
      </c>
      <c r="L112" s="231">
        <f t="shared" si="48"/>
        <v>0</v>
      </c>
    </row>
    <row r="113" spans="1:12" ht="11.4">
      <c r="A113" s="53"/>
      <c r="B113" s="321"/>
      <c r="C113" s="321"/>
      <c r="D113" s="308"/>
      <c r="E113" s="309"/>
      <c r="F113" s="310"/>
      <c r="G113" s="310"/>
      <c r="H113" s="310"/>
      <c r="I113" s="311" t="s">
        <v>102</v>
      </c>
      <c r="J113" s="311"/>
      <c r="K113" s="312">
        <f>SUM(K104:K112)</f>
        <v>0</v>
      </c>
      <c r="L113" s="313">
        <f>SUM(L104:L112)</f>
        <v>0</v>
      </c>
    </row>
    <row r="114" spans="1:12" ht="11.4">
      <c r="A114" s="53"/>
      <c r="B114" s="322"/>
      <c r="C114" s="246"/>
      <c r="D114" s="314"/>
      <c r="E114" s="314"/>
      <c r="F114" s="423" t="s">
        <v>201</v>
      </c>
      <c r="G114" s="423"/>
      <c r="H114" s="423"/>
      <c r="I114" s="423"/>
      <c r="J114" s="423"/>
      <c r="K114" s="323"/>
      <c r="L114" s="315">
        <f>L113</f>
        <v>0</v>
      </c>
    </row>
    <row r="115" spans="1:12" ht="16.8" customHeight="1" thickBot="1">
      <c r="A115" s="132"/>
      <c r="B115" s="324"/>
      <c r="C115" s="325"/>
      <c r="D115" s="326"/>
      <c r="E115" s="327"/>
      <c r="F115" s="430" t="s">
        <v>202</v>
      </c>
      <c r="G115" s="430"/>
      <c r="H115" s="430"/>
      <c r="I115" s="430"/>
      <c r="J115" s="430"/>
      <c r="K115" s="430"/>
      <c r="L115" s="328">
        <f>L103+L114</f>
        <v>0</v>
      </c>
    </row>
  </sheetData>
  <mergeCells count="5">
    <mergeCell ref="F2:H2"/>
    <mergeCell ref="A1:C1"/>
    <mergeCell ref="F115:K115"/>
    <mergeCell ref="F114:J114"/>
    <mergeCell ref="F103:J103"/>
  </mergeCells>
  <phoneticPr fontId="144" type="noConversion"/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47" max="11" man="1"/>
    <brk id="8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2FC6-EFA0-485E-B0E9-D2EEBCEB741D}">
  <sheetPr>
    <pageSetUpPr fitToPage="1"/>
  </sheetPr>
  <dimension ref="A1:V115"/>
  <sheetViews>
    <sheetView zoomScaleNormal="100" workbookViewId="0">
      <pane xSplit="5" ySplit="1" topLeftCell="F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33203125" defaultRowHeight="12"/>
  <cols>
    <col min="1" max="1" width="7.88671875" style="131" bestFit="1" customWidth="1"/>
    <col min="2" max="2" width="20.33203125" style="2" customWidth="1"/>
    <col min="3" max="3" width="75.5546875" style="1" customWidth="1"/>
    <col min="4" max="4" width="10.6640625" style="7" customWidth="1"/>
    <col min="5" max="5" width="4.44140625" style="6" customWidth="1"/>
    <col min="6" max="9" width="9.33203125" style="10"/>
    <col min="10" max="10" width="16.88671875" style="6" bestFit="1" customWidth="1"/>
    <col min="11" max="11" width="13.6640625" style="6" customWidth="1"/>
    <col min="12" max="12" width="14.33203125" style="6" customWidth="1"/>
    <col min="13" max="13" width="18.44140625" style="6" bestFit="1" customWidth="1"/>
    <col min="14" max="14" width="3.6640625" style="1" customWidth="1"/>
    <col min="15" max="16384" width="9.33203125" style="1"/>
  </cols>
  <sheetData>
    <row r="1" spans="1:13" ht="12.6">
      <c r="A1" s="431" t="s">
        <v>213</v>
      </c>
      <c r="B1" s="432"/>
      <c r="C1" s="432"/>
      <c r="D1" s="329"/>
      <c r="E1" s="330"/>
      <c r="F1" s="331"/>
      <c r="G1" s="331"/>
      <c r="H1" s="331"/>
      <c r="I1" s="331"/>
      <c r="J1" s="330"/>
      <c r="K1" s="330"/>
      <c r="L1" s="332"/>
      <c r="M1" s="333"/>
    </row>
    <row r="2" spans="1:13" ht="45.9" customHeight="1">
      <c r="A2" s="53" t="s">
        <v>197</v>
      </c>
      <c r="B2" s="126" t="s">
        <v>17</v>
      </c>
      <c r="C2" s="42" t="s">
        <v>9</v>
      </c>
      <c r="D2" s="128" t="s">
        <v>194</v>
      </c>
      <c r="E2" s="127" t="s">
        <v>193</v>
      </c>
      <c r="F2" s="433" t="s">
        <v>214</v>
      </c>
      <c r="G2" s="434"/>
      <c r="H2" s="434"/>
      <c r="I2" s="435"/>
      <c r="J2" s="129" t="s">
        <v>227</v>
      </c>
      <c r="K2" s="129" t="s">
        <v>225</v>
      </c>
      <c r="L2" s="129" t="s">
        <v>226</v>
      </c>
      <c r="M2" s="130" t="s">
        <v>228</v>
      </c>
    </row>
    <row r="3" spans="1:13" ht="12.6" customHeight="1">
      <c r="A3" s="53"/>
      <c r="B3" s="322"/>
      <c r="C3" s="246"/>
      <c r="D3" s="228"/>
      <c r="E3" s="228"/>
      <c r="F3" s="66" t="s">
        <v>18</v>
      </c>
      <c r="G3" s="66" t="s">
        <v>19</v>
      </c>
      <c r="H3" s="66" t="s">
        <v>20</v>
      </c>
      <c r="I3" s="66" t="s">
        <v>141</v>
      </c>
      <c r="J3" s="228"/>
      <c r="K3" s="228"/>
      <c r="L3" s="228"/>
      <c r="M3" s="334"/>
    </row>
    <row r="4" spans="1:13" ht="12.6" customHeight="1">
      <c r="A4" s="53"/>
      <c r="B4" s="236"/>
      <c r="C4" s="236"/>
      <c r="D4" s="236"/>
      <c r="E4" s="238"/>
      <c r="F4" s="236"/>
      <c r="G4" s="236"/>
      <c r="H4" s="236"/>
      <c r="I4" s="236"/>
      <c r="J4" s="239"/>
      <c r="K4" s="239"/>
      <c r="L4" s="239"/>
      <c r="M4" s="240"/>
    </row>
    <row r="5" spans="1:13" ht="12.6" customHeight="1">
      <c r="A5" s="53">
        <v>1</v>
      </c>
      <c r="B5" s="302"/>
      <c r="C5" s="226" t="s">
        <v>21</v>
      </c>
      <c r="D5" s="228">
        <f t="shared" ref="D5:D12" si="0">SUM(F5:I5)</f>
        <v>2</v>
      </c>
      <c r="E5" s="228" t="s">
        <v>11</v>
      </c>
      <c r="F5" s="228">
        <v>1</v>
      </c>
      <c r="G5" s="228">
        <v>0</v>
      </c>
      <c r="H5" s="228">
        <v>1</v>
      </c>
      <c r="I5" s="228">
        <v>0</v>
      </c>
      <c r="J5" s="233"/>
      <c r="K5" s="230">
        <f t="shared" ref="K5:K12" si="1">D5*J5</f>
        <v>0</v>
      </c>
      <c r="L5" s="234">
        <v>0</v>
      </c>
      <c r="M5" s="231">
        <f t="shared" ref="M5:M12" si="2">D5*L5</f>
        <v>0</v>
      </c>
    </row>
    <row r="6" spans="1:13" ht="12.6" customHeight="1">
      <c r="A6" s="53">
        <v>2</v>
      </c>
      <c r="B6" s="302"/>
      <c r="C6" s="226" t="s">
        <v>12</v>
      </c>
      <c r="D6" s="228">
        <f t="shared" si="0"/>
        <v>4</v>
      </c>
      <c r="E6" s="228" t="s">
        <v>11</v>
      </c>
      <c r="F6" s="228">
        <v>2</v>
      </c>
      <c r="G6" s="228">
        <v>0</v>
      </c>
      <c r="H6" s="228">
        <v>2</v>
      </c>
      <c r="I6" s="228">
        <v>0</v>
      </c>
      <c r="J6" s="233"/>
      <c r="K6" s="230">
        <f t="shared" si="1"/>
        <v>0</v>
      </c>
      <c r="L6" s="234">
        <v>0</v>
      </c>
      <c r="M6" s="231">
        <f t="shared" si="2"/>
        <v>0</v>
      </c>
    </row>
    <row r="7" spans="1:13" ht="12.6" customHeight="1">
      <c r="A7" s="53">
        <v>3</v>
      </c>
      <c r="B7" s="302"/>
      <c r="C7" s="226" t="s">
        <v>22</v>
      </c>
      <c r="D7" s="228">
        <f t="shared" si="0"/>
        <v>78</v>
      </c>
      <c r="E7" s="228" t="s">
        <v>11</v>
      </c>
      <c r="F7" s="228">
        <v>24</v>
      </c>
      <c r="G7" s="228">
        <v>28</v>
      </c>
      <c r="H7" s="228">
        <v>25</v>
      </c>
      <c r="I7" s="228">
        <v>1</v>
      </c>
      <c r="J7" s="233"/>
      <c r="K7" s="230">
        <f t="shared" si="1"/>
        <v>0</v>
      </c>
      <c r="L7" s="234">
        <v>0</v>
      </c>
      <c r="M7" s="231">
        <f t="shared" si="2"/>
        <v>0</v>
      </c>
    </row>
    <row r="8" spans="1:13" ht="16.2" customHeight="1">
      <c r="A8" s="53">
        <v>4</v>
      </c>
      <c r="B8" s="302"/>
      <c r="C8" s="226" t="s">
        <v>13</v>
      </c>
      <c r="D8" s="228">
        <f t="shared" si="0"/>
        <v>765</v>
      </c>
      <c r="E8" s="228" t="s">
        <v>14</v>
      </c>
      <c r="F8" s="228">
        <v>255</v>
      </c>
      <c r="G8" s="228">
        <v>220</v>
      </c>
      <c r="H8" s="228">
        <v>270</v>
      </c>
      <c r="I8" s="228">
        <v>20</v>
      </c>
      <c r="J8" s="233"/>
      <c r="K8" s="230">
        <f t="shared" si="1"/>
        <v>0</v>
      </c>
      <c r="L8" s="234">
        <v>0</v>
      </c>
      <c r="M8" s="231">
        <f t="shared" si="2"/>
        <v>0</v>
      </c>
    </row>
    <row r="9" spans="1:13" ht="12.6" hidden="1" customHeight="1">
      <c r="A9" s="53">
        <v>5</v>
      </c>
      <c r="B9" s="226"/>
      <c r="C9" s="226" t="s">
        <v>23</v>
      </c>
      <c r="D9" s="228">
        <f t="shared" si="0"/>
        <v>0</v>
      </c>
      <c r="E9" s="228" t="s">
        <v>11</v>
      </c>
      <c r="F9" s="228">
        <v>0</v>
      </c>
      <c r="G9" s="228">
        <v>0</v>
      </c>
      <c r="H9" s="228">
        <v>0</v>
      </c>
      <c r="I9" s="228">
        <v>0</v>
      </c>
      <c r="J9" s="229"/>
      <c r="K9" s="230">
        <f t="shared" si="1"/>
        <v>0</v>
      </c>
      <c r="L9" s="230">
        <v>0</v>
      </c>
      <c r="M9" s="231">
        <f t="shared" si="2"/>
        <v>0</v>
      </c>
    </row>
    <row r="10" spans="1:13" ht="12.6" hidden="1" customHeight="1">
      <c r="A10" s="53">
        <v>6</v>
      </c>
      <c r="B10" s="226"/>
      <c r="C10" s="226" t="s">
        <v>15</v>
      </c>
      <c r="D10" s="228">
        <f t="shared" si="0"/>
        <v>0</v>
      </c>
      <c r="E10" s="228" t="s">
        <v>11</v>
      </c>
      <c r="F10" s="228">
        <v>0</v>
      </c>
      <c r="G10" s="228">
        <v>0</v>
      </c>
      <c r="H10" s="228">
        <v>0</v>
      </c>
      <c r="I10" s="228">
        <v>0</v>
      </c>
      <c r="J10" s="229"/>
      <c r="K10" s="230">
        <f t="shared" si="1"/>
        <v>0</v>
      </c>
      <c r="L10" s="230">
        <v>0</v>
      </c>
      <c r="M10" s="231">
        <f t="shared" si="2"/>
        <v>0</v>
      </c>
    </row>
    <row r="11" spans="1:13" ht="12.6" hidden="1" customHeight="1">
      <c r="A11" s="53">
        <v>7</v>
      </c>
      <c r="B11" s="226"/>
      <c r="C11" s="226" t="s">
        <v>16</v>
      </c>
      <c r="D11" s="228">
        <f t="shared" si="0"/>
        <v>0</v>
      </c>
      <c r="E11" s="228" t="s">
        <v>11</v>
      </c>
      <c r="F11" s="228">
        <v>0</v>
      </c>
      <c r="G11" s="228">
        <v>0</v>
      </c>
      <c r="H11" s="228">
        <v>0</v>
      </c>
      <c r="I11" s="228">
        <v>0</v>
      </c>
      <c r="J11" s="229">
        <v>0</v>
      </c>
      <c r="K11" s="230">
        <f t="shared" si="1"/>
        <v>0</v>
      </c>
      <c r="L11" s="230">
        <v>0</v>
      </c>
      <c r="M11" s="231">
        <f t="shared" si="2"/>
        <v>0</v>
      </c>
    </row>
    <row r="12" spans="1:13" ht="11.4" hidden="1">
      <c r="A12" s="53">
        <v>8</v>
      </c>
      <c r="B12" s="226"/>
      <c r="C12" s="226" t="s">
        <v>24</v>
      </c>
      <c r="D12" s="228">
        <f t="shared" si="0"/>
        <v>0</v>
      </c>
      <c r="E12" s="228" t="s">
        <v>11</v>
      </c>
      <c r="F12" s="228">
        <v>0</v>
      </c>
      <c r="G12" s="228">
        <v>0</v>
      </c>
      <c r="H12" s="228">
        <v>0</v>
      </c>
      <c r="I12" s="228">
        <v>0</v>
      </c>
      <c r="J12" s="229">
        <v>0</v>
      </c>
      <c r="K12" s="230">
        <f t="shared" si="1"/>
        <v>0</v>
      </c>
      <c r="L12" s="230">
        <v>0</v>
      </c>
      <c r="M12" s="231">
        <f t="shared" si="2"/>
        <v>0</v>
      </c>
    </row>
    <row r="13" spans="1:13" ht="12.6" customHeight="1">
      <c r="A13" s="53"/>
      <c r="B13" s="236"/>
      <c r="C13" s="236"/>
      <c r="D13" s="236"/>
      <c r="E13" s="238"/>
      <c r="F13" s="236"/>
      <c r="G13" s="236"/>
      <c r="H13" s="236"/>
      <c r="I13" s="236"/>
      <c r="J13" s="239"/>
      <c r="K13" s="239"/>
      <c r="L13" s="239"/>
      <c r="M13" s="240"/>
    </row>
    <row r="14" spans="1:13" ht="12.6" customHeight="1">
      <c r="A14" s="53">
        <v>9</v>
      </c>
      <c r="B14" s="302"/>
      <c r="C14" s="241" t="s">
        <v>25</v>
      </c>
      <c r="D14" s="228">
        <f>SUM(F14:I14)</f>
        <v>4</v>
      </c>
      <c r="E14" s="228" t="s">
        <v>11</v>
      </c>
      <c r="F14" s="228">
        <v>1</v>
      </c>
      <c r="G14" s="228">
        <v>1</v>
      </c>
      <c r="H14" s="228">
        <v>1</v>
      </c>
      <c r="I14" s="228">
        <v>1</v>
      </c>
      <c r="J14" s="233"/>
      <c r="K14" s="230">
        <f>D14*J14</f>
        <v>0</v>
      </c>
      <c r="L14" s="234">
        <v>0</v>
      </c>
      <c r="M14" s="231">
        <f>D14*L14</f>
        <v>0</v>
      </c>
    </row>
    <row r="15" spans="1:13" ht="12.6" customHeight="1">
      <c r="A15" s="53">
        <v>10</v>
      </c>
      <c r="B15" s="302"/>
      <c r="C15" s="226" t="s">
        <v>26</v>
      </c>
      <c r="D15" s="228">
        <f>SUM(F15:I15)</f>
        <v>84</v>
      </c>
      <c r="E15" s="228" t="s">
        <v>11</v>
      </c>
      <c r="F15" s="228">
        <f t="shared" ref="F15:I15" si="3">SUM(F5:F7)</f>
        <v>27</v>
      </c>
      <c r="G15" s="228">
        <f t="shared" si="3"/>
        <v>28</v>
      </c>
      <c r="H15" s="228">
        <f t="shared" si="3"/>
        <v>28</v>
      </c>
      <c r="I15" s="228">
        <f t="shared" si="3"/>
        <v>1</v>
      </c>
      <c r="J15" s="233"/>
      <c r="K15" s="230">
        <f>D15*J15</f>
        <v>0</v>
      </c>
      <c r="L15" s="234">
        <v>0</v>
      </c>
      <c r="M15" s="231">
        <f>D15*L15</f>
        <v>0</v>
      </c>
    </row>
    <row r="16" spans="1:13" ht="12.6" customHeight="1">
      <c r="A16" s="53">
        <v>11</v>
      </c>
      <c r="B16" s="302"/>
      <c r="C16" s="226" t="s">
        <v>27</v>
      </c>
      <c r="D16" s="228">
        <f>SUM(F16:I16)</f>
        <v>115</v>
      </c>
      <c r="E16" s="228" t="s">
        <v>11</v>
      </c>
      <c r="F16" s="228">
        <f t="shared" ref="F16:I16" si="4">F18+F32+F39+F47+F42</f>
        <v>38</v>
      </c>
      <c r="G16" s="228">
        <f t="shared" si="4"/>
        <v>39</v>
      </c>
      <c r="H16" s="228">
        <f t="shared" si="4"/>
        <v>36</v>
      </c>
      <c r="I16" s="228">
        <f t="shared" si="4"/>
        <v>2</v>
      </c>
      <c r="J16" s="233"/>
      <c r="K16" s="230">
        <f>D16*J16</f>
        <v>0</v>
      </c>
      <c r="L16" s="234">
        <v>0</v>
      </c>
      <c r="M16" s="231">
        <f>D16*L16</f>
        <v>0</v>
      </c>
    </row>
    <row r="17" spans="1:13" ht="12.6" customHeight="1">
      <c r="A17" s="53"/>
      <c r="B17" s="236"/>
      <c r="C17" s="236"/>
      <c r="D17" s="236"/>
      <c r="E17" s="238"/>
      <c r="F17" s="236"/>
      <c r="G17" s="236"/>
      <c r="H17" s="236"/>
      <c r="I17" s="236"/>
      <c r="J17" s="239"/>
      <c r="K17" s="239"/>
      <c r="L17" s="239"/>
      <c r="M17" s="240"/>
    </row>
    <row r="18" spans="1:13" ht="12.6" hidden="1" customHeight="1">
      <c r="A18" s="53">
        <v>12</v>
      </c>
      <c r="B18" s="226" t="s">
        <v>112</v>
      </c>
      <c r="C18" s="226" t="s">
        <v>191</v>
      </c>
      <c r="D18" s="228">
        <f t="shared" ref="D18:D26" si="5">SUM(F18:I18)</f>
        <v>0</v>
      </c>
      <c r="E18" s="228" t="s">
        <v>11</v>
      </c>
      <c r="F18" s="228"/>
      <c r="G18" s="228"/>
      <c r="H18" s="228"/>
      <c r="I18" s="228"/>
      <c r="J18" s="229">
        <v>0</v>
      </c>
      <c r="K18" s="230">
        <f t="shared" ref="K18:K26" si="6">D18*J18</f>
        <v>0</v>
      </c>
      <c r="L18" s="230">
        <v>0</v>
      </c>
      <c r="M18" s="231">
        <f t="shared" ref="M18:M26" si="7">D18*L18</f>
        <v>0</v>
      </c>
    </row>
    <row r="19" spans="1:13" ht="12.6" hidden="1" customHeight="1">
      <c r="A19" s="53">
        <v>13</v>
      </c>
      <c r="B19" s="226" t="s">
        <v>113</v>
      </c>
      <c r="C19" s="226" t="s">
        <v>28</v>
      </c>
      <c r="D19" s="228">
        <f t="shared" si="5"/>
        <v>0</v>
      </c>
      <c r="E19" s="228" t="s">
        <v>11</v>
      </c>
      <c r="F19" s="228"/>
      <c r="G19" s="228"/>
      <c r="H19" s="228"/>
      <c r="I19" s="228"/>
      <c r="J19" s="229">
        <v>0</v>
      </c>
      <c r="K19" s="230">
        <f t="shared" si="6"/>
        <v>0</v>
      </c>
      <c r="L19" s="230">
        <v>0</v>
      </c>
      <c r="M19" s="231">
        <f t="shared" si="7"/>
        <v>0</v>
      </c>
    </row>
    <row r="20" spans="1:13" ht="12.6" hidden="1" customHeight="1">
      <c r="A20" s="53">
        <v>14</v>
      </c>
      <c r="B20" s="226" t="s">
        <v>114</v>
      </c>
      <c r="C20" s="241" t="s">
        <v>29</v>
      </c>
      <c r="D20" s="228">
        <f t="shared" si="5"/>
        <v>0</v>
      </c>
      <c r="E20" s="228" t="s">
        <v>11</v>
      </c>
      <c r="F20" s="228"/>
      <c r="G20" s="228"/>
      <c r="H20" s="228"/>
      <c r="I20" s="228"/>
      <c r="J20" s="229">
        <v>0</v>
      </c>
      <c r="K20" s="230">
        <f t="shared" si="6"/>
        <v>0</v>
      </c>
      <c r="L20" s="230">
        <v>0</v>
      </c>
      <c r="M20" s="231">
        <f t="shared" si="7"/>
        <v>0</v>
      </c>
    </row>
    <row r="21" spans="1:13" ht="12.6" hidden="1" customHeight="1">
      <c r="A21" s="53">
        <v>15</v>
      </c>
      <c r="B21" s="226" t="s">
        <v>115</v>
      </c>
      <c r="C21" s="241" t="s">
        <v>30</v>
      </c>
      <c r="D21" s="228">
        <f t="shared" si="5"/>
        <v>0</v>
      </c>
      <c r="E21" s="228" t="s">
        <v>11</v>
      </c>
      <c r="F21" s="228"/>
      <c r="G21" s="228"/>
      <c r="H21" s="228"/>
      <c r="I21" s="228"/>
      <c r="J21" s="229">
        <v>0</v>
      </c>
      <c r="K21" s="230">
        <f t="shared" si="6"/>
        <v>0</v>
      </c>
      <c r="L21" s="230">
        <v>0</v>
      </c>
      <c r="M21" s="231">
        <f t="shared" si="7"/>
        <v>0</v>
      </c>
    </row>
    <row r="22" spans="1:13" ht="11.4" hidden="1">
      <c r="A22" s="53">
        <v>16</v>
      </c>
      <c r="B22" s="226" t="s">
        <v>116</v>
      </c>
      <c r="C22" s="241" t="s">
        <v>31</v>
      </c>
      <c r="D22" s="228">
        <f t="shared" si="5"/>
        <v>0</v>
      </c>
      <c r="E22" s="228" t="s">
        <v>11</v>
      </c>
      <c r="F22" s="228"/>
      <c r="G22" s="228"/>
      <c r="H22" s="228"/>
      <c r="I22" s="228"/>
      <c r="J22" s="229">
        <v>0</v>
      </c>
      <c r="K22" s="230">
        <f t="shared" si="6"/>
        <v>0</v>
      </c>
      <c r="L22" s="230">
        <v>0</v>
      </c>
      <c r="M22" s="231">
        <f t="shared" si="7"/>
        <v>0</v>
      </c>
    </row>
    <row r="23" spans="1:13" ht="12.6" hidden="1" customHeight="1">
      <c r="A23" s="53">
        <v>17</v>
      </c>
      <c r="B23" s="226" t="s">
        <v>117</v>
      </c>
      <c r="C23" s="241" t="s">
        <v>32</v>
      </c>
      <c r="D23" s="228">
        <f t="shared" si="5"/>
        <v>0</v>
      </c>
      <c r="E23" s="228" t="s">
        <v>11</v>
      </c>
      <c r="F23" s="228"/>
      <c r="G23" s="228"/>
      <c r="H23" s="228"/>
      <c r="I23" s="228"/>
      <c r="J23" s="229">
        <v>0</v>
      </c>
      <c r="K23" s="230">
        <f t="shared" si="6"/>
        <v>0</v>
      </c>
      <c r="L23" s="230">
        <v>0</v>
      </c>
      <c r="M23" s="231">
        <f t="shared" si="7"/>
        <v>0</v>
      </c>
    </row>
    <row r="24" spans="1:13" ht="12.6" hidden="1" customHeight="1">
      <c r="A24" s="53">
        <v>18</v>
      </c>
      <c r="B24" s="226" t="s">
        <v>118</v>
      </c>
      <c r="C24" s="241" t="s">
        <v>33</v>
      </c>
      <c r="D24" s="228">
        <f t="shared" si="5"/>
        <v>0</v>
      </c>
      <c r="E24" s="228" t="s">
        <v>11</v>
      </c>
      <c r="F24" s="228"/>
      <c r="G24" s="228"/>
      <c r="H24" s="228"/>
      <c r="I24" s="228"/>
      <c r="J24" s="229">
        <v>0</v>
      </c>
      <c r="K24" s="230">
        <f t="shared" si="6"/>
        <v>0</v>
      </c>
      <c r="L24" s="230">
        <v>0</v>
      </c>
      <c r="M24" s="231">
        <f t="shared" si="7"/>
        <v>0</v>
      </c>
    </row>
    <row r="25" spans="1:13" ht="12.6" hidden="1" customHeight="1">
      <c r="A25" s="53">
        <v>19</v>
      </c>
      <c r="B25" s="226" t="s">
        <v>119</v>
      </c>
      <c r="C25" s="241" t="s">
        <v>34</v>
      </c>
      <c r="D25" s="228">
        <f t="shared" si="5"/>
        <v>0</v>
      </c>
      <c r="E25" s="228" t="s">
        <v>11</v>
      </c>
      <c r="F25" s="228"/>
      <c r="G25" s="228"/>
      <c r="H25" s="228"/>
      <c r="I25" s="228"/>
      <c r="J25" s="229">
        <v>0</v>
      </c>
      <c r="K25" s="230">
        <f t="shared" si="6"/>
        <v>0</v>
      </c>
      <c r="L25" s="230">
        <v>0</v>
      </c>
      <c r="M25" s="231">
        <f t="shared" si="7"/>
        <v>0</v>
      </c>
    </row>
    <row r="26" spans="1:13" ht="12.6" hidden="1" customHeight="1">
      <c r="A26" s="53">
        <v>20</v>
      </c>
      <c r="B26" s="226" t="s">
        <v>120</v>
      </c>
      <c r="C26" s="241" t="s">
        <v>35</v>
      </c>
      <c r="D26" s="228">
        <f t="shared" si="5"/>
        <v>0</v>
      </c>
      <c r="E26" s="228" t="s">
        <v>11</v>
      </c>
      <c r="F26" s="228"/>
      <c r="G26" s="228"/>
      <c r="H26" s="228"/>
      <c r="I26" s="228"/>
      <c r="J26" s="229">
        <v>0</v>
      </c>
      <c r="K26" s="230">
        <f t="shared" si="6"/>
        <v>0</v>
      </c>
      <c r="L26" s="230">
        <v>0</v>
      </c>
      <c r="M26" s="231">
        <f t="shared" si="7"/>
        <v>0</v>
      </c>
    </row>
    <row r="27" spans="1:13" ht="12.6" customHeight="1">
      <c r="A27" s="53"/>
      <c r="B27" s="236"/>
      <c r="C27" s="236"/>
      <c r="D27" s="236"/>
      <c r="E27" s="238"/>
      <c r="F27" s="236"/>
      <c r="G27" s="236"/>
      <c r="H27" s="236"/>
      <c r="I27" s="236"/>
      <c r="J27" s="239"/>
      <c r="K27" s="239"/>
      <c r="L27" s="239"/>
      <c r="M27" s="240"/>
    </row>
    <row r="28" spans="1:13" ht="12" hidden="1" customHeight="1">
      <c r="A28" s="53">
        <v>21</v>
      </c>
      <c r="B28" s="226" t="s">
        <v>121</v>
      </c>
      <c r="C28" s="226" t="s">
        <v>36</v>
      </c>
      <c r="D28" s="228">
        <f t="shared" ref="D28:D37" si="8">SUM(F28:I28)</f>
        <v>0</v>
      </c>
      <c r="E28" s="228" t="s">
        <v>11</v>
      </c>
      <c r="F28" s="228"/>
      <c r="G28" s="228"/>
      <c r="H28" s="228"/>
      <c r="I28" s="228"/>
      <c r="J28" s="229">
        <v>0</v>
      </c>
      <c r="K28" s="230">
        <f t="shared" ref="K28:K37" si="9">D28*J28</f>
        <v>0</v>
      </c>
      <c r="L28" s="230">
        <v>0</v>
      </c>
      <c r="M28" s="231">
        <f t="shared" ref="M28:M37" si="10">D28*L28</f>
        <v>0</v>
      </c>
    </row>
    <row r="29" spans="1:13" ht="12.6" hidden="1" customHeight="1">
      <c r="A29" s="53">
        <v>22</v>
      </c>
      <c r="B29" s="226" t="s">
        <v>122</v>
      </c>
      <c r="C29" s="226" t="s">
        <v>28</v>
      </c>
      <c r="D29" s="228">
        <f t="shared" si="8"/>
        <v>0</v>
      </c>
      <c r="E29" s="228" t="s">
        <v>11</v>
      </c>
      <c r="F29" s="228"/>
      <c r="G29" s="228"/>
      <c r="H29" s="228"/>
      <c r="I29" s="228"/>
      <c r="J29" s="229">
        <v>0</v>
      </c>
      <c r="K29" s="230">
        <f t="shared" si="9"/>
        <v>0</v>
      </c>
      <c r="L29" s="230">
        <v>0</v>
      </c>
      <c r="M29" s="231">
        <f t="shared" si="10"/>
        <v>0</v>
      </c>
    </row>
    <row r="30" spans="1:13" ht="12.6" hidden="1" customHeight="1">
      <c r="A30" s="53">
        <v>23</v>
      </c>
      <c r="B30" s="226" t="s">
        <v>123</v>
      </c>
      <c r="C30" s="226" t="s">
        <v>37</v>
      </c>
      <c r="D30" s="228">
        <f t="shared" si="8"/>
        <v>0</v>
      </c>
      <c r="E30" s="228" t="s">
        <v>11</v>
      </c>
      <c r="F30" s="228"/>
      <c r="G30" s="228"/>
      <c r="H30" s="228"/>
      <c r="I30" s="228"/>
      <c r="J30" s="229">
        <v>0</v>
      </c>
      <c r="K30" s="230">
        <f t="shared" si="9"/>
        <v>0</v>
      </c>
      <c r="L30" s="230">
        <v>0</v>
      </c>
      <c r="M30" s="231">
        <f t="shared" si="10"/>
        <v>0</v>
      </c>
    </row>
    <row r="31" spans="1:13" ht="12.6" hidden="1" customHeight="1">
      <c r="A31" s="53">
        <v>24</v>
      </c>
      <c r="B31" s="226" t="s">
        <v>124</v>
      </c>
      <c r="C31" s="226" t="s">
        <v>38</v>
      </c>
      <c r="D31" s="228">
        <f t="shared" si="8"/>
        <v>0</v>
      </c>
      <c r="E31" s="228" t="s">
        <v>11</v>
      </c>
      <c r="F31" s="228"/>
      <c r="G31" s="228"/>
      <c r="H31" s="228"/>
      <c r="I31" s="228"/>
      <c r="J31" s="229">
        <v>0</v>
      </c>
      <c r="K31" s="230">
        <f t="shared" si="9"/>
        <v>0</v>
      </c>
      <c r="L31" s="230">
        <v>0</v>
      </c>
      <c r="M31" s="231">
        <f t="shared" si="10"/>
        <v>0</v>
      </c>
    </row>
    <row r="32" spans="1:13" ht="12.6" hidden="1" customHeight="1">
      <c r="A32" s="53">
        <v>25</v>
      </c>
      <c r="B32" s="226" t="s">
        <v>125</v>
      </c>
      <c r="C32" s="226" t="s">
        <v>39</v>
      </c>
      <c r="D32" s="228">
        <f t="shared" si="8"/>
        <v>0</v>
      </c>
      <c r="E32" s="228" t="s">
        <v>11</v>
      </c>
      <c r="F32" s="228"/>
      <c r="G32" s="228"/>
      <c r="H32" s="228"/>
      <c r="I32" s="228"/>
      <c r="J32" s="229">
        <v>0</v>
      </c>
      <c r="K32" s="230">
        <f t="shared" si="9"/>
        <v>0</v>
      </c>
      <c r="L32" s="230">
        <v>0</v>
      </c>
      <c r="M32" s="231">
        <f t="shared" si="10"/>
        <v>0</v>
      </c>
    </row>
    <row r="33" spans="1:13" ht="11.4" hidden="1">
      <c r="A33" s="53">
        <v>26</v>
      </c>
      <c r="B33" s="226" t="s">
        <v>126</v>
      </c>
      <c r="C33" s="241" t="s">
        <v>40</v>
      </c>
      <c r="D33" s="228">
        <f t="shared" si="8"/>
        <v>0</v>
      </c>
      <c r="E33" s="228" t="s">
        <v>11</v>
      </c>
      <c r="F33" s="228"/>
      <c r="G33" s="228"/>
      <c r="H33" s="228"/>
      <c r="I33" s="228"/>
      <c r="J33" s="229">
        <v>0</v>
      </c>
      <c r="K33" s="230">
        <f t="shared" si="9"/>
        <v>0</v>
      </c>
      <c r="L33" s="230">
        <v>0</v>
      </c>
      <c r="M33" s="231">
        <f t="shared" si="10"/>
        <v>0</v>
      </c>
    </row>
    <row r="34" spans="1:13" ht="12.6" hidden="1" customHeight="1">
      <c r="A34" s="53">
        <v>27</v>
      </c>
      <c r="B34" s="226" t="s">
        <v>127</v>
      </c>
      <c r="C34" s="241" t="s">
        <v>41</v>
      </c>
      <c r="D34" s="228">
        <f t="shared" si="8"/>
        <v>0</v>
      </c>
      <c r="E34" s="228" t="s">
        <v>11</v>
      </c>
      <c r="F34" s="228"/>
      <c r="G34" s="228"/>
      <c r="H34" s="228"/>
      <c r="I34" s="228"/>
      <c r="J34" s="229">
        <v>0</v>
      </c>
      <c r="K34" s="230">
        <f t="shared" si="9"/>
        <v>0</v>
      </c>
      <c r="L34" s="230">
        <v>0</v>
      </c>
      <c r="M34" s="231">
        <f t="shared" si="10"/>
        <v>0</v>
      </c>
    </row>
    <row r="35" spans="1:13" ht="12.6" hidden="1" customHeight="1">
      <c r="A35" s="53">
        <v>28</v>
      </c>
      <c r="B35" s="226" t="s">
        <v>128</v>
      </c>
      <c r="C35" s="241" t="s">
        <v>42</v>
      </c>
      <c r="D35" s="228">
        <f t="shared" si="8"/>
        <v>0</v>
      </c>
      <c r="E35" s="228" t="s">
        <v>11</v>
      </c>
      <c r="F35" s="228"/>
      <c r="G35" s="228"/>
      <c r="H35" s="228"/>
      <c r="I35" s="228"/>
      <c r="J35" s="229">
        <v>0</v>
      </c>
      <c r="K35" s="230">
        <f t="shared" si="9"/>
        <v>0</v>
      </c>
      <c r="L35" s="230">
        <v>0</v>
      </c>
      <c r="M35" s="231">
        <f t="shared" si="10"/>
        <v>0</v>
      </c>
    </row>
    <row r="36" spans="1:13" ht="12.6" hidden="1" customHeight="1">
      <c r="A36" s="53">
        <v>29</v>
      </c>
      <c r="B36" s="226" t="s">
        <v>129</v>
      </c>
      <c r="C36" s="241" t="s">
        <v>43</v>
      </c>
      <c r="D36" s="228">
        <f t="shared" si="8"/>
        <v>0</v>
      </c>
      <c r="E36" s="228" t="s">
        <v>11</v>
      </c>
      <c r="F36" s="228"/>
      <c r="G36" s="228"/>
      <c r="H36" s="228"/>
      <c r="I36" s="228"/>
      <c r="J36" s="229">
        <v>0</v>
      </c>
      <c r="K36" s="230">
        <f t="shared" si="9"/>
        <v>0</v>
      </c>
      <c r="L36" s="230">
        <v>0</v>
      </c>
      <c r="M36" s="231">
        <f t="shared" si="10"/>
        <v>0</v>
      </c>
    </row>
    <row r="37" spans="1:13" ht="12.6" hidden="1" customHeight="1">
      <c r="A37" s="53">
        <v>30</v>
      </c>
      <c r="B37" s="226" t="s">
        <v>130</v>
      </c>
      <c r="C37" s="241" t="s">
        <v>44</v>
      </c>
      <c r="D37" s="228">
        <f t="shared" si="8"/>
        <v>0</v>
      </c>
      <c r="E37" s="228" t="s">
        <v>11</v>
      </c>
      <c r="F37" s="228">
        <f t="shared" ref="F37:I37" si="11">SUM(F34:F36)</f>
        <v>0</v>
      </c>
      <c r="G37" s="228">
        <f t="shared" si="11"/>
        <v>0</v>
      </c>
      <c r="H37" s="228">
        <f t="shared" si="11"/>
        <v>0</v>
      </c>
      <c r="I37" s="228">
        <f t="shared" si="11"/>
        <v>0</v>
      </c>
      <c r="J37" s="229">
        <v>0</v>
      </c>
      <c r="K37" s="230">
        <f t="shared" si="9"/>
        <v>0</v>
      </c>
      <c r="L37" s="230">
        <v>0</v>
      </c>
      <c r="M37" s="231">
        <f t="shared" si="10"/>
        <v>0</v>
      </c>
    </row>
    <row r="38" spans="1:13" ht="12.6" customHeight="1">
      <c r="A38" s="53"/>
      <c r="B38" s="236"/>
      <c r="C38" s="236"/>
      <c r="D38" s="236"/>
      <c r="E38" s="238"/>
      <c r="F38" s="236"/>
      <c r="G38" s="236"/>
      <c r="H38" s="236"/>
      <c r="I38" s="236"/>
      <c r="J38" s="239"/>
      <c r="K38" s="239"/>
      <c r="L38" s="239"/>
      <c r="M38" s="240"/>
    </row>
    <row r="39" spans="1:13" ht="12.6" customHeight="1">
      <c r="A39" s="53">
        <v>31</v>
      </c>
      <c r="B39" s="302"/>
      <c r="C39" s="242" t="s">
        <v>45</v>
      </c>
      <c r="D39" s="228">
        <f t="shared" ref="D39:D47" si="12">SUM(F39:I39)</f>
        <v>55</v>
      </c>
      <c r="E39" s="228" t="s">
        <v>11</v>
      </c>
      <c r="F39" s="228">
        <v>18</v>
      </c>
      <c r="G39" s="228">
        <v>19</v>
      </c>
      <c r="H39" s="228">
        <v>17</v>
      </c>
      <c r="I39" s="228">
        <v>1</v>
      </c>
      <c r="J39" s="233">
        <v>0</v>
      </c>
      <c r="K39" s="230">
        <f t="shared" ref="K39:K47" si="13">D39*J39</f>
        <v>0</v>
      </c>
      <c r="L39" s="234">
        <v>0</v>
      </c>
      <c r="M39" s="231">
        <f t="shared" ref="M39:M47" si="14">D39*L39</f>
        <v>0</v>
      </c>
    </row>
    <row r="40" spans="1:13" ht="12.6" customHeight="1">
      <c r="A40" s="53">
        <v>32</v>
      </c>
      <c r="B40" s="302"/>
      <c r="C40" s="226" t="s">
        <v>46</v>
      </c>
      <c r="D40" s="228">
        <f t="shared" si="12"/>
        <v>2</v>
      </c>
      <c r="E40" s="228" t="s">
        <v>11</v>
      </c>
      <c r="F40" s="228">
        <f t="shared" ref="F40:I40" si="15">F39-F41</f>
        <v>0</v>
      </c>
      <c r="G40" s="228">
        <f t="shared" si="15"/>
        <v>1</v>
      </c>
      <c r="H40" s="228">
        <f t="shared" si="15"/>
        <v>0</v>
      </c>
      <c r="I40" s="228">
        <f t="shared" si="15"/>
        <v>1</v>
      </c>
      <c r="J40" s="233">
        <v>0</v>
      </c>
      <c r="K40" s="230">
        <f t="shared" si="13"/>
        <v>0</v>
      </c>
      <c r="L40" s="234">
        <v>0</v>
      </c>
      <c r="M40" s="231">
        <f t="shared" si="14"/>
        <v>0</v>
      </c>
    </row>
    <row r="41" spans="1:13" ht="12.6" customHeight="1">
      <c r="A41" s="53">
        <v>33</v>
      </c>
      <c r="B41" s="302"/>
      <c r="C41" s="226" t="s">
        <v>47</v>
      </c>
      <c r="D41" s="228">
        <f t="shared" si="12"/>
        <v>53</v>
      </c>
      <c r="E41" s="228" t="s">
        <v>11</v>
      </c>
      <c r="F41" s="228">
        <f t="shared" ref="F41:I41" si="16">F42</f>
        <v>18</v>
      </c>
      <c r="G41" s="228">
        <f t="shared" si="16"/>
        <v>18</v>
      </c>
      <c r="H41" s="228">
        <f t="shared" si="16"/>
        <v>17</v>
      </c>
      <c r="I41" s="228">
        <f t="shared" si="16"/>
        <v>0</v>
      </c>
      <c r="J41" s="233">
        <v>0</v>
      </c>
      <c r="K41" s="230">
        <f t="shared" si="13"/>
        <v>0</v>
      </c>
      <c r="L41" s="234">
        <v>0</v>
      </c>
      <c r="M41" s="231">
        <f t="shared" si="14"/>
        <v>0</v>
      </c>
    </row>
    <row r="42" spans="1:13" ht="27" customHeight="1">
      <c r="A42" s="53">
        <v>34</v>
      </c>
      <c r="B42" s="302"/>
      <c r="C42" s="335" t="s">
        <v>48</v>
      </c>
      <c r="D42" s="228">
        <f t="shared" si="12"/>
        <v>53</v>
      </c>
      <c r="E42" s="228" t="s">
        <v>11</v>
      </c>
      <c r="F42" s="228">
        <v>18</v>
      </c>
      <c r="G42" s="228">
        <v>18</v>
      </c>
      <c r="H42" s="228">
        <v>17</v>
      </c>
      <c r="I42" s="228">
        <v>0</v>
      </c>
      <c r="J42" s="233">
        <v>0</v>
      </c>
      <c r="K42" s="230">
        <f t="shared" si="13"/>
        <v>0</v>
      </c>
      <c r="L42" s="234">
        <v>0</v>
      </c>
      <c r="M42" s="231">
        <f t="shared" si="14"/>
        <v>0</v>
      </c>
    </row>
    <row r="43" spans="1:13" ht="11.4">
      <c r="A43" s="53">
        <v>35</v>
      </c>
      <c r="B43" s="302"/>
      <c r="C43" s="226" t="s">
        <v>49</v>
      </c>
      <c r="D43" s="228">
        <f t="shared" si="12"/>
        <v>53</v>
      </c>
      <c r="E43" s="228" t="s">
        <v>11</v>
      </c>
      <c r="F43" s="228">
        <f t="shared" ref="F43:I43" si="17">F42</f>
        <v>18</v>
      </c>
      <c r="G43" s="228">
        <f t="shared" si="17"/>
        <v>18</v>
      </c>
      <c r="H43" s="228">
        <f t="shared" si="17"/>
        <v>17</v>
      </c>
      <c r="I43" s="228">
        <f t="shared" si="17"/>
        <v>0</v>
      </c>
      <c r="J43" s="233">
        <v>0</v>
      </c>
      <c r="K43" s="230">
        <f t="shared" si="13"/>
        <v>0</v>
      </c>
      <c r="L43" s="234">
        <v>0</v>
      </c>
      <c r="M43" s="231">
        <f t="shared" si="14"/>
        <v>0</v>
      </c>
    </row>
    <row r="44" spans="1:13" ht="12.6" customHeight="1">
      <c r="A44" s="53">
        <v>36</v>
      </c>
      <c r="B44" s="302"/>
      <c r="C44" s="243" t="s">
        <v>50</v>
      </c>
      <c r="D44" s="228">
        <f t="shared" si="12"/>
        <v>53</v>
      </c>
      <c r="E44" s="228" t="s">
        <v>11</v>
      </c>
      <c r="F44" s="228">
        <f t="shared" ref="F44:I44" si="18">F42</f>
        <v>18</v>
      </c>
      <c r="G44" s="228">
        <f t="shared" si="18"/>
        <v>18</v>
      </c>
      <c r="H44" s="228">
        <f t="shared" si="18"/>
        <v>17</v>
      </c>
      <c r="I44" s="228">
        <f t="shared" si="18"/>
        <v>0</v>
      </c>
      <c r="J44" s="233">
        <v>0</v>
      </c>
      <c r="K44" s="230">
        <f t="shared" si="13"/>
        <v>0</v>
      </c>
      <c r="L44" s="234">
        <v>0</v>
      </c>
      <c r="M44" s="231">
        <f t="shared" si="14"/>
        <v>0</v>
      </c>
    </row>
    <row r="45" spans="1:13" ht="12.6" customHeight="1">
      <c r="A45" s="53">
        <v>37</v>
      </c>
      <c r="B45" s="302"/>
      <c r="C45" s="243" t="s">
        <v>51</v>
      </c>
      <c r="D45" s="228">
        <f t="shared" si="12"/>
        <v>53</v>
      </c>
      <c r="E45" s="228" t="s">
        <v>11</v>
      </c>
      <c r="F45" s="228">
        <f t="shared" ref="F45:I45" si="19">F42</f>
        <v>18</v>
      </c>
      <c r="G45" s="228">
        <f t="shared" si="19"/>
        <v>18</v>
      </c>
      <c r="H45" s="228">
        <f t="shared" si="19"/>
        <v>17</v>
      </c>
      <c r="I45" s="228">
        <f t="shared" si="19"/>
        <v>0</v>
      </c>
      <c r="J45" s="233">
        <v>0</v>
      </c>
      <c r="K45" s="230">
        <f t="shared" si="13"/>
        <v>0</v>
      </c>
      <c r="L45" s="234">
        <v>0</v>
      </c>
      <c r="M45" s="231">
        <f t="shared" si="14"/>
        <v>0</v>
      </c>
    </row>
    <row r="46" spans="1:13" ht="12.6" customHeight="1">
      <c r="A46" s="53">
        <v>38</v>
      </c>
      <c r="B46" s="302"/>
      <c r="C46" s="226" t="s">
        <v>52</v>
      </c>
      <c r="D46" s="228">
        <f t="shared" si="12"/>
        <v>55</v>
      </c>
      <c r="E46" s="228" t="s">
        <v>11</v>
      </c>
      <c r="F46" s="228">
        <f t="shared" ref="F46:I46" si="20">F39</f>
        <v>18</v>
      </c>
      <c r="G46" s="228">
        <f t="shared" si="20"/>
        <v>19</v>
      </c>
      <c r="H46" s="228">
        <f t="shared" si="20"/>
        <v>17</v>
      </c>
      <c r="I46" s="228">
        <f t="shared" si="20"/>
        <v>1</v>
      </c>
      <c r="J46" s="233">
        <v>0</v>
      </c>
      <c r="K46" s="230">
        <f t="shared" si="13"/>
        <v>0</v>
      </c>
      <c r="L46" s="234">
        <v>0</v>
      </c>
      <c r="M46" s="231">
        <f t="shared" si="14"/>
        <v>0</v>
      </c>
    </row>
    <row r="47" spans="1:13" ht="12.6" customHeight="1">
      <c r="A47" s="53">
        <v>39</v>
      </c>
      <c r="B47" s="302"/>
      <c r="C47" s="226" t="s">
        <v>53</v>
      </c>
      <c r="D47" s="228">
        <f t="shared" si="12"/>
        <v>7</v>
      </c>
      <c r="E47" s="228" t="s">
        <v>11</v>
      </c>
      <c r="F47" s="228">
        <v>2</v>
      </c>
      <c r="G47" s="228">
        <v>2</v>
      </c>
      <c r="H47" s="228">
        <v>2</v>
      </c>
      <c r="I47" s="228">
        <v>1</v>
      </c>
      <c r="J47" s="233">
        <v>0</v>
      </c>
      <c r="K47" s="230">
        <f t="shared" si="13"/>
        <v>0</v>
      </c>
      <c r="L47" s="234">
        <v>0</v>
      </c>
      <c r="M47" s="231">
        <f t="shared" si="14"/>
        <v>0</v>
      </c>
    </row>
    <row r="48" spans="1:13" ht="12.6" customHeight="1">
      <c r="A48" s="53"/>
      <c r="B48" s="236"/>
      <c r="C48" s="236"/>
      <c r="D48" s="236"/>
      <c r="E48" s="238"/>
      <c r="F48" s="236"/>
      <c r="G48" s="236"/>
      <c r="H48" s="236"/>
      <c r="I48" s="236"/>
      <c r="J48" s="239"/>
      <c r="K48" s="239"/>
      <c r="L48" s="239"/>
      <c r="M48" s="240"/>
    </row>
    <row r="49" spans="1:13" ht="12.6" customHeight="1">
      <c r="A49" s="53">
        <v>40</v>
      </c>
      <c r="B49" s="302"/>
      <c r="C49" s="226" t="s">
        <v>54</v>
      </c>
      <c r="D49" s="228">
        <f t="shared" ref="D49:D54" si="21">SUM(F49:I49)</f>
        <v>10</v>
      </c>
      <c r="E49" s="228" t="s">
        <v>11</v>
      </c>
      <c r="F49" s="228">
        <v>3</v>
      </c>
      <c r="G49" s="228">
        <v>4</v>
      </c>
      <c r="H49" s="228">
        <v>3</v>
      </c>
      <c r="I49" s="228">
        <v>0</v>
      </c>
      <c r="J49" s="233">
        <v>0</v>
      </c>
      <c r="K49" s="230">
        <f t="shared" ref="K49:K54" si="22">D49*J49</f>
        <v>0</v>
      </c>
      <c r="L49" s="234">
        <v>0</v>
      </c>
      <c r="M49" s="231">
        <f t="shared" ref="M49:M54" si="23">D49*L49</f>
        <v>0</v>
      </c>
    </row>
    <row r="50" spans="1:13" ht="11.4">
      <c r="A50" s="53">
        <v>41</v>
      </c>
      <c r="B50" s="302"/>
      <c r="C50" s="226" t="s">
        <v>55</v>
      </c>
      <c r="D50" s="228">
        <f t="shared" si="21"/>
        <v>10</v>
      </c>
      <c r="E50" s="228" t="s">
        <v>11</v>
      </c>
      <c r="F50" s="228">
        <f t="shared" ref="F50:I50" si="24">F49</f>
        <v>3</v>
      </c>
      <c r="G50" s="228">
        <f t="shared" si="24"/>
        <v>4</v>
      </c>
      <c r="H50" s="228">
        <f t="shared" si="24"/>
        <v>3</v>
      </c>
      <c r="I50" s="228">
        <f t="shared" si="24"/>
        <v>0</v>
      </c>
      <c r="J50" s="233">
        <v>0</v>
      </c>
      <c r="K50" s="230">
        <f t="shared" si="22"/>
        <v>0</v>
      </c>
      <c r="L50" s="234">
        <v>0</v>
      </c>
      <c r="M50" s="231">
        <f t="shared" si="23"/>
        <v>0</v>
      </c>
    </row>
    <row r="51" spans="1:13" ht="12.6" customHeight="1">
      <c r="A51" s="53">
        <v>42</v>
      </c>
      <c r="B51" s="302"/>
      <c r="C51" s="226" t="s">
        <v>56</v>
      </c>
      <c r="D51" s="228">
        <f t="shared" si="21"/>
        <v>10</v>
      </c>
      <c r="E51" s="228" t="s">
        <v>11</v>
      </c>
      <c r="F51" s="228">
        <f t="shared" ref="F51:I51" si="25">F49</f>
        <v>3</v>
      </c>
      <c r="G51" s="228">
        <f t="shared" si="25"/>
        <v>4</v>
      </c>
      <c r="H51" s="228">
        <f t="shared" si="25"/>
        <v>3</v>
      </c>
      <c r="I51" s="228">
        <f t="shared" si="25"/>
        <v>0</v>
      </c>
      <c r="J51" s="233">
        <v>0</v>
      </c>
      <c r="K51" s="230">
        <f t="shared" si="22"/>
        <v>0</v>
      </c>
      <c r="L51" s="234">
        <v>0</v>
      </c>
      <c r="M51" s="231">
        <f t="shared" si="23"/>
        <v>0</v>
      </c>
    </row>
    <row r="52" spans="1:13" ht="12.6" customHeight="1">
      <c r="A52" s="53">
        <v>43</v>
      </c>
      <c r="B52" s="302"/>
      <c r="C52" s="241" t="s">
        <v>57</v>
      </c>
      <c r="D52" s="228">
        <f t="shared" si="21"/>
        <v>3</v>
      </c>
      <c r="E52" s="228" t="s">
        <v>11</v>
      </c>
      <c r="F52" s="228">
        <v>1</v>
      </c>
      <c r="G52" s="228">
        <v>2</v>
      </c>
      <c r="H52" s="228">
        <v>0</v>
      </c>
      <c r="I52" s="228">
        <v>0</v>
      </c>
      <c r="J52" s="233">
        <v>0</v>
      </c>
      <c r="K52" s="230">
        <f t="shared" si="22"/>
        <v>0</v>
      </c>
      <c r="L52" s="234">
        <v>0</v>
      </c>
      <c r="M52" s="231">
        <f t="shared" si="23"/>
        <v>0</v>
      </c>
    </row>
    <row r="53" spans="1:13" ht="12.6" hidden="1" customHeight="1">
      <c r="A53" s="53">
        <v>44</v>
      </c>
      <c r="B53" s="302"/>
      <c r="C53" s="241" t="s">
        <v>58</v>
      </c>
      <c r="D53" s="228">
        <f t="shared" si="21"/>
        <v>0</v>
      </c>
      <c r="E53" s="228" t="s">
        <v>11</v>
      </c>
      <c r="F53" s="228"/>
      <c r="G53" s="228"/>
      <c r="H53" s="228"/>
      <c r="I53" s="228"/>
      <c r="J53" s="229">
        <v>0</v>
      </c>
      <c r="K53" s="230">
        <f t="shared" si="22"/>
        <v>0</v>
      </c>
      <c r="L53" s="230">
        <v>0</v>
      </c>
      <c r="M53" s="231">
        <f t="shared" si="23"/>
        <v>0</v>
      </c>
    </row>
    <row r="54" spans="1:13" ht="12.6" customHeight="1">
      <c r="A54" s="53">
        <v>45</v>
      </c>
      <c r="B54" s="302"/>
      <c r="C54" s="241" t="s">
        <v>59</v>
      </c>
      <c r="D54" s="228">
        <f t="shared" si="21"/>
        <v>4</v>
      </c>
      <c r="E54" s="228" t="s">
        <v>11</v>
      </c>
      <c r="F54" s="228">
        <v>2</v>
      </c>
      <c r="G54" s="228">
        <v>2</v>
      </c>
      <c r="H54" s="228">
        <v>0</v>
      </c>
      <c r="I54" s="228">
        <v>0</v>
      </c>
      <c r="J54" s="233">
        <v>0</v>
      </c>
      <c r="K54" s="230">
        <f t="shared" si="22"/>
        <v>0</v>
      </c>
      <c r="L54" s="234">
        <v>0</v>
      </c>
      <c r="M54" s="231">
        <f t="shared" si="23"/>
        <v>0</v>
      </c>
    </row>
    <row r="55" spans="1:13" ht="12.6" customHeight="1">
      <c r="A55" s="53"/>
      <c r="B55" s="236"/>
      <c r="C55" s="236"/>
      <c r="D55" s="236"/>
      <c r="E55" s="238"/>
      <c r="F55" s="236"/>
      <c r="G55" s="236"/>
      <c r="H55" s="236"/>
      <c r="I55" s="236"/>
      <c r="J55" s="239"/>
      <c r="K55" s="239"/>
      <c r="L55" s="239"/>
      <c r="M55" s="240"/>
    </row>
    <row r="56" spans="1:13" ht="12.6" customHeight="1">
      <c r="A56" s="53">
        <v>46</v>
      </c>
      <c r="B56" s="302"/>
      <c r="C56" s="226" t="s">
        <v>60</v>
      </c>
      <c r="D56" s="228">
        <f t="shared" ref="D56:D66" si="26">SUM(F56:I56)</f>
        <v>1300</v>
      </c>
      <c r="E56" s="228" t="s">
        <v>14</v>
      </c>
      <c r="F56" s="228">
        <v>420</v>
      </c>
      <c r="G56" s="228">
        <v>430</v>
      </c>
      <c r="H56" s="228">
        <v>420</v>
      </c>
      <c r="I56" s="228">
        <v>30</v>
      </c>
      <c r="J56" s="233">
        <v>0</v>
      </c>
      <c r="K56" s="230">
        <f t="shared" ref="K56:K66" si="27">D56*J56</f>
        <v>0</v>
      </c>
      <c r="L56" s="234">
        <v>0</v>
      </c>
      <c r="M56" s="231">
        <f t="shared" ref="M56:M66" si="28">D56*L56</f>
        <v>0</v>
      </c>
    </row>
    <row r="57" spans="1:13" ht="12.6" customHeight="1">
      <c r="A57" s="53">
        <v>47</v>
      </c>
      <c r="B57" s="302"/>
      <c r="C57" s="226" t="s">
        <v>61</v>
      </c>
      <c r="D57" s="228">
        <f t="shared" si="26"/>
        <v>90</v>
      </c>
      <c r="E57" s="228" t="s">
        <v>14</v>
      </c>
      <c r="F57" s="228">
        <v>30</v>
      </c>
      <c r="G57" s="228">
        <v>30</v>
      </c>
      <c r="H57" s="228">
        <v>30</v>
      </c>
      <c r="I57" s="228">
        <v>0</v>
      </c>
      <c r="J57" s="233">
        <v>0</v>
      </c>
      <c r="K57" s="230">
        <f t="shared" si="27"/>
        <v>0</v>
      </c>
      <c r="L57" s="234">
        <v>0</v>
      </c>
      <c r="M57" s="231">
        <f t="shared" si="28"/>
        <v>0</v>
      </c>
    </row>
    <row r="58" spans="1:13" ht="12.6" hidden="1" customHeight="1">
      <c r="A58" s="53">
        <v>48</v>
      </c>
      <c r="B58" s="302"/>
      <c r="C58" s="226" t="s">
        <v>62</v>
      </c>
      <c r="D58" s="228">
        <f t="shared" si="26"/>
        <v>0</v>
      </c>
      <c r="E58" s="228" t="s">
        <v>14</v>
      </c>
      <c r="F58" s="228"/>
      <c r="G58" s="228"/>
      <c r="H58" s="228"/>
      <c r="I58" s="228"/>
      <c r="J58" s="229">
        <v>0</v>
      </c>
      <c r="K58" s="230">
        <f t="shared" si="27"/>
        <v>0</v>
      </c>
      <c r="L58" s="230">
        <v>0</v>
      </c>
      <c r="M58" s="231">
        <f t="shared" si="28"/>
        <v>0</v>
      </c>
    </row>
    <row r="59" spans="1:13" ht="12.6" hidden="1" customHeight="1">
      <c r="A59" s="53">
        <v>49</v>
      </c>
      <c r="B59" s="302"/>
      <c r="C59" s="226" t="s">
        <v>63</v>
      </c>
      <c r="D59" s="228">
        <f t="shared" si="26"/>
        <v>0</v>
      </c>
      <c r="E59" s="228" t="s">
        <v>14</v>
      </c>
      <c r="F59" s="228"/>
      <c r="G59" s="228"/>
      <c r="H59" s="228"/>
      <c r="I59" s="228"/>
      <c r="J59" s="229">
        <v>0</v>
      </c>
      <c r="K59" s="230">
        <f t="shared" si="27"/>
        <v>0</v>
      </c>
      <c r="L59" s="230">
        <v>0</v>
      </c>
      <c r="M59" s="231">
        <f t="shared" si="28"/>
        <v>0</v>
      </c>
    </row>
    <row r="60" spans="1:13" ht="12.6" customHeight="1">
      <c r="A60" s="53">
        <v>50</v>
      </c>
      <c r="B60" s="302"/>
      <c r="C60" s="226" t="s">
        <v>64</v>
      </c>
      <c r="D60" s="228">
        <f t="shared" si="26"/>
        <v>50</v>
      </c>
      <c r="E60" s="228" t="s">
        <v>14</v>
      </c>
      <c r="F60" s="228">
        <f t="shared" ref="F60:I60" si="29">F49*5</f>
        <v>15</v>
      </c>
      <c r="G60" s="228">
        <f t="shared" si="29"/>
        <v>20</v>
      </c>
      <c r="H60" s="228">
        <f t="shared" si="29"/>
        <v>15</v>
      </c>
      <c r="I60" s="228">
        <f t="shared" si="29"/>
        <v>0</v>
      </c>
      <c r="J60" s="233">
        <v>0</v>
      </c>
      <c r="K60" s="230">
        <f t="shared" si="27"/>
        <v>0</v>
      </c>
      <c r="L60" s="234">
        <v>0</v>
      </c>
      <c r="M60" s="231">
        <f t="shared" si="28"/>
        <v>0</v>
      </c>
    </row>
    <row r="61" spans="1:13" ht="12.6" customHeight="1">
      <c r="A61" s="53">
        <v>51</v>
      </c>
      <c r="B61" s="302"/>
      <c r="C61" s="226" t="s">
        <v>65</v>
      </c>
      <c r="D61" s="228">
        <f t="shared" si="26"/>
        <v>375</v>
      </c>
      <c r="E61" s="228" t="s">
        <v>14</v>
      </c>
      <c r="F61" s="228">
        <v>115</v>
      </c>
      <c r="G61" s="228">
        <v>160</v>
      </c>
      <c r="H61" s="228">
        <v>100</v>
      </c>
      <c r="I61" s="228">
        <v>0</v>
      </c>
      <c r="J61" s="233">
        <v>0</v>
      </c>
      <c r="K61" s="230">
        <f t="shared" si="27"/>
        <v>0</v>
      </c>
      <c r="L61" s="234">
        <v>0</v>
      </c>
      <c r="M61" s="231">
        <f t="shared" si="28"/>
        <v>0</v>
      </c>
    </row>
    <row r="62" spans="1:13" ht="11.4" hidden="1">
      <c r="A62" s="53">
        <v>52</v>
      </c>
      <c r="B62" s="302"/>
      <c r="C62" s="226" t="s">
        <v>66</v>
      </c>
      <c r="D62" s="228">
        <f t="shared" si="26"/>
        <v>0</v>
      </c>
      <c r="E62" s="228" t="s">
        <v>14</v>
      </c>
      <c r="F62" s="228"/>
      <c r="G62" s="228"/>
      <c r="H62" s="228"/>
      <c r="I62" s="228"/>
      <c r="J62" s="229">
        <v>0</v>
      </c>
      <c r="K62" s="230">
        <f t="shared" si="27"/>
        <v>0</v>
      </c>
      <c r="L62" s="230">
        <v>0</v>
      </c>
      <c r="M62" s="231">
        <f t="shared" si="28"/>
        <v>0</v>
      </c>
    </row>
    <row r="63" spans="1:13" ht="12.6" customHeight="1">
      <c r="A63" s="53">
        <v>53</v>
      </c>
      <c r="B63" s="302"/>
      <c r="C63" s="226" t="s">
        <v>67</v>
      </c>
      <c r="D63" s="228">
        <f t="shared" si="26"/>
        <v>95</v>
      </c>
      <c r="E63" s="228" t="s">
        <v>14</v>
      </c>
      <c r="F63" s="228">
        <v>45</v>
      </c>
      <c r="G63" s="228">
        <v>50</v>
      </c>
      <c r="H63" s="228">
        <v>0</v>
      </c>
      <c r="I63" s="228">
        <v>0</v>
      </c>
      <c r="J63" s="233">
        <v>0</v>
      </c>
      <c r="K63" s="230">
        <f t="shared" si="27"/>
        <v>0</v>
      </c>
      <c r="L63" s="234">
        <v>0</v>
      </c>
      <c r="M63" s="231">
        <f t="shared" si="28"/>
        <v>0</v>
      </c>
    </row>
    <row r="64" spans="1:13" ht="12.6" hidden="1" customHeight="1">
      <c r="A64" s="53">
        <v>54</v>
      </c>
      <c r="B64" s="302"/>
      <c r="C64" s="226" t="s">
        <v>68</v>
      </c>
      <c r="D64" s="228">
        <f t="shared" si="26"/>
        <v>0</v>
      </c>
      <c r="E64" s="228" t="s">
        <v>14</v>
      </c>
      <c r="F64" s="228"/>
      <c r="G64" s="228"/>
      <c r="H64" s="228"/>
      <c r="I64" s="228"/>
      <c r="J64" s="229">
        <v>0</v>
      </c>
      <c r="K64" s="230">
        <f t="shared" si="27"/>
        <v>0</v>
      </c>
      <c r="L64" s="230">
        <v>0</v>
      </c>
      <c r="M64" s="231">
        <f t="shared" si="28"/>
        <v>0</v>
      </c>
    </row>
    <row r="65" spans="1:13" ht="12.6" customHeight="1">
      <c r="A65" s="53">
        <v>55</v>
      </c>
      <c r="B65" s="302"/>
      <c r="C65" s="226" t="s">
        <v>69</v>
      </c>
      <c r="D65" s="228">
        <f t="shared" si="26"/>
        <v>450</v>
      </c>
      <c r="E65" s="228" t="s">
        <v>11</v>
      </c>
      <c r="F65" s="228">
        <v>150</v>
      </c>
      <c r="G65" s="228">
        <v>200</v>
      </c>
      <c r="H65" s="228">
        <v>100</v>
      </c>
      <c r="I65" s="228">
        <v>0</v>
      </c>
      <c r="J65" s="233">
        <v>0</v>
      </c>
      <c r="K65" s="230">
        <f t="shared" si="27"/>
        <v>0</v>
      </c>
      <c r="L65" s="234">
        <v>0</v>
      </c>
      <c r="M65" s="231">
        <f t="shared" si="28"/>
        <v>0</v>
      </c>
    </row>
    <row r="66" spans="1:13" ht="12.6" hidden="1" customHeight="1">
      <c r="A66" s="53">
        <v>56</v>
      </c>
      <c r="B66" s="226"/>
      <c r="C66" s="226" t="s">
        <v>70</v>
      </c>
      <c r="D66" s="228">
        <f t="shared" si="26"/>
        <v>0</v>
      </c>
      <c r="E66" s="228" t="s">
        <v>14</v>
      </c>
      <c r="F66" s="228"/>
      <c r="G66" s="228"/>
      <c r="H66" s="228"/>
      <c r="I66" s="228"/>
      <c r="J66" s="229">
        <v>0</v>
      </c>
      <c r="K66" s="230">
        <f t="shared" si="27"/>
        <v>0</v>
      </c>
      <c r="L66" s="230">
        <v>0</v>
      </c>
      <c r="M66" s="231">
        <f t="shared" si="28"/>
        <v>0</v>
      </c>
    </row>
    <row r="67" spans="1:13" ht="12.6" customHeight="1">
      <c r="A67" s="53"/>
      <c r="B67" s="236"/>
      <c r="C67" s="236"/>
      <c r="D67" s="236"/>
      <c r="E67" s="238"/>
      <c r="F67" s="236"/>
      <c r="G67" s="236"/>
      <c r="H67" s="236"/>
      <c r="I67" s="236"/>
      <c r="J67" s="239"/>
      <c r="K67" s="239"/>
      <c r="L67" s="239"/>
      <c r="M67" s="240"/>
    </row>
    <row r="68" spans="1:13" ht="12.6" customHeight="1">
      <c r="A68" s="53">
        <v>57</v>
      </c>
      <c r="B68" s="302"/>
      <c r="C68" s="226" t="s">
        <v>71</v>
      </c>
      <c r="D68" s="228">
        <f t="shared" ref="D68:D73" si="30">SUM(F68:I68)</f>
        <v>120</v>
      </c>
      <c r="E68" s="228" t="s">
        <v>14</v>
      </c>
      <c r="F68" s="228">
        <v>40</v>
      </c>
      <c r="G68" s="228">
        <v>40</v>
      </c>
      <c r="H68" s="228">
        <v>40</v>
      </c>
      <c r="I68" s="228">
        <v>0</v>
      </c>
      <c r="J68" s="233">
        <v>0</v>
      </c>
      <c r="K68" s="230">
        <f t="shared" ref="K68:K73" si="31">D68*J68</f>
        <v>0</v>
      </c>
      <c r="L68" s="234">
        <v>0</v>
      </c>
      <c r="M68" s="231">
        <f t="shared" ref="M68:M73" si="32">D68*L68</f>
        <v>0</v>
      </c>
    </row>
    <row r="69" spans="1:13" ht="11.4">
      <c r="A69" s="53">
        <v>58</v>
      </c>
      <c r="B69" s="302"/>
      <c r="C69" s="226" t="s">
        <v>72</v>
      </c>
      <c r="D69" s="228">
        <f t="shared" si="30"/>
        <v>180</v>
      </c>
      <c r="E69" s="228" t="s">
        <v>11</v>
      </c>
      <c r="F69" s="228">
        <f t="shared" ref="F69:H69" si="33">F68/2*3</f>
        <v>60</v>
      </c>
      <c r="G69" s="228">
        <f t="shared" si="33"/>
        <v>60</v>
      </c>
      <c r="H69" s="228">
        <f t="shared" si="33"/>
        <v>60</v>
      </c>
      <c r="I69" s="228">
        <v>0</v>
      </c>
      <c r="J69" s="233">
        <v>0</v>
      </c>
      <c r="K69" s="230">
        <f t="shared" si="31"/>
        <v>0</v>
      </c>
      <c r="L69" s="234">
        <v>0</v>
      </c>
      <c r="M69" s="231">
        <f t="shared" si="32"/>
        <v>0</v>
      </c>
    </row>
    <row r="70" spans="1:13" ht="12.6" customHeight="1">
      <c r="A70" s="53">
        <v>59</v>
      </c>
      <c r="B70" s="302"/>
      <c r="C70" s="226" t="s">
        <v>73</v>
      </c>
      <c r="D70" s="228">
        <f t="shared" si="30"/>
        <v>120</v>
      </c>
      <c r="E70" s="228" t="s">
        <v>11</v>
      </c>
      <c r="F70" s="228">
        <f t="shared" ref="F70:H70" si="34">F68</f>
        <v>40</v>
      </c>
      <c r="G70" s="228">
        <f t="shared" si="34"/>
        <v>40</v>
      </c>
      <c r="H70" s="228">
        <f t="shared" si="34"/>
        <v>40</v>
      </c>
      <c r="I70" s="228">
        <v>0</v>
      </c>
      <c r="J70" s="233">
        <v>0</v>
      </c>
      <c r="K70" s="230">
        <f t="shared" si="31"/>
        <v>0</v>
      </c>
      <c r="L70" s="234">
        <v>0</v>
      </c>
      <c r="M70" s="231">
        <f t="shared" si="32"/>
        <v>0</v>
      </c>
    </row>
    <row r="71" spans="1:13" ht="12.6" customHeight="1">
      <c r="A71" s="53">
        <v>60</v>
      </c>
      <c r="B71" s="302"/>
      <c r="C71" s="226" t="s">
        <v>74</v>
      </c>
      <c r="D71" s="228">
        <f t="shared" si="30"/>
        <v>240</v>
      </c>
      <c r="E71" s="228" t="s">
        <v>11</v>
      </c>
      <c r="F71" s="228">
        <f t="shared" ref="F71:H71" si="35">F70*2</f>
        <v>80</v>
      </c>
      <c r="G71" s="228">
        <f t="shared" si="35"/>
        <v>80</v>
      </c>
      <c r="H71" s="228">
        <f t="shared" si="35"/>
        <v>80</v>
      </c>
      <c r="I71" s="228">
        <v>0</v>
      </c>
      <c r="J71" s="233">
        <v>0</v>
      </c>
      <c r="K71" s="230">
        <f t="shared" si="31"/>
        <v>0</v>
      </c>
      <c r="L71" s="234">
        <v>0</v>
      </c>
      <c r="M71" s="231">
        <f t="shared" si="32"/>
        <v>0</v>
      </c>
    </row>
    <row r="72" spans="1:13" ht="12.6" customHeight="1">
      <c r="A72" s="53">
        <v>61</v>
      </c>
      <c r="B72" s="302"/>
      <c r="C72" s="226" t="s">
        <v>75</v>
      </c>
      <c r="D72" s="228">
        <f t="shared" si="30"/>
        <v>120</v>
      </c>
      <c r="E72" s="228" t="s">
        <v>11</v>
      </c>
      <c r="F72" s="228">
        <f t="shared" ref="F72:H72" si="36">F68</f>
        <v>40</v>
      </c>
      <c r="G72" s="228">
        <f t="shared" si="36"/>
        <v>40</v>
      </c>
      <c r="H72" s="228">
        <f t="shared" si="36"/>
        <v>40</v>
      </c>
      <c r="I72" s="228">
        <v>0</v>
      </c>
      <c r="J72" s="233">
        <v>0</v>
      </c>
      <c r="K72" s="230">
        <f t="shared" si="31"/>
        <v>0</v>
      </c>
      <c r="L72" s="234">
        <v>0</v>
      </c>
      <c r="M72" s="231">
        <f t="shared" si="32"/>
        <v>0</v>
      </c>
    </row>
    <row r="73" spans="1:13" ht="12.6" customHeight="1">
      <c r="A73" s="53">
        <v>62</v>
      </c>
      <c r="B73" s="302"/>
      <c r="C73" s="226" t="s">
        <v>76</v>
      </c>
      <c r="D73" s="228">
        <f t="shared" si="30"/>
        <v>120</v>
      </c>
      <c r="E73" s="228" t="s">
        <v>11</v>
      </c>
      <c r="F73" s="228">
        <f t="shared" ref="F73:H73" si="37">F72</f>
        <v>40</v>
      </c>
      <c r="G73" s="228">
        <f t="shared" si="37"/>
        <v>40</v>
      </c>
      <c r="H73" s="228">
        <f t="shared" si="37"/>
        <v>40</v>
      </c>
      <c r="I73" s="228">
        <v>0</v>
      </c>
      <c r="J73" s="233">
        <v>0</v>
      </c>
      <c r="K73" s="230">
        <f t="shared" si="31"/>
        <v>0</v>
      </c>
      <c r="L73" s="234">
        <v>0</v>
      </c>
      <c r="M73" s="231">
        <f t="shared" si="32"/>
        <v>0</v>
      </c>
    </row>
    <row r="74" spans="1:13" ht="15.9" customHeight="1">
      <c r="A74" s="53"/>
      <c r="B74" s="236"/>
      <c r="C74" s="236"/>
      <c r="D74" s="236"/>
      <c r="E74" s="238"/>
      <c r="F74" s="236"/>
      <c r="G74" s="236"/>
      <c r="H74" s="236"/>
      <c r="I74" s="236"/>
      <c r="J74" s="239"/>
      <c r="K74" s="239"/>
      <c r="L74" s="239"/>
      <c r="M74" s="240"/>
    </row>
    <row r="75" spans="1:13" ht="12.6" customHeight="1">
      <c r="A75" s="53">
        <v>63</v>
      </c>
      <c r="B75" s="302"/>
      <c r="C75" s="226" t="s">
        <v>77</v>
      </c>
      <c r="D75" s="228">
        <f>SUM(F75:I75)</f>
        <v>248</v>
      </c>
      <c r="E75" s="228" t="s">
        <v>11</v>
      </c>
      <c r="F75" s="228">
        <v>75</v>
      </c>
      <c r="G75" s="228">
        <v>80</v>
      </c>
      <c r="H75" s="228">
        <v>75</v>
      </c>
      <c r="I75" s="228">
        <f t="shared" ref="I75" si="38">(I47+I45+I39+I50+10)*1.5</f>
        <v>18</v>
      </c>
      <c r="J75" s="233">
        <v>0</v>
      </c>
      <c r="K75" s="230">
        <f>D75*J75</f>
        <v>0</v>
      </c>
      <c r="L75" s="234">
        <v>0</v>
      </c>
      <c r="M75" s="231">
        <f>D75*L75</f>
        <v>0</v>
      </c>
    </row>
    <row r="76" spans="1:13" ht="12.6" customHeight="1">
      <c r="A76" s="53">
        <v>64</v>
      </c>
      <c r="B76" s="302"/>
      <c r="C76" s="226" t="s">
        <v>198</v>
      </c>
      <c r="D76" s="228">
        <f>SUM(F76:I76)</f>
        <v>24</v>
      </c>
      <c r="E76" s="228" t="s">
        <v>11</v>
      </c>
      <c r="F76" s="228">
        <v>8</v>
      </c>
      <c r="G76" s="228">
        <v>8</v>
      </c>
      <c r="H76" s="228">
        <v>8</v>
      </c>
      <c r="I76" s="228">
        <v>0</v>
      </c>
      <c r="J76" s="233">
        <v>0</v>
      </c>
      <c r="K76" s="230">
        <f>D76*J76</f>
        <v>0</v>
      </c>
      <c r="L76" s="234">
        <v>0</v>
      </c>
      <c r="M76" s="231">
        <f>D76*L76</f>
        <v>0</v>
      </c>
    </row>
    <row r="77" spans="1:13" ht="12.6" customHeight="1">
      <c r="A77" s="53">
        <v>65</v>
      </c>
      <c r="B77" s="302"/>
      <c r="C77" s="226" t="s">
        <v>78</v>
      </c>
      <c r="D77" s="228">
        <f>SUM(F77:I77)</f>
        <v>12</v>
      </c>
      <c r="E77" s="228" t="s">
        <v>11</v>
      </c>
      <c r="F77" s="228">
        <v>4</v>
      </c>
      <c r="G77" s="228">
        <v>4</v>
      </c>
      <c r="H77" s="228">
        <v>4</v>
      </c>
      <c r="I77" s="228">
        <v>0</v>
      </c>
      <c r="J77" s="233">
        <v>0</v>
      </c>
      <c r="K77" s="230">
        <f>D77*J77</f>
        <v>0</v>
      </c>
      <c r="L77" s="234">
        <v>0</v>
      </c>
      <c r="M77" s="231">
        <f>D77*L77</f>
        <v>0</v>
      </c>
    </row>
    <row r="78" spans="1:13" ht="11.4">
      <c r="A78" s="53">
        <v>66</v>
      </c>
      <c r="B78" s="302"/>
      <c r="C78" s="226" t="s">
        <v>199</v>
      </c>
      <c r="D78" s="228">
        <f>SUM(F78:I78)</f>
        <v>6</v>
      </c>
      <c r="E78" s="228" t="s">
        <v>11</v>
      </c>
      <c r="F78" s="228">
        <v>2</v>
      </c>
      <c r="G78" s="228">
        <v>2</v>
      </c>
      <c r="H78" s="228">
        <v>2</v>
      </c>
      <c r="I78" s="228">
        <v>0</v>
      </c>
      <c r="J78" s="233">
        <v>0</v>
      </c>
      <c r="K78" s="230">
        <f>D78*J78</f>
        <v>0</v>
      </c>
      <c r="L78" s="234">
        <v>0</v>
      </c>
      <c r="M78" s="231">
        <f>D78*L78</f>
        <v>0</v>
      </c>
    </row>
    <row r="79" spans="1:13" ht="12.6" customHeight="1">
      <c r="A79" s="53"/>
      <c r="B79" s="236"/>
      <c r="C79" s="236"/>
      <c r="D79" s="236"/>
      <c r="E79" s="238"/>
      <c r="F79" s="236"/>
      <c r="G79" s="236"/>
      <c r="H79" s="236"/>
      <c r="I79" s="236"/>
      <c r="J79" s="239"/>
      <c r="K79" s="239"/>
      <c r="L79" s="239"/>
      <c r="M79" s="240"/>
    </row>
    <row r="80" spans="1:13" ht="12.6" customHeight="1">
      <c r="A80" s="53">
        <v>67</v>
      </c>
      <c r="B80" s="302"/>
      <c r="C80" s="226" t="s">
        <v>79</v>
      </c>
      <c r="D80" s="228">
        <f>SUM(F80:I80)</f>
        <v>835</v>
      </c>
      <c r="E80" s="228" t="s">
        <v>14</v>
      </c>
      <c r="F80" s="228">
        <v>250</v>
      </c>
      <c r="G80" s="228">
        <v>280</v>
      </c>
      <c r="H80" s="228">
        <v>290</v>
      </c>
      <c r="I80" s="228">
        <v>15</v>
      </c>
      <c r="J80" s="233">
        <v>0</v>
      </c>
      <c r="K80" s="230">
        <f>D80*J80</f>
        <v>0</v>
      </c>
      <c r="L80" s="234">
        <v>0</v>
      </c>
      <c r="M80" s="231">
        <f>D80*L80</f>
        <v>0</v>
      </c>
    </row>
    <row r="81" spans="1:13" ht="12.6" customHeight="1">
      <c r="A81" s="53">
        <v>68</v>
      </c>
      <c r="B81" s="302"/>
      <c r="C81" s="226" t="s">
        <v>80</v>
      </c>
      <c r="D81" s="228">
        <f>SUM(F81:I81)</f>
        <v>120</v>
      </c>
      <c r="E81" s="228" t="s">
        <v>14</v>
      </c>
      <c r="F81" s="228">
        <f t="shared" ref="F81:I81" si="39">(F54+F53+F32)*30</f>
        <v>60</v>
      </c>
      <c r="G81" s="228">
        <f t="shared" si="39"/>
        <v>60</v>
      </c>
      <c r="H81" s="228">
        <f t="shared" si="39"/>
        <v>0</v>
      </c>
      <c r="I81" s="228">
        <f t="shared" si="39"/>
        <v>0</v>
      </c>
      <c r="J81" s="233">
        <v>0</v>
      </c>
      <c r="K81" s="230">
        <f>D81*J81</f>
        <v>0</v>
      </c>
      <c r="L81" s="234">
        <v>0</v>
      </c>
      <c r="M81" s="231">
        <f>D81*L81</f>
        <v>0</v>
      </c>
    </row>
    <row r="82" spans="1:13" ht="12.6" customHeight="1">
      <c r="A82" s="53">
        <v>69</v>
      </c>
      <c r="B82" s="302"/>
      <c r="C82" s="226" t="s">
        <v>81</v>
      </c>
      <c r="D82" s="228">
        <f>SUM(F82:I82)</f>
        <v>60</v>
      </c>
      <c r="E82" s="228" t="s">
        <v>14</v>
      </c>
      <c r="F82" s="228">
        <v>20</v>
      </c>
      <c r="G82" s="228">
        <v>20</v>
      </c>
      <c r="H82" s="228">
        <v>20</v>
      </c>
      <c r="I82" s="228">
        <v>0</v>
      </c>
      <c r="J82" s="233">
        <v>0</v>
      </c>
      <c r="K82" s="230">
        <f>D82*J82</f>
        <v>0</v>
      </c>
      <c r="L82" s="234">
        <v>0</v>
      </c>
      <c r="M82" s="231">
        <f>D82*L82</f>
        <v>0</v>
      </c>
    </row>
    <row r="83" spans="1:13" ht="12.6" customHeight="1">
      <c r="A83" s="53"/>
      <c r="B83" s="236"/>
      <c r="C83" s="236"/>
      <c r="D83" s="236"/>
      <c r="E83" s="238"/>
      <c r="F83" s="236"/>
      <c r="G83" s="236"/>
      <c r="H83" s="236"/>
      <c r="I83" s="236"/>
      <c r="J83" s="239"/>
      <c r="K83" s="239"/>
      <c r="L83" s="239"/>
      <c r="M83" s="240"/>
    </row>
    <row r="84" spans="1:13" ht="12.6" customHeight="1">
      <c r="A84" s="53">
        <v>70</v>
      </c>
      <c r="B84" s="302"/>
      <c r="C84" s="226" t="s">
        <v>82</v>
      </c>
      <c r="D84" s="228">
        <f t="shared" ref="D84:D92" si="40">SUM(F84:I84)</f>
        <v>764</v>
      </c>
      <c r="E84" s="228" t="s">
        <v>14</v>
      </c>
      <c r="F84" s="228">
        <f t="shared" ref="F84:I84" si="41">(F80+F81)*0.8</f>
        <v>248</v>
      </c>
      <c r="G84" s="228">
        <f t="shared" si="41"/>
        <v>272</v>
      </c>
      <c r="H84" s="228">
        <f t="shared" si="41"/>
        <v>232</v>
      </c>
      <c r="I84" s="228">
        <f t="shared" si="41"/>
        <v>12</v>
      </c>
      <c r="J84" s="233">
        <v>0</v>
      </c>
      <c r="K84" s="230">
        <f t="shared" ref="K84:K95" si="42">D84*J84</f>
        <v>0</v>
      </c>
      <c r="L84" s="234">
        <v>0</v>
      </c>
      <c r="M84" s="231">
        <f t="shared" ref="M84:M95" si="43">D84*L84</f>
        <v>0</v>
      </c>
    </row>
    <row r="85" spans="1:13" ht="12.6" customHeight="1">
      <c r="A85" s="53">
        <v>71</v>
      </c>
      <c r="B85" s="302"/>
      <c r="C85" s="226" t="s">
        <v>83</v>
      </c>
      <c r="D85" s="228">
        <f t="shared" si="40"/>
        <v>764</v>
      </c>
      <c r="E85" s="228" t="s">
        <v>14</v>
      </c>
      <c r="F85" s="228">
        <f t="shared" ref="F85:I85" si="44">F84</f>
        <v>248</v>
      </c>
      <c r="G85" s="228">
        <f t="shared" si="44"/>
        <v>272</v>
      </c>
      <c r="H85" s="228">
        <f t="shared" si="44"/>
        <v>232</v>
      </c>
      <c r="I85" s="228">
        <f t="shared" si="44"/>
        <v>12</v>
      </c>
      <c r="J85" s="233">
        <v>0</v>
      </c>
      <c r="K85" s="230">
        <f t="shared" si="42"/>
        <v>0</v>
      </c>
      <c r="L85" s="234">
        <v>0</v>
      </c>
      <c r="M85" s="231">
        <f t="shared" si="43"/>
        <v>0</v>
      </c>
    </row>
    <row r="86" spans="1:13" ht="12.6" customHeight="1">
      <c r="A86" s="53">
        <v>72</v>
      </c>
      <c r="B86" s="302"/>
      <c r="C86" s="226" t="s">
        <v>84</v>
      </c>
      <c r="D86" s="228">
        <f t="shared" si="40"/>
        <v>955</v>
      </c>
      <c r="E86" s="228" t="s">
        <v>14</v>
      </c>
      <c r="F86" s="228">
        <f t="shared" ref="F86:I86" si="45">F80+F81</f>
        <v>310</v>
      </c>
      <c r="G86" s="228">
        <f t="shared" si="45"/>
        <v>340</v>
      </c>
      <c r="H86" s="228">
        <f t="shared" si="45"/>
        <v>290</v>
      </c>
      <c r="I86" s="228">
        <f t="shared" si="45"/>
        <v>15</v>
      </c>
      <c r="J86" s="233">
        <v>0</v>
      </c>
      <c r="K86" s="230">
        <f t="shared" si="42"/>
        <v>0</v>
      </c>
      <c r="L86" s="234">
        <v>0</v>
      </c>
      <c r="M86" s="231">
        <f t="shared" si="43"/>
        <v>0</v>
      </c>
    </row>
    <row r="87" spans="1:13" ht="12.6" customHeight="1">
      <c r="A87" s="53">
        <v>73</v>
      </c>
      <c r="B87" s="302"/>
      <c r="C87" s="226" t="s">
        <v>85</v>
      </c>
      <c r="D87" s="228">
        <f t="shared" si="40"/>
        <v>382</v>
      </c>
      <c r="E87" s="228" t="s">
        <v>86</v>
      </c>
      <c r="F87" s="228">
        <f t="shared" ref="F87:I87" si="46">F85/2</f>
        <v>124</v>
      </c>
      <c r="G87" s="228">
        <f t="shared" si="46"/>
        <v>136</v>
      </c>
      <c r="H87" s="228">
        <f t="shared" si="46"/>
        <v>116</v>
      </c>
      <c r="I87" s="228">
        <f t="shared" si="46"/>
        <v>6</v>
      </c>
      <c r="J87" s="233">
        <v>0</v>
      </c>
      <c r="K87" s="230">
        <f t="shared" si="42"/>
        <v>0</v>
      </c>
      <c r="L87" s="234">
        <v>0</v>
      </c>
      <c r="M87" s="231">
        <f t="shared" si="43"/>
        <v>0</v>
      </c>
    </row>
    <row r="88" spans="1:13" ht="12.6" customHeight="1">
      <c r="A88" s="53">
        <v>74</v>
      </c>
      <c r="B88" s="302"/>
      <c r="C88" s="226" t="s">
        <v>87</v>
      </c>
      <c r="D88" s="228">
        <f t="shared" si="40"/>
        <v>764</v>
      </c>
      <c r="E88" s="228" t="s">
        <v>86</v>
      </c>
      <c r="F88" s="228">
        <f t="shared" ref="F88:I88" si="47">F85</f>
        <v>248</v>
      </c>
      <c r="G88" s="228">
        <f t="shared" si="47"/>
        <v>272</v>
      </c>
      <c r="H88" s="228">
        <f t="shared" si="47"/>
        <v>232</v>
      </c>
      <c r="I88" s="228">
        <f t="shared" si="47"/>
        <v>12</v>
      </c>
      <c r="J88" s="233">
        <v>0</v>
      </c>
      <c r="K88" s="230">
        <f t="shared" si="42"/>
        <v>0</v>
      </c>
      <c r="L88" s="234">
        <v>0</v>
      </c>
      <c r="M88" s="231">
        <f t="shared" si="43"/>
        <v>0</v>
      </c>
    </row>
    <row r="89" spans="1:13" ht="12.6" customHeight="1">
      <c r="A89" s="53">
        <v>75</v>
      </c>
      <c r="B89" s="302"/>
      <c r="C89" s="246" t="s">
        <v>88</v>
      </c>
      <c r="D89" s="228">
        <f t="shared" si="40"/>
        <v>4</v>
      </c>
      <c r="E89" s="228" t="s">
        <v>11</v>
      </c>
      <c r="F89" s="228">
        <v>1</v>
      </c>
      <c r="G89" s="228">
        <v>1</v>
      </c>
      <c r="H89" s="228">
        <v>1</v>
      </c>
      <c r="I89" s="228">
        <v>1</v>
      </c>
      <c r="J89" s="233">
        <v>0</v>
      </c>
      <c r="K89" s="230">
        <f t="shared" si="42"/>
        <v>0</v>
      </c>
      <c r="L89" s="234">
        <v>0</v>
      </c>
      <c r="M89" s="231">
        <f t="shared" si="43"/>
        <v>0</v>
      </c>
    </row>
    <row r="90" spans="1:13" ht="12.6" customHeight="1">
      <c r="A90" s="53">
        <v>76</v>
      </c>
      <c r="B90" s="302"/>
      <c r="C90" s="226" t="s">
        <v>89</v>
      </c>
      <c r="D90" s="228">
        <f t="shared" si="40"/>
        <v>51</v>
      </c>
      <c r="E90" s="228" t="s">
        <v>11</v>
      </c>
      <c r="F90" s="228">
        <v>19</v>
      </c>
      <c r="G90" s="228">
        <v>19</v>
      </c>
      <c r="H90" s="228">
        <v>13</v>
      </c>
      <c r="I90" s="228">
        <v>0</v>
      </c>
      <c r="J90" s="233">
        <v>0</v>
      </c>
      <c r="K90" s="230">
        <f t="shared" si="42"/>
        <v>0</v>
      </c>
      <c r="L90" s="234">
        <v>0</v>
      </c>
      <c r="M90" s="231">
        <f t="shared" si="43"/>
        <v>0</v>
      </c>
    </row>
    <row r="91" spans="1:13" ht="11.4">
      <c r="A91" s="53">
        <v>77</v>
      </c>
      <c r="B91" s="302"/>
      <c r="C91" s="226" t="s">
        <v>90</v>
      </c>
      <c r="D91" s="228">
        <f t="shared" si="40"/>
        <v>9</v>
      </c>
      <c r="E91" s="228" t="s">
        <v>11</v>
      </c>
      <c r="F91" s="228">
        <v>3</v>
      </c>
      <c r="G91" s="228">
        <v>3</v>
      </c>
      <c r="H91" s="228">
        <v>3</v>
      </c>
      <c r="I91" s="228">
        <v>0</v>
      </c>
      <c r="J91" s="233">
        <v>0</v>
      </c>
      <c r="K91" s="230">
        <f t="shared" si="42"/>
        <v>0</v>
      </c>
      <c r="L91" s="234">
        <v>0</v>
      </c>
      <c r="M91" s="231">
        <f t="shared" si="43"/>
        <v>0</v>
      </c>
    </row>
    <row r="92" spans="1:13" ht="12.6" customHeight="1">
      <c r="A92" s="53">
        <v>78</v>
      </c>
      <c r="B92" s="302"/>
      <c r="C92" s="226" t="s">
        <v>91</v>
      </c>
      <c r="D92" s="228">
        <f t="shared" si="40"/>
        <v>9</v>
      </c>
      <c r="E92" s="228" t="s">
        <v>11</v>
      </c>
      <c r="F92" s="228">
        <v>3</v>
      </c>
      <c r="G92" s="228">
        <v>3</v>
      </c>
      <c r="H92" s="228">
        <v>3</v>
      </c>
      <c r="I92" s="228">
        <v>0</v>
      </c>
      <c r="J92" s="233">
        <v>0</v>
      </c>
      <c r="K92" s="230">
        <f t="shared" si="42"/>
        <v>0</v>
      </c>
      <c r="L92" s="234">
        <v>0</v>
      </c>
      <c r="M92" s="231">
        <f t="shared" si="43"/>
        <v>0</v>
      </c>
    </row>
    <row r="93" spans="1:13" ht="12.6" customHeight="1">
      <c r="A93" s="53">
        <v>79</v>
      </c>
      <c r="B93" s="302"/>
      <c r="C93" s="226" t="s">
        <v>92</v>
      </c>
      <c r="D93" s="228">
        <v>1</v>
      </c>
      <c r="E93" s="228" t="s">
        <v>93</v>
      </c>
      <c r="F93" s="228">
        <v>0</v>
      </c>
      <c r="G93" s="228">
        <v>0</v>
      </c>
      <c r="H93" s="228">
        <v>0</v>
      </c>
      <c r="I93" s="228">
        <v>0</v>
      </c>
      <c r="J93" s="233">
        <v>0</v>
      </c>
      <c r="K93" s="230">
        <f t="shared" si="42"/>
        <v>0</v>
      </c>
      <c r="L93" s="234">
        <v>0</v>
      </c>
      <c r="M93" s="231">
        <f t="shared" si="43"/>
        <v>0</v>
      </c>
    </row>
    <row r="94" spans="1:13" ht="12.6" customHeight="1">
      <c r="A94" s="53">
        <v>80</v>
      </c>
      <c r="B94" s="302"/>
      <c r="C94" s="226" t="s">
        <v>94</v>
      </c>
      <c r="D94" s="228">
        <f>SUM(F94:I94)</f>
        <v>1</v>
      </c>
      <c r="E94" s="228" t="s">
        <v>11</v>
      </c>
      <c r="F94" s="228">
        <v>1</v>
      </c>
      <c r="G94" s="228">
        <v>0</v>
      </c>
      <c r="H94" s="228">
        <v>0</v>
      </c>
      <c r="I94" s="228">
        <v>0</v>
      </c>
      <c r="J94" s="233">
        <v>0</v>
      </c>
      <c r="K94" s="230">
        <f t="shared" si="42"/>
        <v>0</v>
      </c>
      <c r="L94" s="234">
        <v>0</v>
      </c>
      <c r="M94" s="231">
        <f t="shared" si="43"/>
        <v>0</v>
      </c>
    </row>
    <row r="95" spans="1:13" ht="12.6" customHeight="1">
      <c r="A95" s="53">
        <v>81</v>
      </c>
      <c r="B95" s="302"/>
      <c r="C95" s="226" t="s">
        <v>95</v>
      </c>
      <c r="D95" s="228">
        <f>SUM(F95:I95)</f>
        <v>30</v>
      </c>
      <c r="E95" s="228" t="s">
        <v>96</v>
      </c>
      <c r="F95" s="228">
        <v>10</v>
      </c>
      <c r="G95" s="228">
        <v>10</v>
      </c>
      <c r="H95" s="228">
        <v>10</v>
      </c>
      <c r="I95" s="228">
        <v>0</v>
      </c>
      <c r="J95" s="233">
        <v>0</v>
      </c>
      <c r="K95" s="230">
        <f t="shared" si="42"/>
        <v>0</v>
      </c>
      <c r="L95" s="234">
        <v>0</v>
      </c>
      <c r="M95" s="231">
        <f t="shared" si="43"/>
        <v>0</v>
      </c>
    </row>
    <row r="96" spans="1:13" ht="12.6" customHeight="1">
      <c r="A96" s="53"/>
      <c r="B96" s="236"/>
      <c r="C96" s="236"/>
      <c r="D96" s="236"/>
      <c r="E96" s="238"/>
      <c r="F96" s="236"/>
      <c r="G96" s="236"/>
      <c r="H96" s="236"/>
      <c r="I96" s="236"/>
      <c r="J96" s="239"/>
      <c r="K96" s="239"/>
      <c r="L96" s="239"/>
      <c r="M96" s="240"/>
    </row>
    <row r="97" spans="1:22" ht="11.4">
      <c r="A97" s="53">
        <v>82</v>
      </c>
      <c r="B97" s="302"/>
      <c r="C97" s="226" t="s">
        <v>97</v>
      </c>
      <c r="D97" s="228">
        <v>1</v>
      </c>
      <c r="E97" s="228" t="s">
        <v>93</v>
      </c>
      <c r="F97" s="228">
        <v>0</v>
      </c>
      <c r="G97" s="228">
        <v>0</v>
      </c>
      <c r="H97" s="228">
        <v>0</v>
      </c>
      <c r="I97" s="228">
        <v>0</v>
      </c>
      <c r="J97" s="233">
        <v>0</v>
      </c>
      <c r="K97" s="230">
        <f>D97*J97</f>
        <v>0</v>
      </c>
      <c r="L97" s="234">
        <v>0</v>
      </c>
      <c r="M97" s="231">
        <f>D97*L97</f>
        <v>0</v>
      </c>
    </row>
    <row r="98" spans="1:22" ht="12.6" customHeight="1">
      <c r="A98" s="53">
        <v>83</v>
      </c>
      <c r="B98" s="302"/>
      <c r="C98" s="226" t="s">
        <v>98</v>
      </c>
      <c r="D98" s="228">
        <v>1</v>
      </c>
      <c r="E98" s="228" t="s">
        <v>93</v>
      </c>
      <c r="F98" s="228">
        <v>0</v>
      </c>
      <c r="G98" s="228">
        <v>0</v>
      </c>
      <c r="H98" s="228">
        <v>0</v>
      </c>
      <c r="I98" s="228">
        <v>0</v>
      </c>
      <c r="J98" s="233">
        <v>0</v>
      </c>
      <c r="K98" s="230">
        <f>D98*J98</f>
        <v>0</v>
      </c>
      <c r="L98" s="234">
        <v>0</v>
      </c>
      <c r="M98" s="231">
        <f>D98*L98</f>
        <v>0</v>
      </c>
      <c r="N98"/>
      <c r="O98"/>
      <c r="P98"/>
      <c r="Q98"/>
      <c r="R98"/>
      <c r="S98"/>
      <c r="T98"/>
      <c r="U98"/>
      <c r="V98"/>
    </row>
    <row r="99" spans="1:22" ht="12.6" customHeight="1">
      <c r="A99" s="53">
        <v>84</v>
      </c>
      <c r="B99" s="302"/>
      <c r="C99" s="226" t="s">
        <v>99</v>
      </c>
      <c r="D99" s="228">
        <v>1</v>
      </c>
      <c r="E99" s="228" t="s">
        <v>93</v>
      </c>
      <c r="F99" s="228">
        <v>0</v>
      </c>
      <c r="G99" s="228">
        <v>0</v>
      </c>
      <c r="H99" s="228">
        <v>0</v>
      </c>
      <c r="I99" s="228">
        <v>0</v>
      </c>
      <c r="J99" s="233">
        <v>0</v>
      </c>
      <c r="K99" s="230">
        <f>D99*J99</f>
        <v>0</v>
      </c>
      <c r="L99" s="234">
        <v>0</v>
      </c>
      <c r="M99" s="231">
        <f>D99*L99</f>
        <v>0</v>
      </c>
      <c r="N99"/>
      <c r="O99"/>
      <c r="P99"/>
      <c r="Q99"/>
      <c r="R99"/>
      <c r="S99"/>
      <c r="T99"/>
      <c r="U99"/>
      <c r="V99"/>
    </row>
    <row r="100" spans="1:22" ht="12.6" customHeight="1">
      <c r="A100" s="53">
        <v>85</v>
      </c>
      <c r="B100" s="302"/>
      <c r="C100" s="226" t="s">
        <v>100</v>
      </c>
      <c r="D100" s="228">
        <v>1</v>
      </c>
      <c r="E100" s="228" t="s">
        <v>93</v>
      </c>
      <c r="F100" s="228">
        <v>0</v>
      </c>
      <c r="G100" s="228">
        <v>0</v>
      </c>
      <c r="H100" s="228">
        <v>0</v>
      </c>
      <c r="I100" s="228">
        <v>0</v>
      </c>
      <c r="J100" s="233">
        <v>0</v>
      </c>
      <c r="K100" s="230">
        <f>D100*J100</f>
        <v>0</v>
      </c>
      <c r="L100" s="234">
        <v>0</v>
      </c>
      <c r="M100" s="231">
        <f>D100*L100</f>
        <v>0</v>
      </c>
    </row>
    <row r="101" spans="1:22" ht="12.6" customHeight="1">
      <c r="A101" s="53">
        <v>86</v>
      </c>
      <c r="B101" s="302"/>
      <c r="C101" s="226" t="s">
        <v>101</v>
      </c>
      <c r="D101" s="228">
        <f>SUM(F101:I101)</f>
        <v>129</v>
      </c>
      <c r="E101" s="228" t="s">
        <v>93</v>
      </c>
      <c r="F101" s="228">
        <f t="shared" ref="F101:I101" si="48">F18+F26+F28+F30+F32+F33+F34+F35+F36+F39+F42+F47+F49+F53+F54</f>
        <v>43</v>
      </c>
      <c r="G101" s="228">
        <f t="shared" si="48"/>
        <v>45</v>
      </c>
      <c r="H101" s="228">
        <f t="shared" si="48"/>
        <v>39</v>
      </c>
      <c r="I101" s="228">
        <f t="shared" si="48"/>
        <v>2</v>
      </c>
      <c r="J101" s="233">
        <v>0</v>
      </c>
      <c r="K101" s="230">
        <f>D101*J101</f>
        <v>0</v>
      </c>
      <c r="L101" s="234">
        <v>0</v>
      </c>
      <c r="M101" s="231">
        <f>D101*L101</f>
        <v>0</v>
      </c>
    </row>
    <row r="102" spans="1:22" ht="12.6">
      <c r="A102" s="53"/>
      <c r="B102" s="336"/>
      <c r="C102" s="336"/>
      <c r="D102" s="337"/>
      <c r="E102" s="338"/>
      <c r="F102" s="339"/>
      <c r="G102" s="339"/>
      <c r="H102" s="339"/>
      <c r="I102" s="339"/>
      <c r="J102" s="340" t="s">
        <v>102</v>
      </c>
      <c r="K102" s="341">
        <f>SUM(K4:K101)</f>
        <v>0</v>
      </c>
      <c r="L102" s="341"/>
      <c r="M102" s="342">
        <f>SUM(M4:M101)</f>
        <v>0</v>
      </c>
    </row>
    <row r="103" spans="1:22" ht="12.6" customHeight="1">
      <c r="A103" s="53"/>
      <c r="B103" s="336"/>
      <c r="C103" s="336"/>
      <c r="D103" s="336"/>
      <c r="E103" s="336"/>
      <c r="F103" s="439" t="s">
        <v>200</v>
      </c>
      <c r="G103" s="440"/>
      <c r="H103" s="440"/>
      <c r="I103" s="440"/>
      <c r="J103" s="441"/>
      <c r="K103" s="343"/>
      <c r="L103" s="343"/>
      <c r="M103" s="344">
        <f>K102+M102</f>
        <v>0</v>
      </c>
    </row>
    <row r="104" spans="1:22" ht="12.6" customHeight="1">
      <c r="A104" s="53"/>
      <c r="B104" s="262"/>
      <c r="C104" s="345" t="s">
        <v>103</v>
      </c>
      <c r="D104" s="262"/>
      <c r="E104" s="261"/>
      <c r="F104" s="262"/>
      <c r="G104" s="262"/>
      <c r="H104" s="262"/>
      <c r="I104" s="262"/>
      <c r="J104" s="263"/>
      <c r="K104" s="263"/>
      <c r="L104" s="263"/>
      <c r="M104" s="264"/>
    </row>
    <row r="105" spans="1:22" ht="12.6" customHeight="1">
      <c r="A105" s="53">
        <v>87</v>
      </c>
      <c r="B105" s="302"/>
      <c r="C105" s="226" t="s">
        <v>104</v>
      </c>
      <c r="D105" s="228">
        <v>1</v>
      </c>
      <c r="E105" s="228" t="s">
        <v>93</v>
      </c>
      <c r="F105" s="228" t="s">
        <v>203</v>
      </c>
      <c r="G105" s="228" t="s">
        <v>203</v>
      </c>
      <c r="H105" s="228" t="s">
        <v>203</v>
      </c>
      <c r="I105" s="228" t="s">
        <v>203</v>
      </c>
      <c r="J105" s="229"/>
      <c r="K105" s="230"/>
      <c r="L105" s="265">
        <f>ROUND((M102)*0.02,-2)</f>
        <v>0</v>
      </c>
      <c r="M105" s="231">
        <f t="shared" ref="M105:M112" si="49">D105*L105</f>
        <v>0</v>
      </c>
    </row>
    <row r="106" spans="1:22" ht="12.6" customHeight="1">
      <c r="A106" s="53">
        <v>88</v>
      </c>
      <c r="B106" s="302"/>
      <c r="C106" s="226" t="s">
        <v>105</v>
      </c>
      <c r="D106" s="228">
        <v>1</v>
      </c>
      <c r="E106" s="228" t="s">
        <v>93</v>
      </c>
      <c r="F106" s="228" t="s">
        <v>203</v>
      </c>
      <c r="G106" s="228" t="s">
        <v>203</v>
      </c>
      <c r="H106" s="228" t="s">
        <v>203</v>
      </c>
      <c r="I106" s="228" t="s">
        <v>203</v>
      </c>
      <c r="J106" s="229"/>
      <c r="K106" s="230"/>
      <c r="L106" s="265">
        <f>ROUND((M102)*0.04,-2)</f>
        <v>0</v>
      </c>
      <c r="M106" s="231">
        <f t="shared" si="49"/>
        <v>0</v>
      </c>
    </row>
    <row r="107" spans="1:22" ht="12.6" customHeight="1">
      <c r="A107" s="53">
        <v>89</v>
      </c>
      <c r="B107" s="302"/>
      <c r="C107" s="226" t="s">
        <v>106</v>
      </c>
      <c r="D107" s="228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8" t="s">
        <v>203</v>
      </c>
      <c r="J107" s="229"/>
      <c r="K107" s="230"/>
      <c r="L107" s="265">
        <v>0</v>
      </c>
      <c r="M107" s="231">
        <f t="shared" si="49"/>
        <v>0</v>
      </c>
    </row>
    <row r="108" spans="1:22" ht="11.4">
      <c r="A108" s="53">
        <v>90</v>
      </c>
      <c r="B108" s="302"/>
      <c r="C108" s="226" t="s">
        <v>107</v>
      </c>
      <c r="D108" s="228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8" t="s">
        <v>203</v>
      </c>
      <c r="J108" s="229"/>
      <c r="K108" s="230"/>
      <c r="L108" s="265">
        <f>ROUND((M103)*0.005,-2)</f>
        <v>0</v>
      </c>
      <c r="M108" s="231">
        <f t="shared" si="49"/>
        <v>0</v>
      </c>
    </row>
    <row r="109" spans="1:22" ht="11.4">
      <c r="A109" s="53">
        <v>91</v>
      </c>
      <c r="B109" s="302"/>
      <c r="C109" s="226" t="s">
        <v>108</v>
      </c>
      <c r="D109" s="228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8" t="s">
        <v>203</v>
      </c>
      <c r="J109" s="229"/>
      <c r="K109" s="230"/>
      <c r="L109" s="265">
        <f>ROUND((M103)*0.06,-2)</f>
        <v>0</v>
      </c>
      <c r="M109" s="231">
        <f t="shared" si="49"/>
        <v>0</v>
      </c>
    </row>
    <row r="110" spans="1:22" ht="11.4">
      <c r="A110" s="53">
        <v>92</v>
      </c>
      <c r="B110" s="302"/>
      <c r="C110" s="226" t="s">
        <v>109</v>
      </c>
      <c r="D110" s="228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8" t="s">
        <v>203</v>
      </c>
      <c r="J110" s="229"/>
      <c r="K110" s="230"/>
      <c r="L110" s="265">
        <f>ROUND((M103)*0.03,-2)</f>
        <v>0</v>
      </c>
      <c r="M110" s="231">
        <f t="shared" si="49"/>
        <v>0</v>
      </c>
    </row>
    <row r="111" spans="1:22" ht="11.4">
      <c r="A111" s="53">
        <v>93</v>
      </c>
      <c r="B111" s="302"/>
      <c r="C111" s="226" t="s">
        <v>110</v>
      </c>
      <c r="D111" s="228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8" t="s">
        <v>203</v>
      </c>
      <c r="J111" s="229"/>
      <c r="K111" s="230"/>
      <c r="L111" s="265">
        <f>ROUND((M103)*0.01,-2)</f>
        <v>0</v>
      </c>
      <c r="M111" s="231">
        <f t="shared" si="49"/>
        <v>0</v>
      </c>
    </row>
    <row r="112" spans="1:22" ht="11.4">
      <c r="A112" s="53">
        <v>94</v>
      </c>
      <c r="B112" s="302"/>
      <c r="C112" s="226" t="s">
        <v>111</v>
      </c>
      <c r="D112" s="228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8" t="s">
        <v>203</v>
      </c>
      <c r="J112" s="229"/>
      <c r="K112" s="230"/>
      <c r="L112" s="234">
        <f>ROUND((M103)*0.018,-2)</f>
        <v>0</v>
      </c>
      <c r="M112" s="231">
        <f t="shared" si="49"/>
        <v>0</v>
      </c>
    </row>
    <row r="113" spans="1:13" ht="12.6">
      <c r="A113" s="53"/>
      <c r="B113" s="346"/>
      <c r="C113" s="346"/>
      <c r="D113" s="337"/>
      <c r="E113" s="338"/>
      <c r="F113" s="339"/>
      <c r="G113" s="339"/>
      <c r="H113" s="339"/>
      <c r="I113" s="339"/>
      <c r="J113" s="340" t="s">
        <v>102</v>
      </c>
      <c r="K113" s="340"/>
      <c r="L113" s="341">
        <f>SUM(L104:L112)</f>
        <v>0</v>
      </c>
      <c r="M113" s="342">
        <f>SUM(M104:M112)</f>
        <v>0</v>
      </c>
    </row>
    <row r="114" spans="1:13" ht="12.6">
      <c r="A114" s="53"/>
      <c r="B114" s="322"/>
      <c r="C114" s="246"/>
      <c r="D114" s="336"/>
      <c r="E114" s="336"/>
      <c r="F114" s="423" t="s">
        <v>201</v>
      </c>
      <c r="G114" s="423"/>
      <c r="H114" s="423"/>
      <c r="I114" s="423"/>
      <c r="J114" s="423"/>
      <c r="K114" s="343"/>
      <c r="L114" s="347"/>
      <c r="M114" s="344">
        <f>M113</f>
        <v>0</v>
      </c>
    </row>
    <row r="115" spans="1:13" ht="19.8" customHeight="1" thickBot="1">
      <c r="A115" s="132"/>
      <c r="B115" s="324"/>
      <c r="C115" s="325"/>
      <c r="D115" s="325"/>
      <c r="E115" s="327"/>
      <c r="F115" s="436" t="s">
        <v>202</v>
      </c>
      <c r="G115" s="437"/>
      <c r="H115" s="437"/>
      <c r="I115" s="437"/>
      <c r="J115" s="437"/>
      <c r="K115" s="437"/>
      <c r="L115" s="438"/>
      <c r="M115" s="348">
        <f>M103+M114</f>
        <v>0</v>
      </c>
    </row>
  </sheetData>
  <mergeCells count="5">
    <mergeCell ref="A1:C1"/>
    <mergeCell ref="F2:I2"/>
    <mergeCell ref="F115:L115"/>
    <mergeCell ref="F114:J114"/>
    <mergeCell ref="F103:J103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54" max="12" man="1"/>
    <brk id="9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B68E-616D-407D-9644-751510B30577}">
  <sheetPr>
    <pageSetUpPr fitToPage="1"/>
  </sheetPr>
  <dimension ref="A1:V113"/>
  <sheetViews>
    <sheetView zoomScaleNormal="100" workbookViewId="0">
      <pane xSplit="5" ySplit="1" topLeftCell="F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33203125" defaultRowHeight="12"/>
  <cols>
    <col min="1" max="1" width="6.5546875" style="76" customWidth="1"/>
    <col min="2" max="2" width="20.33203125" style="2" customWidth="1"/>
    <col min="3" max="3" width="91.5546875" style="1" customWidth="1"/>
    <col min="4" max="4" width="11" style="7" customWidth="1"/>
    <col min="5" max="5" width="4.44140625" style="6" customWidth="1"/>
    <col min="6" max="9" width="9.33203125" style="10" customWidth="1"/>
    <col min="10" max="10" width="19.109375" style="6" bestFit="1" customWidth="1"/>
    <col min="11" max="11" width="13.6640625" style="6" customWidth="1"/>
    <col min="12" max="12" width="14.33203125" style="6" customWidth="1"/>
    <col min="13" max="13" width="18.21875" style="6" customWidth="1"/>
    <col min="14" max="14" width="3.6640625" style="1" hidden="1" customWidth="1"/>
    <col min="15" max="16384" width="9.33203125" style="1"/>
  </cols>
  <sheetData>
    <row r="1" spans="1:13" ht="12.6" customHeight="1" thickBot="1">
      <c r="A1" s="442" t="s">
        <v>215</v>
      </c>
      <c r="B1" s="443"/>
      <c r="C1" s="443"/>
      <c r="D1" s="349"/>
      <c r="E1" s="350"/>
      <c r="F1" s="351"/>
      <c r="G1" s="351"/>
      <c r="H1" s="351"/>
      <c r="I1" s="351"/>
      <c r="J1" s="350"/>
      <c r="K1" s="350"/>
      <c r="L1" s="352"/>
      <c r="M1" s="353"/>
    </row>
    <row r="2" spans="1:13" ht="45.6">
      <c r="A2" s="137" t="s">
        <v>208</v>
      </c>
      <c r="B2" s="135" t="s">
        <v>17</v>
      </c>
      <c r="C2" s="136" t="s">
        <v>9</v>
      </c>
      <c r="D2" s="134" t="s">
        <v>194</v>
      </c>
      <c r="E2" s="74" t="s">
        <v>193</v>
      </c>
      <c r="F2" s="444" t="s">
        <v>216</v>
      </c>
      <c r="G2" s="445"/>
      <c r="H2" s="445"/>
      <c r="I2" s="445"/>
      <c r="J2" s="75" t="s">
        <v>230</v>
      </c>
      <c r="K2" s="75" t="s">
        <v>225</v>
      </c>
      <c r="L2" s="75" t="s">
        <v>226</v>
      </c>
      <c r="M2" s="133" t="s">
        <v>228</v>
      </c>
    </row>
    <row r="3" spans="1:13" ht="12.6" customHeight="1">
      <c r="A3" s="53"/>
      <c r="B3" s="322"/>
      <c r="C3" s="246"/>
      <c r="D3" s="227"/>
      <c r="E3" s="228"/>
      <c r="F3" s="66" t="s">
        <v>18</v>
      </c>
      <c r="G3" s="66" t="s">
        <v>19</v>
      </c>
      <c r="H3" s="66" t="s">
        <v>20</v>
      </c>
      <c r="I3" s="66" t="s">
        <v>141</v>
      </c>
      <c r="J3" s="228"/>
      <c r="K3" s="228"/>
      <c r="L3" s="228"/>
      <c r="M3" s="334"/>
    </row>
    <row r="4" spans="1:13" ht="12.6" hidden="1" customHeight="1">
      <c r="A4" s="53"/>
      <c r="B4" s="226"/>
      <c r="C4" s="226" t="s">
        <v>21</v>
      </c>
      <c r="D4" s="227">
        <f t="shared" ref="D4:D11" si="0">SUM(F4:I4)</f>
        <v>0</v>
      </c>
      <c r="E4" s="228" t="s">
        <v>11</v>
      </c>
      <c r="F4" s="228"/>
      <c r="G4" s="228"/>
      <c r="H4" s="228"/>
      <c r="I4" s="228"/>
      <c r="J4" s="229"/>
      <c r="K4" s="230">
        <f t="shared" ref="K4:K11" si="1">D4*J4</f>
        <v>0</v>
      </c>
      <c r="L4" s="230">
        <v>0</v>
      </c>
      <c r="M4" s="231">
        <f t="shared" ref="M4:M11" si="2">D4*L4</f>
        <v>0</v>
      </c>
    </row>
    <row r="5" spans="1:13" ht="12.6" hidden="1" customHeight="1">
      <c r="A5" s="53"/>
      <c r="B5" s="226"/>
      <c r="C5" s="226" t="s">
        <v>12</v>
      </c>
      <c r="D5" s="227">
        <f t="shared" si="0"/>
        <v>0</v>
      </c>
      <c r="E5" s="228" t="s">
        <v>11</v>
      </c>
      <c r="F5" s="228"/>
      <c r="G5" s="228"/>
      <c r="H5" s="228"/>
      <c r="I5" s="228"/>
      <c r="J5" s="229"/>
      <c r="K5" s="230">
        <f t="shared" si="1"/>
        <v>0</v>
      </c>
      <c r="L5" s="230">
        <v>0</v>
      </c>
      <c r="M5" s="231">
        <f t="shared" si="2"/>
        <v>0</v>
      </c>
    </row>
    <row r="6" spans="1:13" ht="12.6" hidden="1" customHeight="1">
      <c r="A6" s="53"/>
      <c r="B6" s="226"/>
      <c r="C6" s="226" t="s">
        <v>22</v>
      </c>
      <c r="D6" s="227">
        <f t="shared" si="0"/>
        <v>0</v>
      </c>
      <c r="E6" s="228" t="s">
        <v>11</v>
      </c>
      <c r="F6" s="228"/>
      <c r="G6" s="228"/>
      <c r="H6" s="228"/>
      <c r="I6" s="228"/>
      <c r="J6" s="229"/>
      <c r="K6" s="230">
        <f t="shared" si="1"/>
        <v>0</v>
      </c>
      <c r="L6" s="230">
        <v>0</v>
      </c>
      <c r="M6" s="231">
        <f t="shared" si="2"/>
        <v>0</v>
      </c>
    </row>
    <row r="7" spans="1:13" ht="16.2" hidden="1" customHeight="1">
      <c r="A7" s="53"/>
      <c r="B7" s="226"/>
      <c r="C7" s="226" t="s">
        <v>13</v>
      </c>
      <c r="D7" s="227">
        <f t="shared" si="0"/>
        <v>0</v>
      </c>
      <c r="E7" s="228" t="s">
        <v>14</v>
      </c>
      <c r="F7" s="228"/>
      <c r="G7" s="228"/>
      <c r="H7" s="228"/>
      <c r="I7" s="228"/>
      <c r="J7" s="229"/>
      <c r="K7" s="230">
        <f t="shared" si="1"/>
        <v>0</v>
      </c>
      <c r="L7" s="230">
        <v>0</v>
      </c>
      <c r="M7" s="231">
        <f t="shared" si="2"/>
        <v>0</v>
      </c>
    </row>
    <row r="8" spans="1:13" ht="12.6" hidden="1" customHeight="1">
      <c r="A8" s="53"/>
      <c r="B8" s="226"/>
      <c r="C8" s="226" t="s">
        <v>23</v>
      </c>
      <c r="D8" s="227">
        <f t="shared" si="0"/>
        <v>0</v>
      </c>
      <c r="E8" s="228" t="s">
        <v>11</v>
      </c>
      <c r="F8" s="228"/>
      <c r="G8" s="228"/>
      <c r="H8" s="228"/>
      <c r="I8" s="228"/>
      <c r="J8" s="229"/>
      <c r="K8" s="230">
        <f t="shared" si="1"/>
        <v>0</v>
      </c>
      <c r="L8" s="230">
        <v>0</v>
      </c>
      <c r="M8" s="231">
        <f t="shared" si="2"/>
        <v>0</v>
      </c>
    </row>
    <row r="9" spans="1:13" ht="12.6" hidden="1" customHeight="1">
      <c r="A9" s="53"/>
      <c r="B9" s="226"/>
      <c r="C9" s="226" t="s">
        <v>15</v>
      </c>
      <c r="D9" s="227">
        <f t="shared" si="0"/>
        <v>0</v>
      </c>
      <c r="E9" s="228" t="s">
        <v>11</v>
      </c>
      <c r="F9" s="228"/>
      <c r="G9" s="228"/>
      <c r="H9" s="228"/>
      <c r="I9" s="228"/>
      <c r="J9" s="229"/>
      <c r="K9" s="230">
        <f t="shared" si="1"/>
        <v>0</v>
      </c>
      <c r="L9" s="230">
        <v>0</v>
      </c>
      <c r="M9" s="231">
        <f t="shared" si="2"/>
        <v>0</v>
      </c>
    </row>
    <row r="10" spans="1:13" ht="12.6" hidden="1" customHeight="1">
      <c r="A10" s="53"/>
      <c r="B10" s="226"/>
      <c r="C10" s="226" t="s">
        <v>16</v>
      </c>
      <c r="D10" s="227">
        <f t="shared" si="0"/>
        <v>0</v>
      </c>
      <c r="E10" s="228" t="s">
        <v>11</v>
      </c>
      <c r="F10" s="228"/>
      <c r="G10" s="228"/>
      <c r="H10" s="228"/>
      <c r="I10" s="228"/>
      <c r="J10" s="229">
        <v>0</v>
      </c>
      <c r="K10" s="230">
        <f t="shared" si="1"/>
        <v>0</v>
      </c>
      <c r="L10" s="230">
        <v>0</v>
      </c>
      <c r="M10" s="231">
        <f t="shared" si="2"/>
        <v>0</v>
      </c>
    </row>
    <row r="11" spans="1:13" ht="11.4" hidden="1">
      <c r="A11" s="53"/>
      <c r="B11" s="226"/>
      <c r="C11" s="226" t="s">
        <v>24</v>
      </c>
      <c r="D11" s="227">
        <f t="shared" si="0"/>
        <v>0</v>
      </c>
      <c r="E11" s="228" t="s">
        <v>11</v>
      </c>
      <c r="F11" s="228"/>
      <c r="G11" s="228"/>
      <c r="H11" s="228"/>
      <c r="I11" s="228"/>
      <c r="J11" s="229">
        <v>0</v>
      </c>
      <c r="K11" s="230">
        <f t="shared" si="1"/>
        <v>0</v>
      </c>
      <c r="L11" s="230">
        <v>0</v>
      </c>
      <c r="M11" s="231">
        <f t="shared" si="2"/>
        <v>0</v>
      </c>
    </row>
    <row r="12" spans="1:13" ht="12.6" customHeight="1">
      <c r="A12" s="53"/>
      <c r="B12" s="236"/>
      <c r="C12" s="236"/>
      <c r="D12" s="237"/>
      <c r="E12" s="238"/>
      <c r="F12" s="236"/>
      <c r="G12" s="236"/>
      <c r="H12" s="236"/>
      <c r="I12" s="236"/>
      <c r="J12" s="239"/>
      <c r="K12" s="239"/>
      <c r="L12" s="239"/>
      <c r="M12" s="240"/>
    </row>
    <row r="13" spans="1:13" ht="12.6" customHeight="1">
      <c r="A13" s="53">
        <v>1</v>
      </c>
      <c r="B13" s="302"/>
      <c r="C13" s="241" t="s">
        <v>25</v>
      </c>
      <c r="D13" s="227">
        <f>SUM(F13:I13)</f>
        <v>4</v>
      </c>
      <c r="E13" s="228" t="s">
        <v>11</v>
      </c>
      <c r="F13" s="228">
        <v>1</v>
      </c>
      <c r="G13" s="228">
        <v>1</v>
      </c>
      <c r="H13" s="228">
        <v>1</v>
      </c>
      <c r="I13" s="228">
        <v>1</v>
      </c>
      <c r="J13" s="233"/>
      <c r="K13" s="230">
        <f>D13*J13</f>
        <v>0</v>
      </c>
      <c r="L13" s="234">
        <v>0</v>
      </c>
      <c r="M13" s="231">
        <f>D13*L13</f>
        <v>0</v>
      </c>
    </row>
    <row r="14" spans="1:13" ht="12.6" hidden="1" customHeight="1">
      <c r="A14" s="53"/>
      <c r="B14" s="226"/>
      <c r="C14" s="226" t="s">
        <v>26</v>
      </c>
      <c r="D14" s="227">
        <f>SUM(F14:I14)</f>
        <v>0</v>
      </c>
      <c r="E14" s="228" t="s">
        <v>11</v>
      </c>
      <c r="F14" s="228">
        <f t="shared" ref="F14:I14" si="3">SUM(F4:F6)</f>
        <v>0</v>
      </c>
      <c r="G14" s="228">
        <f t="shared" si="3"/>
        <v>0</v>
      </c>
      <c r="H14" s="228">
        <f t="shared" si="3"/>
        <v>0</v>
      </c>
      <c r="I14" s="228">
        <f t="shared" si="3"/>
        <v>0</v>
      </c>
      <c r="J14" s="229"/>
      <c r="K14" s="230">
        <f>D14*J14</f>
        <v>0</v>
      </c>
      <c r="L14" s="230">
        <v>175</v>
      </c>
      <c r="M14" s="231">
        <f>D14*L14</f>
        <v>0</v>
      </c>
    </row>
    <row r="15" spans="1:13" ht="12.6" hidden="1" customHeight="1">
      <c r="A15" s="53"/>
      <c r="B15" s="226"/>
      <c r="C15" s="226" t="s">
        <v>27</v>
      </c>
      <c r="D15" s="227">
        <f>SUM(F15:I15)</f>
        <v>0</v>
      </c>
      <c r="E15" s="228" t="s">
        <v>11</v>
      </c>
      <c r="F15" s="228">
        <f t="shared" ref="F15:I15" si="4">F17+F31+F38+F46+F41</f>
        <v>0</v>
      </c>
      <c r="G15" s="228">
        <f t="shared" si="4"/>
        <v>0</v>
      </c>
      <c r="H15" s="228">
        <f t="shared" si="4"/>
        <v>0</v>
      </c>
      <c r="I15" s="228">
        <f t="shared" si="4"/>
        <v>0</v>
      </c>
      <c r="J15" s="229"/>
      <c r="K15" s="230">
        <f>D15*J15</f>
        <v>0</v>
      </c>
      <c r="L15" s="230">
        <v>175</v>
      </c>
      <c r="M15" s="231">
        <f>D15*L15</f>
        <v>0</v>
      </c>
    </row>
    <row r="16" spans="1:13" ht="12.6" customHeight="1">
      <c r="A16" s="53"/>
      <c r="B16" s="236"/>
      <c r="C16" s="236"/>
      <c r="D16" s="237"/>
      <c r="E16" s="238"/>
      <c r="F16" s="236"/>
      <c r="G16" s="236"/>
      <c r="H16" s="236"/>
      <c r="I16" s="236"/>
      <c r="J16" s="239"/>
      <c r="K16" s="239"/>
      <c r="L16" s="239"/>
      <c r="M16" s="240"/>
    </row>
    <row r="17" spans="1:13" ht="12.6" hidden="1" customHeight="1">
      <c r="A17" s="53"/>
      <c r="B17" s="226" t="s">
        <v>112</v>
      </c>
      <c r="C17" s="226" t="s">
        <v>191</v>
      </c>
      <c r="D17" s="227">
        <f t="shared" ref="D17:D25" si="5">SUM(F17:I17)</f>
        <v>0</v>
      </c>
      <c r="E17" s="228" t="s">
        <v>11</v>
      </c>
      <c r="F17" s="228"/>
      <c r="G17" s="228"/>
      <c r="H17" s="228"/>
      <c r="I17" s="228"/>
      <c r="J17" s="229">
        <v>0</v>
      </c>
      <c r="K17" s="230">
        <f t="shared" ref="K17:K25" si="6">D17*J17</f>
        <v>0</v>
      </c>
      <c r="L17" s="230">
        <v>0</v>
      </c>
      <c r="M17" s="231">
        <f t="shared" ref="M17:M25" si="7">D17*L17</f>
        <v>0</v>
      </c>
    </row>
    <row r="18" spans="1:13" ht="12.6" customHeight="1">
      <c r="A18" s="53">
        <v>2</v>
      </c>
      <c r="B18" s="302"/>
      <c r="C18" s="226" t="s">
        <v>28</v>
      </c>
      <c r="D18" s="227">
        <f t="shared" si="5"/>
        <v>1</v>
      </c>
      <c r="E18" s="228" t="s">
        <v>11</v>
      </c>
      <c r="F18" s="228">
        <v>1</v>
      </c>
      <c r="G18" s="228">
        <v>0</v>
      </c>
      <c r="H18" s="228">
        <v>0</v>
      </c>
      <c r="I18" s="228">
        <v>0</v>
      </c>
      <c r="J18" s="233">
        <v>0</v>
      </c>
      <c r="K18" s="230">
        <f t="shared" si="6"/>
        <v>0</v>
      </c>
      <c r="L18" s="234">
        <v>0</v>
      </c>
      <c r="M18" s="231">
        <f t="shared" si="7"/>
        <v>0</v>
      </c>
    </row>
    <row r="19" spans="1:13" ht="12.6" hidden="1" customHeight="1">
      <c r="A19" s="53"/>
      <c r="B19" s="226"/>
      <c r="C19" s="241" t="s">
        <v>29</v>
      </c>
      <c r="D19" s="227">
        <f t="shared" si="5"/>
        <v>0</v>
      </c>
      <c r="E19" s="228" t="s">
        <v>11</v>
      </c>
      <c r="F19" s="228"/>
      <c r="G19" s="228"/>
      <c r="H19" s="228"/>
      <c r="I19" s="228"/>
      <c r="J19" s="229">
        <v>0</v>
      </c>
      <c r="K19" s="230">
        <f t="shared" si="6"/>
        <v>0</v>
      </c>
      <c r="L19" s="230">
        <v>0</v>
      </c>
      <c r="M19" s="231">
        <f t="shared" si="7"/>
        <v>0</v>
      </c>
    </row>
    <row r="20" spans="1:13" ht="12.6" hidden="1" customHeight="1">
      <c r="A20" s="53"/>
      <c r="B20" s="226"/>
      <c r="C20" s="241" t="s">
        <v>30</v>
      </c>
      <c r="D20" s="227">
        <f t="shared" si="5"/>
        <v>0</v>
      </c>
      <c r="E20" s="228" t="s">
        <v>11</v>
      </c>
      <c r="F20" s="228"/>
      <c r="G20" s="228"/>
      <c r="H20" s="228"/>
      <c r="I20" s="228"/>
      <c r="J20" s="229">
        <v>0</v>
      </c>
      <c r="K20" s="230">
        <f t="shared" si="6"/>
        <v>0</v>
      </c>
      <c r="L20" s="230">
        <v>0</v>
      </c>
      <c r="M20" s="231">
        <f t="shared" si="7"/>
        <v>0</v>
      </c>
    </row>
    <row r="21" spans="1:13" ht="11.4" hidden="1">
      <c r="A21" s="53"/>
      <c r="B21" s="226"/>
      <c r="C21" s="241" t="s">
        <v>31</v>
      </c>
      <c r="D21" s="227">
        <f t="shared" si="5"/>
        <v>0</v>
      </c>
      <c r="E21" s="228" t="s">
        <v>11</v>
      </c>
      <c r="F21" s="228"/>
      <c r="G21" s="228"/>
      <c r="H21" s="228"/>
      <c r="I21" s="228"/>
      <c r="J21" s="229">
        <v>0</v>
      </c>
      <c r="K21" s="230">
        <f t="shared" si="6"/>
        <v>0</v>
      </c>
      <c r="L21" s="230">
        <v>0</v>
      </c>
      <c r="M21" s="231">
        <f t="shared" si="7"/>
        <v>0</v>
      </c>
    </row>
    <row r="22" spans="1:13" ht="12.6" hidden="1" customHeight="1">
      <c r="A22" s="53"/>
      <c r="B22" s="226"/>
      <c r="C22" s="241" t="s">
        <v>32</v>
      </c>
      <c r="D22" s="227">
        <f t="shared" si="5"/>
        <v>0</v>
      </c>
      <c r="E22" s="228" t="s">
        <v>11</v>
      </c>
      <c r="F22" s="228"/>
      <c r="G22" s="228"/>
      <c r="H22" s="228"/>
      <c r="I22" s="228"/>
      <c r="J22" s="229">
        <v>0</v>
      </c>
      <c r="K22" s="230">
        <f t="shared" si="6"/>
        <v>0</v>
      </c>
      <c r="L22" s="230">
        <v>0</v>
      </c>
      <c r="M22" s="231">
        <f t="shared" si="7"/>
        <v>0</v>
      </c>
    </row>
    <row r="23" spans="1:13" ht="12.6" hidden="1" customHeight="1">
      <c r="A23" s="53"/>
      <c r="B23" s="226"/>
      <c r="C23" s="241" t="s">
        <v>33</v>
      </c>
      <c r="D23" s="227">
        <f t="shared" si="5"/>
        <v>0</v>
      </c>
      <c r="E23" s="228" t="s">
        <v>11</v>
      </c>
      <c r="F23" s="228"/>
      <c r="G23" s="228"/>
      <c r="H23" s="228"/>
      <c r="I23" s="228"/>
      <c r="J23" s="229">
        <v>0</v>
      </c>
      <c r="K23" s="230">
        <f t="shared" si="6"/>
        <v>0</v>
      </c>
      <c r="L23" s="230">
        <v>0</v>
      </c>
      <c r="M23" s="231">
        <f t="shared" si="7"/>
        <v>0</v>
      </c>
    </row>
    <row r="24" spans="1:13" ht="12.6" hidden="1" customHeight="1">
      <c r="A24" s="53"/>
      <c r="B24" s="226"/>
      <c r="C24" s="241" t="s">
        <v>34</v>
      </c>
      <c r="D24" s="227">
        <f t="shared" si="5"/>
        <v>0</v>
      </c>
      <c r="E24" s="228" t="s">
        <v>11</v>
      </c>
      <c r="F24" s="228"/>
      <c r="G24" s="228"/>
      <c r="H24" s="228"/>
      <c r="I24" s="228"/>
      <c r="J24" s="229">
        <v>0</v>
      </c>
      <c r="K24" s="230">
        <f t="shared" si="6"/>
        <v>0</v>
      </c>
      <c r="L24" s="230">
        <v>0</v>
      </c>
      <c r="M24" s="231">
        <f t="shared" si="7"/>
        <v>0</v>
      </c>
    </row>
    <row r="25" spans="1:13" ht="12.6" hidden="1" customHeight="1">
      <c r="A25" s="53"/>
      <c r="B25" s="226"/>
      <c r="C25" s="241" t="s">
        <v>35</v>
      </c>
      <c r="D25" s="227">
        <f t="shared" si="5"/>
        <v>0</v>
      </c>
      <c r="E25" s="228" t="s">
        <v>11</v>
      </c>
      <c r="F25" s="228"/>
      <c r="G25" s="228"/>
      <c r="H25" s="228"/>
      <c r="I25" s="228"/>
      <c r="J25" s="229">
        <v>0</v>
      </c>
      <c r="K25" s="230">
        <f t="shared" si="6"/>
        <v>0</v>
      </c>
      <c r="L25" s="230">
        <v>0</v>
      </c>
      <c r="M25" s="231">
        <f t="shared" si="7"/>
        <v>0</v>
      </c>
    </row>
    <row r="26" spans="1:13" ht="12.6" customHeight="1">
      <c r="A26" s="53"/>
      <c r="B26" s="236"/>
      <c r="C26" s="236"/>
      <c r="D26" s="237"/>
      <c r="E26" s="238"/>
      <c r="F26" s="236"/>
      <c r="G26" s="236"/>
      <c r="H26" s="236"/>
      <c r="I26" s="236"/>
      <c r="J26" s="239"/>
      <c r="K26" s="239"/>
      <c r="L26" s="239"/>
      <c r="M26" s="240"/>
    </row>
    <row r="27" spans="1:13" ht="33" customHeight="1">
      <c r="A27" s="53">
        <v>3</v>
      </c>
      <c r="B27" s="302"/>
      <c r="C27" s="241" t="s">
        <v>36</v>
      </c>
      <c r="D27" s="227">
        <f t="shared" ref="D27:D36" si="8">SUM(F27:I27)</f>
        <v>1</v>
      </c>
      <c r="E27" s="228" t="s">
        <v>11</v>
      </c>
      <c r="F27" s="228">
        <v>1</v>
      </c>
      <c r="G27" s="228">
        <v>0</v>
      </c>
      <c r="H27" s="228">
        <v>0</v>
      </c>
      <c r="I27" s="228">
        <v>0</v>
      </c>
      <c r="J27" s="233">
        <v>0</v>
      </c>
      <c r="K27" s="230">
        <f t="shared" ref="K27:K36" si="9">D27*J27</f>
        <v>0</v>
      </c>
      <c r="L27" s="234">
        <v>0</v>
      </c>
      <c r="M27" s="231">
        <f t="shared" ref="M27:M36" si="10">D27*L27</f>
        <v>0</v>
      </c>
    </row>
    <row r="28" spans="1:13" ht="12.6" customHeight="1">
      <c r="A28" s="53">
        <v>4</v>
      </c>
      <c r="B28" s="302"/>
      <c r="C28" s="226" t="s">
        <v>28</v>
      </c>
      <c r="D28" s="227">
        <f t="shared" si="8"/>
        <v>1</v>
      </c>
      <c r="E28" s="228" t="s">
        <v>11</v>
      </c>
      <c r="F28" s="228">
        <v>1</v>
      </c>
      <c r="G28" s="228">
        <v>0</v>
      </c>
      <c r="H28" s="228">
        <v>0</v>
      </c>
      <c r="I28" s="228">
        <v>0</v>
      </c>
      <c r="J28" s="233">
        <v>0</v>
      </c>
      <c r="K28" s="230">
        <f t="shared" si="9"/>
        <v>0</v>
      </c>
      <c r="L28" s="234">
        <v>0</v>
      </c>
      <c r="M28" s="231">
        <f t="shared" si="10"/>
        <v>0</v>
      </c>
    </row>
    <row r="29" spans="1:13" ht="12.6" customHeight="1">
      <c r="A29" s="53">
        <v>5</v>
      </c>
      <c r="B29" s="302"/>
      <c r="C29" s="226" t="s">
        <v>37</v>
      </c>
      <c r="D29" s="227">
        <f t="shared" si="8"/>
        <v>1</v>
      </c>
      <c r="E29" s="228" t="s">
        <v>11</v>
      </c>
      <c r="F29" s="228">
        <v>1</v>
      </c>
      <c r="G29" s="228">
        <v>0</v>
      </c>
      <c r="H29" s="228">
        <v>0</v>
      </c>
      <c r="I29" s="228">
        <v>0</v>
      </c>
      <c r="J29" s="233">
        <v>0</v>
      </c>
      <c r="K29" s="230">
        <f t="shared" si="9"/>
        <v>0</v>
      </c>
      <c r="L29" s="234">
        <v>0</v>
      </c>
      <c r="M29" s="231">
        <f t="shared" si="10"/>
        <v>0</v>
      </c>
    </row>
    <row r="30" spans="1:13" ht="12.6" hidden="1" customHeight="1">
      <c r="A30" s="53"/>
      <c r="B30" s="226" t="s">
        <v>124</v>
      </c>
      <c r="C30" s="226" t="s">
        <v>38</v>
      </c>
      <c r="D30" s="227">
        <f t="shared" si="8"/>
        <v>0</v>
      </c>
      <c r="E30" s="228" t="s">
        <v>11</v>
      </c>
      <c r="F30" s="228"/>
      <c r="G30" s="228"/>
      <c r="H30" s="228"/>
      <c r="I30" s="228"/>
      <c r="J30" s="229">
        <v>0</v>
      </c>
      <c r="K30" s="230">
        <f t="shared" si="9"/>
        <v>0</v>
      </c>
      <c r="L30" s="230">
        <v>0</v>
      </c>
      <c r="M30" s="231">
        <f t="shared" si="10"/>
        <v>0</v>
      </c>
    </row>
    <row r="31" spans="1:13" ht="12.6" hidden="1" customHeight="1">
      <c r="A31" s="53"/>
      <c r="B31" s="226" t="s">
        <v>125</v>
      </c>
      <c r="C31" s="226" t="s">
        <v>39</v>
      </c>
      <c r="D31" s="227">
        <f t="shared" si="8"/>
        <v>0</v>
      </c>
      <c r="E31" s="228" t="s">
        <v>11</v>
      </c>
      <c r="F31" s="228"/>
      <c r="G31" s="228"/>
      <c r="H31" s="228"/>
      <c r="I31" s="228"/>
      <c r="J31" s="229">
        <v>0</v>
      </c>
      <c r="K31" s="230">
        <f t="shared" si="9"/>
        <v>0</v>
      </c>
      <c r="L31" s="230">
        <v>0</v>
      </c>
      <c r="M31" s="231">
        <f t="shared" si="10"/>
        <v>0</v>
      </c>
    </row>
    <row r="32" spans="1:13" ht="11.4" hidden="1">
      <c r="A32" s="53"/>
      <c r="B32" s="226" t="s">
        <v>126</v>
      </c>
      <c r="C32" s="241" t="s">
        <v>40</v>
      </c>
      <c r="D32" s="227">
        <f t="shared" si="8"/>
        <v>0</v>
      </c>
      <c r="E32" s="228" t="s">
        <v>11</v>
      </c>
      <c r="F32" s="228"/>
      <c r="G32" s="228"/>
      <c r="H32" s="228"/>
      <c r="I32" s="228"/>
      <c r="J32" s="229">
        <v>0</v>
      </c>
      <c r="K32" s="230">
        <f t="shared" si="9"/>
        <v>0</v>
      </c>
      <c r="L32" s="230">
        <v>0</v>
      </c>
      <c r="M32" s="231">
        <f t="shared" si="10"/>
        <v>0</v>
      </c>
    </row>
    <row r="33" spans="1:13" ht="12.6" hidden="1" customHeight="1">
      <c r="A33" s="53"/>
      <c r="B33" s="226" t="s">
        <v>127</v>
      </c>
      <c r="C33" s="241" t="s">
        <v>41</v>
      </c>
      <c r="D33" s="227">
        <f t="shared" si="8"/>
        <v>0</v>
      </c>
      <c r="E33" s="228" t="s">
        <v>11</v>
      </c>
      <c r="F33" s="228"/>
      <c r="G33" s="228"/>
      <c r="H33" s="228"/>
      <c r="I33" s="228"/>
      <c r="J33" s="229">
        <v>0</v>
      </c>
      <c r="K33" s="230">
        <f t="shared" si="9"/>
        <v>0</v>
      </c>
      <c r="L33" s="230">
        <v>0</v>
      </c>
      <c r="M33" s="231">
        <f t="shared" si="10"/>
        <v>0</v>
      </c>
    </row>
    <row r="34" spans="1:13" ht="12.6" hidden="1" customHeight="1">
      <c r="A34" s="53"/>
      <c r="B34" s="226" t="s">
        <v>128</v>
      </c>
      <c r="C34" s="241" t="s">
        <v>42</v>
      </c>
      <c r="D34" s="227">
        <f t="shared" si="8"/>
        <v>0</v>
      </c>
      <c r="E34" s="228" t="s">
        <v>11</v>
      </c>
      <c r="F34" s="228"/>
      <c r="G34" s="228"/>
      <c r="H34" s="228"/>
      <c r="I34" s="228"/>
      <c r="J34" s="229">
        <v>0</v>
      </c>
      <c r="K34" s="230">
        <f t="shared" si="9"/>
        <v>0</v>
      </c>
      <c r="L34" s="230">
        <v>0</v>
      </c>
      <c r="M34" s="231">
        <f t="shared" si="10"/>
        <v>0</v>
      </c>
    </row>
    <row r="35" spans="1:13" ht="12.6" hidden="1" customHeight="1">
      <c r="A35" s="53"/>
      <c r="B35" s="226" t="s">
        <v>129</v>
      </c>
      <c r="C35" s="241" t="s">
        <v>43</v>
      </c>
      <c r="D35" s="227">
        <f t="shared" si="8"/>
        <v>0</v>
      </c>
      <c r="E35" s="228" t="s">
        <v>11</v>
      </c>
      <c r="F35" s="228"/>
      <c r="G35" s="228"/>
      <c r="H35" s="228"/>
      <c r="I35" s="228"/>
      <c r="J35" s="229">
        <v>0</v>
      </c>
      <c r="K35" s="230">
        <f t="shared" si="9"/>
        <v>0</v>
      </c>
      <c r="L35" s="230">
        <v>0</v>
      </c>
      <c r="M35" s="231">
        <f t="shared" si="10"/>
        <v>0</v>
      </c>
    </row>
    <row r="36" spans="1:13" ht="12.6" hidden="1" customHeight="1">
      <c r="A36" s="53"/>
      <c r="B36" s="226" t="s">
        <v>130</v>
      </c>
      <c r="C36" s="241" t="s">
        <v>44</v>
      </c>
      <c r="D36" s="227">
        <f t="shared" si="8"/>
        <v>0</v>
      </c>
      <c r="E36" s="228" t="s">
        <v>11</v>
      </c>
      <c r="F36" s="228">
        <f t="shared" ref="F36:I36" si="11">SUM(F33:F35)</f>
        <v>0</v>
      </c>
      <c r="G36" s="228">
        <f t="shared" si="11"/>
        <v>0</v>
      </c>
      <c r="H36" s="228">
        <f t="shared" si="11"/>
        <v>0</v>
      </c>
      <c r="I36" s="228">
        <f t="shared" si="11"/>
        <v>0</v>
      </c>
      <c r="J36" s="229">
        <v>0</v>
      </c>
      <c r="K36" s="230">
        <f t="shared" si="9"/>
        <v>0</v>
      </c>
      <c r="L36" s="230">
        <v>0</v>
      </c>
      <c r="M36" s="231">
        <f t="shared" si="10"/>
        <v>0</v>
      </c>
    </row>
    <row r="37" spans="1:13" ht="12.6" customHeight="1">
      <c r="A37" s="53"/>
      <c r="B37" s="236"/>
      <c r="C37" s="236"/>
      <c r="D37" s="237"/>
      <c r="E37" s="238"/>
      <c r="F37" s="236"/>
      <c r="G37" s="236"/>
      <c r="H37" s="236"/>
      <c r="I37" s="236"/>
      <c r="J37" s="239"/>
      <c r="K37" s="239"/>
      <c r="L37" s="239"/>
      <c r="M37" s="240"/>
    </row>
    <row r="38" spans="1:13" ht="12.6" hidden="1" customHeight="1">
      <c r="A38" s="53"/>
      <c r="B38" s="226" t="s">
        <v>131</v>
      </c>
      <c r="C38" s="242" t="s">
        <v>45</v>
      </c>
      <c r="D38" s="227">
        <f t="shared" ref="D38:D46" si="12">SUM(F38:I38)</f>
        <v>0</v>
      </c>
      <c r="E38" s="228" t="s">
        <v>11</v>
      </c>
      <c r="F38" s="228"/>
      <c r="G38" s="228"/>
      <c r="H38" s="228"/>
      <c r="I38" s="228"/>
      <c r="J38" s="229">
        <v>0</v>
      </c>
      <c r="K38" s="230">
        <f t="shared" ref="K38:K46" si="13">D38*J38</f>
        <v>0</v>
      </c>
      <c r="L38" s="230">
        <v>0</v>
      </c>
      <c r="M38" s="231">
        <f t="shared" ref="M38:M46" si="14">D38*L38</f>
        <v>0</v>
      </c>
    </row>
    <row r="39" spans="1:13" ht="12.6" hidden="1" customHeight="1">
      <c r="A39" s="53"/>
      <c r="B39" s="226" t="s">
        <v>132</v>
      </c>
      <c r="C39" s="226" t="s">
        <v>46</v>
      </c>
      <c r="D39" s="227">
        <f t="shared" si="12"/>
        <v>0</v>
      </c>
      <c r="E39" s="228" t="s">
        <v>11</v>
      </c>
      <c r="F39" s="228">
        <f t="shared" ref="F39:I39" si="15">F38-F40</f>
        <v>0</v>
      </c>
      <c r="G39" s="228">
        <f t="shared" si="15"/>
        <v>0</v>
      </c>
      <c r="H39" s="228">
        <f t="shared" si="15"/>
        <v>0</v>
      </c>
      <c r="I39" s="228">
        <f t="shared" si="15"/>
        <v>0</v>
      </c>
      <c r="J39" s="229">
        <v>0</v>
      </c>
      <c r="K39" s="230">
        <f t="shared" si="13"/>
        <v>0</v>
      </c>
      <c r="L39" s="230">
        <v>0</v>
      </c>
      <c r="M39" s="231">
        <f t="shared" si="14"/>
        <v>0</v>
      </c>
    </row>
    <row r="40" spans="1:13" ht="12.6" hidden="1" customHeight="1">
      <c r="A40" s="53"/>
      <c r="B40" s="226" t="s">
        <v>133</v>
      </c>
      <c r="C40" s="226" t="s">
        <v>47</v>
      </c>
      <c r="D40" s="227">
        <f t="shared" si="12"/>
        <v>0</v>
      </c>
      <c r="E40" s="228" t="s">
        <v>11</v>
      </c>
      <c r="F40" s="228">
        <f t="shared" ref="F40:I40" si="16">F41</f>
        <v>0</v>
      </c>
      <c r="G40" s="228">
        <f t="shared" si="16"/>
        <v>0</v>
      </c>
      <c r="H40" s="228">
        <f t="shared" si="16"/>
        <v>0</v>
      </c>
      <c r="I40" s="228">
        <f t="shared" si="16"/>
        <v>0</v>
      </c>
      <c r="J40" s="229">
        <v>0</v>
      </c>
      <c r="K40" s="230">
        <f t="shared" si="13"/>
        <v>0</v>
      </c>
      <c r="L40" s="230">
        <v>0</v>
      </c>
      <c r="M40" s="231">
        <f t="shared" si="14"/>
        <v>0</v>
      </c>
    </row>
    <row r="41" spans="1:13" ht="12.6" hidden="1" customHeight="1">
      <c r="A41" s="53"/>
      <c r="B41" s="226" t="s">
        <v>131</v>
      </c>
      <c r="C41" s="242" t="s">
        <v>48</v>
      </c>
      <c r="D41" s="227">
        <f t="shared" si="12"/>
        <v>0</v>
      </c>
      <c r="E41" s="228" t="s">
        <v>11</v>
      </c>
      <c r="F41" s="228"/>
      <c r="G41" s="228"/>
      <c r="H41" s="228"/>
      <c r="I41" s="228"/>
      <c r="J41" s="229">
        <v>0</v>
      </c>
      <c r="K41" s="230">
        <f t="shared" si="13"/>
        <v>0</v>
      </c>
      <c r="L41" s="230">
        <v>0</v>
      </c>
      <c r="M41" s="231">
        <f t="shared" si="14"/>
        <v>0</v>
      </c>
    </row>
    <row r="42" spans="1:13" ht="11.4" hidden="1">
      <c r="A42" s="53"/>
      <c r="B42" s="226" t="s">
        <v>132</v>
      </c>
      <c r="C42" s="226" t="s">
        <v>49</v>
      </c>
      <c r="D42" s="227">
        <f t="shared" si="12"/>
        <v>0</v>
      </c>
      <c r="E42" s="228" t="s">
        <v>11</v>
      </c>
      <c r="F42" s="228">
        <f t="shared" ref="F42:I42" si="17">F41</f>
        <v>0</v>
      </c>
      <c r="G42" s="228">
        <f t="shared" si="17"/>
        <v>0</v>
      </c>
      <c r="H42" s="228">
        <f t="shared" si="17"/>
        <v>0</v>
      </c>
      <c r="I42" s="228">
        <f t="shared" si="17"/>
        <v>0</v>
      </c>
      <c r="J42" s="229">
        <v>0</v>
      </c>
      <c r="K42" s="230">
        <f t="shared" si="13"/>
        <v>0</v>
      </c>
      <c r="L42" s="230">
        <v>0</v>
      </c>
      <c r="M42" s="231">
        <f t="shared" si="14"/>
        <v>0</v>
      </c>
    </row>
    <row r="43" spans="1:13" ht="12.6" hidden="1" customHeight="1">
      <c r="A43" s="53"/>
      <c r="B43" s="226" t="s">
        <v>134</v>
      </c>
      <c r="C43" s="243" t="s">
        <v>50</v>
      </c>
      <c r="D43" s="227">
        <f t="shared" si="12"/>
        <v>0</v>
      </c>
      <c r="E43" s="228" t="s">
        <v>11</v>
      </c>
      <c r="F43" s="228">
        <f t="shared" ref="F43:I43" si="18">F41</f>
        <v>0</v>
      </c>
      <c r="G43" s="228">
        <f t="shared" si="18"/>
        <v>0</v>
      </c>
      <c r="H43" s="228">
        <f t="shared" si="18"/>
        <v>0</v>
      </c>
      <c r="I43" s="228">
        <f t="shared" si="18"/>
        <v>0</v>
      </c>
      <c r="J43" s="229">
        <v>0</v>
      </c>
      <c r="K43" s="230">
        <f t="shared" si="13"/>
        <v>0</v>
      </c>
      <c r="L43" s="230">
        <v>0</v>
      </c>
      <c r="M43" s="231">
        <f t="shared" si="14"/>
        <v>0</v>
      </c>
    </row>
    <row r="44" spans="1:13" ht="12.6" hidden="1" customHeight="1">
      <c r="A44" s="53"/>
      <c r="B44" s="226" t="s">
        <v>135</v>
      </c>
      <c r="C44" s="243" t="s">
        <v>51</v>
      </c>
      <c r="D44" s="227">
        <f t="shared" si="12"/>
        <v>0</v>
      </c>
      <c r="E44" s="228" t="s">
        <v>11</v>
      </c>
      <c r="F44" s="228">
        <f t="shared" ref="F44:I44" si="19">F41</f>
        <v>0</v>
      </c>
      <c r="G44" s="228">
        <f t="shared" si="19"/>
        <v>0</v>
      </c>
      <c r="H44" s="228">
        <f t="shared" si="19"/>
        <v>0</v>
      </c>
      <c r="I44" s="228">
        <f t="shared" si="19"/>
        <v>0</v>
      </c>
      <c r="J44" s="229">
        <v>0</v>
      </c>
      <c r="K44" s="230">
        <f t="shared" si="13"/>
        <v>0</v>
      </c>
      <c r="L44" s="230">
        <v>0</v>
      </c>
      <c r="M44" s="231">
        <f t="shared" si="14"/>
        <v>0</v>
      </c>
    </row>
    <row r="45" spans="1:13" ht="12.6" hidden="1" customHeight="1">
      <c r="A45" s="53"/>
      <c r="B45" s="226" t="s">
        <v>136</v>
      </c>
      <c r="C45" s="226" t="s">
        <v>52</v>
      </c>
      <c r="D45" s="227">
        <f t="shared" si="12"/>
        <v>0</v>
      </c>
      <c r="E45" s="228" t="s">
        <v>11</v>
      </c>
      <c r="F45" s="228">
        <f t="shared" ref="F45:I45" si="20">F38</f>
        <v>0</v>
      </c>
      <c r="G45" s="228">
        <f t="shared" si="20"/>
        <v>0</v>
      </c>
      <c r="H45" s="228">
        <f t="shared" si="20"/>
        <v>0</v>
      </c>
      <c r="I45" s="228">
        <f t="shared" si="20"/>
        <v>0</v>
      </c>
      <c r="J45" s="229">
        <v>0</v>
      </c>
      <c r="K45" s="230">
        <f t="shared" si="13"/>
        <v>0</v>
      </c>
      <c r="L45" s="230">
        <v>0</v>
      </c>
      <c r="M45" s="231">
        <f t="shared" si="14"/>
        <v>0</v>
      </c>
    </row>
    <row r="46" spans="1:13" ht="12.6" hidden="1" customHeight="1">
      <c r="A46" s="53"/>
      <c r="B46" s="226" t="s">
        <v>137</v>
      </c>
      <c r="C46" s="226" t="s">
        <v>53</v>
      </c>
      <c r="D46" s="227">
        <f t="shared" si="12"/>
        <v>0</v>
      </c>
      <c r="E46" s="228" t="s">
        <v>11</v>
      </c>
      <c r="F46" s="228"/>
      <c r="G46" s="228"/>
      <c r="H46" s="228"/>
      <c r="I46" s="228"/>
      <c r="J46" s="229">
        <v>0</v>
      </c>
      <c r="K46" s="230">
        <f t="shared" si="13"/>
        <v>0</v>
      </c>
      <c r="L46" s="230">
        <v>0</v>
      </c>
      <c r="M46" s="231">
        <f t="shared" si="14"/>
        <v>0</v>
      </c>
    </row>
    <row r="47" spans="1:13" ht="12.6" customHeight="1">
      <c r="A47" s="53"/>
      <c r="B47" s="236"/>
      <c r="C47" s="236"/>
      <c r="D47" s="237"/>
      <c r="E47" s="238"/>
      <c r="F47" s="236"/>
      <c r="G47" s="236"/>
      <c r="H47" s="236"/>
      <c r="I47" s="236"/>
      <c r="J47" s="239"/>
      <c r="K47" s="239"/>
      <c r="L47" s="239"/>
      <c r="M47" s="240"/>
    </row>
    <row r="48" spans="1:13" ht="12.6" hidden="1" customHeight="1">
      <c r="A48" s="53"/>
      <c r="B48" s="226" t="s">
        <v>138</v>
      </c>
      <c r="C48" s="226" t="s">
        <v>54</v>
      </c>
      <c r="D48" s="227">
        <f t="shared" ref="D48:D53" si="21">SUM(F48:I48)</f>
        <v>0</v>
      </c>
      <c r="E48" s="228" t="s">
        <v>11</v>
      </c>
      <c r="F48" s="228"/>
      <c r="G48" s="228"/>
      <c r="H48" s="228"/>
      <c r="I48" s="228"/>
      <c r="J48" s="229">
        <v>0</v>
      </c>
      <c r="K48" s="230">
        <f t="shared" ref="K48:K53" si="22">D48*J48</f>
        <v>0</v>
      </c>
      <c r="L48" s="230">
        <v>0</v>
      </c>
      <c r="M48" s="231">
        <f t="shared" ref="M48:M53" si="23">D48*L48</f>
        <v>0</v>
      </c>
    </row>
    <row r="49" spans="1:13" ht="11.4" hidden="1">
      <c r="A49" s="53"/>
      <c r="B49" s="226" t="s">
        <v>139</v>
      </c>
      <c r="C49" s="226" t="s">
        <v>55</v>
      </c>
      <c r="D49" s="227">
        <f t="shared" si="21"/>
        <v>0</v>
      </c>
      <c r="E49" s="228" t="s">
        <v>11</v>
      </c>
      <c r="F49" s="228">
        <f t="shared" ref="F49:I49" si="24">F48</f>
        <v>0</v>
      </c>
      <c r="G49" s="228">
        <f t="shared" si="24"/>
        <v>0</v>
      </c>
      <c r="H49" s="228">
        <f t="shared" si="24"/>
        <v>0</v>
      </c>
      <c r="I49" s="228">
        <f t="shared" si="24"/>
        <v>0</v>
      </c>
      <c r="J49" s="229">
        <v>0</v>
      </c>
      <c r="K49" s="230">
        <f t="shared" si="22"/>
        <v>0</v>
      </c>
      <c r="L49" s="230">
        <v>0</v>
      </c>
      <c r="M49" s="231">
        <f t="shared" si="23"/>
        <v>0</v>
      </c>
    </row>
    <row r="50" spans="1:13" ht="12.6" hidden="1" customHeight="1">
      <c r="A50" s="53"/>
      <c r="B50" s="226" t="s">
        <v>140</v>
      </c>
      <c r="C50" s="226" t="s">
        <v>56</v>
      </c>
      <c r="D50" s="227">
        <f t="shared" si="21"/>
        <v>0</v>
      </c>
      <c r="E50" s="228" t="s">
        <v>11</v>
      </c>
      <c r="F50" s="228">
        <f t="shared" ref="F50:I50" si="25">F48</f>
        <v>0</v>
      </c>
      <c r="G50" s="228">
        <f t="shared" si="25"/>
        <v>0</v>
      </c>
      <c r="H50" s="228">
        <f t="shared" si="25"/>
        <v>0</v>
      </c>
      <c r="I50" s="228">
        <f t="shared" si="25"/>
        <v>0</v>
      </c>
      <c r="J50" s="229">
        <v>0</v>
      </c>
      <c r="K50" s="230">
        <f t="shared" si="22"/>
        <v>0</v>
      </c>
      <c r="L50" s="230">
        <v>0</v>
      </c>
      <c r="M50" s="231">
        <f t="shared" si="23"/>
        <v>0</v>
      </c>
    </row>
    <row r="51" spans="1:13" ht="12.6" customHeight="1">
      <c r="A51" s="53">
        <v>6</v>
      </c>
      <c r="B51" s="302"/>
      <c r="C51" s="241" t="s">
        <v>57</v>
      </c>
      <c r="D51" s="227">
        <f t="shared" si="21"/>
        <v>2</v>
      </c>
      <c r="E51" s="228" t="s">
        <v>11</v>
      </c>
      <c r="F51" s="228">
        <v>1</v>
      </c>
      <c r="G51" s="228">
        <v>0</v>
      </c>
      <c r="H51" s="228">
        <v>1</v>
      </c>
      <c r="I51" s="228">
        <v>0</v>
      </c>
      <c r="J51" s="233">
        <v>0</v>
      </c>
      <c r="K51" s="230">
        <f t="shared" si="22"/>
        <v>0</v>
      </c>
      <c r="L51" s="234">
        <v>0</v>
      </c>
      <c r="M51" s="231">
        <f t="shared" si="23"/>
        <v>0</v>
      </c>
    </row>
    <row r="52" spans="1:13" ht="12.6" hidden="1" customHeight="1">
      <c r="A52" s="53"/>
      <c r="B52" s="226"/>
      <c r="C52" s="241" t="s">
        <v>58</v>
      </c>
      <c r="D52" s="227">
        <f t="shared" si="21"/>
        <v>0</v>
      </c>
      <c r="E52" s="228" t="s">
        <v>11</v>
      </c>
      <c r="F52" s="228"/>
      <c r="G52" s="228"/>
      <c r="H52" s="228"/>
      <c r="I52" s="228"/>
      <c r="J52" s="229">
        <v>0</v>
      </c>
      <c r="K52" s="230">
        <f t="shared" si="22"/>
        <v>0</v>
      </c>
      <c r="L52" s="230">
        <v>0</v>
      </c>
      <c r="M52" s="231">
        <f t="shared" si="23"/>
        <v>0</v>
      </c>
    </row>
    <row r="53" spans="1:13" ht="12.6" customHeight="1">
      <c r="A53" s="53">
        <v>7</v>
      </c>
      <c r="B53" s="302"/>
      <c r="C53" s="241" t="s">
        <v>59</v>
      </c>
      <c r="D53" s="227">
        <f t="shared" si="21"/>
        <v>2</v>
      </c>
      <c r="E53" s="228" t="s">
        <v>11</v>
      </c>
      <c r="F53" s="228">
        <v>1</v>
      </c>
      <c r="G53" s="228">
        <v>0</v>
      </c>
      <c r="H53" s="228">
        <v>1</v>
      </c>
      <c r="I53" s="228">
        <v>0</v>
      </c>
      <c r="J53" s="233">
        <v>0</v>
      </c>
      <c r="K53" s="230">
        <f t="shared" si="22"/>
        <v>0</v>
      </c>
      <c r="L53" s="234">
        <v>0</v>
      </c>
      <c r="M53" s="231">
        <f t="shared" si="23"/>
        <v>0</v>
      </c>
    </row>
    <row r="54" spans="1:13" ht="12.6" customHeight="1">
      <c r="A54" s="53"/>
      <c r="B54" s="236"/>
      <c r="C54" s="236"/>
      <c r="D54" s="237"/>
      <c r="E54" s="238"/>
      <c r="F54" s="236"/>
      <c r="G54" s="236"/>
      <c r="H54" s="236"/>
      <c r="I54" s="236"/>
      <c r="J54" s="239"/>
      <c r="K54" s="239"/>
      <c r="L54" s="239"/>
      <c r="M54" s="240"/>
    </row>
    <row r="55" spans="1:13" ht="12.6" hidden="1" customHeight="1">
      <c r="A55" s="53"/>
      <c r="B55" s="226"/>
      <c r="C55" s="226" t="s">
        <v>60</v>
      </c>
      <c r="D55" s="227">
        <f t="shared" ref="D55:D65" si="26">SUM(F55:I55)</f>
        <v>0</v>
      </c>
      <c r="E55" s="228" t="s">
        <v>14</v>
      </c>
      <c r="F55" s="228"/>
      <c r="G55" s="228"/>
      <c r="H55" s="228"/>
      <c r="I55" s="228"/>
      <c r="J55" s="229">
        <v>0</v>
      </c>
      <c r="K55" s="230">
        <f t="shared" ref="K55:K65" si="27">D55*J55</f>
        <v>0</v>
      </c>
      <c r="L55" s="230">
        <v>30</v>
      </c>
      <c r="M55" s="231">
        <f t="shared" ref="M55:M65" si="28">D55*L55</f>
        <v>0</v>
      </c>
    </row>
    <row r="56" spans="1:13" ht="12.6" hidden="1" customHeight="1">
      <c r="A56" s="53"/>
      <c r="B56" s="226"/>
      <c r="C56" s="226" t="s">
        <v>61</v>
      </c>
      <c r="D56" s="227">
        <f t="shared" si="26"/>
        <v>0</v>
      </c>
      <c r="E56" s="228" t="s">
        <v>14</v>
      </c>
      <c r="F56" s="228"/>
      <c r="G56" s="228"/>
      <c r="H56" s="228"/>
      <c r="I56" s="228"/>
      <c r="J56" s="229">
        <v>0</v>
      </c>
      <c r="K56" s="230">
        <f t="shared" si="27"/>
        <v>0</v>
      </c>
      <c r="L56" s="230">
        <v>30</v>
      </c>
      <c r="M56" s="231">
        <f t="shared" si="28"/>
        <v>0</v>
      </c>
    </row>
    <row r="57" spans="1:13" ht="12.6" hidden="1" customHeight="1">
      <c r="A57" s="53"/>
      <c r="B57" s="226"/>
      <c r="C57" s="226" t="s">
        <v>62</v>
      </c>
      <c r="D57" s="227">
        <f t="shared" si="26"/>
        <v>0</v>
      </c>
      <c r="E57" s="228" t="s">
        <v>14</v>
      </c>
      <c r="F57" s="228"/>
      <c r="G57" s="228"/>
      <c r="H57" s="228"/>
      <c r="I57" s="228"/>
      <c r="J57" s="229">
        <v>0</v>
      </c>
      <c r="K57" s="230">
        <f t="shared" si="27"/>
        <v>0</v>
      </c>
      <c r="L57" s="230">
        <v>30</v>
      </c>
      <c r="M57" s="231">
        <f t="shared" si="28"/>
        <v>0</v>
      </c>
    </row>
    <row r="58" spans="1:13" ht="12.6" hidden="1" customHeight="1">
      <c r="A58" s="53"/>
      <c r="B58" s="226"/>
      <c r="C58" s="226" t="s">
        <v>63</v>
      </c>
      <c r="D58" s="227">
        <f t="shared" si="26"/>
        <v>0</v>
      </c>
      <c r="E58" s="228" t="s">
        <v>14</v>
      </c>
      <c r="F58" s="228"/>
      <c r="G58" s="228"/>
      <c r="H58" s="228"/>
      <c r="I58" s="228"/>
      <c r="J58" s="229">
        <v>0</v>
      </c>
      <c r="K58" s="230">
        <f t="shared" si="27"/>
        <v>0</v>
      </c>
      <c r="L58" s="230">
        <v>30</v>
      </c>
      <c r="M58" s="231">
        <f t="shared" si="28"/>
        <v>0</v>
      </c>
    </row>
    <row r="59" spans="1:13" ht="12.6" hidden="1" customHeight="1">
      <c r="A59" s="53"/>
      <c r="B59" s="226"/>
      <c r="C59" s="226" t="s">
        <v>64</v>
      </c>
      <c r="D59" s="227">
        <f t="shared" si="26"/>
        <v>0</v>
      </c>
      <c r="E59" s="228" t="s">
        <v>14</v>
      </c>
      <c r="F59" s="228">
        <f t="shared" ref="F59:I59" si="29">F48*5</f>
        <v>0</v>
      </c>
      <c r="G59" s="228">
        <f t="shared" si="29"/>
        <v>0</v>
      </c>
      <c r="H59" s="228">
        <f t="shared" si="29"/>
        <v>0</v>
      </c>
      <c r="I59" s="228">
        <f t="shared" si="29"/>
        <v>0</v>
      </c>
      <c r="J59" s="229">
        <v>0</v>
      </c>
      <c r="K59" s="230">
        <f t="shared" si="27"/>
        <v>0</v>
      </c>
      <c r="L59" s="230">
        <v>30</v>
      </c>
      <c r="M59" s="231">
        <f t="shared" si="28"/>
        <v>0</v>
      </c>
    </row>
    <row r="60" spans="1:13" ht="12.6" hidden="1" customHeight="1">
      <c r="A60" s="53"/>
      <c r="B60" s="226"/>
      <c r="C60" s="226" t="s">
        <v>65</v>
      </c>
      <c r="D60" s="227">
        <f t="shared" si="26"/>
        <v>0</v>
      </c>
      <c r="E60" s="228" t="s">
        <v>14</v>
      </c>
      <c r="F60" s="228"/>
      <c r="G60" s="228"/>
      <c r="H60" s="228"/>
      <c r="I60" s="228"/>
      <c r="J60" s="229">
        <v>0</v>
      </c>
      <c r="K60" s="230">
        <f t="shared" si="27"/>
        <v>0</v>
      </c>
      <c r="L60" s="230">
        <v>30</v>
      </c>
      <c r="M60" s="231">
        <f t="shared" si="28"/>
        <v>0</v>
      </c>
    </row>
    <row r="61" spans="1:13" ht="11.4" hidden="1">
      <c r="A61" s="53"/>
      <c r="B61" s="226"/>
      <c r="C61" s="226" t="s">
        <v>66</v>
      </c>
      <c r="D61" s="227">
        <f t="shared" si="26"/>
        <v>0</v>
      </c>
      <c r="E61" s="228" t="s">
        <v>14</v>
      </c>
      <c r="F61" s="228"/>
      <c r="G61" s="228"/>
      <c r="H61" s="228"/>
      <c r="I61" s="228"/>
      <c r="J61" s="229">
        <v>0</v>
      </c>
      <c r="K61" s="230">
        <f t="shared" si="27"/>
        <v>0</v>
      </c>
      <c r="L61" s="230">
        <v>30</v>
      </c>
      <c r="M61" s="231">
        <f t="shared" si="28"/>
        <v>0</v>
      </c>
    </row>
    <row r="62" spans="1:13" ht="12.6" customHeight="1">
      <c r="A62" s="53">
        <v>8</v>
      </c>
      <c r="B62" s="302"/>
      <c r="C62" s="226" t="s">
        <v>67</v>
      </c>
      <c r="D62" s="227">
        <f t="shared" si="26"/>
        <v>150</v>
      </c>
      <c r="E62" s="228" t="s">
        <v>14</v>
      </c>
      <c r="F62" s="228">
        <v>120</v>
      </c>
      <c r="G62" s="228">
        <v>20</v>
      </c>
      <c r="H62" s="228">
        <v>10</v>
      </c>
      <c r="I62" s="228">
        <v>0</v>
      </c>
      <c r="J62" s="233">
        <v>0</v>
      </c>
      <c r="K62" s="230">
        <f t="shared" si="27"/>
        <v>0</v>
      </c>
      <c r="L62" s="234">
        <v>0</v>
      </c>
      <c r="M62" s="231">
        <f t="shared" si="28"/>
        <v>0</v>
      </c>
    </row>
    <row r="63" spans="1:13" ht="12.6" customHeight="1">
      <c r="A63" s="53">
        <v>9</v>
      </c>
      <c r="B63" s="302"/>
      <c r="C63" s="226" t="s">
        <v>68</v>
      </c>
      <c r="D63" s="227">
        <f t="shared" si="26"/>
        <v>115</v>
      </c>
      <c r="E63" s="228" t="s">
        <v>14</v>
      </c>
      <c r="F63" s="228">
        <v>115</v>
      </c>
      <c r="G63" s="228">
        <v>0</v>
      </c>
      <c r="H63" s="228">
        <v>0</v>
      </c>
      <c r="I63" s="228">
        <v>0</v>
      </c>
      <c r="J63" s="233">
        <v>0</v>
      </c>
      <c r="K63" s="230">
        <f t="shared" si="27"/>
        <v>0</v>
      </c>
      <c r="L63" s="234">
        <v>0</v>
      </c>
      <c r="M63" s="231">
        <f t="shared" si="28"/>
        <v>0</v>
      </c>
    </row>
    <row r="64" spans="1:13" ht="12.6" hidden="1" customHeight="1">
      <c r="A64" s="53"/>
      <c r="B64" s="226"/>
      <c r="C64" s="226" t="s">
        <v>69</v>
      </c>
      <c r="D64" s="227">
        <f t="shared" si="26"/>
        <v>0</v>
      </c>
      <c r="E64" s="228" t="s">
        <v>11</v>
      </c>
      <c r="F64" s="228"/>
      <c r="G64" s="228"/>
      <c r="H64" s="228"/>
      <c r="I64" s="228"/>
      <c r="J64" s="229">
        <v>0</v>
      </c>
      <c r="K64" s="230">
        <f t="shared" si="27"/>
        <v>0</v>
      </c>
      <c r="L64" s="230">
        <v>0</v>
      </c>
      <c r="M64" s="231">
        <f t="shared" si="28"/>
        <v>0</v>
      </c>
    </row>
    <row r="65" spans="1:13" ht="12.6" hidden="1" customHeight="1">
      <c r="A65" s="53"/>
      <c r="B65" s="226"/>
      <c r="C65" s="226" t="s">
        <v>70</v>
      </c>
      <c r="D65" s="227">
        <f t="shared" si="26"/>
        <v>0</v>
      </c>
      <c r="E65" s="228" t="s">
        <v>14</v>
      </c>
      <c r="F65" s="228"/>
      <c r="G65" s="228"/>
      <c r="H65" s="228"/>
      <c r="I65" s="228"/>
      <c r="J65" s="229">
        <v>0</v>
      </c>
      <c r="K65" s="230">
        <f t="shared" si="27"/>
        <v>0</v>
      </c>
      <c r="L65" s="230">
        <v>0</v>
      </c>
      <c r="M65" s="231">
        <f t="shared" si="28"/>
        <v>0</v>
      </c>
    </row>
    <row r="66" spans="1:13" ht="12.6" customHeight="1">
      <c r="A66" s="53"/>
      <c r="B66" s="236"/>
      <c r="C66" s="236"/>
      <c r="D66" s="237"/>
      <c r="E66" s="238"/>
      <c r="F66" s="236"/>
      <c r="G66" s="236"/>
      <c r="H66" s="236"/>
      <c r="I66" s="236"/>
      <c r="J66" s="239"/>
      <c r="K66" s="239"/>
      <c r="L66" s="239"/>
      <c r="M66" s="240"/>
    </row>
    <row r="67" spans="1:13" ht="12.6" hidden="1" customHeight="1">
      <c r="A67" s="53"/>
      <c r="B67" s="226"/>
      <c r="C67" s="226" t="s">
        <v>71</v>
      </c>
      <c r="D67" s="227">
        <f t="shared" ref="D67:D72" si="30">SUM(F67:I67)</f>
        <v>0</v>
      </c>
      <c r="E67" s="228" t="s">
        <v>14</v>
      </c>
      <c r="F67" s="228"/>
      <c r="G67" s="228"/>
      <c r="H67" s="228"/>
      <c r="I67" s="228"/>
      <c r="J67" s="229">
        <v>0</v>
      </c>
      <c r="K67" s="230">
        <f t="shared" ref="K67:K72" si="31">D67*J67</f>
        <v>0</v>
      </c>
      <c r="L67" s="230">
        <v>0</v>
      </c>
      <c r="M67" s="231">
        <f t="shared" ref="M67:M72" si="32">D67*L67</f>
        <v>0</v>
      </c>
    </row>
    <row r="68" spans="1:13" ht="11.4" hidden="1">
      <c r="A68" s="53"/>
      <c r="B68" s="226"/>
      <c r="C68" s="226" t="s">
        <v>72</v>
      </c>
      <c r="D68" s="227">
        <f t="shared" si="30"/>
        <v>0</v>
      </c>
      <c r="E68" s="228" t="s">
        <v>11</v>
      </c>
      <c r="F68" s="228"/>
      <c r="G68" s="228"/>
      <c r="H68" s="228"/>
      <c r="I68" s="228"/>
      <c r="J68" s="229">
        <v>0</v>
      </c>
      <c r="K68" s="230">
        <f t="shared" si="31"/>
        <v>0</v>
      </c>
      <c r="L68" s="230">
        <v>0</v>
      </c>
      <c r="M68" s="231">
        <f t="shared" si="32"/>
        <v>0</v>
      </c>
    </row>
    <row r="69" spans="1:13" ht="12.6" hidden="1" customHeight="1">
      <c r="A69" s="53"/>
      <c r="B69" s="226"/>
      <c r="C69" s="226" t="s">
        <v>73</v>
      </c>
      <c r="D69" s="227">
        <f t="shared" si="30"/>
        <v>0</v>
      </c>
      <c r="E69" s="228" t="s">
        <v>11</v>
      </c>
      <c r="F69" s="228"/>
      <c r="G69" s="228"/>
      <c r="H69" s="228"/>
      <c r="I69" s="228"/>
      <c r="J69" s="229">
        <v>0</v>
      </c>
      <c r="K69" s="230">
        <f t="shared" si="31"/>
        <v>0</v>
      </c>
      <c r="L69" s="230">
        <v>0</v>
      </c>
      <c r="M69" s="231">
        <f t="shared" si="32"/>
        <v>0</v>
      </c>
    </row>
    <row r="70" spans="1:13" ht="12.6" hidden="1" customHeight="1">
      <c r="A70" s="53"/>
      <c r="B70" s="226"/>
      <c r="C70" s="226" t="s">
        <v>74</v>
      </c>
      <c r="D70" s="227">
        <f t="shared" si="30"/>
        <v>0</v>
      </c>
      <c r="E70" s="228" t="s">
        <v>11</v>
      </c>
      <c r="F70" s="228"/>
      <c r="G70" s="228"/>
      <c r="H70" s="228"/>
      <c r="I70" s="228"/>
      <c r="J70" s="229">
        <v>0</v>
      </c>
      <c r="K70" s="230">
        <f t="shared" si="31"/>
        <v>0</v>
      </c>
      <c r="L70" s="230">
        <v>0</v>
      </c>
      <c r="M70" s="231">
        <f t="shared" si="32"/>
        <v>0</v>
      </c>
    </row>
    <row r="71" spans="1:13" ht="12.6" hidden="1" customHeight="1">
      <c r="A71" s="53"/>
      <c r="B71" s="226"/>
      <c r="C71" s="226" t="s">
        <v>75</v>
      </c>
      <c r="D71" s="227">
        <f t="shared" si="30"/>
        <v>0</v>
      </c>
      <c r="E71" s="228" t="s">
        <v>11</v>
      </c>
      <c r="F71" s="228"/>
      <c r="G71" s="228"/>
      <c r="H71" s="228"/>
      <c r="I71" s="228"/>
      <c r="J71" s="229">
        <v>0</v>
      </c>
      <c r="K71" s="230">
        <f t="shared" si="31"/>
        <v>0</v>
      </c>
      <c r="L71" s="230">
        <v>0</v>
      </c>
      <c r="M71" s="231">
        <f t="shared" si="32"/>
        <v>0</v>
      </c>
    </row>
    <row r="72" spans="1:13" ht="12.6" hidden="1" customHeight="1">
      <c r="A72" s="53"/>
      <c r="B72" s="226"/>
      <c r="C72" s="226" t="s">
        <v>76</v>
      </c>
      <c r="D72" s="227">
        <f t="shared" si="30"/>
        <v>0</v>
      </c>
      <c r="E72" s="228" t="s">
        <v>11</v>
      </c>
      <c r="F72" s="228"/>
      <c r="G72" s="228"/>
      <c r="H72" s="228"/>
      <c r="I72" s="228"/>
      <c r="J72" s="229">
        <v>0</v>
      </c>
      <c r="K72" s="230">
        <f t="shared" si="31"/>
        <v>0</v>
      </c>
      <c r="L72" s="230">
        <v>0</v>
      </c>
      <c r="M72" s="231">
        <f t="shared" si="32"/>
        <v>0</v>
      </c>
    </row>
    <row r="73" spans="1:13" ht="12.6" hidden="1" customHeight="1">
      <c r="A73" s="53"/>
      <c r="B73" s="226"/>
      <c r="C73" s="226" t="s">
        <v>77</v>
      </c>
      <c r="D73" s="227">
        <f>SUM(F73:I73)</f>
        <v>0</v>
      </c>
      <c r="E73" s="228" t="s">
        <v>11</v>
      </c>
      <c r="F73" s="228"/>
      <c r="G73" s="228"/>
      <c r="H73" s="228"/>
      <c r="I73" s="228"/>
      <c r="J73" s="229">
        <v>0</v>
      </c>
      <c r="K73" s="230">
        <f>D73*J73</f>
        <v>0</v>
      </c>
      <c r="L73" s="230">
        <v>0</v>
      </c>
      <c r="M73" s="231">
        <f>D73*L73</f>
        <v>0</v>
      </c>
    </row>
    <row r="74" spans="1:13" ht="12.6" hidden="1" customHeight="1">
      <c r="A74" s="53"/>
      <c r="B74" s="226"/>
      <c r="C74" s="226" t="s">
        <v>198</v>
      </c>
      <c r="D74" s="227">
        <f>SUM(F74:I74)</f>
        <v>0</v>
      </c>
      <c r="E74" s="228" t="s">
        <v>11</v>
      </c>
      <c r="F74" s="228"/>
      <c r="G74" s="228"/>
      <c r="H74" s="228"/>
      <c r="I74" s="228"/>
      <c r="J74" s="229">
        <v>0</v>
      </c>
      <c r="K74" s="230">
        <f>D74*J74</f>
        <v>0</v>
      </c>
      <c r="L74" s="230">
        <v>0</v>
      </c>
      <c r="M74" s="231">
        <f>D74*L74</f>
        <v>0</v>
      </c>
    </row>
    <row r="75" spans="1:13" ht="12.6" hidden="1" customHeight="1">
      <c r="A75" s="53"/>
      <c r="B75" s="226"/>
      <c r="C75" s="226" t="s">
        <v>78</v>
      </c>
      <c r="D75" s="227">
        <f>SUM(F75:I75)</f>
        <v>0</v>
      </c>
      <c r="E75" s="228" t="s">
        <v>11</v>
      </c>
      <c r="F75" s="228"/>
      <c r="G75" s="228"/>
      <c r="H75" s="228"/>
      <c r="I75" s="228"/>
      <c r="J75" s="229">
        <v>0</v>
      </c>
      <c r="K75" s="230">
        <f>D75*J75</f>
        <v>0</v>
      </c>
      <c r="L75" s="230">
        <v>0</v>
      </c>
      <c r="M75" s="231">
        <f>D75*L75</f>
        <v>0</v>
      </c>
    </row>
    <row r="76" spans="1:13" ht="11.4" hidden="1">
      <c r="A76" s="53"/>
      <c r="B76" s="226"/>
      <c r="C76" s="226" t="s">
        <v>199</v>
      </c>
      <c r="D76" s="227">
        <f>SUM(F76:I76)</f>
        <v>0</v>
      </c>
      <c r="E76" s="228" t="s">
        <v>11</v>
      </c>
      <c r="F76" s="228"/>
      <c r="G76" s="228"/>
      <c r="H76" s="228"/>
      <c r="I76" s="228"/>
      <c r="J76" s="229">
        <v>0</v>
      </c>
      <c r="K76" s="230">
        <f>D76*J76</f>
        <v>0</v>
      </c>
      <c r="L76" s="230">
        <v>0</v>
      </c>
      <c r="M76" s="231">
        <f>D76*L76</f>
        <v>0</v>
      </c>
    </row>
    <row r="77" spans="1:13" ht="12.6" customHeight="1">
      <c r="A77" s="53"/>
      <c r="B77" s="236"/>
      <c r="C77" s="236"/>
      <c r="D77" s="237"/>
      <c r="E77" s="238"/>
      <c r="F77" s="236"/>
      <c r="G77" s="236"/>
      <c r="H77" s="236"/>
      <c r="I77" s="236"/>
      <c r="J77" s="239"/>
      <c r="K77" s="239"/>
      <c r="L77" s="239"/>
      <c r="M77" s="240"/>
    </row>
    <row r="78" spans="1:13" ht="12.6" hidden="1" customHeight="1">
      <c r="A78" s="53"/>
      <c r="B78" s="226"/>
      <c r="C78" s="226" t="s">
        <v>79</v>
      </c>
      <c r="D78" s="227">
        <f>SUM(F78:I78)</f>
        <v>0</v>
      </c>
      <c r="E78" s="228" t="s">
        <v>14</v>
      </c>
      <c r="F78" s="228"/>
      <c r="G78" s="228"/>
      <c r="H78" s="228"/>
      <c r="I78" s="228"/>
      <c r="J78" s="229">
        <v>0</v>
      </c>
      <c r="K78" s="230">
        <f>D78*J78</f>
        <v>0</v>
      </c>
      <c r="L78" s="230">
        <v>0</v>
      </c>
      <c r="M78" s="231">
        <f>D78*L78</f>
        <v>0</v>
      </c>
    </row>
    <row r="79" spans="1:13" ht="12.6" customHeight="1">
      <c r="A79" s="53">
        <v>10</v>
      </c>
      <c r="B79" s="302"/>
      <c r="C79" s="226" t="s">
        <v>80</v>
      </c>
      <c r="D79" s="227">
        <f>SUM(F79:I79)</f>
        <v>60</v>
      </c>
      <c r="E79" s="228" t="s">
        <v>14</v>
      </c>
      <c r="F79" s="228">
        <f>(F53+F52+F31)*30</f>
        <v>30</v>
      </c>
      <c r="G79" s="228">
        <f>(G53+G52+G31)*30</f>
        <v>0</v>
      </c>
      <c r="H79" s="228">
        <f>(H53+H52+H31)*30</f>
        <v>30</v>
      </c>
      <c r="I79" s="228">
        <f>(I53+I52+I31)*30</f>
        <v>0</v>
      </c>
      <c r="J79" s="233">
        <v>0</v>
      </c>
      <c r="K79" s="230">
        <f>D79*J79</f>
        <v>0</v>
      </c>
      <c r="L79" s="234">
        <v>0</v>
      </c>
      <c r="M79" s="231">
        <f>D79*L79</f>
        <v>0</v>
      </c>
    </row>
    <row r="80" spans="1:13" ht="12.6" customHeight="1">
      <c r="A80" s="53">
        <v>11</v>
      </c>
      <c r="B80" s="302"/>
      <c r="C80" s="226" t="s">
        <v>81</v>
      </c>
      <c r="D80" s="227">
        <f>SUM(F80:I80)</f>
        <v>15</v>
      </c>
      <c r="E80" s="228" t="s">
        <v>14</v>
      </c>
      <c r="F80" s="228">
        <v>5</v>
      </c>
      <c r="G80" s="228">
        <v>5</v>
      </c>
      <c r="H80" s="228">
        <v>5</v>
      </c>
      <c r="I80" s="228">
        <v>0</v>
      </c>
      <c r="J80" s="233">
        <v>0</v>
      </c>
      <c r="K80" s="230">
        <f>D80*J80</f>
        <v>0</v>
      </c>
      <c r="L80" s="234">
        <v>0</v>
      </c>
      <c r="M80" s="231">
        <f>D80*L80</f>
        <v>0</v>
      </c>
    </row>
    <row r="81" spans="1:22" ht="12.6" customHeight="1">
      <c r="A81" s="53"/>
      <c r="B81" s="236"/>
      <c r="C81" s="236"/>
      <c r="D81" s="237"/>
      <c r="E81" s="238"/>
      <c r="F81" s="236"/>
      <c r="G81" s="236"/>
      <c r="H81" s="236"/>
      <c r="I81" s="236"/>
      <c r="J81" s="239"/>
      <c r="K81" s="239"/>
      <c r="L81" s="239"/>
      <c r="M81" s="240"/>
    </row>
    <row r="82" spans="1:22" ht="12.6" customHeight="1">
      <c r="A82" s="53">
        <v>12</v>
      </c>
      <c r="B82" s="302"/>
      <c r="C82" s="226" t="s">
        <v>82</v>
      </c>
      <c r="D82" s="227">
        <f t="shared" ref="D82:D90" si="33">SUM(F82:I82)</f>
        <v>48</v>
      </c>
      <c r="E82" s="228" t="s">
        <v>14</v>
      </c>
      <c r="F82" s="228">
        <f t="shared" ref="F82:I82" si="34">(F78+F79)*0.8</f>
        <v>24</v>
      </c>
      <c r="G82" s="228">
        <f t="shared" si="34"/>
        <v>0</v>
      </c>
      <c r="H82" s="228">
        <f t="shared" si="34"/>
        <v>24</v>
      </c>
      <c r="I82" s="228">
        <f t="shared" si="34"/>
        <v>0</v>
      </c>
      <c r="J82" s="233">
        <v>0</v>
      </c>
      <c r="K82" s="230">
        <f t="shared" ref="K82:K93" si="35">D82*J82</f>
        <v>0</v>
      </c>
      <c r="L82" s="234">
        <v>0</v>
      </c>
      <c r="M82" s="231">
        <f t="shared" ref="M82:M93" si="36">D82*L82</f>
        <v>0</v>
      </c>
    </row>
    <row r="83" spans="1:22" ht="12.6" customHeight="1">
      <c r="A83" s="53">
        <v>13</v>
      </c>
      <c r="B83" s="302"/>
      <c r="C83" s="226" t="s">
        <v>83</v>
      </c>
      <c r="D83" s="227">
        <f t="shared" si="33"/>
        <v>48</v>
      </c>
      <c r="E83" s="228" t="s">
        <v>14</v>
      </c>
      <c r="F83" s="228">
        <f t="shared" ref="F83:I83" si="37">F82</f>
        <v>24</v>
      </c>
      <c r="G83" s="228">
        <f t="shared" si="37"/>
        <v>0</v>
      </c>
      <c r="H83" s="228">
        <f t="shared" si="37"/>
        <v>24</v>
      </c>
      <c r="I83" s="228">
        <f t="shared" si="37"/>
        <v>0</v>
      </c>
      <c r="J83" s="233">
        <v>0</v>
      </c>
      <c r="K83" s="230">
        <f t="shared" si="35"/>
        <v>0</v>
      </c>
      <c r="L83" s="234">
        <v>0</v>
      </c>
      <c r="M83" s="231">
        <f t="shared" si="36"/>
        <v>0</v>
      </c>
    </row>
    <row r="84" spans="1:22" ht="12.6" customHeight="1">
      <c r="A84" s="53">
        <v>14</v>
      </c>
      <c r="B84" s="302"/>
      <c r="C84" s="226" t="s">
        <v>84</v>
      </c>
      <c r="D84" s="227">
        <f t="shared" si="33"/>
        <v>60</v>
      </c>
      <c r="E84" s="228" t="s">
        <v>14</v>
      </c>
      <c r="F84" s="228">
        <f t="shared" ref="F84:I84" si="38">F78+F79</f>
        <v>30</v>
      </c>
      <c r="G84" s="228">
        <f t="shared" si="38"/>
        <v>0</v>
      </c>
      <c r="H84" s="228">
        <f t="shared" si="38"/>
        <v>30</v>
      </c>
      <c r="I84" s="228">
        <f t="shared" si="38"/>
        <v>0</v>
      </c>
      <c r="J84" s="233">
        <v>0</v>
      </c>
      <c r="K84" s="230">
        <f t="shared" si="35"/>
        <v>0</v>
      </c>
      <c r="L84" s="234">
        <v>0</v>
      </c>
      <c r="M84" s="231">
        <f t="shared" si="36"/>
        <v>0</v>
      </c>
    </row>
    <row r="85" spans="1:22" ht="12.6" customHeight="1">
      <c r="A85" s="53">
        <v>15</v>
      </c>
      <c r="B85" s="302"/>
      <c r="C85" s="226" t="s">
        <v>85</v>
      </c>
      <c r="D85" s="227">
        <f t="shared" si="33"/>
        <v>24</v>
      </c>
      <c r="E85" s="228" t="s">
        <v>86</v>
      </c>
      <c r="F85" s="228">
        <f t="shared" ref="F85:I85" si="39">F83/2</f>
        <v>12</v>
      </c>
      <c r="G85" s="228">
        <f t="shared" si="39"/>
        <v>0</v>
      </c>
      <c r="H85" s="228">
        <f t="shared" si="39"/>
        <v>12</v>
      </c>
      <c r="I85" s="228">
        <f t="shared" si="39"/>
        <v>0</v>
      </c>
      <c r="J85" s="233">
        <v>0</v>
      </c>
      <c r="K85" s="230">
        <f t="shared" si="35"/>
        <v>0</v>
      </c>
      <c r="L85" s="234">
        <v>0</v>
      </c>
      <c r="M85" s="231">
        <f t="shared" si="36"/>
        <v>0</v>
      </c>
    </row>
    <row r="86" spans="1:22" ht="12.6" customHeight="1">
      <c r="A86" s="53">
        <v>16</v>
      </c>
      <c r="B86" s="302"/>
      <c r="C86" s="226" t="s">
        <v>87</v>
      </c>
      <c r="D86" s="227">
        <f t="shared" si="33"/>
        <v>48</v>
      </c>
      <c r="E86" s="228" t="s">
        <v>86</v>
      </c>
      <c r="F86" s="228">
        <f t="shared" ref="F86:I86" si="40">F83</f>
        <v>24</v>
      </c>
      <c r="G86" s="228">
        <f t="shared" si="40"/>
        <v>0</v>
      </c>
      <c r="H86" s="228">
        <f t="shared" si="40"/>
        <v>24</v>
      </c>
      <c r="I86" s="228">
        <f t="shared" si="40"/>
        <v>0</v>
      </c>
      <c r="J86" s="233">
        <v>0</v>
      </c>
      <c r="K86" s="230">
        <f t="shared" si="35"/>
        <v>0</v>
      </c>
      <c r="L86" s="234">
        <v>0</v>
      </c>
      <c r="M86" s="231">
        <f t="shared" si="36"/>
        <v>0</v>
      </c>
    </row>
    <row r="87" spans="1:22" ht="12.6" customHeight="1">
      <c r="A87" s="53">
        <v>17</v>
      </c>
      <c r="B87" s="302"/>
      <c r="C87" s="246" t="s">
        <v>88</v>
      </c>
      <c r="D87" s="227">
        <f t="shared" si="33"/>
        <v>3</v>
      </c>
      <c r="E87" s="228" t="s">
        <v>11</v>
      </c>
      <c r="F87" s="228">
        <v>1</v>
      </c>
      <c r="G87" s="228">
        <v>1</v>
      </c>
      <c r="H87" s="228">
        <v>1</v>
      </c>
      <c r="I87" s="228">
        <v>0</v>
      </c>
      <c r="J87" s="233">
        <v>0</v>
      </c>
      <c r="K87" s="230">
        <f t="shared" si="35"/>
        <v>0</v>
      </c>
      <c r="L87" s="234">
        <v>0</v>
      </c>
      <c r="M87" s="231">
        <f t="shared" si="36"/>
        <v>0</v>
      </c>
    </row>
    <row r="88" spans="1:22" ht="12.6" hidden="1" customHeight="1">
      <c r="A88" s="53">
        <v>18</v>
      </c>
      <c r="B88" s="226"/>
      <c r="C88" s="226" t="s">
        <v>89</v>
      </c>
      <c r="D88" s="227">
        <f t="shared" si="33"/>
        <v>0</v>
      </c>
      <c r="E88" s="228" t="s">
        <v>11</v>
      </c>
      <c r="F88" s="228"/>
      <c r="G88" s="228"/>
      <c r="H88" s="228"/>
      <c r="I88" s="228"/>
      <c r="J88" s="229">
        <v>0</v>
      </c>
      <c r="K88" s="230">
        <f t="shared" si="35"/>
        <v>0</v>
      </c>
      <c r="L88" s="230">
        <v>350</v>
      </c>
      <c r="M88" s="231">
        <f t="shared" si="36"/>
        <v>0</v>
      </c>
    </row>
    <row r="89" spans="1:22" ht="11.4" hidden="1">
      <c r="A89" s="53">
        <v>19</v>
      </c>
      <c r="B89" s="226"/>
      <c r="C89" s="226" t="s">
        <v>90</v>
      </c>
      <c r="D89" s="227">
        <f t="shared" si="33"/>
        <v>0</v>
      </c>
      <c r="E89" s="228" t="s">
        <v>11</v>
      </c>
      <c r="F89" s="228"/>
      <c r="G89" s="228"/>
      <c r="H89" s="228"/>
      <c r="I89" s="228"/>
      <c r="J89" s="229">
        <v>0</v>
      </c>
      <c r="K89" s="230">
        <f t="shared" si="35"/>
        <v>0</v>
      </c>
      <c r="L89" s="230">
        <v>560</v>
      </c>
      <c r="M89" s="231">
        <f t="shared" si="36"/>
        <v>0</v>
      </c>
    </row>
    <row r="90" spans="1:22" ht="12.6" hidden="1" customHeight="1">
      <c r="A90" s="53">
        <v>20</v>
      </c>
      <c r="B90" s="226"/>
      <c r="C90" s="226" t="s">
        <v>91</v>
      </c>
      <c r="D90" s="227">
        <f t="shared" si="33"/>
        <v>0</v>
      </c>
      <c r="E90" s="228" t="s">
        <v>11</v>
      </c>
      <c r="F90" s="228"/>
      <c r="G90" s="228"/>
      <c r="H90" s="228"/>
      <c r="I90" s="228"/>
      <c r="J90" s="229">
        <v>0</v>
      </c>
      <c r="K90" s="230">
        <f t="shared" si="35"/>
        <v>0</v>
      </c>
      <c r="L90" s="230">
        <v>0</v>
      </c>
      <c r="M90" s="231">
        <f t="shared" si="36"/>
        <v>0</v>
      </c>
    </row>
    <row r="91" spans="1:22" ht="12.6" customHeight="1">
      <c r="A91" s="53">
        <v>21</v>
      </c>
      <c r="B91" s="302"/>
      <c r="C91" s="226" t="s">
        <v>92</v>
      </c>
      <c r="D91" s="227">
        <v>1</v>
      </c>
      <c r="E91" s="228" t="s">
        <v>93</v>
      </c>
      <c r="F91" s="228">
        <v>0</v>
      </c>
      <c r="G91" s="228">
        <v>0</v>
      </c>
      <c r="H91" s="228">
        <v>0</v>
      </c>
      <c r="I91" s="228">
        <v>0</v>
      </c>
      <c r="J91" s="233">
        <v>0</v>
      </c>
      <c r="K91" s="230">
        <f t="shared" si="35"/>
        <v>0</v>
      </c>
      <c r="L91" s="234">
        <v>0</v>
      </c>
      <c r="M91" s="231">
        <f t="shared" si="36"/>
        <v>0</v>
      </c>
    </row>
    <row r="92" spans="1:22" ht="12.6" customHeight="1">
      <c r="A92" s="53">
        <v>22</v>
      </c>
      <c r="B92" s="302"/>
      <c r="C92" s="226" t="s">
        <v>94</v>
      </c>
      <c r="D92" s="227">
        <f>SUM(F92:I92)</f>
        <v>1</v>
      </c>
      <c r="E92" s="228" t="s">
        <v>11</v>
      </c>
      <c r="F92" s="228">
        <v>0</v>
      </c>
      <c r="G92" s="228">
        <v>0</v>
      </c>
      <c r="H92" s="228">
        <v>1</v>
      </c>
      <c r="I92" s="228">
        <v>0</v>
      </c>
      <c r="J92" s="233">
        <v>0</v>
      </c>
      <c r="K92" s="230">
        <f t="shared" si="35"/>
        <v>0</v>
      </c>
      <c r="L92" s="234">
        <v>0</v>
      </c>
      <c r="M92" s="231">
        <f t="shared" si="36"/>
        <v>0</v>
      </c>
    </row>
    <row r="93" spans="1:22" ht="12.6" customHeight="1">
      <c r="A93" s="53">
        <v>23</v>
      </c>
      <c r="B93" s="302"/>
      <c r="C93" s="226" t="s">
        <v>95</v>
      </c>
      <c r="D93" s="227">
        <f>SUM(F93:I93)</f>
        <v>2</v>
      </c>
      <c r="E93" s="228" t="s">
        <v>96</v>
      </c>
      <c r="F93" s="228">
        <v>0</v>
      </c>
      <c r="G93" s="228">
        <v>0</v>
      </c>
      <c r="H93" s="228">
        <v>2</v>
      </c>
      <c r="I93" s="228">
        <v>0</v>
      </c>
      <c r="J93" s="233">
        <v>0</v>
      </c>
      <c r="K93" s="230">
        <f t="shared" si="35"/>
        <v>0</v>
      </c>
      <c r="L93" s="234">
        <v>0</v>
      </c>
      <c r="M93" s="231">
        <f t="shared" si="36"/>
        <v>0</v>
      </c>
    </row>
    <row r="94" spans="1:22" ht="12.6" customHeight="1">
      <c r="A94" s="53"/>
      <c r="B94" s="236"/>
      <c r="C94" s="236"/>
      <c r="D94" s="237"/>
      <c r="E94" s="238"/>
      <c r="F94" s="236"/>
      <c r="G94" s="236"/>
      <c r="H94" s="236"/>
      <c r="I94" s="236"/>
      <c r="J94" s="239"/>
      <c r="K94" s="239"/>
      <c r="L94" s="239"/>
      <c r="M94" s="240"/>
    </row>
    <row r="95" spans="1:22" ht="11.4">
      <c r="A95" s="53">
        <v>24</v>
      </c>
      <c r="B95" s="302"/>
      <c r="C95" s="226" t="s">
        <v>97</v>
      </c>
      <c r="D95" s="227">
        <v>1</v>
      </c>
      <c r="E95" s="228" t="s">
        <v>93</v>
      </c>
      <c r="F95" s="228">
        <v>0</v>
      </c>
      <c r="G95" s="228">
        <v>0</v>
      </c>
      <c r="H95" s="228">
        <v>0</v>
      </c>
      <c r="I95" s="228">
        <v>0</v>
      </c>
      <c r="J95" s="233">
        <v>0</v>
      </c>
      <c r="K95" s="230">
        <f>D95*J95</f>
        <v>0</v>
      </c>
      <c r="L95" s="234">
        <v>0</v>
      </c>
      <c r="M95" s="231">
        <f>D95*L95</f>
        <v>0</v>
      </c>
    </row>
    <row r="96" spans="1:22" ht="12.6" customHeight="1">
      <c r="A96" s="53">
        <v>25</v>
      </c>
      <c r="B96" s="302"/>
      <c r="C96" s="226" t="s">
        <v>98</v>
      </c>
      <c r="D96" s="227">
        <v>1</v>
      </c>
      <c r="E96" s="228" t="s">
        <v>93</v>
      </c>
      <c r="F96" s="228">
        <v>0</v>
      </c>
      <c r="G96" s="228">
        <v>0</v>
      </c>
      <c r="H96" s="228">
        <v>0</v>
      </c>
      <c r="I96" s="228">
        <v>0</v>
      </c>
      <c r="J96" s="233">
        <v>0</v>
      </c>
      <c r="K96" s="230">
        <f>D96*J96</f>
        <v>0</v>
      </c>
      <c r="L96" s="234">
        <v>0</v>
      </c>
      <c r="M96" s="231">
        <f>D96*L96</f>
        <v>0</v>
      </c>
      <c r="N96"/>
      <c r="O96"/>
      <c r="P96"/>
      <c r="Q96"/>
      <c r="R96"/>
      <c r="S96"/>
      <c r="T96"/>
      <c r="U96"/>
      <c r="V96"/>
    </row>
    <row r="97" spans="1:22" ht="12.6" customHeight="1">
      <c r="A97" s="53">
        <v>26</v>
      </c>
      <c r="B97" s="302"/>
      <c r="C97" s="226" t="s">
        <v>99</v>
      </c>
      <c r="D97" s="227">
        <v>1</v>
      </c>
      <c r="E97" s="228" t="s">
        <v>93</v>
      </c>
      <c r="F97" s="228">
        <v>0</v>
      </c>
      <c r="G97" s="228">
        <v>0</v>
      </c>
      <c r="H97" s="228">
        <v>0</v>
      </c>
      <c r="I97" s="228">
        <v>0</v>
      </c>
      <c r="J97" s="233">
        <v>0</v>
      </c>
      <c r="K97" s="230">
        <f>D97*J97</f>
        <v>0</v>
      </c>
      <c r="L97" s="234">
        <v>0</v>
      </c>
      <c r="M97" s="231">
        <f>D97*L97</f>
        <v>0</v>
      </c>
      <c r="N97"/>
      <c r="O97"/>
      <c r="P97"/>
      <c r="Q97"/>
      <c r="R97"/>
      <c r="S97"/>
      <c r="T97"/>
      <c r="U97"/>
      <c r="V97"/>
    </row>
    <row r="98" spans="1:22" ht="12.6" customHeight="1">
      <c r="A98" s="53">
        <v>27</v>
      </c>
      <c r="B98" s="302"/>
      <c r="C98" s="226" t="s">
        <v>100</v>
      </c>
      <c r="D98" s="227">
        <v>1</v>
      </c>
      <c r="E98" s="228" t="s">
        <v>93</v>
      </c>
      <c r="F98" s="228">
        <v>0</v>
      </c>
      <c r="G98" s="228">
        <v>0</v>
      </c>
      <c r="H98" s="228">
        <v>0</v>
      </c>
      <c r="I98" s="228">
        <v>0</v>
      </c>
      <c r="J98" s="233">
        <v>0</v>
      </c>
      <c r="K98" s="230">
        <f>D98*J98</f>
        <v>0</v>
      </c>
      <c r="L98" s="234">
        <v>0</v>
      </c>
      <c r="M98" s="231">
        <f>D98*L98</f>
        <v>0</v>
      </c>
    </row>
    <row r="99" spans="1:22" ht="12.6" customHeight="1">
      <c r="A99" s="53">
        <v>28</v>
      </c>
      <c r="B99" s="302"/>
      <c r="C99" s="226" t="s">
        <v>101</v>
      </c>
      <c r="D99" s="227">
        <f>SUM(F99:I99)</f>
        <v>4</v>
      </c>
      <c r="E99" s="228" t="s">
        <v>93</v>
      </c>
      <c r="F99" s="228">
        <f>F17+F25+F27+F29+F31+F32+F33+F34+F35+F38+F41+F46+F48+F52+F53</f>
        <v>3</v>
      </c>
      <c r="G99" s="228">
        <f>G17+G25+G27+G29+G31+G32+G33+G34+G35+G38+G41+G46+G48+G52+G53</f>
        <v>0</v>
      </c>
      <c r="H99" s="228">
        <f>H17+H25+H27+H29+H31+H32+H33+H34+H35+H38+H41+H46+H48+H52+H53</f>
        <v>1</v>
      </c>
      <c r="I99" s="228">
        <f>I17+I25+I27+I29+I31+I32+I33+I34+I35+I38+I41+I46+I48+I52+I53</f>
        <v>0</v>
      </c>
      <c r="J99" s="233">
        <v>0</v>
      </c>
      <c r="K99" s="230">
        <f>D99*J99</f>
        <v>0</v>
      </c>
      <c r="L99" s="234">
        <v>0</v>
      </c>
      <c r="M99" s="231">
        <f>D99*L99</f>
        <v>0</v>
      </c>
    </row>
    <row r="100" spans="1:22" ht="12.6">
      <c r="A100" s="53"/>
      <c r="B100" s="336"/>
      <c r="C100" s="336"/>
      <c r="D100" s="339"/>
      <c r="E100" s="354"/>
      <c r="F100" s="337"/>
      <c r="G100" s="337"/>
      <c r="H100" s="337"/>
      <c r="I100" s="337"/>
      <c r="J100" s="340" t="s">
        <v>102</v>
      </c>
      <c r="K100" s="341">
        <f>SUM(K4:K99)</f>
        <v>0</v>
      </c>
      <c r="L100" s="341"/>
      <c r="M100" s="342">
        <f>SUM(M4:M99)</f>
        <v>0</v>
      </c>
    </row>
    <row r="101" spans="1:22" ht="12.6" customHeight="1">
      <c r="A101" s="53"/>
      <c r="B101" s="336"/>
      <c r="C101" s="336"/>
      <c r="D101" s="355"/>
      <c r="E101" s="355"/>
      <c r="F101" s="423" t="s">
        <v>200</v>
      </c>
      <c r="G101" s="423"/>
      <c r="H101" s="423"/>
      <c r="I101" s="423"/>
      <c r="J101" s="423"/>
      <c r="K101" s="343"/>
      <c r="L101" s="343"/>
      <c r="M101" s="344">
        <f>K100+M100</f>
        <v>0</v>
      </c>
    </row>
    <row r="102" spans="1:22" ht="12.6" customHeight="1">
      <c r="A102" s="53"/>
      <c r="B102" s="356"/>
      <c r="C102" s="39" t="s">
        <v>103</v>
      </c>
      <c r="D102" s="260"/>
      <c r="E102" s="261"/>
      <c r="F102" s="262"/>
      <c r="G102" s="262"/>
      <c r="H102" s="262"/>
      <c r="I102" s="262"/>
      <c r="J102" s="263"/>
      <c r="K102" s="263"/>
      <c r="L102" s="263"/>
      <c r="M102" s="264"/>
    </row>
    <row r="103" spans="1:22" ht="12.6" customHeight="1">
      <c r="A103" s="53">
        <v>29</v>
      </c>
      <c r="B103" s="302"/>
      <c r="C103" s="226" t="s">
        <v>104</v>
      </c>
      <c r="D103" s="227">
        <v>1</v>
      </c>
      <c r="E103" s="228" t="s">
        <v>93</v>
      </c>
      <c r="F103" s="228" t="s">
        <v>203</v>
      </c>
      <c r="G103" s="228" t="s">
        <v>203</v>
      </c>
      <c r="H103" s="228" t="s">
        <v>203</v>
      </c>
      <c r="I103" s="228" t="s">
        <v>203</v>
      </c>
      <c r="J103" s="229"/>
      <c r="K103" s="230"/>
      <c r="L103" s="265">
        <f>ROUND((M100)*0.02,-2)</f>
        <v>0</v>
      </c>
      <c r="M103" s="231">
        <f t="shared" ref="M103:M110" si="41">D103*L103</f>
        <v>0</v>
      </c>
    </row>
    <row r="104" spans="1:22" ht="12.6" customHeight="1">
      <c r="A104" s="53">
        <v>30</v>
      </c>
      <c r="B104" s="302"/>
      <c r="C104" s="226" t="s">
        <v>105</v>
      </c>
      <c r="D104" s="227">
        <v>1</v>
      </c>
      <c r="E104" s="228" t="s">
        <v>93</v>
      </c>
      <c r="F104" s="228" t="s">
        <v>203</v>
      </c>
      <c r="G104" s="228" t="s">
        <v>203</v>
      </c>
      <c r="H104" s="228" t="s">
        <v>203</v>
      </c>
      <c r="I104" s="228" t="s">
        <v>203</v>
      </c>
      <c r="J104" s="229"/>
      <c r="K104" s="230"/>
      <c r="L104" s="265">
        <f>ROUND((M100)*0.04,-2)</f>
        <v>0</v>
      </c>
      <c r="M104" s="231">
        <f t="shared" si="41"/>
        <v>0</v>
      </c>
    </row>
    <row r="105" spans="1:22" ht="12.6" customHeight="1">
      <c r="A105" s="53">
        <v>31</v>
      </c>
      <c r="B105" s="302"/>
      <c r="C105" s="226" t="s">
        <v>106</v>
      </c>
      <c r="D105" s="227">
        <v>1</v>
      </c>
      <c r="E105" s="228" t="s">
        <v>93</v>
      </c>
      <c r="F105" s="228" t="s">
        <v>203</v>
      </c>
      <c r="G105" s="228" t="s">
        <v>203</v>
      </c>
      <c r="H105" s="228" t="s">
        <v>203</v>
      </c>
      <c r="I105" s="228" t="s">
        <v>203</v>
      </c>
      <c r="J105" s="229"/>
      <c r="K105" s="230"/>
      <c r="L105" s="265">
        <v>0</v>
      </c>
      <c r="M105" s="231">
        <f t="shared" si="41"/>
        <v>0</v>
      </c>
    </row>
    <row r="106" spans="1:22" ht="11.4">
      <c r="A106" s="53">
        <v>32</v>
      </c>
      <c r="B106" s="302"/>
      <c r="C106" s="226" t="s">
        <v>107</v>
      </c>
      <c r="D106" s="227">
        <v>1</v>
      </c>
      <c r="E106" s="228" t="s">
        <v>93</v>
      </c>
      <c r="F106" s="228" t="s">
        <v>203</v>
      </c>
      <c r="G106" s="228" t="s">
        <v>203</v>
      </c>
      <c r="H106" s="228" t="s">
        <v>203</v>
      </c>
      <c r="I106" s="228" t="s">
        <v>203</v>
      </c>
      <c r="J106" s="229"/>
      <c r="K106" s="230"/>
      <c r="L106" s="265">
        <f>ROUND((M101)*0.005,-2)</f>
        <v>0</v>
      </c>
      <c r="M106" s="231">
        <f t="shared" si="41"/>
        <v>0</v>
      </c>
    </row>
    <row r="107" spans="1:22" ht="11.4">
      <c r="A107" s="53">
        <v>33</v>
      </c>
      <c r="B107" s="302"/>
      <c r="C107" s="226" t="s">
        <v>108</v>
      </c>
      <c r="D107" s="227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8" t="s">
        <v>203</v>
      </c>
      <c r="J107" s="229"/>
      <c r="K107" s="230"/>
      <c r="L107" s="265">
        <f>ROUND((M101)*0.06,-2)</f>
        <v>0</v>
      </c>
      <c r="M107" s="231">
        <f t="shared" si="41"/>
        <v>0</v>
      </c>
    </row>
    <row r="108" spans="1:22" ht="11.4">
      <c r="A108" s="53">
        <v>34</v>
      </c>
      <c r="B108" s="302"/>
      <c r="C108" s="226" t="s">
        <v>109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8" t="s">
        <v>203</v>
      </c>
      <c r="J108" s="229"/>
      <c r="K108" s="230"/>
      <c r="L108" s="265">
        <f>ROUND((M101)*0.03,-2)</f>
        <v>0</v>
      </c>
      <c r="M108" s="231">
        <f t="shared" si="41"/>
        <v>0</v>
      </c>
    </row>
    <row r="109" spans="1:22" ht="11.4">
      <c r="A109" s="53">
        <v>35</v>
      </c>
      <c r="B109" s="302"/>
      <c r="C109" s="226" t="s">
        <v>110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8" t="s">
        <v>203</v>
      </c>
      <c r="J109" s="229"/>
      <c r="K109" s="230"/>
      <c r="L109" s="265">
        <f>ROUND((M101)*0.01,-2)</f>
        <v>0</v>
      </c>
      <c r="M109" s="231">
        <f t="shared" si="41"/>
        <v>0</v>
      </c>
    </row>
    <row r="110" spans="1:22" ht="11.4">
      <c r="A110" s="53">
        <v>36</v>
      </c>
      <c r="B110" s="302"/>
      <c r="C110" s="226" t="s">
        <v>111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8" t="s">
        <v>203</v>
      </c>
      <c r="J110" s="229"/>
      <c r="K110" s="230"/>
      <c r="L110" s="234">
        <f>ROUND((M101)*0.018,-2)</f>
        <v>0</v>
      </c>
      <c r="M110" s="231">
        <f t="shared" si="41"/>
        <v>0</v>
      </c>
    </row>
    <row r="111" spans="1:22" ht="12.6">
      <c r="A111" s="53"/>
      <c r="B111" s="346"/>
      <c r="C111" s="346"/>
      <c r="D111" s="339"/>
      <c r="E111" s="354"/>
      <c r="F111" s="337"/>
      <c r="G111" s="337"/>
      <c r="H111" s="337"/>
      <c r="I111" s="337"/>
      <c r="J111" s="340" t="s">
        <v>102</v>
      </c>
      <c r="K111" s="340"/>
      <c r="L111" s="341">
        <f>SUM(L102:L110)</f>
        <v>0</v>
      </c>
      <c r="M111" s="342">
        <f>SUM(M102:M110)</f>
        <v>0</v>
      </c>
    </row>
    <row r="112" spans="1:22" ht="12.6">
      <c r="A112" s="53"/>
      <c r="B112" s="322"/>
      <c r="C112" s="246"/>
      <c r="D112" s="355"/>
      <c r="E112" s="355"/>
      <c r="F112" s="423" t="s">
        <v>201</v>
      </c>
      <c r="G112" s="424"/>
      <c r="H112" s="424"/>
      <c r="I112" s="424"/>
      <c r="J112" s="424"/>
      <c r="K112" s="343"/>
      <c r="L112" s="347"/>
      <c r="M112" s="344">
        <f>M111</f>
        <v>0</v>
      </c>
    </row>
    <row r="113" spans="1:13" ht="20.399999999999999" customHeight="1" thickBot="1">
      <c r="A113" s="132"/>
      <c r="B113" s="324"/>
      <c r="C113" s="325"/>
      <c r="D113" s="326"/>
      <c r="E113" s="327"/>
      <c r="F113" s="436" t="s">
        <v>202</v>
      </c>
      <c r="G113" s="446"/>
      <c r="H113" s="446"/>
      <c r="I113" s="446"/>
      <c r="J113" s="446"/>
      <c r="K113" s="447"/>
      <c r="L113" s="357"/>
      <c r="M113" s="348">
        <f>M101+M112</f>
        <v>0</v>
      </c>
    </row>
  </sheetData>
  <mergeCells count="5">
    <mergeCell ref="A1:C1"/>
    <mergeCell ref="F2:I2"/>
    <mergeCell ref="F101:J101"/>
    <mergeCell ref="F112:J112"/>
    <mergeCell ref="F113:K113"/>
  </mergeCell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38" max="13" man="1"/>
    <brk id="10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8841-B482-42CF-B524-263261961493}">
  <sheetPr>
    <pageSetUpPr fitToPage="1"/>
  </sheetPr>
  <dimension ref="A1:L116"/>
  <sheetViews>
    <sheetView zoomScaleNormal="100" workbookViewId="0">
      <selection activeCell="A17" sqref="A17"/>
    </sheetView>
  </sheetViews>
  <sheetFormatPr defaultRowHeight="13.2"/>
  <cols>
    <col min="1" max="1" width="7.88671875" style="1" bestFit="1" customWidth="1"/>
    <col min="2" max="2" width="27" customWidth="1"/>
    <col min="3" max="3" width="75.88671875" customWidth="1"/>
    <col min="4" max="4" width="10.5546875" customWidth="1"/>
    <col min="9" max="9" width="17" bestFit="1" customWidth="1"/>
    <col min="10" max="10" width="11.6640625" bestFit="1" customWidth="1"/>
    <col min="11" max="12" width="18.33203125" bestFit="1" customWidth="1"/>
  </cols>
  <sheetData>
    <row r="1" spans="1:12">
      <c r="A1" s="157"/>
      <c r="B1" s="448" t="s">
        <v>217</v>
      </c>
      <c r="C1" s="449"/>
      <c r="D1" s="158"/>
      <c r="E1" s="159"/>
      <c r="F1" s="160"/>
      <c r="G1" s="160"/>
      <c r="H1" s="160"/>
      <c r="I1" s="159"/>
      <c r="J1" s="159"/>
      <c r="K1" s="161"/>
      <c r="L1" s="162"/>
    </row>
    <row r="2" spans="1:12" ht="45.9" customHeight="1" thickBot="1">
      <c r="A2" s="38" t="s">
        <v>197</v>
      </c>
      <c r="B2" s="151" t="s">
        <v>17</v>
      </c>
      <c r="C2" s="138" t="s">
        <v>9</v>
      </c>
      <c r="D2" s="139" t="s">
        <v>194</v>
      </c>
      <c r="E2" s="140" t="s">
        <v>193</v>
      </c>
      <c r="F2" s="450" t="s">
        <v>196</v>
      </c>
      <c r="G2" s="451"/>
      <c r="H2" s="451"/>
      <c r="I2" s="141" t="s">
        <v>227</v>
      </c>
      <c r="J2" s="141" t="s">
        <v>225</v>
      </c>
      <c r="K2" s="141" t="s">
        <v>226</v>
      </c>
      <c r="L2" s="163" t="s">
        <v>228</v>
      </c>
    </row>
    <row r="3" spans="1:12">
      <c r="A3" s="37"/>
      <c r="B3" s="152"/>
      <c r="C3" s="142"/>
      <c r="D3" s="143"/>
      <c r="E3" s="144"/>
      <c r="F3" s="120" t="s">
        <v>18</v>
      </c>
      <c r="G3" s="120" t="s">
        <v>19</v>
      </c>
      <c r="H3" s="120" t="s">
        <v>20</v>
      </c>
      <c r="I3" s="144"/>
      <c r="J3" s="144"/>
      <c r="K3" s="144"/>
      <c r="L3" s="145"/>
    </row>
    <row r="4" spans="1:12" hidden="1">
      <c r="A4" s="53">
        <v>1</v>
      </c>
      <c r="B4" s="102"/>
      <c r="C4" s="22" t="s">
        <v>144</v>
      </c>
      <c r="D4" s="13">
        <f t="shared" ref="D4:D9" si="0">SUM(F4:H4)</f>
        <v>0</v>
      </c>
      <c r="E4" s="23" t="s">
        <v>11</v>
      </c>
      <c r="F4" s="23">
        <v>0</v>
      </c>
      <c r="G4" s="23">
        <v>0</v>
      </c>
      <c r="H4" s="23">
        <v>0</v>
      </c>
      <c r="I4" s="24"/>
      <c r="J4" s="25">
        <f t="shared" ref="J4:J9" si="1">D4*I4</f>
        <v>0</v>
      </c>
      <c r="K4" s="25">
        <v>0</v>
      </c>
      <c r="L4" s="26">
        <f t="shared" ref="L4:L9" si="2">D4*K4</f>
        <v>0</v>
      </c>
    </row>
    <row r="5" spans="1:12" hidden="1">
      <c r="A5" s="53">
        <v>2</v>
      </c>
      <c r="B5" s="102"/>
      <c r="C5" s="22" t="s">
        <v>145</v>
      </c>
      <c r="D5" s="13">
        <f t="shared" si="0"/>
        <v>0</v>
      </c>
      <c r="E5" s="23" t="s">
        <v>11</v>
      </c>
      <c r="F5" s="23">
        <v>0</v>
      </c>
      <c r="G5" s="23">
        <v>0</v>
      </c>
      <c r="H5" s="23">
        <v>0</v>
      </c>
      <c r="I5" s="24"/>
      <c r="J5" s="25">
        <f t="shared" si="1"/>
        <v>0</v>
      </c>
      <c r="K5" s="25">
        <v>0</v>
      </c>
      <c r="L5" s="26">
        <f t="shared" si="2"/>
        <v>0</v>
      </c>
    </row>
    <row r="6" spans="1:12" hidden="1">
      <c r="A6" s="53">
        <v>3</v>
      </c>
      <c r="B6" s="102"/>
      <c r="C6" s="22" t="s">
        <v>146</v>
      </c>
      <c r="D6" s="13">
        <f t="shared" si="0"/>
        <v>0</v>
      </c>
      <c r="E6" s="23" t="s">
        <v>11</v>
      </c>
      <c r="F6" s="23">
        <v>0</v>
      </c>
      <c r="G6" s="23">
        <v>0</v>
      </c>
      <c r="H6" s="23">
        <v>0</v>
      </c>
      <c r="I6" s="24"/>
      <c r="J6" s="25">
        <f t="shared" si="1"/>
        <v>0</v>
      </c>
      <c r="K6" s="25">
        <v>0</v>
      </c>
      <c r="L6" s="26">
        <f t="shared" si="2"/>
        <v>0</v>
      </c>
    </row>
    <row r="7" spans="1:12" hidden="1">
      <c r="A7" s="53">
        <v>4</v>
      </c>
      <c r="B7" s="102"/>
      <c r="C7" s="22" t="s">
        <v>147</v>
      </c>
      <c r="D7" s="13">
        <f t="shared" si="0"/>
        <v>0</v>
      </c>
      <c r="E7" s="23" t="s">
        <v>11</v>
      </c>
      <c r="F7" s="23">
        <f>F4</f>
        <v>0</v>
      </c>
      <c r="G7" s="23">
        <f t="shared" ref="G7:H8" si="3">G4</f>
        <v>0</v>
      </c>
      <c r="H7" s="23">
        <f t="shared" si="3"/>
        <v>0</v>
      </c>
      <c r="I7" s="24"/>
      <c r="J7" s="25">
        <f t="shared" si="1"/>
        <v>0</v>
      </c>
      <c r="K7" s="25">
        <v>0</v>
      </c>
      <c r="L7" s="26">
        <f t="shared" si="2"/>
        <v>0</v>
      </c>
    </row>
    <row r="8" spans="1:12" hidden="1">
      <c r="A8" s="53">
        <v>5</v>
      </c>
      <c r="B8" s="102"/>
      <c r="C8" s="22" t="s">
        <v>148</v>
      </c>
      <c r="D8" s="13">
        <f t="shared" si="0"/>
        <v>0</v>
      </c>
      <c r="E8" s="23" t="s">
        <v>11</v>
      </c>
      <c r="F8" s="23">
        <f>F5</f>
        <v>0</v>
      </c>
      <c r="G8" s="23">
        <f t="shared" si="3"/>
        <v>0</v>
      </c>
      <c r="H8" s="23">
        <f t="shared" si="3"/>
        <v>0</v>
      </c>
      <c r="I8" s="24"/>
      <c r="J8" s="25">
        <f t="shared" si="1"/>
        <v>0</v>
      </c>
      <c r="K8" s="25">
        <v>0</v>
      </c>
      <c r="L8" s="26">
        <f t="shared" si="2"/>
        <v>0</v>
      </c>
    </row>
    <row r="9" spans="1:12" hidden="1">
      <c r="A9" s="53">
        <v>6</v>
      </c>
      <c r="B9" s="102"/>
      <c r="C9" s="22" t="s">
        <v>149</v>
      </c>
      <c r="D9" s="13">
        <f t="shared" si="0"/>
        <v>0</v>
      </c>
      <c r="E9" s="23" t="s">
        <v>93</v>
      </c>
      <c r="F9" s="23">
        <f>F7+F8</f>
        <v>0</v>
      </c>
      <c r="G9" s="23">
        <f t="shared" ref="G9:H9" si="4">G7+G8</f>
        <v>0</v>
      </c>
      <c r="H9" s="23">
        <f t="shared" si="4"/>
        <v>0</v>
      </c>
      <c r="I9" s="24">
        <v>0</v>
      </c>
      <c r="J9" s="25">
        <f t="shared" si="1"/>
        <v>0</v>
      </c>
      <c r="K9" s="25">
        <v>0</v>
      </c>
      <c r="L9" s="26">
        <f t="shared" si="2"/>
        <v>0</v>
      </c>
    </row>
    <row r="10" spans="1:12">
      <c r="A10" s="53"/>
      <c r="B10" s="103"/>
      <c r="C10" s="17"/>
      <c r="D10" s="18"/>
      <c r="E10" s="19"/>
      <c r="F10" s="17"/>
      <c r="G10" s="17"/>
      <c r="H10" s="17"/>
      <c r="I10" s="20"/>
      <c r="J10" s="20"/>
      <c r="K10" s="20"/>
      <c r="L10" s="21"/>
    </row>
    <row r="11" spans="1:12">
      <c r="A11" s="53">
        <v>7</v>
      </c>
      <c r="B11" s="176"/>
      <c r="C11" s="27" t="s">
        <v>25</v>
      </c>
      <c r="D11" s="13">
        <f>SUM(F11:H11)</f>
        <v>3</v>
      </c>
      <c r="E11" s="23" t="s">
        <v>11</v>
      </c>
      <c r="F11" s="23">
        <v>1</v>
      </c>
      <c r="G11" s="23">
        <v>1</v>
      </c>
      <c r="H11" s="23">
        <v>1</v>
      </c>
      <c r="I11" s="28">
        <v>0</v>
      </c>
      <c r="J11" s="25">
        <f>D11*I11</f>
        <v>0</v>
      </c>
      <c r="K11" s="29">
        <v>0</v>
      </c>
      <c r="L11" s="26">
        <f>D11*K11</f>
        <v>0</v>
      </c>
    </row>
    <row r="12" spans="1:12">
      <c r="A12" s="53">
        <v>8</v>
      </c>
      <c r="B12" s="176"/>
      <c r="C12" s="27" t="s">
        <v>27</v>
      </c>
      <c r="D12" s="13">
        <f>SUM(F12:H12)</f>
        <v>41</v>
      </c>
      <c r="E12" s="23" t="s">
        <v>11</v>
      </c>
      <c r="F12" s="23">
        <f>F16+F23+F24+F26+F28+F29+F30+F33+F34+F35+F36+F38+F40+F41+F43+F31+F50+F51+F52+F53</f>
        <v>18</v>
      </c>
      <c r="G12" s="23">
        <f t="shared" ref="G12:H12" si="5">G16+G23+G24+G26+G28+G29+G30+G33+G34+G35+G36+G38+G40+G41+G43+G31+G50+G51+G52+G53</f>
        <v>13</v>
      </c>
      <c r="H12" s="23">
        <f t="shared" si="5"/>
        <v>10</v>
      </c>
      <c r="I12" s="28">
        <v>0</v>
      </c>
      <c r="J12" s="25">
        <f>D12*I12</f>
        <v>0</v>
      </c>
      <c r="K12" s="29">
        <v>0</v>
      </c>
      <c r="L12" s="26">
        <f>D12*K12</f>
        <v>0</v>
      </c>
    </row>
    <row r="13" spans="1:12">
      <c r="A13" s="53"/>
      <c r="B13" s="103"/>
      <c r="C13" s="358"/>
      <c r="D13" s="18"/>
      <c r="E13" s="19"/>
      <c r="F13" s="17"/>
      <c r="G13" s="17"/>
      <c r="H13" s="17"/>
      <c r="I13" s="20"/>
      <c r="J13" s="20"/>
      <c r="K13" s="20"/>
      <c r="L13" s="21"/>
    </row>
    <row r="14" spans="1:12" ht="13.5" hidden="1" customHeight="1">
      <c r="A14" s="53">
        <v>0</v>
      </c>
      <c r="B14" s="102"/>
      <c r="C14" s="27" t="s">
        <v>150</v>
      </c>
      <c r="D14" s="13">
        <f t="shared" ref="D14:D21" si="6">SUM(F14:H14)</f>
        <v>0</v>
      </c>
      <c r="E14" s="23" t="s">
        <v>11</v>
      </c>
      <c r="F14" s="23">
        <v>0</v>
      </c>
      <c r="G14" s="23">
        <v>0</v>
      </c>
      <c r="H14" s="23">
        <v>0</v>
      </c>
      <c r="I14" s="24">
        <v>0</v>
      </c>
      <c r="J14" s="25">
        <f t="shared" ref="J14:J21" si="7">D14*I14</f>
        <v>0</v>
      </c>
      <c r="K14" s="25">
        <v>0</v>
      </c>
      <c r="L14" s="26">
        <f t="shared" ref="L14:L21" si="8">D14*K14</f>
        <v>0</v>
      </c>
    </row>
    <row r="15" spans="1:12" hidden="1">
      <c r="A15" s="53">
        <v>10</v>
      </c>
      <c r="B15" s="102"/>
      <c r="C15" s="27" t="s">
        <v>151</v>
      </c>
      <c r="D15" s="13">
        <f t="shared" si="6"/>
        <v>0</v>
      </c>
      <c r="E15" s="23" t="s">
        <v>11</v>
      </c>
      <c r="F15" s="23">
        <v>0</v>
      </c>
      <c r="G15" s="23">
        <v>0</v>
      </c>
      <c r="H15" s="23">
        <v>0</v>
      </c>
      <c r="I15" s="24">
        <v>0</v>
      </c>
      <c r="J15" s="25">
        <f t="shared" si="7"/>
        <v>0</v>
      </c>
      <c r="K15" s="25">
        <v>0</v>
      </c>
      <c r="L15" s="26">
        <f t="shared" si="8"/>
        <v>0</v>
      </c>
    </row>
    <row r="16" spans="1:12" ht="23.4" hidden="1">
      <c r="A16" s="53">
        <v>11</v>
      </c>
      <c r="B16" s="102"/>
      <c r="C16" s="27" t="s">
        <v>152</v>
      </c>
      <c r="D16" s="13">
        <f t="shared" si="6"/>
        <v>0</v>
      </c>
      <c r="E16" s="23" t="s">
        <v>11</v>
      </c>
      <c r="F16" s="23">
        <v>0</v>
      </c>
      <c r="G16" s="23">
        <v>0</v>
      </c>
      <c r="H16" s="23">
        <v>0</v>
      </c>
      <c r="I16" s="24">
        <v>0</v>
      </c>
      <c r="J16" s="25">
        <f t="shared" si="7"/>
        <v>0</v>
      </c>
      <c r="K16" s="25">
        <v>0</v>
      </c>
      <c r="L16" s="26">
        <f t="shared" si="8"/>
        <v>0</v>
      </c>
    </row>
    <row r="17" spans="1:12" hidden="1">
      <c r="A17" s="53">
        <v>12</v>
      </c>
      <c r="B17" s="102"/>
      <c r="C17" s="27" t="s">
        <v>153</v>
      </c>
      <c r="D17" s="13">
        <f t="shared" si="6"/>
        <v>0</v>
      </c>
      <c r="E17" s="23" t="s">
        <v>11</v>
      </c>
      <c r="F17" s="23">
        <f t="shared" ref="F17:H17" si="9">F16</f>
        <v>0</v>
      </c>
      <c r="G17" s="23">
        <f t="shared" si="9"/>
        <v>0</v>
      </c>
      <c r="H17" s="23">
        <f t="shared" si="9"/>
        <v>0</v>
      </c>
      <c r="I17" s="24">
        <v>0</v>
      </c>
      <c r="J17" s="25">
        <f t="shared" si="7"/>
        <v>0</v>
      </c>
      <c r="K17" s="25">
        <v>0</v>
      </c>
      <c r="L17" s="26">
        <f t="shared" si="8"/>
        <v>0</v>
      </c>
    </row>
    <row r="18" spans="1:12" hidden="1">
      <c r="A18" s="53">
        <v>13</v>
      </c>
      <c r="B18" s="102"/>
      <c r="C18" s="27" t="s">
        <v>154</v>
      </c>
      <c r="D18" s="13">
        <f t="shared" si="6"/>
        <v>0</v>
      </c>
      <c r="E18" s="23" t="s">
        <v>11</v>
      </c>
      <c r="F18" s="23">
        <f t="shared" ref="F18:H18" si="10">F16</f>
        <v>0</v>
      </c>
      <c r="G18" s="23">
        <f t="shared" si="10"/>
        <v>0</v>
      </c>
      <c r="H18" s="23">
        <f t="shared" si="10"/>
        <v>0</v>
      </c>
      <c r="I18" s="24">
        <v>0</v>
      </c>
      <c r="J18" s="25">
        <f t="shared" si="7"/>
        <v>0</v>
      </c>
      <c r="K18" s="25">
        <v>0</v>
      </c>
      <c r="L18" s="26">
        <f t="shared" si="8"/>
        <v>0</v>
      </c>
    </row>
    <row r="19" spans="1:12" hidden="1">
      <c r="A19" s="53">
        <v>14</v>
      </c>
      <c r="B19" s="102"/>
      <c r="C19" s="27" t="s">
        <v>155</v>
      </c>
      <c r="D19" s="13">
        <f t="shared" si="6"/>
        <v>0</v>
      </c>
      <c r="E19" s="23" t="s">
        <v>11</v>
      </c>
      <c r="F19" s="23">
        <f>F16</f>
        <v>0</v>
      </c>
      <c r="G19" s="23">
        <f t="shared" ref="G19:H19" si="11">G16</f>
        <v>0</v>
      </c>
      <c r="H19" s="23">
        <f t="shared" si="11"/>
        <v>0</v>
      </c>
      <c r="I19" s="24">
        <v>0</v>
      </c>
      <c r="J19" s="25">
        <f t="shared" si="7"/>
        <v>0</v>
      </c>
      <c r="K19" s="25">
        <v>0</v>
      </c>
      <c r="L19" s="26">
        <f t="shared" si="8"/>
        <v>0</v>
      </c>
    </row>
    <row r="20" spans="1:12" hidden="1">
      <c r="A20" s="53">
        <v>15</v>
      </c>
      <c r="B20" s="102"/>
      <c r="C20" s="27" t="s">
        <v>156</v>
      </c>
      <c r="D20" s="13">
        <f t="shared" si="6"/>
        <v>0</v>
      </c>
      <c r="E20" s="23" t="s">
        <v>11</v>
      </c>
      <c r="F20" s="23">
        <f>F18</f>
        <v>0</v>
      </c>
      <c r="G20" s="23">
        <f t="shared" ref="G20:H20" si="12">G18</f>
        <v>0</v>
      </c>
      <c r="H20" s="23">
        <f t="shared" si="12"/>
        <v>0</v>
      </c>
      <c r="I20" s="24">
        <v>0</v>
      </c>
      <c r="J20" s="25">
        <f t="shared" si="7"/>
        <v>0</v>
      </c>
      <c r="K20" s="25">
        <v>0</v>
      </c>
      <c r="L20" s="26">
        <f t="shared" si="8"/>
        <v>0</v>
      </c>
    </row>
    <row r="21" spans="1:12" hidden="1">
      <c r="A21" s="53">
        <v>16</v>
      </c>
      <c r="B21" s="102"/>
      <c r="C21" s="27" t="s">
        <v>157</v>
      </c>
      <c r="D21" s="13">
        <f t="shared" si="6"/>
        <v>0</v>
      </c>
      <c r="E21" s="23" t="s">
        <v>14</v>
      </c>
      <c r="F21" s="23">
        <f>F18*25</f>
        <v>0</v>
      </c>
      <c r="G21" s="23">
        <f t="shared" ref="G21:H21" si="13">G18*25</f>
        <v>0</v>
      </c>
      <c r="H21" s="23">
        <f t="shared" si="13"/>
        <v>0</v>
      </c>
      <c r="I21" s="149">
        <v>0</v>
      </c>
      <c r="J21" s="25">
        <f t="shared" si="7"/>
        <v>0</v>
      </c>
      <c r="K21" s="25">
        <v>0</v>
      </c>
      <c r="L21" s="26">
        <f t="shared" si="8"/>
        <v>0</v>
      </c>
    </row>
    <row r="22" spans="1:12">
      <c r="A22" s="53"/>
      <c r="B22" s="103"/>
      <c r="C22" s="358"/>
      <c r="D22" s="18"/>
      <c r="E22" s="19"/>
      <c r="F22" s="17"/>
      <c r="G22" s="17"/>
      <c r="H22" s="17"/>
      <c r="I22" s="20"/>
      <c r="J22" s="20"/>
      <c r="K22" s="20"/>
      <c r="L22" s="21"/>
    </row>
    <row r="23" spans="1:12" hidden="1">
      <c r="A23" s="53">
        <v>17</v>
      </c>
      <c r="B23" s="102"/>
      <c r="C23" s="27" t="s">
        <v>158</v>
      </c>
      <c r="D23" s="13">
        <f>SUM(F23:H23)</f>
        <v>0</v>
      </c>
      <c r="E23" s="23" t="s">
        <v>11</v>
      </c>
      <c r="F23" s="23">
        <v>0</v>
      </c>
      <c r="G23" s="23">
        <v>0</v>
      </c>
      <c r="H23" s="23">
        <v>0</v>
      </c>
      <c r="I23" s="24">
        <v>0</v>
      </c>
      <c r="J23" s="25">
        <f>D23*I23</f>
        <v>0</v>
      </c>
      <c r="K23" s="25">
        <v>0</v>
      </c>
      <c r="L23" s="26">
        <f>D23*K23</f>
        <v>0</v>
      </c>
    </row>
    <row r="24" spans="1:12" ht="14.25" hidden="1" customHeight="1">
      <c r="A24" s="53">
        <v>18</v>
      </c>
      <c r="B24" s="102"/>
      <c r="C24" s="27" t="s">
        <v>159</v>
      </c>
      <c r="D24" s="13">
        <f>SUM(F24:H24)</f>
        <v>0</v>
      </c>
      <c r="E24" s="23" t="s">
        <v>11</v>
      </c>
      <c r="F24" s="23">
        <v>0</v>
      </c>
      <c r="G24" s="23">
        <v>0</v>
      </c>
      <c r="H24" s="23">
        <v>0</v>
      </c>
      <c r="I24" s="24">
        <v>0</v>
      </c>
      <c r="J24" s="25">
        <f>D24*I24</f>
        <v>0</v>
      </c>
      <c r="K24" s="25">
        <v>0</v>
      </c>
      <c r="L24" s="26">
        <f>D24*K24</f>
        <v>0</v>
      </c>
    </row>
    <row r="25" spans="1:12" hidden="1">
      <c r="A25" s="53">
        <v>19</v>
      </c>
      <c r="B25" s="102"/>
      <c r="C25" s="27" t="s">
        <v>160</v>
      </c>
      <c r="D25" s="13">
        <f>SUM(F25:H25)</f>
        <v>0</v>
      </c>
      <c r="E25" s="23" t="s">
        <v>11</v>
      </c>
      <c r="F25" s="23">
        <v>0</v>
      </c>
      <c r="G25" s="23">
        <v>0</v>
      </c>
      <c r="H25" s="23">
        <v>0</v>
      </c>
      <c r="I25" s="24">
        <v>0</v>
      </c>
      <c r="J25" s="25">
        <f>D25*I25</f>
        <v>0</v>
      </c>
      <c r="K25" s="25">
        <v>0</v>
      </c>
      <c r="L25" s="26">
        <f>D25*K25</f>
        <v>0</v>
      </c>
    </row>
    <row r="26" spans="1:12" hidden="1">
      <c r="A26" s="53">
        <v>20</v>
      </c>
      <c r="B26" s="102"/>
      <c r="C26" s="27" t="s">
        <v>161</v>
      </c>
      <c r="D26" s="13">
        <f>SUM(F26:H26)</f>
        <v>0</v>
      </c>
      <c r="E26" s="23" t="s">
        <v>11</v>
      </c>
      <c r="F26" s="23">
        <v>0</v>
      </c>
      <c r="G26" s="23">
        <v>0</v>
      </c>
      <c r="H26" s="23">
        <v>0</v>
      </c>
      <c r="I26" s="24">
        <v>0</v>
      </c>
      <c r="J26" s="25">
        <f>D26*I26</f>
        <v>0</v>
      </c>
      <c r="K26" s="25">
        <v>0</v>
      </c>
      <c r="L26" s="26">
        <f>D26*K26</f>
        <v>0</v>
      </c>
    </row>
    <row r="27" spans="1:12">
      <c r="A27" s="53"/>
      <c r="B27" s="103"/>
      <c r="C27" s="358"/>
      <c r="D27" s="18"/>
      <c r="E27" s="19"/>
      <c r="F27" s="17"/>
      <c r="G27" s="17"/>
      <c r="H27" s="17"/>
      <c r="I27" s="20"/>
      <c r="J27" s="20"/>
      <c r="K27" s="20"/>
      <c r="L27" s="21"/>
    </row>
    <row r="28" spans="1:12" hidden="1">
      <c r="A28" s="53">
        <v>21</v>
      </c>
      <c r="B28" s="102"/>
      <c r="C28" s="27" t="s">
        <v>162</v>
      </c>
      <c r="D28" s="13">
        <f>SUM(F28:H28)</f>
        <v>0</v>
      </c>
      <c r="E28" s="23" t="s">
        <v>11</v>
      </c>
      <c r="F28" s="23">
        <v>0</v>
      </c>
      <c r="G28" s="23">
        <v>0</v>
      </c>
      <c r="H28" s="23">
        <v>0</v>
      </c>
      <c r="I28" s="24">
        <v>0</v>
      </c>
      <c r="J28" s="25">
        <f>D28*I28</f>
        <v>0</v>
      </c>
      <c r="K28" s="25">
        <v>0</v>
      </c>
      <c r="L28" s="26">
        <f>D28*K28</f>
        <v>0</v>
      </c>
    </row>
    <row r="29" spans="1:12" hidden="1">
      <c r="A29" s="53">
        <v>22</v>
      </c>
      <c r="B29" s="102"/>
      <c r="C29" s="27" t="s">
        <v>163</v>
      </c>
      <c r="D29" s="13">
        <f>SUM(F29:H29)</f>
        <v>0</v>
      </c>
      <c r="E29" s="23" t="s">
        <v>11</v>
      </c>
      <c r="F29" s="23">
        <v>0</v>
      </c>
      <c r="G29" s="23">
        <v>0</v>
      </c>
      <c r="H29" s="23">
        <v>0</v>
      </c>
      <c r="I29" s="24">
        <v>0</v>
      </c>
      <c r="J29" s="25">
        <f>D29*I29</f>
        <v>0</v>
      </c>
      <c r="K29" s="25">
        <v>0</v>
      </c>
      <c r="L29" s="26">
        <f>D29*K29</f>
        <v>0</v>
      </c>
    </row>
    <row r="30" spans="1:12" hidden="1">
      <c r="A30" s="53">
        <v>23</v>
      </c>
      <c r="B30" s="102"/>
      <c r="C30" s="27" t="s">
        <v>164</v>
      </c>
      <c r="D30" s="13">
        <f>SUM(F30:H30)</f>
        <v>0</v>
      </c>
      <c r="E30" s="23" t="s">
        <v>11</v>
      </c>
      <c r="F30" s="23">
        <v>0</v>
      </c>
      <c r="G30" s="23">
        <v>0</v>
      </c>
      <c r="H30" s="23">
        <v>0</v>
      </c>
      <c r="I30" s="24">
        <v>0</v>
      </c>
      <c r="J30" s="25">
        <f>D30*I30</f>
        <v>0</v>
      </c>
      <c r="K30" s="25">
        <v>0</v>
      </c>
      <c r="L30" s="26">
        <f>D30*K30</f>
        <v>0</v>
      </c>
    </row>
    <row r="31" spans="1:12" ht="19.8" customHeight="1">
      <c r="A31" s="53">
        <v>24</v>
      </c>
      <c r="B31" s="176"/>
      <c r="C31" s="27" t="s">
        <v>165</v>
      </c>
      <c r="D31" s="13">
        <f>SUM(F31:H31)</f>
        <v>4</v>
      </c>
      <c r="E31" s="23" t="s">
        <v>11</v>
      </c>
      <c r="F31" s="23">
        <v>2</v>
      </c>
      <c r="G31" s="23">
        <v>1</v>
      </c>
      <c r="H31" s="23">
        <v>1</v>
      </c>
      <c r="I31" s="28">
        <v>0</v>
      </c>
      <c r="J31" s="25">
        <f>D31*I31</f>
        <v>0</v>
      </c>
      <c r="K31" s="29">
        <v>0</v>
      </c>
      <c r="L31" s="26">
        <f>D31*K31</f>
        <v>0</v>
      </c>
    </row>
    <row r="32" spans="1:12">
      <c r="A32" s="53"/>
      <c r="B32" s="103"/>
      <c r="C32" s="358"/>
      <c r="D32" s="18"/>
      <c r="E32" s="19"/>
      <c r="F32" s="17"/>
      <c r="G32" s="17"/>
      <c r="H32" s="17"/>
      <c r="I32" s="20"/>
      <c r="J32" s="20"/>
      <c r="K32" s="20"/>
      <c r="L32" s="21"/>
    </row>
    <row r="33" spans="1:12" ht="23.4" hidden="1">
      <c r="A33" s="53">
        <v>25</v>
      </c>
      <c r="B33" s="102"/>
      <c r="C33" s="27" t="s">
        <v>166</v>
      </c>
      <c r="D33" s="13">
        <f t="shared" ref="D33:D38" si="14">SUM(F33:H33)</f>
        <v>0</v>
      </c>
      <c r="E33" s="23" t="s">
        <v>11</v>
      </c>
      <c r="F33" s="23">
        <v>0</v>
      </c>
      <c r="G33" s="23">
        <v>0</v>
      </c>
      <c r="H33" s="23">
        <v>0</v>
      </c>
      <c r="I33" s="24">
        <v>0</v>
      </c>
      <c r="J33" s="25">
        <f t="shared" ref="J33:J38" si="15">D33*I33</f>
        <v>0</v>
      </c>
      <c r="K33" s="25">
        <v>0</v>
      </c>
      <c r="L33" s="26">
        <f t="shared" ref="L33:L38" si="16">D33*K33</f>
        <v>0</v>
      </c>
    </row>
    <row r="34" spans="1:12" ht="12" customHeight="1">
      <c r="A34" s="53">
        <v>26</v>
      </c>
      <c r="B34" s="176"/>
      <c r="C34" s="27" t="s">
        <v>167</v>
      </c>
      <c r="D34" s="13">
        <f t="shared" si="14"/>
        <v>9</v>
      </c>
      <c r="E34" s="23" t="s">
        <v>11</v>
      </c>
      <c r="F34" s="23">
        <v>2</v>
      </c>
      <c r="G34" s="23">
        <v>4</v>
      </c>
      <c r="H34" s="23">
        <v>3</v>
      </c>
      <c r="I34" s="28">
        <v>0</v>
      </c>
      <c r="J34" s="25">
        <f t="shared" si="15"/>
        <v>0</v>
      </c>
      <c r="K34" s="29">
        <v>0</v>
      </c>
      <c r="L34" s="26">
        <f t="shared" si="16"/>
        <v>0</v>
      </c>
    </row>
    <row r="35" spans="1:12" ht="23.4" hidden="1">
      <c r="A35" s="53">
        <v>27</v>
      </c>
      <c r="B35" s="102"/>
      <c r="C35" s="27" t="s">
        <v>168</v>
      </c>
      <c r="D35" s="13">
        <f t="shared" si="14"/>
        <v>0</v>
      </c>
      <c r="E35" s="23" t="s">
        <v>11</v>
      </c>
      <c r="F35" s="23">
        <v>0</v>
      </c>
      <c r="G35" s="23">
        <v>0</v>
      </c>
      <c r="H35" s="23">
        <v>0</v>
      </c>
      <c r="I35" s="24">
        <v>0</v>
      </c>
      <c r="J35" s="25">
        <f t="shared" si="15"/>
        <v>0</v>
      </c>
      <c r="K35" s="25">
        <v>0</v>
      </c>
      <c r="L35" s="26">
        <f t="shared" si="16"/>
        <v>0</v>
      </c>
    </row>
    <row r="36" spans="1:12" hidden="1">
      <c r="A36" s="53">
        <v>28</v>
      </c>
      <c r="B36" s="102"/>
      <c r="C36" s="27" t="s">
        <v>169</v>
      </c>
      <c r="D36" s="13">
        <f t="shared" si="14"/>
        <v>0</v>
      </c>
      <c r="E36" s="23" t="s">
        <v>11</v>
      </c>
      <c r="F36" s="23">
        <v>0</v>
      </c>
      <c r="G36" s="23">
        <v>0</v>
      </c>
      <c r="H36" s="23">
        <v>0</v>
      </c>
      <c r="I36" s="24">
        <v>0</v>
      </c>
      <c r="J36" s="25">
        <f t="shared" si="15"/>
        <v>0</v>
      </c>
      <c r="K36" s="25">
        <v>0</v>
      </c>
      <c r="L36" s="26">
        <f t="shared" si="16"/>
        <v>0</v>
      </c>
    </row>
    <row r="37" spans="1:12" hidden="1">
      <c r="A37" s="53">
        <v>29</v>
      </c>
      <c r="B37" s="102"/>
      <c r="C37" s="27" t="s">
        <v>77</v>
      </c>
      <c r="D37" s="13">
        <f t="shared" si="14"/>
        <v>0</v>
      </c>
      <c r="E37" s="23" t="s">
        <v>11</v>
      </c>
      <c r="F37" s="23">
        <f t="shared" ref="F37:H37" si="17">F36</f>
        <v>0</v>
      </c>
      <c r="G37" s="23">
        <f t="shared" si="17"/>
        <v>0</v>
      </c>
      <c r="H37" s="23">
        <f t="shared" si="17"/>
        <v>0</v>
      </c>
      <c r="I37" s="24">
        <v>0</v>
      </c>
      <c r="J37" s="25">
        <f t="shared" si="15"/>
        <v>0</v>
      </c>
      <c r="K37" s="25">
        <v>0</v>
      </c>
      <c r="L37" s="26">
        <f t="shared" si="16"/>
        <v>0</v>
      </c>
    </row>
    <row r="38" spans="1:12">
      <c r="A38" s="53">
        <v>30</v>
      </c>
      <c r="B38" s="176"/>
      <c r="C38" s="27" t="s">
        <v>170</v>
      </c>
      <c r="D38" s="13">
        <f t="shared" si="14"/>
        <v>11</v>
      </c>
      <c r="E38" s="23" t="s">
        <v>11</v>
      </c>
      <c r="F38" s="23">
        <v>4</v>
      </c>
      <c r="G38" s="23">
        <v>4</v>
      </c>
      <c r="H38" s="23">
        <v>3</v>
      </c>
      <c r="I38" s="28">
        <v>0</v>
      </c>
      <c r="J38" s="25">
        <f t="shared" si="15"/>
        <v>0</v>
      </c>
      <c r="K38" s="29">
        <v>0</v>
      </c>
      <c r="L38" s="26">
        <f t="shared" si="16"/>
        <v>0</v>
      </c>
    </row>
    <row r="39" spans="1:12">
      <c r="A39" s="53"/>
      <c r="B39" s="103"/>
      <c r="C39" s="358"/>
      <c r="D39" s="18"/>
      <c r="E39" s="19"/>
      <c r="F39" s="17"/>
      <c r="G39" s="17"/>
      <c r="H39" s="17"/>
      <c r="I39" s="20"/>
      <c r="J39" s="20"/>
      <c r="K39" s="20"/>
      <c r="L39" s="21"/>
    </row>
    <row r="40" spans="1:12" ht="27" customHeight="1">
      <c r="A40" s="53">
        <v>31</v>
      </c>
      <c r="B40" s="176"/>
      <c r="C40" s="27" t="s">
        <v>171</v>
      </c>
      <c r="D40" s="13">
        <f>SUM(F40:H40)</f>
        <v>2</v>
      </c>
      <c r="E40" s="23" t="s">
        <v>11</v>
      </c>
      <c r="F40" s="23">
        <v>2</v>
      </c>
      <c r="G40" s="23">
        <v>0</v>
      </c>
      <c r="H40" s="23">
        <v>0</v>
      </c>
      <c r="I40" s="28">
        <v>0</v>
      </c>
      <c r="J40" s="25">
        <f>D40*I40</f>
        <v>0</v>
      </c>
      <c r="K40" s="29">
        <v>0</v>
      </c>
      <c r="L40" s="26">
        <f>D40*K40</f>
        <v>0</v>
      </c>
    </row>
    <row r="41" spans="1:12" hidden="1">
      <c r="A41" s="53">
        <v>32</v>
      </c>
      <c r="B41" s="102"/>
      <c r="C41" s="27" t="s">
        <v>169</v>
      </c>
      <c r="D41" s="13">
        <f>SUM(F41:H41)</f>
        <v>0</v>
      </c>
      <c r="E41" s="23" t="s">
        <v>11</v>
      </c>
      <c r="F41" s="23">
        <v>0</v>
      </c>
      <c r="G41" s="23">
        <v>0</v>
      </c>
      <c r="H41" s="23">
        <v>0</v>
      </c>
      <c r="I41" s="24">
        <v>0</v>
      </c>
      <c r="J41" s="25">
        <f>D41*I41</f>
        <v>0</v>
      </c>
      <c r="K41" s="25">
        <v>0</v>
      </c>
      <c r="L41" s="26">
        <f>D41*K41</f>
        <v>0</v>
      </c>
    </row>
    <row r="42" spans="1:12" hidden="1">
      <c r="A42" s="53">
        <v>33</v>
      </c>
      <c r="B42" s="102"/>
      <c r="C42" s="27" t="s">
        <v>77</v>
      </c>
      <c r="D42" s="13">
        <f>SUM(F42:H42)</f>
        <v>0</v>
      </c>
      <c r="E42" s="23" t="s">
        <v>11</v>
      </c>
      <c r="F42" s="23">
        <f t="shared" ref="F42:H42" si="18">F41</f>
        <v>0</v>
      </c>
      <c r="G42" s="23">
        <f t="shared" si="18"/>
        <v>0</v>
      </c>
      <c r="H42" s="23">
        <f t="shared" si="18"/>
        <v>0</v>
      </c>
      <c r="I42" s="24">
        <v>0</v>
      </c>
      <c r="J42" s="25">
        <f>D42*I42</f>
        <v>0</v>
      </c>
      <c r="K42" s="25">
        <v>0</v>
      </c>
      <c r="L42" s="26">
        <f>D42*K42</f>
        <v>0</v>
      </c>
    </row>
    <row r="43" spans="1:12">
      <c r="A43" s="53">
        <v>34</v>
      </c>
      <c r="B43" s="176"/>
      <c r="C43" s="27" t="s">
        <v>170</v>
      </c>
      <c r="D43" s="13">
        <f>SUM(F43:H43)</f>
        <v>11</v>
      </c>
      <c r="E43" s="23" t="s">
        <v>11</v>
      </c>
      <c r="F43" s="23">
        <v>4</v>
      </c>
      <c r="G43" s="23">
        <v>4</v>
      </c>
      <c r="H43" s="23">
        <v>3</v>
      </c>
      <c r="I43" s="28">
        <v>0</v>
      </c>
      <c r="J43" s="25">
        <f>D43*I43</f>
        <v>0</v>
      </c>
      <c r="K43" s="29">
        <v>0</v>
      </c>
      <c r="L43" s="26">
        <f>D43*K43</f>
        <v>0</v>
      </c>
    </row>
    <row r="44" spans="1:12">
      <c r="A44" s="53"/>
      <c r="B44" s="103"/>
      <c r="C44" s="358"/>
      <c r="D44" s="18"/>
      <c r="E44" s="19"/>
      <c r="F44" s="17"/>
      <c r="G44" s="17"/>
      <c r="H44" s="17"/>
      <c r="I44" s="20"/>
      <c r="J44" s="20"/>
      <c r="K44" s="20"/>
      <c r="L44" s="21"/>
    </row>
    <row r="45" spans="1:12">
      <c r="A45" s="53">
        <v>35</v>
      </c>
      <c r="B45" s="176"/>
      <c r="C45" s="27" t="s">
        <v>172</v>
      </c>
      <c r="D45" s="13">
        <f>SUM(F45:H45)</f>
        <v>140</v>
      </c>
      <c r="E45" s="23" t="s">
        <v>14</v>
      </c>
      <c r="F45" s="23">
        <v>140</v>
      </c>
      <c r="G45" s="23">
        <v>0</v>
      </c>
      <c r="H45" s="23">
        <v>0</v>
      </c>
      <c r="I45" s="28">
        <v>0</v>
      </c>
      <c r="J45" s="25">
        <f>D45*I45</f>
        <v>0</v>
      </c>
      <c r="K45" s="29">
        <v>0</v>
      </c>
      <c r="L45" s="26">
        <f>D45*K45</f>
        <v>0</v>
      </c>
    </row>
    <row r="46" spans="1:12">
      <c r="A46" s="53">
        <v>36</v>
      </c>
      <c r="B46" s="176"/>
      <c r="C46" s="27" t="s">
        <v>173</v>
      </c>
      <c r="D46" s="13">
        <f>SUM(F46:H46)</f>
        <v>230</v>
      </c>
      <c r="E46" s="23" t="s">
        <v>14</v>
      </c>
      <c r="F46" s="23">
        <v>140</v>
      </c>
      <c r="G46" s="23">
        <v>50</v>
      </c>
      <c r="H46" s="23">
        <v>40</v>
      </c>
      <c r="I46" s="28">
        <v>0</v>
      </c>
      <c r="J46" s="25">
        <f>D46*I46</f>
        <v>0</v>
      </c>
      <c r="K46" s="29">
        <v>0</v>
      </c>
      <c r="L46" s="26">
        <f>D46*K46</f>
        <v>0</v>
      </c>
    </row>
    <row r="47" spans="1:12" hidden="1">
      <c r="A47" s="53">
        <v>37</v>
      </c>
      <c r="B47" s="102"/>
      <c r="C47" s="27" t="s">
        <v>174</v>
      </c>
      <c r="D47" s="13">
        <f>SUM(F47:H47)</f>
        <v>0</v>
      </c>
      <c r="E47" s="23" t="s">
        <v>14</v>
      </c>
      <c r="F47" s="23">
        <v>0</v>
      </c>
      <c r="G47" s="23">
        <v>0</v>
      </c>
      <c r="H47" s="23">
        <v>0</v>
      </c>
      <c r="I47" s="24">
        <v>0</v>
      </c>
      <c r="J47" s="25">
        <f>D47*I47</f>
        <v>0</v>
      </c>
      <c r="K47" s="25">
        <v>0</v>
      </c>
      <c r="L47" s="26">
        <f>D47*K47</f>
        <v>0</v>
      </c>
    </row>
    <row r="48" spans="1:12" hidden="1">
      <c r="A48" s="53">
        <v>38</v>
      </c>
      <c r="B48" s="102"/>
      <c r="C48" s="27" t="s">
        <v>175</v>
      </c>
      <c r="D48" s="13">
        <f>SUM(F48:H48)</f>
        <v>0</v>
      </c>
      <c r="E48" s="23" t="s">
        <v>14</v>
      </c>
      <c r="F48" s="23">
        <v>0</v>
      </c>
      <c r="G48" s="23">
        <v>0</v>
      </c>
      <c r="H48" s="23">
        <v>0</v>
      </c>
      <c r="I48" s="24">
        <v>0</v>
      </c>
      <c r="J48" s="25">
        <f>D48*I48</f>
        <v>0</v>
      </c>
      <c r="K48" s="25">
        <v>0</v>
      </c>
      <c r="L48" s="26">
        <f>D48*K48</f>
        <v>0</v>
      </c>
    </row>
    <row r="49" spans="1:12">
      <c r="A49" s="53"/>
      <c r="B49" s="103"/>
      <c r="C49" s="358"/>
      <c r="D49" s="18"/>
      <c r="E49" s="19"/>
      <c r="F49" s="17"/>
      <c r="G49" s="17"/>
      <c r="H49" s="17"/>
      <c r="I49" s="20"/>
      <c r="J49" s="20"/>
      <c r="K49" s="20"/>
      <c r="L49" s="21"/>
    </row>
    <row r="50" spans="1:12" hidden="1">
      <c r="A50" s="53">
        <v>39</v>
      </c>
      <c r="B50" s="102"/>
      <c r="C50" s="27" t="s">
        <v>176</v>
      </c>
      <c r="D50" s="13">
        <f t="shared" ref="D50:D60" si="19">SUM(F50:H50)</f>
        <v>0</v>
      </c>
      <c r="E50" s="23" t="s">
        <v>11</v>
      </c>
      <c r="F50" s="23">
        <v>0</v>
      </c>
      <c r="G50" s="23">
        <v>0</v>
      </c>
      <c r="H50" s="23">
        <v>0</v>
      </c>
      <c r="I50" s="24">
        <v>0</v>
      </c>
      <c r="J50" s="25">
        <f t="shared" ref="J50:J60" si="20">D50*I50</f>
        <v>0</v>
      </c>
      <c r="K50" s="25">
        <v>0</v>
      </c>
      <c r="L50" s="26">
        <f t="shared" ref="L50:L60" si="21">D50*K50</f>
        <v>0</v>
      </c>
    </row>
    <row r="51" spans="1:12" hidden="1">
      <c r="A51" s="53">
        <v>40</v>
      </c>
      <c r="B51" s="102"/>
      <c r="C51" s="27" t="s">
        <v>177</v>
      </c>
      <c r="D51" s="13">
        <f t="shared" si="19"/>
        <v>0</v>
      </c>
      <c r="E51" s="23" t="s">
        <v>11</v>
      </c>
      <c r="F51" s="23">
        <v>0</v>
      </c>
      <c r="G51" s="23">
        <v>0</v>
      </c>
      <c r="H51" s="23">
        <v>0</v>
      </c>
      <c r="I51" s="24">
        <v>0</v>
      </c>
      <c r="J51" s="25">
        <f t="shared" si="20"/>
        <v>0</v>
      </c>
      <c r="K51" s="25">
        <v>0</v>
      </c>
      <c r="L51" s="26">
        <f t="shared" si="21"/>
        <v>0</v>
      </c>
    </row>
    <row r="52" spans="1:12" hidden="1">
      <c r="A52" s="53">
        <v>41</v>
      </c>
      <c r="B52" s="102"/>
      <c r="C52" s="27" t="s">
        <v>178</v>
      </c>
      <c r="D52" s="13">
        <f t="shared" si="19"/>
        <v>0</v>
      </c>
      <c r="E52" s="23" t="s">
        <v>11</v>
      </c>
      <c r="F52" s="23">
        <v>0</v>
      </c>
      <c r="G52" s="23">
        <v>0</v>
      </c>
      <c r="H52" s="23">
        <v>0</v>
      </c>
      <c r="I52" s="24">
        <v>0</v>
      </c>
      <c r="J52" s="25">
        <f t="shared" si="20"/>
        <v>0</v>
      </c>
      <c r="K52" s="25">
        <v>0</v>
      </c>
      <c r="L52" s="26">
        <f t="shared" si="21"/>
        <v>0</v>
      </c>
    </row>
    <row r="53" spans="1:12">
      <c r="A53" s="53">
        <v>42</v>
      </c>
      <c r="B53" s="176"/>
      <c r="C53" s="27" t="s">
        <v>179</v>
      </c>
      <c r="D53" s="13">
        <f t="shared" si="19"/>
        <v>4</v>
      </c>
      <c r="E53" s="23" t="s">
        <v>11</v>
      </c>
      <c r="F53" s="23">
        <v>4</v>
      </c>
      <c r="G53" s="23">
        <v>0</v>
      </c>
      <c r="H53" s="23">
        <v>0</v>
      </c>
      <c r="I53" s="28">
        <v>0</v>
      </c>
      <c r="J53" s="25">
        <f t="shared" si="20"/>
        <v>0</v>
      </c>
      <c r="K53" s="29">
        <v>0</v>
      </c>
      <c r="L53" s="26">
        <f t="shared" si="21"/>
        <v>0</v>
      </c>
    </row>
    <row r="54" spans="1:12" hidden="1">
      <c r="A54" s="53">
        <v>43</v>
      </c>
      <c r="B54" s="102"/>
      <c r="C54" s="27" t="s">
        <v>180</v>
      </c>
      <c r="D54" s="13">
        <f t="shared" si="19"/>
        <v>0</v>
      </c>
      <c r="E54" s="23" t="s">
        <v>11</v>
      </c>
      <c r="F54" s="23">
        <v>0</v>
      </c>
      <c r="G54" s="23">
        <v>0</v>
      </c>
      <c r="H54" s="23">
        <v>0</v>
      </c>
      <c r="I54" s="24">
        <v>0</v>
      </c>
      <c r="J54" s="25">
        <f t="shared" si="20"/>
        <v>0</v>
      </c>
      <c r="K54" s="25">
        <v>0</v>
      </c>
      <c r="L54" s="26">
        <f t="shared" si="21"/>
        <v>0</v>
      </c>
    </row>
    <row r="55" spans="1:12" hidden="1">
      <c r="A55" s="53">
        <v>44</v>
      </c>
      <c r="B55" s="102"/>
      <c r="C55" s="27" t="s">
        <v>181</v>
      </c>
      <c r="D55" s="13">
        <f t="shared" si="19"/>
        <v>0</v>
      </c>
      <c r="E55" s="23" t="s">
        <v>11</v>
      </c>
      <c r="F55" s="23">
        <f t="shared" ref="F55:H55" si="22">F54</f>
        <v>0</v>
      </c>
      <c r="G55" s="23">
        <f t="shared" si="22"/>
        <v>0</v>
      </c>
      <c r="H55" s="23">
        <f t="shared" si="22"/>
        <v>0</v>
      </c>
      <c r="I55" s="24">
        <v>0</v>
      </c>
      <c r="J55" s="25">
        <f t="shared" si="20"/>
        <v>0</v>
      </c>
      <c r="K55" s="25">
        <v>0</v>
      </c>
      <c r="L55" s="26">
        <f t="shared" si="21"/>
        <v>0</v>
      </c>
    </row>
    <row r="56" spans="1:12" hidden="1">
      <c r="A56" s="53">
        <v>45</v>
      </c>
      <c r="B56" s="102"/>
      <c r="C56" s="27" t="s">
        <v>182</v>
      </c>
      <c r="D56" s="13">
        <f t="shared" si="19"/>
        <v>0</v>
      </c>
      <c r="E56" s="23" t="s">
        <v>11</v>
      </c>
      <c r="F56" s="23">
        <f t="shared" ref="F56:H56" si="23">F54</f>
        <v>0</v>
      </c>
      <c r="G56" s="23">
        <f t="shared" si="23"/>
        <v>0</v>
      </c>
      <c r="H56" s="23">
        <f t="shared" si="23"/>
        <v>0</v>
      </c>
      <c r="I56" s="24">
        <v>0</v>
      </c>
      <c r="J56" s="25">
        <f t="shared" si="20"/>
        <v>0</v>
      </c>
      <c r="K56" s="25">
        <v>0</v>
      </c>
      <c r="L56" s="26">
        <f t="shared" si="21"/>
        <v>0</v>
      </c>
    </row>
    <row r="57" spans="1:12" hidden="1">
      <c r="A57" s="53">
        <v>46</v>
      </c>
      <c r="B57" s="102"/>
      <c r="C57" s="27" t="s">
        <v>183</v>
      </c>
      <c r="D57" s="13">
        <f t="shared" si="19"/>
        <v>0</v>
      </c>
      <c r="E57" s="23" t="s">
        <v>11</v>
      </c>
      <c r="F57" s="23">
        <f>F54</f>
        <v>0</v>
      </c>
      <c r="G57" s="23">
        <f t="shared" ref="G57:H57" si="24">G54</f>
        <v>0</v>
      </c>
      <c r="H57" s="23">
        <f t="shared" si="24"/>
        <v>0</v>
      </c>
      <c r="I57" s="24">
        <v>0</v>
      </c>
      <c r="J57" s="25">
        <f t="shared" si="20"/>
        <v>0</v>
      </c>
      <c r="K57" s="25">
        <v>0</v>
      </c>
      <c r="L57" s="26">
        <f t="shared" si="21"/>
        <v>0</v>
      </c>
    </row>
    <row r="58" spans="1:12" hidden="1">
      <c r="A58" s="53">
        <v>47</v>
      </c>
      <c r="B58" s="102"/>
      <c r="C58" s="27" t="s">
        <v>184</v>
      </c>
      <c r="D58" s="13">
        <f t="shared" si="19"/>
        <v>0</v>
      </c>
      <c r="E58" s="23" t="s">
        <v>11</v>
      </c>
      <c r="F58" s="23">
        <f>F54</f>
        <v>0</v>
      </c>
      <c r="G58" s="23">
        <f t="shared" ref="G58:H58" si="25">G54</f>
        <v>0</v>
      </c>
      <c r="H58" s="23">
        <f t="shared" si="25"/>
        <v>0</v>
      </c>
      <c r="I58" s="24">
        <v>0</v>
      </c>
      <c r="J58" s="25">
        <f t="shared" si="20"/>
        <v>0</v>
      </c>
      <c r="K58" s="25">
        <v>0</v>
      </c>
      <c r="L58" s="26">
        <f t="shared" si="21"/>
        <v>0</v>
      </c>
    </row>
    <row r="59" spans="1:12" hidden="1">
      <c r="A59" s="53">
        <v>48</v>
      </c>
      <c r="B59" s="102"/>
      <c r="C59" s="27" t="s">
        <v>58</v>
      </c>
      <c r="D59" s="13">
        <f t="shared" si="19"/>
        <v>0</v>
      </c>
      <c r="E59" s="23" t="s">
        <v>11</v>
      </c>
      <c r="F59" s="23">
        <v>0</v>
      </c>
      <c r="G59" s="23">
        <v>0</v>
      </c>
      <c r="H59" s="23">
        <v>0</v>
      </c>
      <c r="I59" s="24">
        <v>0</v>
      </c>
      <c r="J59" s="25">
        <f t="shared" si="20"/>
        <v>0</v>
      </c>
      <c r="K59" s="25">
        <v>0</v>
      </c>
      <c r="L59" s="26">
        <f t="shared" si="21"/>
        <v>0</v>
      </c>
    </row>
    <row r="60" spans="1:12">
      <c r="A60" s="53">
        <v>49</v>
      </c>
      <c r="B60" s="176"/>
      <c r="C60" s="27" t="s">
        <v>59</v>
      </c>
      <c r="D60" s="13">
        <f t="shared" si="19"/>
        <v>2</v>
      </c>
      <c r="E60" s="23" t="s">
        <v>11</v>
      </c>
      <c r="F60" s="23">
        <v>2</v>
      </c>
      <c r="G60" s="23">
        <v>0</v>
      </c>
      <c r="H60" s="23">
        <v>0</v>
      </c>
      <c r="I60" s="28">
        <v>0</v>
      </c>
      <c r="J60" s="25">
        <f t="shared" si="20"/>
        <v>0</v>
      </c>
      <c r="K60" s="29">
        <v>0</v>
      </c>
      <c r="L60" s="26">
        <f t="shared" si="21"/>
        <v>0</v>
      </c>
    </row>
    <row r="61" spans="1:12">
      <c r="A61" s="53"/>
      <c r="B61" s="103"/>
      <c r="C61" s="358"/>
      <c r="D61" s="18"/>
      <c r="E61" s="19"/>
      <c r="F61" s="17"/>
      <c r="G61" s="17"/>
      <c r="H61" s="17"/>
      <c r="I61" s="20"/>
      <c r="J61" s="20"/>
      <c r="K61" s="20"/>
      <c r="L61" s="21"/>
    </row>
    <row r="62" spans="1:12" hidden="1">
      <c r="A62" s="53">
        <v>50</v>
      </c>
      <c r="B62" s="102"/>
      <c r="C62" s="27" t="s">
        <v>172</v>
      </c>
      <c r="D62" s="13">
        <f t="shared" ref="D62:D67" si="26">SUM(F62:H62)</f>
        <v>0</v>
      </c>
      <c r="E62" s="23" t="s">
        <v>14</v>
      </c>
      <c r="F62" s="23">
        <v>0</v>
      </c>
      <c r="G62" s="23">
        <v>0</v>
      </c>
      <c r="H62" s="23">
        <v>0</v>
      </c>
      <c r="I62" s="24">
        <v>0</v>
      </c>
      <c r="J62" s="25">
        <f t="shared" ref="J62:J67" si="27">D62*I62</f>
        <v>0</v>
      </c>
      <c r="K62" s="25">
        <v>0</v>
      </c>
      <c r="L62" s="26">
        <f t="shared" ref="L62:L67" si="28">D62*K62</f>
        <v>0</v>
      </c>
    </row>
    <row r="63" spans="1:12" hidden="1">
      <c r="A63" s="53">
        <v>51</v>
      </c>
      <c r="B63" s="102"/>
      <c r="C63" s="27" t="s">
        <v>185</v>
      </c>
      <c r="D63" s="13">
        <f t="shared" si="26"/>
        <v>0</v>
      </c>
      <c r="E63" s="23" t="s">
        <v>14</v>
      </c>
      <c r="F63" s="23">
        <v>0</v>
      </c>
      <c r="G63" s="23">
        <v>0</v>
      </c>
      <c r="H63" s="23">
        <v>0</v>
      </c>
      <c r="I63" s="24">
        <v>0</v>
      </c>
      <c r="J63" s="25">
        <f t="shared" si="27"/>
        <v>0</v>
      </c>
      <c r="K63" s="25">
        <v>0</v>
      </c>
      <c r="L63" s="26">
        <f t="shared" si="28"/>
        <v>0</v>
      </c>
    </row>
    <row r="64" spans="1:12">
      <c r="A64" s="53">
        <v>52</v>
      </c>
      <c r="B64" s="176"/>
      <c r="C64" s="27" t="s">
        <v>186</v>
      </c>
      <c r="D64" s="13">
        <f t="shared" si="26"/>
        <v>85</v>
      </c>
      <c r="E64" s="23" t="s">
        <v>14</v>
      </c>
      <c r="F64" s="23">
        <v>85</v>
      </c>
      <c r="G64" s="23">
        <v>0</v>
      </c>
      <c r="H64" s="23">
        <v>0</v>
      </c>
      <c r="I64" s="28">
        <v>0</v>
      </c>
      <c r="J64" s="25">
        <f t="shared" si="27"/>
        <v>0</v>
      </c>
      <c r="K64" s="29">
        <v>0</v>
      </c>
      <c r="L64" s="26">
        <f t="shared" si="28"/>
        <v>0</v>
      </c>
    </row>
    <row r="65" spans="1:12" hidden="1">
      <c r="A65" s="53">
        <v>53</v>
      </c>
      <c r="B65" s="102"/>
      <c r="C65" s="27" t="s">
        <v>174</v>
      </c>
      <c r="D65" s="13">
        <f t="shared" si="26"/>
        <v>0</v>
      </c>
      <c r="E65" s="23" t="s">
        <v>14</v>
      </c>
      <c r="F65" s="23">
        <v>0</v>
      </c>
      <c r="G65" s="23">
        <v>0</v>
      </c>
      <c r="H65" s="23">
        <v>0</v>
      </c>
      <c r="I65" s="24">
        <v>0</v>
      </c>
      <c r="J65" s="25">
        <f t="shared" si="27"/>
        <v>0</v>
      </c>
      <c r="K65" s="25">
        <v>0</v>
      </c>
      <c r="L65" s="26">
        <f t="shared" si="28"/>
        <v>0</v>
      </c>
    </row>
    <row r="66" spans="1:12" hidden="1">
      <c r="A66" s="53">
        <v>54</v>
      </c>
      <c r="B66" s="102"/>
      <c r="C66" s="27" t="s">
        <v>175</v>
      </c>
      <c r="D66" s="13">
        <f t="shared" si="26"/>
        <v>0</v>
      </c>
      <c r="E66" s="23" t="s">
        <v>14</v>
      </c>
      <c r="F66" s="23">
        <v>0</v>
      </c>
      <c r="G66" s="23">
        <v>0</v>
      </c>
      <c r="H66" s="23">
        <v>0</v>
      </c>
      <c r="I66" s="24">
        <v>0</v>
      </c>
      <c r="J66" s="25">
        <f t="shared" si="27"/>
        <v>0</v>
      </c>
      <c r="K66" s="25">
        <v>0</v>
      </c>
      <c r="L66" s="26">
        <f t="shared" si="28"/>
        <v>0</v>
      </c>
    </row>
    <row r="67" spans="1:12" hidden="1">
      <c r="A67" s="53">
        <v>55</v>
      </c>
      <c r="B67" s="102"/>
      <c r="C67" s="27" t="s">
        <v>187</v>
      </c>
      <c r="D67" s="13">
        <f t="shared" si="26"/>
        <v>0</v>
      </c>
      <c r="E67" s="23" t="s">
        <v>14</v>
      </c>
      <c r="F67" s="23">
        <v>0</v>
      </c>
      <c r="G67" s="23">
        <v>0</v>
      </c>
      <c r="H67" s="23">
        <v>0</v>
      </c>
      <c r="I67" s="24">
        <v>0</v>
      </c>
      <c r="J67" s="25">
        <f t="shared" si="27"/>
        <v>0</v>
      </c>
      <c r="K67" s="25">
        <v>0</v>
      </c>
      <c r="L67" s="26">
        <f t="shared" si="28"/>
        <v>0</v>
      </c>
    </row>
    <row r="68" spans="1:12">
      <c r="A68" s="53"/>
      <c r="B68" s="103"/>
      <c r="C68" s="358"/>
      <c r="D68" s="18"/>
      <c r="E68" s="19"/>
      <c r="F68" s="17"/>
      <c r="G68" s="17"/>
      <c r="H68" s="17"/>
      <c r="I68" s="20"/>
      <c r="J68" s="20"/>
      <c r="K68" s="20"/>
      <c r="L68" s="21"/>
    </row>
    <row r="69" spans="1:12" hidden="1">
      <c r="A69" s="53">
        <v>56</v>
      </c>
      <c r="B69" s="102"/>
      <c r="C69" s="27" t="s">
        <v>71</v>
      </c>
      <c r="D69" s="13">
        <f t="shared" ref="D69:D74" si="29">SUM(F69:H69)</f>
        <v>0</v>
      </c>
      <c r="E69" s="23" t="s">
        <v>14</v>
      </c>
      <c r="F69" s="23">
        <v>0</v>
      </c>
      <c r="G69" s="23">
        <v>0</v>
      </c>
      <c r="H69" s="23">
        <v>0</v>
      </c>
      <c r="I69" s="24">
        <v>0</v>
      </c>
      <c r="J69" s="25">
        <f t="shared" ref="J69:J74" si="30">D69*I69</f>
        <v>0</v>
      </c>
      <c r="K69" s="25">
        <v>0</v>
      </c>
      <c r="L69" s="26">
        <f t="shared" ref="L69:L74" si="31">D69*K69</f>
        <v>0</v>
      </c>
    </row>
    <row r="70" spans="1:12" hidden="1">
      <c r="A70" s="53">
        <v>57</v>
      </c>
      <c r="B70" s="102"/>
      <c r="C70" s="27" t="s">
        <v>72</v>
      </c>
      <c r="D70" s="13">
        <f t="shared" si="29"/>
        <v>0</v>
      </c>
      <c r="E70" s="23" t="s">
        <v>11</v>
      </c>
      <c r="F70" s="23">
        <v>0</v>
      </c>
      <c r="G70" s="23">
        <v>0</v>
      </c>
      <c r="H70" s="23">
        <v>0</v>
      </c>
      <c r="I70" s="24">
        <v>0</v>
      </c>
      <c r="J70" s="25">
        <f t="shared" si="30"/>
        <v>0</v>
      </c>
      <c r="K70" s="25">
        <v>0</v>
      </c>
      <c r="L70" s="26">
        <f t="shared" si="31"/>
        <v>0</v>
      </c>
    </row>
    <row r="71" spans="1:12" hidden="1">
      <c r="A71" s="53">
        <v>58</v>
      </c>
      <c r="B71" s="102"/>
      <c r="C71" s="27" t="s">
        <v>73</v>
      </c>
      <c r="D71" s="13">
        <f t="shared" si="29"/>
        <v>0</v>
      </c>
      <c r="E71" s="23" t="s">
        <v>11</v>
      </c>
      <c r="F71" s="23">
        <v>0</v>
      </c>
      <c r="G71" s="23">
        <v>0</v>
      </c>
      <c r="H71" s="23">
        <v>0</v>
      </c>
      <c r="I71" s="24">
        <v>0</v>
      </c>
      <c r="J71" s="25">
        <f t="shared" si="30"/>
        <v>0</v>
      </c>
      <c r="K71" s="25">
        <v>0</v>
      </c>
      <c r="L71" s="26">
        <f t="shared" si="31"/>
        <v>0</v>
      </c>
    </row>
    <row r="72" spans="1:12" hidden="1">
      <c r="A72" s="53">
        <v>59</v>
      </c>
      <c r="B72" s="102"/>
      <c r="C72" s="27" t="s">
        <v>74</v>
      </c>
      <c r="D72" s="13">
        <f t="shared" si="29"/>
        <v>0</v>
      </c>
      <c r="E72" s="23" t="s">
        <v>11</v>
      </c>
      <c r="F72" s="23">
        <v>0</v>
      </c>
      <c r="G72" s="23">
        <v>0</v>
      </c>
      <c r="H72" s="23">
        <v>0</v>
      </c>
      <c r="I72" s="24">
        <v>0</v>
      </c>
      <c r="J72" s="25">
        <f t="shared" si="30"/>
        <v>0</v>
      </c>
      <c r="K72" s="25">
        <v>0</v>
      </c>
      <c r="L72" s="26">
        <f t="shared" si="31"/>
        <v>0</v>
      </c>
    </row>
    <row r="73" spans="1:12" hidden="1">
      <c r="A73" s="53">
        <v>60</v>
      </c>
      <c r="B73" s="102"/>
      <c r="C73" s="27" t="s">
        <v>75</v>
      </c>
      <c r="D73" s="13">
        <f t="shared" si="29"/>
        <v>0</v>
      </c>
      <c r="E73" s="23" t="s">
        <v>11</v>
      </c>
      <c r="F73" s="23">
        <v>0</v>
      </c>
      <c r="G73" s="23">
        <v>0</v>
      </c>
      <c r="H73" s="23">
        <v>0</v>
      </c>
      <c r="I73" s="24">
        <v>0</v>
      </c>
      <c r="J73" s="25">
        <f t="shared" si="30"/>
        <v>0</v>
      </c>
      <c r="K73" s="25">
        <v>0</v>
      </c>
      <c r="L73" s="26">
        <f t="shared" si="31"/>
        <v>0</v>
      </c>
    </row>
    <row r="74" spans="1:12" hidden="1">
      <c r="A74" s="53">
        <v>61</v>
      </c>
      <c r="B74" s="102"/>
      <c r="C74" s="27" t="s">
        <v>76</v>
      </c>
      <c r="D74" s="13">
        <f t="shared" si="29"/>
        <v>0</v>
      </c>
      <c r="E74" s="23" t="s">
        <v>11</v>
      </c>
      <c r="F74" s="23">
        <v>0</v>
      </c>
      <c r="G74" s="23">
        <v>0</v>
      </c>
      <c r="H74" s="23">
        <v>0</v>
      </c>
      <c r="I74" s="24">
        <v>0</v>
      </c>
      <c r="J74" s="25">
        <f t="shared" si="30"/>
        <v>0</v>
      </c>
      <c r="K74" s="25">
        <v>0</v>
      </c>
      <c r="L74" s="26">
        <f t="shared" si="31"/>
        <v>0</v>
      </c>
    </row>
    <row r="75" spans="1:12">
      <c r="A75" s="53"/>
      <c r="B75" s="103"/>
      <c r="C75" s="358"/>
      <c r="D75" s="18"/>
      <c r="E75" s="19"/>
      <c r="F75" s="17"/>
      <c r="G75" s="17"/>
      <c r="H75" s="17"/>
      <c r="I75" s="20"/>
      <c r="J75" s="20"/>
      <c r="K75" s="20"/>
      <c r="L75" s="21"/>
    </row>
    <row r="76" spans="1:12">
      <c r="A76" s="53">
        <v>62</v>
      </c>
      <c r="B76" s="176"/>
      <c r="C76" s="27" t="s">
        <v>77</v>
      </c>
      <c r="D76" s="13">
        <f>SUM(F76:H76)</f>
        <v>16</v>
      </c>
      <c r="E76" s="23" t="s">
        <v>11</v>
      </c>
      <c r="F76" s="23">
        <v>12</v>
      </c>
      <c r="G76" s="23">
        <v>2</v>
      </c>
      <c r="H76" s="23">
        <v>2</v>
      </c>
      <c r="I76" s="28">
        <v>0</v>
      </c>
      <c r="J76" s="25">
        <f>D76*I76</f>
        <v>0</v>
      </c>
      <c r="K76" s="29">
        <v>0</v>
      </c>
      <c r="L76" s="26">
        <f>D76*K76</f>
        <v>0</v>
      </c>
    </row>
    <row r="77" spans="1:12">
      <c r="A77" s="53">
        <v>63</v>
      </c>
      <c r="B77" s="176"/>
      <c r="C77" s="27" t="s">
        <v>198</v>
      </c>
      <c r="D77" s="13">
        <f>SUM(F77:H77)</f>
        <v>5</v>
      </c>
      <c r="E77" s="23" t="s">
        <v>11</v>
      </c>
      <c r="F77" s="23">
        <v>5</v>
      </c>
      <c r="G77" s="23">
        <f t="shared" ref="G77:H77" si="32">(G82+G83)/30</f>
        <v>0</v>
      </c>
      <c r="H77" s="23">
        <f t="shared" si="32"/>
        <v>0</v>
      </c>
      <c r="I77" s="28">
        <v>0</v>
      </c>
      <c r="J77" s="25">
        <f>D77*I77</f>
        <v>0</v>
      </c>
      <c r="K77" s="29">
        <v>0</v>
      </c>
      <c r="L77" s="26">
        <f>D77*K77</f>
        <v>0</v>
      </c>
    </row>
    <row r="78" spans="1:12" hidden="1">
      <c r="A78" s="53">
        <v>64</v>
      </c>
      <c r="B78" s="102"/>
      <c r="C78" s="27" t="s">
        <v>78</v>
      </c>
      <c r="D78" s="13">
        <f>SUM(F78:H78)</f>
        <v>0</v>
      </c>
      <c r="E78" s="23" t="s">
        <v>11</v>
      </c>
      <c r="F78" s="23">
        <v>0</v>
      </c>
      <c r="G78" s="23">
        <v>0</v>
      </c>
      <c r="H78" s="23">
        <v>0</v>
      </c>
      <c r="I78" s="24">
        <v>0</v>
      </c>
      <c r="J78" s="25">
        <f>D78*I78</f>
        <v>0</v>
      </c>
      <c r="K78" s="25">
        <v>0</v>
      </c>
      <c r="L78" s="26">
        <f>D78*K78</f>
        <v>0</v>
      </c>
    </row>
    <row r="79" spans="1:12" hidden="1">
      <c r="A79" s="53">
        <v>65</v>
      </c>
      <c r="B79" s="102"/>
      <c r="C79" s="27" t="s">
        <v>199</v>
      </c>
      <c r="D79" s="13">
        <f>SUM(F79:H79)</f>
        <v>0</v>
      </c>
      <c r="E79" s="23" t="s">
        <v>11</v>
      </c>
      <c r="F79" s="23">
        <v>0</v>
      </c>
      <c r="G79" s="23">
        <v>0</v>
      </c>
      <c r="H79" s="23">
        <v>0</v>
      </c>
      <c r="I79" s="24">
        <v>0</v>
      </c>
      <c r="J79" s="25">
        <f>D79*I79</f>
        <v>0</v>
      </c>
      <c r="K79" s="25">
        <v>0</v>
      </c>
      <c r="L79" s="26">
        <f>D79*K79</f>
        <v>0</v>
      </c>
    </row>
    <row r="80" spans="1:12">
      <c r="A80" s="53"/>
      <c r="B80" s="103"/>
      <c r="C80" s="358"/>
      <c r="D80" s="18"/>
      <c r="E80" s="19"/>
      <c r="F80" s="17"/>
      <c r="G80" s="17"/>
      <c r="H80" s="17"/>
      <c r="I80" s="20"/>
      <c r="J80" s="20"/>
      <c r="K80" s="20"/>
      <c r="L80" s="21"/>
    </row>
    <row r="81" spans="1:12">
      <c r="A81" s="53">
        <v>66</v>
      </c>
      <c r="B81" s="176"/>
      <c r="C81" s="27" t="s">
        <v>188</v>
      </c>
      <c r="D81" s="13">
        <f>SUM(F81:H81)</f>
        <v>225</v>
      </c>
      <c r="E81" s="23" t="s">
        <v>14</v>
      </c>
      <c r="F81" s="23">
        <v>160</v>
      </c>
      <c r="G81" s="23">
        <v>35</v>
      </c>
      <c r="H81" s="23">
        <v>30</v>
      </c>
      <c r="I81" s="28">
        <v>0</v>
      </c>
      <c r="J81" s="25">
        <f>D81*I81</f>
        <v>0</v>
      </c>
      <c r="K81" s="29">
        <v>0</v>
      </c>
      <c r="L81" s="26">
        <f>D81*K81</f>
        <v>0</v>
      </c>
    </row>
    <row r="82" spans="1:12">
      <c r="A82" s="53">
        <v>67</v>
      </c>
      <c r="B82" s="176"/>
      <c r="C82" s="27" t="s">
        <v>79</v>
      </c>
      <c r="D82" s="13">
        <f>SUM(F82:H82)</f>
        <v>85</v>
      </c>
      <c r="E82" s="23" t="s">
        <v>14</v>
      </c>
      <c r="F82" s="23">
        <v>85</v>
      </c>
      <c r="G82" s="23">
        <f t="shared" ref="G82:H82" si="33">(G45+G62+G63)*0.6</f>
        <v>0</v>
      </c>
      <c r="H82" s="23">
        <f t="shared" si="33"/>
        <v>0</v>
      </c>
      <c r="I82" s="28">
        <v>0</v>
      </c>
      <c r="J82" s="25">
        <f>D82*I82</f>
        <v>0</v>
      </c>
      <c r="K82" s="29">
        <v>0</v>
      </c>
      <c r="L82" s="26">
        <f>D82*K82</f>
        <v>0</v>
      </c>
    </row>
    <row r="83" spans="1:12" hidden="1">
      <c r="A83" s="53">
        <v>68</v>
      </c>
      <c r="B83" s="102"/>
      <c r="C83" s="27" t="s">
        <v>80</v>
      </c>
      <c r="D83" s="13">
        <f>SUM(F83:H83)</f>
        <v>0</v>
      </c>
      <c r="E83" s="23" t="s">
        <v>14</v>
      </c>
      <c r="F83" s="23">
        <v>0</v>
      </c>
      <c r="G83" s="23">
        <v>0</v>
      </c>
      <c r="H83" s="23">
        <v>0</v>
      </c>
      <c r="I83" s="24">
        <v>0</v>
      </c>
      <c r="J83" s="25">
        <f>D83*I83</f>
        <v>0</v>
      </c>
      <c r="K83" s="25">
        <v>0</v>
      </c>
      <c r="L83" s="26">
        <f>D83*K83</f>
        <v>0</v>
      </c>
    </row>
    <row r="84" spans="1:12">
      <c r="A84" s="53">
        <v>69</v>
      </c>
      <c r="B84" s="176"/>
      <c r="C84" s="27" t="s">
        <v>81</v>
      </c>
      <c r="D84" s="13">
        <f>SUM(F84:H84)</f>
        <v>20</v>
      </c>
      <c r="E84" s="23" t="s">
        <v>14</v>
      </c>
      <c r="F84" s="23">
        <f>F91*10</f>
        <v>10</v>
      </c>
      <c r="G84" s="23">
        <f t="shared" ref="G84:H84" si="34">G91*10</f>
        <v>10</v>
      </c>
      <c r="H84" s="23">
        <f t="shared" si="34"/>
        <v>0</v>
      </c>
      <c r="I84" s="28">
        <v>0</v>
      </c>
      <c r="J84" s="25">
        <f>D84*I84</f>
        <v>0</v>
      </c>
      <c r="K84" s="29">
        <v>0</v>
      </c>
      <c r="L84" s="26">
        <f>D84*K84</f>
        <v>0</v>
      </c>
    </row>
    <row r="85" spans="1:12">
      <c r="A85" s="53"/>
      <c r="B85" s="103"/>
      <c r="C85" s="358"/>
      <c r="D85" s="18"/>
      <c r="E85" s="19"/>
      <c r="F85" s="17"/>
      <c r="G85" s="17"/>
      <c r="H85" s="17"/>
      <c r="I85" s="20"/>
      <c r="J85" s="20"/>
      <c r="K85" s="20"/>
      <c r="L85" s="21"/>
    </row>
    <row r="86" spans="1:12">
      <c r="A86" s="53">
        <v>70</v>
      </c>
      <c r="B86" s="176"/>
      <c r="C86" s="27" t="s">
        <v>82</v>
      </c>
      <c r="D86" s="13">
        <f t="shared" ref="D86:D93" si="35">SUM(F86:H86)</f>
        <v>89</v>
      </c>
      <c r="E86" s="23" t="s">
        <v>14</v>
      </c>
      <c r="F86" s="23">
        <v>64</v>
      </c>
      <c r="G86" s="23">
        <v>15</v>
      </c>
      <c r="H86" s="23">
        <v>10</v>
      </c>
      <c r="I86" s="28">
        <v>0</v>
      </c>
      <c r="J86" s="25">
        <f t="shared" ref="J86:J96" si="36">D86*I86</f>
        <v>0</v>
      </c>
      <c r="K86" s="29">
        <v>0</v>
      </c>
      <c r="L86" s="26">
        <f t="shared" ref="L86:L96" si="37">D86*K86</f>
        <v>0</v>
      </c>
    </row>
    <row r="87" spans="1:12">
      <c r="A87" s="53">
        <v>71</v>
      </c>
      <c r="B87" s="176"/>
      <c r="C87" s="241" t="s">
        <v>83</v>
      </c>
      <c r="D87" s="13">
        <f t="shared" si="35"/>
        <v>89</v>
      </c>
      <c r="E87" s="23" t="s">
        <v>14</v>
      </c>
      <c r="F87" s="23">
        <f>F86</f>
        <v>64</v>
      </c>
      <c r="G87" s="23">
        <f t="shared" ref="G87:H87" si="38">G86</f>
        <v>15</v>
      </c>
      <c r="H87" s="23">
        <f t="shared" si="38"/>
        <v>10</v>
      </c>
      <c r="I87" s="28">
        <v>0</v>
      </c>
      <c r="J87" s="25">
        <f t="shared" si="36"/>
        <v>0</v>
      </c>
      <c r="K87" s="29">
        <v>0</v>
      </c>
      <c r="L87" s="26">
        <f t="shared" si="37"/>
        <v>0</v>
      </c>
    </row>
    <row r="88" spans="1:12">
      <c r="A88" s="53">
        <v>72</v>
      </c>
      <c r="B88" s="176"/>
      <c r="C88" s="27" t="s">
        <v>84</v>
      </c>
      <c r="D88" s="13">
        <f t="shared" si="35"/>
        <v>330</v>
      </c>
      <c r="E88" s="23" t="s">
        <v>14</v>
      </c>
      <c r="F88" s="23">
        <f>F81+F82+F83+F84</f>
        <v>255</v>
      </c>
      <c r="G88" s="23">
        <f t="shared" ref="G88:H88" si="39">G81+G82+G83+G84</f>
        <v>45</v>
      </c>
      <c r="H88" s="23">
        <f t="shared" si="39"/>
        <v>30</v>
      </c>
      <c r="I88" s="28">
        <v>0</v>
      </c>
      <c r="J88" s="25">
        <f t="shared" si="36"/>
        <v>0</v>
      </c>
      <c r="K88" s="29">
        <v>0</v>
      </c>
      <c r="L88" s="26">
        <f t="shared" si="37"/>
        <v>0</v>
      </c>
    </row>
    <row r="89" spans="1:12">
      <c r="A89" s="53">
        <v>73</v>
      </c>
      <c r="B89" s="176"/>
      <c r="C89" s="27" t="s">
        <v>85</v>
      </c>
      <c r="D89" s="13">
        <f t="shared" si="35"/>
        <v>44.5</v>
      </c>
      <c r="E89" s="23" t="s">
        <v>86</v>
      </c>
      <c r="F89" s="23">
        <f t="shared" ref="F89:H89" si="40">F87/2</f>
        <v>32</v>
      </c>
      <c r="G89" s="23">
        <f t="shared" si="40"/>
        <v>7.5</v>
      </c>
      <c r="H89" s="23">
        <f t="shared" si="40"/>
        <v>5</v>
      </c>
      <c r="I89" s="28">
        <v>0</v>
      </c>
      <c r="J89" s="25">
        <f t="shared" si="36"/>
        <v>0</v>
      </c>
      <c r="K89" s="29">
        <v>0</v>
      </c>
      <c r="L89" s="26">
        <f t="shared" si="37"/>
        <v>0</v>
      </c>
    </row>
    <row r="90" spans="1:12">
      <c r="A90" s="53">
        <v>74</v>
      </c>
      <c r="B90" s="176"/>
      <c r="C90" s="27" t="s">
        <v>87</v>
      </c>
      <c r="D90" s="13">
        <f t="shared" si="35"/>
        <v>89</v>
      </c>
      <c r="E90" s="23" t="s">
        <v>86</v>
      </c>
      <c r="F90" s="23">
        <f t="shared" ref="F90:H90" si="41">F87</f>
        <v>64</v>
      </c>
      <c r="G90" s="23">
        <f t="shared" si="41"/>
        <v>15</v>
      </c>
      <c r="H90" s="23">
        <f t="shared" si="41"/>
        <v>10</v>
      </c>
      <c r="I90" s="28">
        <v>0</v>
      </c>
      <c r="J90" s="25">
        <f t="shared" si="36"/>
        <v>0</v>
      </c>
      <c r="K90" s="29">
        <v>0</v>
      </c>
      <c r="L90" s="26">
        <f t="shared" si="37"/>
        <v>0</v>
      </c>
    </row>
    <row r="91" spans="1:12">
      <c r="A91" s="53">
        <v>75</v>
      </c>
      <c r="B91" s="176"/>
      <c r="C91" s="359" t="s">
        <v>88</v>
      </c>
      <c r="D91" s="13">
        <f t="shared" si="35"/>
        <v>2</v>
      </c>
      <c r="E91" s="23" t="s">
        <v>11</v>
      </c>
      <c r="F91" s="23">
        <v>1</v>
      </c>
      <c r="G91" s="23">
        <v>1</v>
      </c>
      <c r="H91" s="23">
        <v>0</v>
      </c>
      <c r="I91" s="28">
        <v>0</v>
      </c>
      <c r="J91" s="25">
        <f t="shared" si="36"/>
        <v>0</v>
      </c>
      <c r="K91" s="29">
        <v>0</v>
      </c>
      <c r="L91" s="26">
        <f t="shared" si="37"/>
        <v>0</v>
      </c>
    </row>
    <row r="92" spans="1:12">
      <c r="A92" s="53">
        <v>76</v>
      </c>
      <c r="B92" s="176"/>
      <c r="C92" s="27" t="s">
        <v>89</v>
      </c>
      <c r="D92" s="13">
        <f t="shared" si="35"/>
        <v>3</v>
      </c>
      <c r="E92" s="23" t="s">
        <v>11</v>
      </c>
      <c r="F92" s="23">
        <v>3</v>
      </c>
      <c r="G92" s="23">
        <v>0</v>
      </c>
      <c r="H92" s="23">
        <v>0</v>
      </c>
      <c r="I92" s="28">
        <v>0</v>
      </c>
      <c r="J92" s="25">
        <f t="shared" si="36"/>
        <v>0</v>
      </c>
      <c r="K92" s="29">
        <v>0</v>
      </c>
      <c r="L92" s="26">
        <f t="shared" si="37"/>
        <v>0</v>
      </c>
    </row>
    <row r="93" spans="1:12">
      <c r="A93" s="53">
        <v>77</v>
      </c>
      <c r="B93" s="176"/>
      <c r="C93" s="27" t="s">
        <v>90</v>
      </c>
      <c r="D93" s="13">
        <f t="shared" si="35"/>
        <v>3</v>
      </c>
      <c r="E93" s="23" t="s">
        <v>11</v>
      </c>
      <c r="F93" s="23">
        <v>1</v>
      </c>
      <c r="G93" s="23">
        <v>2</v>
      </c>
      <c r="H93" s="23">
        <v>0</v>
      </c>
      <c r="I93" s="28">
        <v>0</v>
      </c>
      <c r="J93" s="25">
        <f t="shared" si="36"/>
        <v>0</v>
      </c>
      <c r="K93" s="29">
        <v>0</v>
      </c>
      <c r="L93" s="26">
        <f t="shared" si="37"/>
        <v>0</v>
      </c>
    </row>
    <row r="94" spans="1:12">
      <c r="A94" s="53">
        <v>78</v>
      </c>
      <c r="B94" s="176"/>
      <c r="C94" s="27" t="s">
        <v>92</v>
      </c>
      <c r="D94" s="13">
        <v>1</v>
      </c>
      <c r="E94" s="23" t="s">
        <v>93</v>
      </c>
      <c r="F94" s="23" t="s">
        <v>203</v>
      </c>
      <c r="G94" s="23" t="s">
        <v>203</v>
      </c>
      <c r="H94" s="23" t="s">
        <v>203</v>
      </c>
      <c r="I94" s="28">
        <v>0</v>
      </c>
      <c r="J94" s="25">
        <f t="shared" si="36"/>
        <v>0</v>
      </c>
      <c r="K94" s="29">
        <v>0</v>
      </c>
      <c r="L94" s="26">
        <f t="shared" si="37"/>
        <v>0</v>
      </c>
    </row>
    <row r="95" spans="1:12" hidden="1">
      <c r="A95" s="53">
        <v>79</v>
      </c>
      <c r="B95" s="102"/>
      <c r="C95" s="27" t="s">
        <v>94</v>
      </c>
      <c r="D95" s="13">
        <f>SUM(F95:H95)</f>
        <v>0</v>
      </c>
      <c r="E95" s="23" t="s">
        <v>11</v>
      </c>
      <c r="F95" s="23">
        <v>0</v>
      </c>
      <c r="G95" s="23">
        <v>0</v>
      </c>
      <c r="H95" s="23">
        <v>0</v>
      </c>
      <c r="I95" s="24">
        <v>0</v>
      </c>
      <c r="J95" s="25">
        <f t="shared" si="36"/>
        <v>0</v>
      </c>
      <c r="K95" s="25">
        <v>0</v>
      </c>
      <c r="L95" s="26">
        <f t="shared" si="37"/>
        <v>0</v>
      </c>
    </row>
    <row r="96" spans="1:12" hidden="1">
      <c r="A96" s="53">
        <v>80</v>
      </c>
      <c r="B96" s="102"/>
      <c r="C96" s="27" t="s">
        <v>95</v>
      </c>
      <c r="D96" s="13">
        <f>SUM(F96:H96)</f>
        <v>0</v>
      </c>
      <c r="E96" s="23" t="s">
        <v>11</v>
      </c>
      <c r="F96" s="23">
        <v>0</v>
      </c>
      <c r="G96" s="23">
        <v>0</v>
      </c>
      <c r="H96" s="23">
        <v>0</v>
      </c>
      <c r="I96" s="24">
        <v>0</v>
      </c>
      <c r="J96" s="25">
        <f t="shared" si="36"/>
        <v>0</v>
      </c>
      <c r="K96" s="25">
        <v>0</v>
      </c>
      <c r="L96" s="26">
        <f t="shared" si="37"/>
        <v>0</v>
      </c>
    </row>
    <row r="97" spans="1:12">
      <c r="A97" s="53"/>
      <c r="B97" s="103"/>
      <c r="C97" s="358"/>
      <c r="D97" s="18"/>
      <c r="E97" s="19"/>
      <c r="F97" s="17"/>
      <c r="G97" s="17"/>
      <c r="H97" s="17"/>
      <c r="I97" s="20"/>
      <c r="J97" s="20"/>
      <c r="K97" s="20"/>
      <c r="L97" s="21"/>
    </row>
    <row r="98" spans="1:12">
      <c r="A98" s="53">
        <v>81</v>
      </c>
      <c r="B98" s="176"/>
      <c r="C98" s="27" t="s">
        <v>97</v>
      </c>
      <c r="D98" s="13">
        <v>1</v>
      </c>
      <c r="E98" s="23" t="s">
        <v>93</v>
      </c>
      <c r="F98" s="23"/>
      <c r="G98" s="23"/>
      <c r="H98" s="23"/>
      <c r="I98" s="28">
        <v>0</v>
      </c>
      <c r="J98" s="25">
        <f>D98*I98</f>
        <v>0</v>
      </c>
      <c r="K98" s="29">
        <v>0</v>
      </c>
      <c r="L98" s="26">
        <f>D98*K98</f>
        <v>0</v>
      </c>
    </row>
    <row r="99" spans="1:12">
      <c r="A99" s="53">
        <v>82</v>
      </c>
      <c r="B99" s="176"/>
      <c r="C99" s="27" t="s">
        <v>98</v>
      </c>
      <c r="D99" s="13">
        <v>1</v>
      </c>
      <c r="E99" s="23" t="s">
        <v>93</v>
      </c>
      <c r="F99" s="23"/>
      <c r="G99" s="23"/>
      <c r="H99" s="23"/>
      <c r="I99" s="28">
        <v>0</v>
      </c>
      <c r="J99" s="25">
        <f>D99*I99</f>
        <v>0</v>
      </c>
      <c r="K99" s="29">
        <v>0</v>
      </c>
      <c r="L99" s="26">
        <f>D99*K99</f>
        <v>0</v>
      </c>
    </row>
    <row r="100" spans="1:12">
      <c r="A100" s="53">
        <v>83</v>
      </c>
      <c r="B100" s="176"/>
      <c r="C100" s="27" t="s">
        <v>189</v>
      </c>
      <c r="D100" s="13">
        <v>1</v>
      </c>
      <c r="E100" s="23" t="s">
        <v>93</v>
      </c>
      <c r="F100" s="23"/>
      <c r="G100" s="23"/>
      <c r="H100" s="23"/>
      <c r="I100" s="28">
        <v>0</v>
      </c>
      <c r="J100" s="25">
        <f>D100*I100</f>
        <v>0</v>
      </c>
      <c r="K100" s="29">
        <v>0</v>
      </c>
      <c r="L100" s="26">
        <f>D100*K100</f>
        <v>0</v>
      </c>
    </row>
    <row r="101" spans="1:12">
      <c r="A101" s="53">
        <v>84</v>
      </c>
      <c r="B101" s="176"/>
      <c r="C101" s="27" t="s">
        <v>100</v>
      </c>
      <c r="D101" s="13">
        <v>1</v>
      </c>
      <c r="E101" s="23" t="s">
        <v>93</v>
      </c>
      <c r="F101" s="23"/>
      <c r="G101" s="23"/>
      <c r="H101" s="23"/>
      <c r="I101" s="28">
        <v>0</v>
      </c>
      <c r="J101" s="25">
        <f>D101*I101</f>
        <v>0</v>
      </c>
      <c r="K101" s="29">
        <v>0</v>
      </c>
      <c r="L101" s="26">
        <f>D101*K101</f>
        <v>0</v>
      </c>
    </row>
    <row r="102" spans="1:12">
      <c r="A102" s="53">
        <v>85</v>
      </c>
      <c r="B102" s="176"/>
      <c r="C102" s="27" t="s">
        <v>101</v>
      </c>
      <c r="D102" s="13">
        <f>SUM(F102:H102)</f>
        <v>19</v>
      </c>
      <c r="E102" s="23" t="s">
        <v>93</v>
      </c>
      <c r="F102" s="23">
        <f>F23+F24+F26+F50+F51+F52+F54+F28+F29+F30+F33+F34+F35+F40+F31+F53</f>
        <v>10</v>
      </c>
      <c r="G102" s="23">
        <f t="shared" ref="G102:H102" si="42">G23+G24+G26+G50+G51+G52+G54+G28+G29+G30+G33+G34+G35+G40+G31+G53</f>
        <v>5</v>
      </c>
      <c r="H102" s="23">
        <f t="shared" si="42"/>
        <v>4</v>
      </c>
      <c r="I102" s="28">
        <v>0</v>
      </c>
      <c r="J102" s="25">
        <f>D102*I102</f>
        <v>0</v>
      </c>
      <c r="K102" s="29">
        <v>0</v>
      </c>
      <c r="L102" s="26">
        <f>D102*K102</f>
        <v>0</v>
      </c>
    </row>
    <row r="103" spans="1:12">
      <c r="A103" s="53"/>
      <c r="B103" s="154"/>
      <c r="C103" s="360"/>
      <c r="D103" s="32"/>
      <c r="E103" s="33"/>
      <c r="F103" s="34"/>
      <c r="G103" s="34"/>
      <c r="H103" s="34"/>
      <c r="I103" s="121" t="s">
        <v>102</v>
      </c>
      <c r="J103" s="122">
        <f>SUM(J4:J102)</f>
        <v>0</v>
      </c>
      <c r="K103" s="122"/>
      <c r="L103" s="123">
        <f>SUM(L4:L102)</f>
        <v>0</v>
      </c>
    </row>
    <row r="104" spans="1:12">
      <c r="A104" s="53"/>
      <c r="B104" s="154"/>
      <c r="C104" s="360"/>
      <c r="D104" s="35"/>
      <c r="E104" s="35"/>
      <c r="F104" s="416" t="s">
        <v>200</v>
      </c>
      <c r="G104" s="416"/>
      <c r="H104" s="416"/>
      <c r="I104" s="416"/>
      <c r="J104" s="416"/>
      <c r="K104" s="73"/>
      <c r="L104" s="72">
        <f>J103+L103</f>
        <v>0</v>
      </c>
    </row>
    <row r="105" spans="1:12">
      <c r="A105" s="53"/>
      <c r="B105" s="153"/>
      <c r="C105" s="361" t="s">
        <v>103</v>
      </c>
      <c r="D105" s="150"/>
      <c r="E105" s="147"/>
      <c r="F105" s="146"/>
      <c r="G105" s="146"/>
      <c r="H105" s="146"/>
      <c r="I105" s="147"/>
      <c r="J105" s="147"/>
      <c r="K105" s="147"/>
      <c r="L105" s="148"/>
    </row>
    <row r="106" spans="1:12">
      <c r="A106" s="53">
        <v>86</v>
      </c>
      <c r="B106" s="176"/>
      <c r="C106" s="27" t="s">
        <v>104</v>
      </c>
      <c r="D106" s="13">
        <v>1</v>
      </c>
      <c r="E106" s="23" t="s">
        <v>93</v>
      </c>
      <c r="F106" s="23" t="s">
        <v>203</v>
      </c>
      <c r="G106" s="23" t="s">
        <v>203</v>
      </c>
      <c r="H106" s="23" t="s">
        <v>203</v>
      </c>
      <c r="I106" s="24"/>
      <c r="J106" s="25"/>
      <c r="K106" s="36">
        <f>ROUND((L103)*0.02,-2)</f>
        <v>0</v>
      </c>
      <c r="L106" s="26">
        <f t="shared" ref="L106:L113" si="43">D106*K106</f>
        <v>0</v>
      </c>
    </row>
    <row r="107" spans="1:12">
      <c r="A107" s="53">
        <v>87</v>
      </c>
      <c r="B107" s="176"/>
      <c r="C107" s="27" t="s">
        <v>105</v>
      </c>
      <c r="D107" s="13">
        <v>1</v>
      </c>
      <c r="E107" s="23" t="s">
        <v>93</v>
      </c>
      <c r="F107" s="23" t="s">
        <v>203</v>
      </c>
      <c r="G107" s="23" t="s">
        <v>203</v>
      </c>
      <c r="H107" s="23" t="s">
        <v>203</v>
      </c>
      <c r="I107" s="24"/>
      <c r="J107" s="25"/>
      <c r="K107" s="36">
        <f>ROUND((L103)*0.04,-2)</f>
        <v>0</v>
      </c>
      <c r="L107" s="26">
        <f t="shared" si="43"/>
        <v>0</v>
      </c>
    </row>
    <row r="108" spans="1:12">
      <c r="A108" s="53">
        <v>88</v>
      </c>
      <c r="B108" s="176"/>
      <c r="C108" s="27" t="s">
        <v>106</v>
      </c>
      <c r="D108" s="13">
        <v>1</v>
      </c>
      <c r="E108" s="23" t="s">
        <v>93</v>
      </c>
      <c r="F108" s="23" t="s">
        <v>203</v>
      </c>
      <c r="G108" s="23" t="s">
        <v>203</v>
      </c>
      <c r="H108" s="23" t="s">
        <v>203</v>
      </c>
      <c r="I108" s="24"/>
      <c r="J108" s="25"/>
      <c r="K108" s="36">
        <v>0</v>
      </c>
      <c r="L108" s="26">
        <f t="shared" si="43"/>
        <v>0</v>
      </c>
    </row>
    <row r="109" spans="1:12">
      <c r="A109" s="53">
        <v>89</v>
      </c>
      <c r="B109" s="176"/>
      <c r="C109" s="27" t="s">
        <v>107</v>
      </c>
      <c r="D109" s="13">
        <v>1</v>
      </c>
      <c r="E109" s="23" t="s">
        <v>93</v>
      </c>
      <c r="F109" s="23" t="s">
        <v>203</v>
      </c>
      <c r="G109" s="23" t="s">
        <v>203</v>
      </c>
      <c r="H109" s="23" t="s">
        <v>203</v>
      </c>
      <c r="I109" s="24"/>
      <c r="J109" s="25"/>
      <c r="K109" s="36">
        <f>ROUND((L104)*0.005,-2)</f>
        <v>0</v>
      </c>
      <c r="L109" s="26">
        <f t="shared" si="43"/>
        <v>0</v>
      </c>
    </row>
    <row r="110" spans="1:12">
      <c r="A110" s="53">
        <v>90</v>
      </c>
      <c r="B110" s="176"/>
      <c r="C110" s="27" t="s">
        <v>108</v>
      </c>
      <c r="D110" s="13">
        <v>1</v>
      </c>
      <c r="E110" s="23" t="s">
        <v>93</v>
      </c>
      <c r="F110" s="23" t="s">
        <v>203</v>
      </c>
      <c r="G110" s="23" t="s">
        <v>203</v>
      </c>
      <c r="H110" s="23" t="s">
        <v>203</v>
      </c>
      <c r="I110" s="24"/>
      <c r="J110" s="25"/>
      <c r="K110" s="36">
        <f>ROUND((L104)*0.06,-2)</f>
        <v>0</v>
      </c>
      <c r="L110" s="26">
        <f t="shared" si="43"/>
        <v>0</v>
      </c>
    </row>
    <row r="111" spans="1:12">
      <c r="A111" s="53">
        <v>91</v>
      </c>
      <c r="B111" s="176"/>
      <c r="C111" s="27" t="s">
        <v>109</v>
      </c>
      <c r="D111" s="13">
        <v>1</v>
      </c>
      <c r="E111" s="23" t="s">
        <v>93</v>
      </c>
      <c r="F111" s="23" t="s">
        <v>203</v>
      </c>
      <c r="G111" s="23" t="s">
        <v>203</v>
      </c>
      <c r="H111" s="23" t="s">
        <v>203</v>
      </c>
      <c r="I111" s="24"/>
      <c r="J111" s="25"/>
      <c r="K111" s="36">
        <f>ROUND((L104)*0.03,-2)</f>
        <v>0</v>
      </c>
      <c r="L111" s="26">
        <f t="shared" si="43"/>
        <v>0</v>
      </c>
    </row>
    <row r="112" spans="1:12">
      <c r="A112" s="53">
        <v>92</v>
      </c>
      <c r="B112" s="176"/>
      <c r="C112" s="27" t="s">
        <v>110</v>
      </c>
      <c r="D112" s="13">
        <v>1</v>
      </c>
      <c r="E112" s="23" t="s">
        <v>93</v>
      </c>
      <c r="F112" s="23" t="s">
        <v>203</v>
      </c>
      <c r="G112" s="23" t="s">
        <v>203</v>
      </c>
      <c r="H112" s="23" t="s">
        <v>203</v>
      </c>
      <c r="I112" s="24"/>
      <c r="J112" s="25"/>
      <c r="K112" s="36">
        <f>ROUND((L104)*0.01,-2)</f>
        <v>0</v>
      </c>
      <c r="L112" s="26">
        <f t="shared" si="43"/>
        <v>0</v>
      </c>
    </row>
    <row r="113" spans="1:12">
      <c r="A113" s="53">
        <v>93</v>
      </c>
      <c r="B113" s="176"/>
      <c r="C113" s="27" t="s">
        <v>111</v>
      </c>
      <c r="D113" s="13">
        <v>1</v>
      </c>
      <c r="E113" s="23" t="s">
        <v>93</v>
      </c>
      <c r="F113" s="23" t="s">
        <v>203</v>
      </c>
      <c r="G113" s="23" t="s">
        <v>203</v>
      </c>
      <c r="H113" s="23" t="s">
        <v>203</v>
      </c>
      <c r="I113" s="24"/>
      <c r="J113" s="25"/>
      <c r="K113" s="29">
        <f>ROUND((L104)*0.018,-2)</f>
        <v>0</v>
      </c>
      <c r="L113" s="26">
        <f t="shared" si="43"/>
        <v>0</v>
      </c>
    </row>
    <row r="114" spans="1:12">
      <c r="A114" s="166"/>
      <c r="B114" s="167"/>
      <c r="C114" s="55"/>
      <c r="D114" s="32"/>
      <c r="E114" s="33"/>
      <c r="F114" s="34"/>
      <c r="G114" s="34"/>
      <c r="H114" s="34"/>
      <c r="I114" s="121" t="s">
        <v>102</v>
      </c>
      <c r="J114" s="121"/>
      <c r="K114" s="122">
        <f>SUM(K106:K113)</f>
        <v>0</v>
      </c>
      <c r="L114" s="123">
        <f>SUM(L106:L113)</f>
        <v>0</v>
      </c>
    </row>
    <row r="115" spans="1:12" ht="18.600000000000001" customHeight="1">
      <c r="A115" s="164"/>
      <c r="B115" s="155"/>
      <c r="C115" s="15"/>
      <c r="D115" s="35"/>
      <c r="E115" s="35"/>
      <c r="F115" s="416" t="s">
        <v>201</v>
      </c>
      <c r="G115" s="416"/>
      <c r="H115" s="416"/>
      <c r="I115" s="416"/>
      <c r="J115" s="416"/>
      <c r="K115" s="125"/>
      <c r="L115" s="124">
        <f>L114</f>
        <v>0</v>
      </c>
    </row>
    <row r="116" spans="1:12" ht="22.2" customHeight="1" thickBot="1">
      <c r="A116" s="165"/>
      <c r="B116" s="156"/>
      <c r="C116" s="60"/>
      <c r="D116" s="61"/>
      <c r="E116" s="62"/>
      <c r="F116" s="452" t="s">
        <v>202</v>
      </c>
      <c r="G116" s="452"/>
      <c r="H116" s="452"/>
      <c r="I116" s="452"/>
      <c r="J116" s="452"/>
      <c r="K116" s="452"/>
      <c r="L116" s="47">
        <f>L104+L115</f>
        <v>0</v>
      </c>
    </row>
  </sheetData>
  <mergeCells count="5">
    <mergeCell ref="B1:C1"/>
    <mergeCell ref="F2:H2"/>
    <mergeCell ref="F116:K116"/>
    <mergeCell ref="F115:J115"/>
    <mergeCell ref="F104:J104"/>
  </mergeCells>
  <conditionalFormatting sqref="I16">
    <cfRule type="cellIs" dxfId="1" priority="2" stopIfTrue="1" operator="equal">
      <formula>0</formula>
    </cfRule>
  </conditionalFormatting>
  <conditionalFormatting sqref="K16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48" max="11" man="1"/>
    <brk id="9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A7DD-F1F6-4757-A4BB-366FA4B7B182}">
  <sheetPr>
    <pageSetUpPr fitToPage="1"/>
  </sheetPr>
  <dimension ref="A1:K118"/>
  <sheetViews>
    <sheetView topLeftCell="A33" zoomScaleNormal="100" workbookViewId="0">
      <selection activeCell="A17" sqref="A17"/>
    </sheetView>
  </sheetViews>
  <sheetFormatPr defaultRowHeight="13.2"/>
  <cols>
    <col min="1" max="1" width="7.88671875" style="175" bestFit="1" customWidth="1"/>
    <col min="2" max="2" width="27.77734375" customWidth="1"/>
    <col min="3" max="3" width="75.109375" customWidth="1"/>
    <col min="4" max="4" width="10.5546875" bestFit="1" customWidth="1"/>
    <col min="5" max="5" width="3.88671875" bestFit="1" customWidth="1"/>
    <col min="8" max="9" width="12.5546875" customWidth="1"/>
    <col min="10" max="10" width="25" customWidth="1"/>
    <col min="11" max="11" width="18.44140625" customWidth="1"/>
  </cols>
  <sheetData>
    <row r="1" spans="1:11">
      <c r="A1" s="453" t="s">
        <v>218</v>
      </c>
      <c r="B1" s="454"/>
      <c r="C1" s="454"/>
      <c r="D1" s="363"/>
      <c r="E1" s="364"/>
      <c r="F1" s="362"/>
      <c r="G1" s="362"/>
      <c r="H1" s="364"/>
      <c r="I1" s="364"/>
      <c r="J1" s="365"/>
      <c r="K1" s="366"/>
    </row>
    <row r="2" spans="1:11" ht="34.200000000000003">
      <c r="A2" s="38" t="s">
        <v>197</v>
      </c>
      <c r="B2" s="171" t="s">
        <v>219</v>
      </c>
      <c r="C2" s="97" t="s">
        <v>9</v>
      </c>
      <c r="D2" s="128" t="s">
        <v>194</v>
      </c>
      <c r="E2" s="41" t="s">
        <v>193</v>
      </c>
      <c r="F2" s="455" t="s">
        <v>206</v>
      </c>
      <c r="G2" s="456"/>
      <c r="H2" s="41" t="s">
        <v>227</v>
      </c>
      <c r="I2" s="41" t="s">
        <v>225</v>
      </c>
      <c r="J2" s="41" t="s">
        <v>226</v>
      </c>
      <c r="K2" s="172" t="s">
        <v>228</v>
      </c>
    </row>
    <row r="3" spans="1:11">
      <c r="A3" s="38"/>
      <c r="B3" s="322"/>
      <c r="C3" s="246"/>
      <c r="D3" s="227"/>
      <c r="E3" s="228"/>
      <c r="F3" s="182" t="s">
        <v>18</v>
      </c>
      <c r="G3" s="182" t="s">
        <v>19</v>
      </c>
      <c r="H3" s="228"/>
      <c r="I3" s="228"/>
      <c r="J3" s="228"/>
      <c r="K3" s="334"/>
    </row>
    <row r="4" spans="1:11">
      <c r="A4" s="38"/>
      <c r="B4" s="367"/>
      <c r="C4" s="321"/>
      <c r="D4" s="42"/>
      <c r="E4" s="368"/>
      <c r="F4" s="369"/>
      <c r="G4" s="369"/>
      <c r="H4" s="368"/>
      <c r="I4" s="368"/>
      <c r="J4" s="368"/>
      <c r="K4" s="370"/>
    </row>
    <row r="5" spans="1:11">
      <c r="A5" s="53"/>
      <c r="B5" s="303"/>
      <c r="C5" s="303"/>
      <c r="D5" s="304"/>
      <c r="E5" s="305"/>
      <c r="F5" s="303"/>
      <c r="G5" s="303"/>
      <c r="H5" s="306"/>
      <c r="I5" s="306"/>
      <c r="J5" s="306"/>
      <c r="K5" s="307"/>
    </row>
    <row r="6" spans="1:11">
      <c r="A6" s="53">
        <v>1</v>
      </c>
      <c r="B6" s="302"/>
      <c r="C6" s="241" t="s">
        <v>144</v>
      </c>
      <c r="D6" s="227">
        <f t="shared" ref="D6:D11" si="0">SUM(F6:G6)</f>
        <v>1</v>
      </c>
      <c r="E6" s="228" t="s">
        <v>11</v>
      </c>
      <c r="F6" s="228">
        <v>1</v>
      </c>
      <c r="G6" s="228">
        <v>0</v>
      </c>
      <c r="H6" s="233">
        <v>0</v>
      </c>
      <c r="I6" s="230">
        <f t="shared" ref="I6:I11" si="1">D6*H6</f>
        <v>0</v>
      </c>
      <c r="J6" s="234">
        <v>0</v>
      </c>
      <c r="K6" s="231">
        <f t="shared" ref="K6:K11" si="2">D6*J6</f>
        <v>0</v>
      </c>
    </row>
    <row r="7" spans="1:11">
      <c r="A7" s="53">
        <v>2</v>
      </c>
      <c r="B7" s="302"/>
      <c r="C7" s="241" t="s">
        <v>145</v>
      </c>
      <c r="D7" s="227">
        <f t="shared" si="0"/>
        <v>43</v>
      </c>
      <c r="E7" s="228" t="s">
        <v>11</v>
      </c>
      <c r="F7" s="228">
        <v>25</v>
      </c>
      <c r="G7" s="228">
        <v>18</v>
      </c>
      <c r="H7" s="233">
        <v>0</v>
      </c>
      <c r="I7" s="230">
        <f t="shared" si="1"/>
        <v>0</v>
      </c>
      <c r="J7" s="234">
        <v>0</v>
      </c>
      <c r="K7" s="231">
        <f t="shared" si="2"/>
        <v>0</v>
      </c>
    </row>
    <row r="8" spans="1:11">
      <c r="A8" s="53">
        <v>3</v>
      </c>
      <c r="B8" s="302"/>
      <c r="C8" s="241" t="s">
        <v>146</v>
      </c>
      <c r="D8" s="227">
        <f t="shared" si="0"/>
        <v>210</v>
      </c>
      <c r="E8" s="228" t="s">
        <v>11</v>
      </c>
      <c r="F8" s="228">
        <v>115</v>
      </c>
      <c r="G8" s="228">
        <v>95</v>
      </c>
      <c r="H8" s="233">
        <v>0</v>
      </c>
      <c r="I8" s="230">
        <f t="shared" si="1"/>
        <v>0</v>
      </c>
      <c r="J8" s="234">
        <v>0</v>
      </c>
      <c r="K8" s="231">
        <f t="shared" si="2"/>
        <v>0</v>
      </c>
    </row>
    <row r="9" spans="1:11">
      <c r="A9" s="53">
        <v>4</v>
      </c>
      <c r="B9" s="302"/>
      <c r="C9" s="241" t="s">
        <v>147</v>
      </c>
      <c r="D9" s="227">
        <f t="shared" si="0"/>
        <v>1</v>
      </c>
      <c r="E9" s="228" t="s">
        <v>11</v>
      </c>
      <c r="F9" s="228">
        <f t="shared" ref="F9:G10" si="3">F6</f>
        <v>1</v>
      </c>
      <c r="G9" s="228">
        <f t="shared" si="3"/>
        <v>0</v>
      </c>
      <c r="H9" s="233">
        <v>0</v>
      </c>
      <c r="I9" s="230">
        <f t="shared" si="1"/>
        <v>0</v>
      </c>
      <c r="J9" s="234">
        <v>0</v>
      </c>
      <c r="K9" s="231">
        <f t="shared" si="2"/>
        <v>0</v>
      </c>
    </row>
    <row r="10" spans="1:11">
      <c r="A10" s="53">
        <v>5</v>
      </c>
      <c r="B10" s="302"/>
      <c r="C10" s="241" t="s">
        <v>148</v>
      </c>
      <c r="D10" s="227">
        <f t="shared" si="0"/>
        <v>43</v>
      </c>
      <c r="E10" s="228" t="s">
        <v>11</v>
      </c>
      <c r="F10" s="228">
        <f t="shared" si="3"/>
        <v>25</v>
      </c>
      <c r="G10" s="228">
        <f t="shared" si="3"/>
        <v>18</v>
      </c>
      <c r="H10" s="233">
        <v>0</v>
      </c>
      <c r="I10" s="230">
        <f t="shared" si="1"/>
        <v>0</v>
      </c>
      <c r="J10" s="234">
        <v>0</v>
      </c>
      <c r="K10" s="231">
        <f t="shared" si="2"/>
        <v>0</v>
      </c>
    </row>
    <row r="11" spans="1:11">
      <c r="A11" s="53">
        <v>6</v>
      </c>
      <c r="B11" s="302"/>
      <c r="C11" s="241" t="s">
        <v>149</v>
      </c>
      <c r="D11" s="227">
        <f t="shared" si="0"/>
        <v>44</v>
      </c>
      <c r="E11" s="228" t="s">
        <v>93</v>
      </c>
      <c r="F11" s="228">
        <f t="shared" ref="F11:G11" si="4">F9+F10</f>
        <v>26</v>
      </c>
      <c r="G11" s="228">
        <f t="shared" si="4"/>
        <v>18</v>
      </c>
      <c r="H11" s="233">
        <v>0</v>
      </c>
      <c r="I11" s="230">
        <f t="shared" si="1"/>
        <v>0</v>
      </c>
      <c r="J11" s="234">
        <v>0</v>
      </c>
      <c r="K11" s="231">
        <f t="shared" si="2"/>
        <v>0</v>
      </c>
    </row>
    <row r="12" spans="1:11">
      <c r="A12" s="53"/>
      <c r="B12" s="303"/>
      <c r="C12" s="371"/>
      <c r="D12" s="304"/>
      <c r="E12" s="305"/>
      <c r="F12" s="303"/>
      <c r="G12" s="303"/>
      <c r="H12" s="306"/>
      <c r="I12" s="306"/>
      <c r="J12" s="306"/>
      <c r="K12" s="307"/>
    </row>
    <row r="13" spans="1:11">
      <c r="A13" s="53">
        <v>7</v>
      </c>
      <c r="B13" s="302"/>
      <c r="C13" s="241" t="s">
        <v>25</v>
      </c>
      <c r="D13" s="227">
        <f>SUM(F13:G13)</f>
        <v>2</v>
      </c>
      <c r="E13" s="228" t="s">
        <v>11</v>
      </c>
      <c r="F13" s="228">
        <v>1</v>
      </c>
      <c r="G13" s="228">
        <v>1</v>
      </c>
      <c r="H13" s="233">
        <v>0</v>
      </c>
      <c r="I13" s="230">
        <f>D13*H13</f>
        <v>0</v>
      </c>
      <c r="J13" s="234">
        <v>0</v>
      </c>
      <c r="K13" s="231">
        <f>D13*J13</f>
        <v>0</v>
      </c>
    </row>
    <row r="14" spans="1:11">
      <c r="A14" s="53">
        <v>8</v>
      </c>
      <c r="B14" s="302"/>
      <c r="C14" s="241" t="s">
        <v>27</v>
      </c>
      <c r="D14" s="227">
        <f>SUM(F14:G14)</f>
        <v>490</v>
      </c>
      <c r="E14" s="228" t="s">
        <v>11</v>
      </c>
      <c r="F14" s="228">
        <f t="shared" ref="F14:G14" si="5">F18+F25+F26+F28+F30+F31+F32+F35+F36+F37+F38+F40+F42+F43+F45+F33+F52+F53+F54+F55</f>
        <v>240</v>
      </c>
      <c r="G14" s="228">
        <f t="shared" si="5"/>
        <v>250</v>
      </c>
      <c r="H14" s="233">
        <v>0</v>
      </c>
      <c r="I14" s="230">
        <f>D14*H14</f>
        <v>0</v>
      </c>
      <c r="J14" s="234">
        <v>0</v>
      </c>
      <c r="K14" s="231">
        <f>D14*J14</f>
        <v>0</v>
      </c>
    </row>
    <row r="15" spans="1:11">
      <c r="A15" s="53"/>
      <c r="B15" s="303"/>
      <c r="C15" s="371"/>
      <c r="D15" s="304"/>
      <c r="E15" s="305"/>
      <c r="F15" s="303"/>
      <c r="G15" s="303"/>
      <c r="H15" s="306"/>
      <c r="I15" s="306"/>
      <c r="J15" s="306"/>
      <c r="K15" s="307"/>
    </row>
    <row r="16" spans="1:11" ht="22.8" hidden="1">
      <c r="A16" s="53">
        <v>9</v>
      </c>
      <c r="B16" s="226"/>
      <c r="C16" s="241" t="s">
        <v>150</v>
      </c>
      <c r="D16" s="227">
        <f t="shared" ref="D16:D23" si="6">SUM(F16:G16)</f>
        <v>0</v>
      </c>
      <c r="E16" s="228" t="s">
        <v>11</v>
      </c>
      <c r="F16" s="228"/>
      <c r="G16" s="228"/>
      <c r="H16" s="229">
        <v>0</v>
      </c>
      <c r="I16" s="230">
        <f t="shared" ref="I16:I23" si="7">D16*H16</f>
        <v>0</v>
      </c>
      <c r="J16" s="230">
        <v>0</v>
      </c>
      <c r="K16" s="231">
        <f t="shared" ref="K16:K23" si="8">D16*J16</f>
        <v>0</v>
      </c>
    </row>
    <row r="17" spans="1:11" hidden="1">
      <c r="A17" s="53">
        <v>10</v>
      </c>
      <c r="B17" s="226"/>
      <c r="C17" s="241" t="s">
        <v>151</v>
      </c>
      <c r="D17" s="227">
        <f t="shared" si="6"/>
        <v>0</v>
      </c>
      <c r="E17" s="228" t="s">
        <v>11</v>
      </c>
      <c r="F17" s="228"/>
      <c r="G17" s="228"/>
      <c r="H17" s="229">
        <v>0</v>
      </c>
      <c r="I17" s="230">
        <f t="shared" si="7"/>
        <v>0</v>
      </c>
      <c r="J17" s="230">
        <v>0</v>
      </c>
      <c r="K17" s="231">
        <f t="shared" si="8"/>
        <v>0</v>
      </c>
    </row>
    <row r="18" spans="1:11" ht="30.6" customHeight="1">
      <c r="A18" s="53">
        <v>11</v>
      </c>
      <c r="B18" s="302"/>
      <c r="C18" s="241" t="s">
        <v>152</v>
      </c>
      <c r="D18" s="227">
        <f t="shared" si="6"/>
        <v>1</v>
      </c>
      <c r="E18" s="228" t="s">
        <v>11</v>
      </c>
      <c r="F18" s="228">
        <v>1</v>
      </c>
      <c r="G18" s="228">
        <v>0</v>
      </c>
      <c r="H18" s="233">
        <v>0</v>
      </c>
      <c r="I18" s="230">
        <f t="shared" si="7"/>
        <v>0</v>
      </c>
      <c r="J18" s="234">
        <v>0</v>
      </c>
      <c r="K18" s="231">
        <f t="shared" si="8"/>
        <v>0</v>
      </c>
    </row>
    <row r="19" spans="1:11">
      <c r="A19" s="53">
        <v>12</v>
      </c>
      <c r="B19" s="302"/>
      <c r="C19" s="241" t="s">
        <v>153</v>
      </c>
      <c r="D19" s="227">
        <f t="shared" si="6"/>
        <v>1</v>
      </c>
      <c r="E19" s="228" t="s">
        <v>11</v>
      </c>
      <c r="F19" s="228">
        <f>F18</f>
        <v>1</v>
      </c>
      <c r="G19" s="228">
        <f t="shared" ref="G19" si="9">G18</f>
        <v>0</v>
      </c>
      <c r="H19" s="233">
        <v>0</v>
      </c>
      <c r="I19" s="230">
        <f t="shared" si="7"/>
        <v>0</v>
      </c>
      <c r="J19" s="234">
        <v>0</v>
      </c>
      <c r="K19" s="231">
        <f t="shared" si="8"/>
        <v>0</v>
      </c>
    </row>
    <row r="20" spans="1:11">
      <c r="A20" s="53">
        <v>13</v>
      </c>
      <c r="B20" s="302"/>
      <c r="C20" s="241" t="s">
        <v>154</v>
      </c>
      <c r="D20" s="227">
        <f t="shared" si="6"/>
        <v>1</v>
      </c>
      <c r="E20" s="228" t="s">
        <v>11</v>
      </c>
      <c r="F20" s="228">
        <f>F18</f>
        <v>1</v>
      </c>
      <c r="G20" s="228">
        <f t="shared" ref="G20" si="10">G18</f>
        <v>0</v>
      </c>
      <c r="H20" s="233">
        <v>0</v>
      </c>
      <c r="I20" s="230">
        <f t="shared" si="7"/>
        <v>0</v>
      </c>
      <c r="J20" s="234">
        <v>0</v>
      </c>
      <c r="K20" s="231">
        <f t="shared" si="8"/>
        <v>0</v>
      </c>
    </row>
    <row r="21" spans="1:11">
      <c r="A21" s="53">
        <v>14</v>
      </c>
      <c r="B21" s="302"/>
      <c r="C21" s="241" t="s">
        <v>155</v>
      </c>
      <c r="D21" s="227">
        <f t="shared" si="6"/>
        <v>1</v>
      </c>
      <c r="E21" s="228" t="s">
        <v>11</v>
      </c>
      <c r="F21" s="228">
        <f t="shared" ref="F21:G21" si="11">F18</f>
        <v>1</v>
      </c>
      <c r="G21" s="228">
        <f t="shared" si="11"/>
        <v>0</v>
      </c>
      <c r="H21" s="233">
        <v>0</v>
      </c>
      <c r="I21" s="230">
        <f t="shared" si="7"/>
        <v>0</v>
      </c>
      <c r="J21" s="234">
        <v>0</v>
      </c>
      <c r="K21" s="231">
        <f t="shared" si="8"/>
        <v>0</v>
      </c>
    </row>
    <row r="22" spans="1:11">
      <c r="A22" s="53">
        <v>15</v>
      </c>
      <c r="B22" s="302"/>
      <c r="C22" s="241" t="s">
        <v>156</v>
      </c>
      <c r="D22" s="227">
        <f t="shared" si="6"/>
        <v>1</v>
      </c>
      <c r="E22" s="228" t="s">
        <v>11</v>
      </c>
      <c r="F22" s="228">
        <f t="shared" ref="F22:G22" si="12">F20</f>
        <v>1</v>
      </c>
      <c r="G22" s="228">
        <f t="shared" si="12"/>
        <v>0</v>
      </c>
      <c r="H22" s="233">
        <v>0</v>
      </c>
      <c r="I22" s="230">
        <f t="shared" si="7"/>
        <v>0</v>
      </c>
      <c r="J22" s="234">
        <v>0</v>
      </c>
      <c r="K22" s="231">
        <f t="shared" si="8"/>
        <v>0</v>
      </c>
    </row>
    <row r="23" spans="1:11">
      <c r="A23" s="53">
        <v>16</v>
      </c>
      <c r="B23" s="302"/>
      <c r="C23" s="241" t="s">
        <v>157</v>
      </c>
      <c r="D23" s="227">
        <f t="shared" si="6"/>
        <v>25</v>
      </c>
      <c r="E23" s="228" t="s">
        <v>14</v>
      </c>
      <c r="F23" s="228">
        <f t="shared" ref="F23:G23" si="13">F20*25</f>
        <v>25</v>
      </c>
      <c r="G23" s="228">
        <f t="shared" si="13"/>
        <v>0</v>
      </c>
      <c r="H23" s="372">
        <v>0</v>
      </c>
      <c r="I23" s="230">
        <f t="shared" si="7"/>
        <v>0</v>
      </c>
      <c r="J23" s="234">
        <v>0</v>
      </c>
      <c r="K23" s="231">
        <f t="shared" si="8"/>
        <v>0</v>
      </c>
    </row>
    <row r="24" spans="1:11">
      <c r="A24" s="53"/>
      <c r="B24" s="303"/>
      <c r="C24" s="371"/>
      <c r="D24" s="304"/>
      <c r="E24" s="305"/>
      <c r="F24" s="303"/>
      <c r="G24" s="303"/>
      <c r="H24" s="306"/>
      <c r="I24" s="306"/>
      <c r="J24" s="306"/>
      <c r="K24" s="307"/>
    </row>
    <row r="25" spans="1:11" ht="22.8">
      <c r="A25" s="53">
        <v>17</v>
      </c>
      <c r="B25" s="302"/>
      <c r="C25" s="241" t="s">
        <v>158</v>
      </c>
      <c r="D25" s="227">
        <f>SUM(F25:G25)</f>
        <v>3</v>
      </c>
      <c r="E25" s="228" t="s">
        <v>11</v>
      </c>
      <c r="F25" s="228">
        <v>1</v>
      </c>
      <c r="G25" s="228">
        <v>2</v>
      </c>
      <c r="H25" s="233">
        <v>0</v>
      </c>
      <c r="I25" s="230">
        <f>D25*H25</f>
        <v>0</v>
      </c>
      <c r="J25" s="234">
        <v>0</v>
      </c>
      <c r="K25" s="231">
        <f>D25*J25</f>
        <v>0</v>
      </c>
    </row>
    <row r="26" spans="1:11" ht="22.8">
      <c r="A26" s="53">
        <v>18</v>
      </c>
      <c r="B26" s="302"/>
      <c r="C26" s="241" t="s">
        <v>159</v>
      </c>
      <c r="D26" s="227">
        <f>SUM(F26:G26)</f>
        <v>1</v>
      </c>
      <c r="E26" s="228" t="s">
        <v>11</v>
      </c>
      <c r="F26" s="228">
        <v>1</v>
      </c>
      <c r="G26" s="228">
        <v>0</v>
      </c>
      <c r="H26" s="233">
        <v>0</v>
      </c>
      <c r="I26" s="230">
        <f>D26*H26</f>
        <v>0</v>
      </c>
      <c r="J26" s="234">
        <v>0</v>
      </c>
      <c r="K26" s="231">
        <f>D26*J26</f>
        <v>0</v>
      </c>
    </row>
    <row r="27" spans="1:11">
      <c r="A27" s="53">
        <v>19</v>
      </c>
      <c r="B27" s="302"/>
      <c r="C27" s="241" t="s">
        <v>160</v>
      </c>
      <c r="D27" s="227">
        <f>SUM(F27:G27)</f>
        <v>5</v>
      </c>
      <c r="E27" s="228" t="s">
        <v>11</v>
      </c>
      <c r="F27" s="228">
        <f t="shared" ref="F27:G27" si="14">F25+F26+F52</f>
        <v>3</v>
      </c>
      <c r="G27" s="228">
        <f t="shared" si="14"/>
        <v>2</v>
      </c>
      <c r="H27" s="233">
        <v>0</v>
      </c>
      <c r="I27" s="230">
        <f>D27*H27</f>
        <v>0</v>
      </c>
      <c r="J27" s="234">
        <v>0</v>
      </c>
      <c r="K27" s="231">
        <f>D27*J27</f>
        <v>0</v>
      </c>
    </row>
    <row r="28" spans="1:11">
      <c r="A28" s="53">
        <v>20</v>
      </c>
      <c r="B28" s="302"/>
      <c r="C28" s="241" t="s">
        <v>161</v>
      </c>
      <c r="D28" s="227">
        <f>SUM(F28:G28)</f>
        <v>1</v>
      </c>
      <c r="E28" s="228" t="s">
        <v>11</v>
      </c>
      <c r="F28" s="228">
        <v>1</v>
      </c>
      <c r="G28" s="228">
        <v>0</v>
      </c>
      <c r="H28" s="233">
        <v>0</v>
      </c>
      <c r="I28" s="230">
        <f>D28*H28</f>
        <v>0</v>
      </c>
      <c r="J28" s="234">
        <v>0</v>
      </c>
      <c r="K28" s="231">
        <f>D28*J28</f>
        <v>0</v>
      </c>
    </row>
    <row r="29" spans="1:11">
      <c r="A29" s="53"/>
      <c r="B29" s="303"/>
      <c r="C29" s="371"/>
      <c r="D29" s="304"/>
      <c r="E29" s="305"/>
      <c r="F29" s="303"/>
      <c r="G29" s="303"/>
      <c r="H29" s="306"/>
      <c r="I29" s="306"/>
      <c r="J29" s="306"/>
      <c r="K29" s="307"/>
    </row>
    <row r="30" spans="1:11">
      <c r="A30" s="53">
        <v>21</v>
      </c>
      <c r="B30" s="302"/>
      <c r="C30" s="241" t="s">
        <v>162</v>
      </c>
      <c r="D30" s="227">
        <f>SUM(F30:G30)</f>
        <v>3</v>
      </c>
      <c r="E30" s="228" t="s">
        <v>11</v>
      </c>
      <c r="F30" s="228">
        <v>1</v>
      </c>
      <c r="G30" s="228">
        <v>2</v>
      </c>
      <c r="H30" s="233">
        <v>0</v>
      </c>
      <c r="I30" s="230">
        <f>D30*H30</f>
        <v>0</v>
      </c>
      <c r="J30" s="234">
        <v>0</v>
      </c>
      <c r="K30" s="231">
        <f>D30*J30</f>
        <v>0</v>
      </c>
    </row>
    <row r="31" spans="1:11">
      <c r="A31" s="53">
        <v>22</v>
      </c>
      <c r="B31" s="302"/>
      <c r="C31" s="241" t="s">
        <v>163</v>
      </c>
      <c r="D31" s="227">
        <f>SUM(F31:G31)</f>
        <v>51</v>
      </c>
      <c r="E31" s="228" t="s">
        <v>11</v>
      </c>
      <c r="F31" s="228">
        <v>29</v>
      </c>
      <c r="G31" s="228">
        <v>22</v>
      </c>
      <c r="H31" s="233">
        <v>0</v>
      </c>
      <c r="I31" s="230">
        <f>D31*H31</f>
        <v>0</v>
      </c>
      <c r="J31" s="234">
        <v>0</v>
      </c>
      <c r="K31" s="231">
        <f>D31*J31</f>
        <v>0</v>
      </c>
    </row>
    <row r="32" spans="1:11">
      <c r="A32" s="53">
        <v>23</v>
      </c>
      <c r="B32" s="302"/>
      <c r="C32" s="241" t="s">
        <v>164</v>
      </c>
      <c r="D32" s="227">
        <f>SUM(F32:G32)</f>
        <v>56</v>
      </c>
      <c r="E32" s="228" t="s">
        <v>11</v>
      </c>
      <c r="F32" s="228">
        <v>38</v>
      </c>
      <c r="G32" s="228">
        <v>18</v>
      </c>
      <c r="H32" s="233">
        <v>0</v>
      </c>
      <c r="I32" s="230">
        <f>D32*H32</f>
        <v>0</v>
      </c>
      <c r="J32" s="234">
        <v>0</v>
      </c>
      <c r="K32" s="231">
        <f>D32*J32</f>
        <v>0</v>
      </c>
    </row>
    <row r="33" spans="1:11">
      <c r="A33" s="53">
        <v>24</v>
      </c>
      <c r="B33" s="302"/>
      <c r="C33" s="241" t="s">
        <v>165</v>
      </c>
      <c r="D33" s="227">
        <f>SUM(F33:G33)</f>
        <v>7</v>
      </c>
      <c r="E33" s="228" t="s">
        <v>11</v>
      </c>
      <c r="F33" s="228">
        <v>4</v>
      </c>
      <c r="G33" s="228">
        <v>3</v>
      </c>
      <c r="H33" s="233">
        <v>0</v>
      </c>
      <c r="I33" s="230">
        <f>D33*H33</f>
        <v>0</v>
      </c>
      <c r="J33" s="234">
        <v>0</v>
      </c>
      <c r="K33" s="231">
        <f>D33*J33</f>
        <v>0</v>
      </c>
    </row>
    <row r="34" spans="1:11">
      <c r="A34" s="53"/>
      <c r="B34" s="303"/>
      <c r="C34" s="371"/>
      <c r="D34" s="304"/>
      <c r="E34" s="305"/>
      <c r="F34" s="303"/>
      <c r="G34" s="303"/>
      <c r="H34" s="306"/>
      <c r="I34" s="306"/>
      <c r="J34" s="306"/>
      <c r="K34" s="307"/>
    </row>
    <row r="35" spans="1:11" ht="22.8">
      <c r="A35" s="53">
        <v>25</v>
      </c>
      <c r="B35" s="302"/>
      <c r="C35" s="241" t="s">
        <v>166</v>
      </c>
      <c r="D35" s="227">
        <f t="shared" ref="D35:D40" si="15">SUM(F35:G35)</f>
        <v>42</v>
      </c>
      <c r="E35" s="228" t="s">
        <v>11</v>
      </c>
      <c r="F35" s="228">
        <v>19</v>
      </c>
      <c r="G35" s="228">
        <v>23</v>
      </c>
      <c r="H35" s="233">
        <v>0</v>
      </c>
      <c r="I35" s="230">
        <f t="shared" ref="I35:I40" si="16">D35*H35</f>
        <v>0</v>
      </c>
      <c r="J35" s="234">
        <v>0</v>
      </c>
      <c r="K35" s="231">
        <f t="shared" ref="K35:K40" si="17">D35*J35</f>
        <v>0</v>
      </c>
    </row>
    <row r="36" spans="1:11" ht="22.8" hidden="1">
      <c r="A36" s="53">
        <v>24</v>
      </c>
      <c r="B36" s="302"/>
      <c r="C36" s="241" t="s">
        <v>167</v>
      </c>
      <c r="D36" s="227">
        <f t="shared" si="15"/>
        <v>0</v>
      </c>
      <c r="E36" s="228" t="s">
        <v>11</v>
      </c>
      <c r="F36" s="228"/>
      <c r="G36" s="228"/>
      <c r="H36" s="229">
        <v>0</v>
      </c>
      <c r="I36" s="230">
        <f t="shared" si="16"/>
        <v>0</v>
      </c>
      <c r="J36" s="230">
        <v>0</v>
      </c>
      <c r="K36" s="231">
        <f t="shared" si="17"/>
        <v>0</v>
      </c>
    </row>
    <row r="37" spans="1:11" ht="22.8" hidden="1">
      <c r="A37" s="53">
        <v>25</v>
      </c>
      <c r="B37" s="302"/>
      <c r="C37" s="241" t="s">
        <v>168</v>
      </c>
      <c r="D37" s="227">
        <f t="shared" si="15"/>
        <v>0</v>
      </c>
      <c r="E37" s="228" t="s">
        <v>11</v>
      </c>
      <c r="F37" s="228"/>
      <c r="G37" s="228"/>
      <c r="H37" s="229">
        <v>0</v>
      </c>
      <c r="I37" s="230">
        <f t="shared" si="16"/>
        <v>0</v>
      </c>
      <c r="J37" s="230">
        <v>0</v>
      </c>
      <c r="K37" s="231">
        <f t="shared" si="17"/>
        <v>0</v>
      </c>
    </row>
    <row r="38" spans="1:11">
      <c r="A38" s="53">
        <v>26</v>
      </c>
      <c r="B38" s="302"/>
      <c r="C38" s="241" t="s">
        <v>169</v>
      </c>
      <c r="D38" s="227">
        <f t="shared" si="15"/>
        <v>38</v>
      </c>
      <c r="E38" s="228" t="s">
        <v>11</v>
      </c>
      <c r="F38" s="228">
        <v>18</v>
      </c>
      <c r="G38" s="228">
        <v>20</v>
      </c>
      <c r="H38" s="233">
        <v>0</v>
      </c>
      <c r="I38" s="230">
        <f t="shared" si="16"/>
        <v>0</v>
      </c>
      <c r="J38" s="234">
        <v>0</v>
      </c>
      <c r="K38" s="231">
        <f t="shared" si="17"/>
        <v>0</v>
      </c>
    </row>
    <row r="39" spans="1:11">
      <c r="A39" s="53">
        <v>27</v>
      </c>
      <c r="B39" s="302"/>
      <c r="C39" s="241" t="s">
        <v>77</v>
      </c>
      <c r="D39" s="227">
        <f t="shared" si="15"/>
        <v>38</v>
      </c>
      <c r="E39" s="228" t="s">
        <v>11</v>
      </c>
      <c r="F39" s="228">
        <f>F38</f>
        <v>18</v>
      </c>
      <c r="G39" s="228">
        <f t="shared" ref="G39" si="18">G38</f>
        <v>20</v>
      </c>
      <c r="H39" s="233">
        <v>0</v>
      </c>
      <c r="I39" s="230">
        <f t="shared" si="16"/>
        <v>0</v>
      </c>
      <c r="J39" s="234">
        <v>0</v>
      </c>
      <c r="K39" s="231">
        <f t="shared" si="17"/>
        <v>0</v>
      </c>
    </row>
    <row r="40" spans="1:11" hidden="1">
      <c r="A40" s="53">
        <v>28</v>
      </c>
      <c r="B40" s="226"/>
      <c r="C40" s="241" t="s">
        <v>170</v>
      </c>
      <c r="D40" s="227">
        <f t="shared" si="15"/>
        <v>0</v>
      </c>
      <c r="E40" s="228" t="s">
        <v>11</v>
      </c>
      <c r="F40" s="228"/>
      <c r="G40" s="228"/>
      <c r="H40" s="229">
        <v>0</v>
      </c>
      <c r="I40" s="230">
        <f t="shared" si="16"/>
        <v>0</v>
      </c>
      <c r="J40" s="230">
        <v>0</v>
      </c>
      <c r="K40" s="231">
        <f t="shared" si="17"/>
        <v>0</v>
      </c>
    </row>
    <row r="41" spans="1:11">
      <c r="A41" s="53"/>
      <c r="B41" s="303"/>
      <c r="C41" s="371"/>
      <c r="D41" s="304"/>
      <c r="E41" s="305"/>
      <c r="F41" s="303"/>
      <c r="G41" s="303"/>
      <c r="H41" s="306"/>
      <c r="I41" s="306"/>
      <c r="J41" s="306"/>
      <c r="K41" s="307"/>
    </row>
    <row r="42" spans="1:11" ht="22.8">
      <c r="A42" s="53">
        <v>28</v>
      </c>
      <c r="B42" s="302"/>
      <c r="C42" s="241" t="s">
        <v>171</v>
      </c>
      <c r="D42" s="227">
        <f>SUM(F42:G42)</f>
        <v>192</v>
      </c>
      <c r="E42" s="228" t="s">
        <v>11</v>
      </c>
      <c r="F42" s="228">
        <v>78</v>
      </c>
      <c r="G42" s="228">
        <v>114</v>
      </c>
      <c r="H42" s="233">
        <v>0</v>
      </c>
      <c r="I42" s="230">
        <f>D42*H42</f>
        <v>0</v>
      </c>
      <c r="J42" s="234">
        <v>0</v>
      </c>
      <c r="K42" s="231">
        <f>D42*J42</f>
        <v>0</v>
      </c>
    </row>
    <row r="43" spans="1:11">
      <c r="A43" s="53">
        <v>29</v>
      </c>
      <c r="B43" s="302"/>
      <c r="C43" s="241" t="s">
        <v>169</v>
      </c>
      <c r="D43" s="227">
        <f>SUM(F43:G43)</f>
        <v>77</v>
      </c>
      <c r="E43" s="228" t="s">
        <v>11</v>
      </c>
      <c r="F43" s="228">
        <v>38</v>
      </c>
      <c r="G43" s="228">
        <v>39</v>
      </c>
      <c r="H43" s="233">
        <v>0</v>
      </c>
      <c r="I43" s="230">
        <f>D43*H43</f>
        <v>0</v>
      </c>
      <c r="J43" s="234">
        <v>0</v>
      </c>
      <c r="K43" s="231">
        <f>D43*J43</f>
        <v>0</v>
      </c>
    </row>
    <row r="44" spans="1:11">
      <c r="A44" s="53">
        <v>30</v>
      </c>
      <c r="B44" s="302"/>
      <c r="C44" s="241" t="s">
        <v>77</v>
      </c>
      <c r="D44" s="227">
        <f>SUM(F44:G44)</f>
        <v>77</v>
      </c>
      <c r="E44" s="228" t="s">
        <v>11</v>
      </c>
      <c r="F44" s="228">
        <f>F43</f>
        <v>38</v>
      </c>
      <c r="G44" s="228">
        <f t="shared" ref="G44" si="19">G43</f>
        <v>39</v>
      </c>
      <c r="H44" s="233">
        <v>0</v>
      </c>
      <c r="I44" s="230">
        <f>D44*H44</f>
        <v>0</v>
      </c>
      <c r="J44" s="234">
        <v>0</v>
      </c>
      <c r="K44" s="231">
        <f>D44*J44</f>
        <v>0</v>
      </c>
    </row>
    <row r="45" spans="1:11" hidden="1">
      <c r="A45" s="53">
        <v>32</v>
      </c>
      <c r="B45" s="226"/>
      <c r="C45" s="241" t="s">
        <v>170</v>
      </c>
      <c r="D45" s="227">
        <f>SUM(F45:G45)</f>
        <v>0</v>
      </c>
      <c r="E45" s="228" t="s">
        <v>11</v>
      </c>
      <c r="F45" s="228"/>
      <c r="G45" s="228"/>
      <c r="H45" s="229">
        <v>0</v>
      </c>
      <c r="I45" s="230">
        <f>D45*H45</f>
        <v>0</v>
      </c>
      <c r="J45" s="230">
        <v>0</v>
      </c>
      <c r="K45" s="231">
        <f>D45*J45</f>
        <v>0</v>
      </c>
    </row>
    <row r="46" spans="1:11">
      <c r="A46" s="53"/>
      <c r="B46" s="303"/>
      <c r="C46" s="371"/>
      <c r="D46" s="304"/>
      <c r="E46" s="305"/>
      <c r="F46" s="303"/>
      <c r="G46" s="303"/>
      <c r="H46" s="306"/>
      <c r="I46" s="306"/>
      <c r="J46" s="306"/>
      <c r="K46" s="307"/>
    </row>
    <row r="47" spans="1:11">
      <c r="A47" s="53">
        <v>31</v>
      </c>
      <c r="B47" s="302"/>
      <c r="C47" s="241" t="s">
        <v>172</v>
      </c>
      <c r="D47" s="227">
        <f>SUM(F47:G47)</f>
        <v>570</v>
      </c>
      <c r="E47" s="228" t="s">
        <v>14</v>
      </c>
      <c r="F47" s="228">
        <v>270</v>
      </c>
      <c r="G47" s="228">
        <v>300</v>
      </c>
      <c r="H47" s="233">
        <v>0</v>
      </c>
      <c r="I47" s="230">
        <f>D47*H47</f>
        <v>0</v>
      </c>
      <c r="J47" s="234">
        <v>0</v>
      </c>
      <c r="K47" s="231">
        <f>D47*J47</f>
        <v>0</v>
      </c>
    </row>
    <row r="48" spans="1:11">
      <c r="A48" s="53">
        <v>32</v>
      </c>
      <c r="B48" s="302"/>
      <c r="C48" s="241" t="s">
        <v>173</v>
      </c>
      <c r="D48" s="227">
        <f>SUM(F48:G48)</f>
        <v>4212</v>
      </c>
      <c r="E48" s="228" t="s">
        <v>14</v>
      </c>
      <c r="F48" s="228">
        <f>(F30+F31+F32+F35+F36+F37+F42+F33)*12</f>
        <v>2028</v>
      </c>
      <c r="G48" s="228">
        <f>(G30+G31+G32+G35+G36+G37+G42+G33)*12</f>
        <v>2184</v>
      </c>
      <c r="H48" s="233">
        <v>0</v>
      </c>
      <c r="I48" s="230">
        <f>D48*H48</f>
        <v>0</v>
      </c>
      <c r="J48" s="234">
        <v>0</v>
      </c>
      <c r="K48" s="231">
        <f>D48*J48</f>
        <v>0</v>
      </c>
    </row>
    <row r="49" spans="1:11">
      <c r="A49" s="53">
        <v>33</v>
      </c>
      <c r="B49" s="302"/>
      <c r="C49" s="241" t="s">
        <v>174</v>
      </c>
      <c r="D49" s="227">
        <f>SUM(F49:G49)</f>
        <v>570</v>
      </c>
      <c r="E49" s="228" t="s">
        <v>14</v>
      </c>
      <c r="F49" s="228">
        <v>270</v>
      </c>
      <c r="G49" s="228">
        <v>300</v>
      </c>
      <c r="H49" s="233">
        <v>0</v>
      </c>
      <c r="I49" s="230">
        <f>D49*H49</f>
        <v>0</v>
      </c>
      <c r="J49" s="234">
        <v>0</v>
      </c>
      <c r="K49" s="231">
        <f>D49*J49</f>
        <v>0</v>
      </c>
    </row>
    <row r="50" spans="1:11">
      <c r="A50" s="53">
        <v>34</v>
      </c>
      <c r="B50" s="302"/>
      <c r="C50" s="241" t="s">
        <v>175</v>
      </c>
      <c r="D50" s="227">
        <f>SUM(F50:G50)</f>
        <v>570</v>
      </c>
      <c r="E50" s="228" t="s">
        <v>14</v>
      </c>
      <c r="F50" s="228">
        <v>270</v>
      </c>
      <c r="G50" s="228">
        <v>300</v>
      </c>
      <c r="H50" s="233">
        <v>0</v>
      </c>
      <c r="I50" s="230">
        <f>D50*H50</f>
        <v>0</v>
      </c>
      <c r="J50" s="234">
        <v>0</v>
      </c>
      <c r="K50" s="231">
        <f>D50*J50</f>
        <v>0</v>
      </c>
    </row>
    <row r="51" spans="1:11">
      <c r="A51" s="53"/>
      <c r="B51" s="303"/>
      <c r="C51" s="371"/>
      <c r="D51" s="304"/>
      <c r="E51" s="305"/>
      <c r="F51" s="303"/>
      <c r="G51" s="303"/>
      <c r="H51" s="306"/>
      <c r="I51" s="306"/>
      <c r="J51" s="306"/>
      <c r="K51" s="307"/>
    </row>
    <row r="52" spans="1:11">
      <c r="A52" s="53">
        <v>35</v>
      </c>
      <c r="B52" s="302"/>
      <c r="C52" s="241" t="s">
        <v>176</v>
      </c>
      <c r="D52" s="227">
        <f t="shared" ref="D52:D62" si="20">SUM(F52:G52)</f>
        <v>1</v>
      </c>
      <c r="E52" s="228" t="s">
        <v>11</v>
      </c>
      <c r="F52" s="228">
        <v>1</v>
      </c>
      <c r="G52" s="228">
        <v>0</v>
      </c>
      <c r="H52" s="233">
        <v>0</v>
      </c>
      <c r="I52" s="230">
        <f t="shared" ref="I52:I66" si="21">D52*H52</f>
        <v>0</v>
      </c>
      <c r="J52" s="234">
        <v>0</v>
      </c>
      <c r="K52" s="231">
        <f t="shared" ref="K52:K67" si="22">D52*J52</f>
        <v>0</v>
      </c>
    </row>
    <row r="53" spans="1:11">
      <c r="A53" s="53">
        <v>36</v>
      </c>
      <c r="B53" s="302"/>
      <c r="C53" s="241" t="s">
        <v>177</v>
      </c>
      <c r="D53" s="227">
        <f t="shared" si="20"/>
        <v>8</v>
      </c>
      <c r="E53" s="228" t="s">
        <v>11</v>
      </c>
      <c r="F53" s="228">
        <v>5</v>
      </c>
      <c r="G53" s="228">
        <v>3</v>
      </c>
      <c r="H53" s="233">
        <v>0</v>
      </c>
      <c r="I53" s="230">
        <f t="shared" si="21"/>
        <v>0</v>
      </c>
      <c r="J53" s="234">
        <v>0</v>
      </c>
      <c r="K53" s="231">
        <f t="shared" si="22"/>
        <v>0</v>
      </c>
    </row>
    <row r="54" spans="1:11" hidden="1">
      <c r="A54" s="53">
        <v>37</v>
      </c>
      <c r="B54" s="302"/>
      <c r="C54" s="241" t="s">
        <v>178</v>
      </c>
      <c r="D54" s="227">
        <f t="shared" si="20"/>
        <v>0</v>
      </c>
      <c r="E54" s="228" t="s">
        <v>11</v>
      </c>
      <c r="F54" s="228"/>
      <c r="G54" s="228"/>
      <c r="H54" s="244">
        <v>0</v>
      </c>
      <c r="I54" s="230">
        <f t="shared" si="21"/>
        <v>0</v>
      </c>
      <c r="J54" s="245">
        <v>0</v>
      </c>
      <c r="K54" s="231">
        <f t="shared" si="22"/>
        <v>0</v>
      </c>
    </row>
    <row r="55" spans="1:11">
      <c r="A55" s="53">
        <v>38</v>
      </c>
      <c r="B55" s="302"/>
      <c r="C55" s="241" t="s">
        <v>179</v>
      </c>
      <c r="D55" s="227">
        <f t="shared" si="20"/>
        <v>9</v>
      </c>
      <c r="E55" s="228" t="s">
        <v>11</v>
      </c>
      <c r="F55" s="228">
        <v>5</v>
      </c>
      <c r="G55" s="228">
        <v>4</v>
      </c>
      <c r="H55" s="233">
        <v>0</v>
      </c>
      <c r="I55" s="230">
        <f t="shared" si="21"/>
        <v>0</v>
      </c>
      <c r="J55" s="234">
        <v>0</v>
      </c>
      <c r="K55" s="231">
        <f t="shared" si="22"/>
        <v>0</v>
      </c>
    </row>
    <row r="56" spans="1:11">
      <c r="A56" s="53">
        <v>39</v>
      </c>
      <c r="B56" s="302"/>
      <c r="C56" s="241" t="s">
        <v>180</v>
      </c>
      <c r="D56" s="227">
        <f t="shared" si="20"/>
        <v>3</v>
      </c>
      <c r="E56" s="228" t="s">
        <v>11</v>
      </c>
      <c r="F56" s="228">
        <v>2</v>
      </c>
      <c r="G56" s="228">
        <v>1</v>
      </c>
      <c r="H56" s="233">
        <v>0</v>
      </c>
      <c r="I56" s="230">
        <f t="shared" si="21"/>
        <v>0</v>
      </c>
      <c r="J56" s="234">
        <v>0</v>
      </c>
      <c r="K56" s="231">
        <f t="shared" si="22"/>
        <v>0</v>
      </c>
    </row>
    <row r="57" spans="1:11">
      <c r="A57" s="53">
        <v>40</v>
      </c>
      <c r="B57" s="302"/>
      <c r="C57" s="241" t="s">
        <v>181</v>
      </c>
      <c r="D57" s="227">
        <f t="shared" si="20"/>
        <v>3</v>
      </c>
      <c r="E57" s="228" t="s">
        <v>11</v>
      </c>
      <c r="F57" s="228">
        <f>F56</f>
        <v>2</v>
      </c>
      <c r="G57" s="228">
        <f t="shared" ref="G57" si="23">G56</f>
        <v>1</v>
      </c>
      <c r="H57" s="233">
        <v>0</v>
      </c>
      <c r="I57" s="230">
        <f t="shared" si="21"/>
        <v>0</v>
      </c>
      <c r="J57" s="234">
        <v>0</v>
      </c>
      <c r="K57" s="231">
        <f t="shared" si="22"/>
        <v>0</v>
      </c>
    </row>
    <row r="58" spans="1:11">
      <c r="A58" s="53">
        <v>41</v>
      </c>
      <c r="B58" s="302"/>
      <c r="C58" s="241" t="s">
        <v>182</v>
      </c>
      <c r="D58" s="227">
        <f t="shared" si="20"/>
        <v>3</v>
      </c>
      <c r="E58" s="228" t="s">
        <v>11</v>
      </c>
      <c r="F58" s="228">
        <f>F56</f>
        <v>2</v>
      </c>
      <c r="G58" s="228">
        <f t="shared" ref="G58" si="24">G56</f>
        <v>1</v>
      </c>
      <c r="H58" s="233">
        <v>0</v>
      </c>
      <c r="I58" s="230">
        <f t="shared" si="21"/>
        <v>0</v>
      </c>
      <c r="J58" s="234">
        <v>0</v>
      </c>
      <c r="K58" s="231">
        <f t="shared" si="22"/>
        <v>0</v>
      </c>
    </row>
    <row r="59" spans="1:11">
      <c r="A59" s="53">
        <v>42</v>
      </c>
      <c r="B59" s="302"/>
      <c r="C59" s="241" t="s">
        <v>183</v>
      </c>
      <c r="D59" s="227">
        <f t="shared" si="20"/>
        <v>3</v>
      </c>
      <c r="E59" s="228" t="s">
        <v>11</v>
      </c>
      <c r="F59" s="228">
        <f t="shared" ref="F59:G59" si="25">F56</f>
        <v>2</v>
      </c>
      <c r="G59" s="228">
        <f t="shared" si="25"/>
        <v>1</v>
      </c>
      <c r="H59" s="233">
        <v>0</v>
      </c>
      <c r="I59" s="230">
        <f t="shared" si="21"/>
        <v>0</v>
      </c>
      <c r="J59" s="234">
        <v>0</v>
      </c>
      <c r="K59" s="231">
        <f t="shared" si="22"/>
        <v>0</v>
      </c>
    </row>
    <row r="60" spans="1:11">
      <c r="A60" s="53">
        <v>43</v>
      </c>
      <c r="B60" s="302"/>
      <c r="C60" s="241" t="s">
        <v>184</v>
      </c>
      <c r="D60" s="227">
        <f t="shared" si="20"/>
        <v>3</v>
      </c>
      <c r="E60" s="228" t="s">
        <v>11</v>
      </c>
      <c r="F60" s="228">
        <f t="shared" ref="F60:G60" si="26">F56</f>
        <v>2</v>
      </c>
      <c r="G60" s="228">
        <f t="shared" si="26"/>
        <v>1</v>
      </c>
      <c r="H60" s="233">
        <v>0</v>
      </c>
      <c r="I60" s="230">
        <f t="shared" si="21"/>
        <v>0</v>
      </c>
      <c r="J60" s="234">
        <v>0</v>
      </c>
      <c r="K60" s="231">
        <f t="shared" si="22"/>
        <v>0</v>
      </c>
    </row>
    <row r="61" spans="1:11" hidden="1">
      <c r="A61" s="53">
        <v>46</v>
      </c>
      <c r="B61" s="226"/>
      <c r="C61" s="241" t="s">
        <v>58</v>
      </c>
      <c r="D61" s="227">
        <f t="shared" si="20"/>
        <v>0</v>
      </c>
      <c r="E61" s="228" t="s">
        <v>11</v>
      </c>
      <c r="F61" s="228"/>
      <c r="G61" s="228"/>
      <c r="H61" s="229">
        <v>0</v>
      </c>
      <c r="I61" s="230">
        <f t="shared" si="21"/>
        <v>0</v>
      </c>
      <c r="J61" s="230">
        <v>0</v>
      </c>
      <c r="K61" s="231">
        <f t="shared" si="22"/>
        <v>0</v>
      </c>
    </row>
    <row r="62" spans="1:11" hidden="1">
      <c r="A62" s="53">
        <v>47</v>
      </c>
      <c r="B62" s="226"/>
      <c r="C62" s="241" t="s">
        <v>59</v>
      </c>
      <c r="D62" s="227">
        <f t="shared" si="20"/>
        <v>0</v>
      </c>
      <c r="E62" s="228" t="s">
        <v>11</v>
      </c>
      <c r="F62" s="228"/>
      <c r="G62" s="228"/>
      <c r="H62" s="229">
        <v>0</v>
      </c>
      <c r="I62" s="230">
        <f t="shared" si="21"/>
        <v>0</v>
      </c>
      <c r="J62" s="230">
        <v>0</v>
      </c>
      <c r="K62" s="231">
        <f t="shared" si="22"/>
        <v>0</v>
      </c>
    </row>
    <row r="63" spans="1:11">
      <c r="A63" s="53"/>
      <c r="B63" s="303"/>
      <c r="C63" s="371"/>
      <c r="D63" s="304"/>
      <c r="E63" s="305"/>
      <c r="F63" s="303"/>
      <c r="G63" s="303"/>
      <c r="H63" s="306"/>
      <c r="I63" s="306"/>
      <c r="J63" s="306"/>
      <c r="K63" s="307"/>
    </row>
    <row r="64" spans="1:11">
      <c r="A64" s="53">
        <v>44</v>
      </c>
      <c r="B64" s="302"/>
      <c r="C64" s="241" t="s">
        <v>172</v>
      </c>
      <c r="D64" s="227">
        <f t="shared" ref="D64:D69" si="27">SUM(F64:G64)</f>
        <v>245</v>
      </c>
      <c r="E64" s="228" t="s">
        <v>14</v>
      </c>
      <c r="F64" s="228">
        <v>140</v>
      </c>
      <c r="G64" s="228">
        <v>105</v>
      </c>
      <c r="H64" s="233">
        <v>0</v>
      </c>
      <c r="I64" s="230">
        <f t="shared" si="21"/>
        <v>0</v>
      </c>
      <c r="J64" s="234">
        <v>0</v>
      </c>
      <c r="K64" s="231">
        <f t="shared" si="22"/>
        <v>0</v>
      </c>
    </row>
    <row r="65" spans="1:11">
      <c r="A65" s="53">
        <v>45</v>
      </c>
      <c r="B65" s="302"/>
      <c r="C65" s="241" t="s">
        <v>185</v>
      </c>
      <c r="D65" s="227">
        <f t="shared" si="27"/>
        <v>175</v>
      </c>
      <c r="E65" s="228" t="s">
        <v>14</v>
      </c>
      <c r="F65" s="228">
        <v>110</v>
      </c>
      <c r="G65" s="228">
        <v>65</v>
      </c>
      <c r="H65" s="233">
        <v>0</v>
      </c>
      <c r="I65" s="230">
        <f t="shared" si="21"/>
        <v>0</v>
      </c>
      <c r="J65" s="234">
        <v>0</v>
      </c>
      <c r="K65" s="231">
        <f t="shared" si="22"/>
        <v>0</v>
      </c>
    </row>
    <row r="66" spans="1:11">
      <c r="A66" s="53">
        <v>46</v>
      </c>
      <c r="B66" s="302"/>
      <c r="C66" s="241" t="s">
        <v>186</v>
      </c>
      <c r="D66" s="227">
        <f t="shared" si="27"/>
        <v>195</v>
      </c>
      <c r="E66" s="228" t="s">
        <v>14</v>
      </c>
      <c r="F66" s="228">
        <v>110</v>
      </c>
      <c r="G66" s="228">
        <v>85</v>
      </c>
      <c r="H66" s="233">
        <v>0</v>
      </c>
      <c r="I66" s="230">
        <f t="shared" si="21"/>
        <v>0</v>
      </c>
      <c r="J66" s="234">
        <v>0</v>
      </c>
      <c r="K66" s="231">
        <f t="shared" si="22"/>
        <v>0</v>
      </c>
    </row>
    <row r="67" spans="1:11">
      <c r="A67" s="53">
        <v>47</v>
      </c>
      <c r="B67" s="302"/>
      <c r="C67" s="241" t="s">
        <v>174</v>
      </c>
      <c r="D67" s="227">
        <f t="shared" si="27"/>
        <v>175</v>
      </c>
      <c r="E67" s="228" t="s">
        <v>14</v>
      </c>
      <c r="F67" s="228">
        <v>110</v>
      </c>
      <c r="G67" s="228">
        <v>65</v>
      </c>
      <c r="H67" s="233">
        <v>0</v>
      </c>
      <c r="I67" s="230">
        <f>D67*H67</f>
        <v>0</v>
      </c>
      <c r="J67" s="234">
        <v>0</v>
      </c>
      <c r="K67" s="231">
        <f t="shared" si="22"/>
        <v>0</v>
      </c>
    </row>
    <row r="68" spans="1:11">
      <c r="A68" s="53">
        <v>48</v>
      </c>
      <c r="B68" s="302"/>
      <c r="C68" s="241" t="s">
        <v>175</v>
      </c>
      <c r="D68" s="227">
        <f t="shared" si="27"/>
        <v>175</v>
      </c>
      <c r="E68" s="228" t="s">
        <v>14</v>
      </c>
      <c r="F68" s="228">
        <v>110</v>
      </c>
      <c r="G68" s="228">
        <v>65</v>
      </c>
      <c r="H68" s="233">
        <v>0</v>
      </c>
      <c r="I68" s="230">
        <f>D68*H68</f>
        <v>0</v>
      </c>
      <c r="J68" s="234">
        <v>0</v>
      </c>
      <c r="K68" s="231">
        <f>D68*J68</f>
        <v>0</v>
      </c>
    </row>
    <row r="69" spans="1:11">
      <c r="A69" s="53">
        <v>49</v>
      </c>
      <c r="B69" s="302"/>
      <c r="C69" s="241" t="s">
        <v>187</v>
      </c>
      <c r="D69" s="227">
        <f t="shared" si="27"/>
        <v>65</v>
      </c>
      <c r="E69" s="228" t="s">
        <v>14</v>
      </c>
      <c r="F69" s="228">
        <v>45</v>
      </c>
      <c r="G69" s="228">
        <v>20</v>
      </c>
      <c r="H69" s="233">
        <v>0</v>
      </c>
      <c r="I69" s="230">
        <f>D69*H69</f>
        <v>0</v>
      </c>
      <c r="J69" s="234">
        <v>0</v>
      </c>
      <c r="K69" s="231">
        <f>D69*J69</f>
        <v>0</v>
      </c>
    </row>
    <row r="70" spans="1:11">
      <c r="A70" s="53"/>
      <c r="B70" s="303"/>
      <c r="C70" s="371"/>
      <c r="D70" s="304"/>
      <c r="E70" s="305"/>
      <c r="F70" s="303"/>
      <c r="G70" s="303"/>
      <c r="H70" s="306"/>
      <c r="I70" s="306"/>
      <c r="J70" s="306"/>
      <c r="K70" s="307"/>
    </row>
    <row r="71" spans="1:11">
      <c r="A71" s="53">
        <v>50</v>
      </c>
      <c r="B71" s="302"/>
      <c r="C71" s="241" t="s">
        <v>71</v>
      </c>
      <c r="D71" s="227">
        <f t="shared" ref="D71:D76" si="28">SUM(F71:G71)</f>
        <v>280</v>
      </c>
      <c r="E71" s="228" t="s">
        <v>14</v>
      </c>
      <c r="F71" s="228">
        <v>120</v>
      </c>
      <c r="G71" s="228">
        <v>160</v>
      </c>
      <c r="H71" s="233">
        <v>0</v>
      </c>
      <c r="I71" s="230">
        <f t="shared" ref="I71:I76" si="29">D71*H71</f>
        <v>0</v>
      </c>
      <c r="J71" s="234">
        <v>0</v>
      </c>
      <c r="K71" s="231">
        <f t="shared" ref="K71:K76" si="30">D71*J71</f>
        <v>0</v>
      </c>
    </row>
    <row r="72" spans="1:11">
      <c r="A72" s="53">
        <v>51</v>
      </c>
      <c r="B72" s="302"/>
      <c r="C72" s="241" t="s">
        <v>72</v>
      </c>
      <c r="D72" s="227">
        <f t="shared" si="28"/>
        <v>420</v>
      </c>
      <c r="E72" s="228" t="s">
        <v>11</v>
      </c>
      <c r="F72" s="228">
        <f t="shared" ref="F72:G72" si="31">F71/2*3</f>
        <v>180</v>
      </c>
      <c r="G72" s="228">
        <f t="shared" si="31"/>
        <v>240</v>
      </c>
      <c r="H72" s="233">
        <v>0</v>
      </c>
      <c r="I72" s="230">
        <f t="shared" si="29"/>
        <v>0</v>
      </c>
      <c r="J72" s="234">
        <v>0</v>
      </c>
      <c r="K72" s="231">
        <f t="shared" si="30"/>
        <v>0</v>
      </c>
    </row>
    <row r="73" spans="1:11">
      <c r="A73" s="53">
        <v>52</v>
      </c>
      <c r="B73" s="302"/>
      <c r="C73" s="241" t="s">
        <v>73</v>
      </c>
      <c r="D73" s="227">
        <f t="shared" si="28"/>
        <v>280</v>
      </c>
      <c r="E73" s="228" t="s">
        <v>11</v>
      </c>
      <c r="F73" s="228">
        <f t="shared" ref="F73:G73" si="32">F71</f>
        <v>120</v>
      </c>
      <c r="G73" s="228">
        <f t="shared" si="32"/>
        <v>160</v>
      </c>
      <c r="H73" s="233">
        <v>0</v>
      </c>
      <c r="I73" s="230">
        <f t="shared" si="29"/>
        <v>0</v>
      </c>
      <c r="J73" s="234">
        <v>0</v>
      </c>
      <c r="K73" s="231">
        <f t="shared" si="30"/>
        <v>0</v>
      </c>
    </row>
    <row r="74" spans="1:11">
      <c r="A74" s="53">
        <v>53</v>
      </c>
      <c r="B74" s="302"/>
      <c r="C74" s="241" t="s">
        <v>74</v>
      </c>
      <c r="D74" s="227">
        <f t="shared" si="28"/>
        <v>560</v>
      </c>
      <c r="E74" s="228" t="s">
        <v>11</v>
      </c>
      <c r="F74" s="228">
        <f t="shared" ref="F74:G74" si="33">F73*2</f>
        <v>240</v>
      </c>
      <c r="G74" s="228">
        <f t="shared" si="33"/>
        <v>320</v>
      </c>
      <c r="H74" s="233">
        <v>0</v>
      </c>
      <c r="I74" s="230">
        <f t="shared" si="29"/>
        <v>0</v>
      </c>
      <c r="J74" s="234">
        <v>0</v>
      </c>
      <c r="K74" s="231">
        <f t="shared" si="30"/>
        <v>0</v>
      </c>
    </row>
    <row r="75" spans="1:11">
      <c r="A75" s="53">
        <v>54</v>
      </c>
      <c r="B75" s="302"/>
      <c r="C75" s="241" t="s">
        <v>75</v>
      </c>
      <c r="D75" s="227">
        <f t="shared" si="28"/>
        <v>280</v>
      </c>
      <c r="E75" s="228" t="s">
        <v>11</v>
      </c>
      <c r="F75" s="228">
        <f t="shared" ref="F75:G75" si="34">F71</f>
        <v>120</v>
      </c>
      <c r="G75" s="228">
        <f t="shared" si="34"/>
        <v>160</v>
      </c>
      <c r="H75" s="233">
        <v>0</v>
      </c>
      <c r="I75" s="230">
        <f t="shared" si="29"/>
        <v>0</v>
      </c>
      <c r="J75" s="234">
        <v>0</v>
      </c>
      <c r="K75" s="231">
        <f t="shared" si="30"/>
        <v>0</v>
      </c>
    </row>
    <row r="76" spans="1:11">
      <c r="A76" s="53">
        <v>55</v>
      </c>
      <c r="B76" s="302"/>
      <c r="C76" s="241" t="s">
        <v>76</v>
      </c>
      <c r="D76" s="227">
        <f t="shared" si="28"/>
        <v>280</v>
      </c>
      <c r="E76" s="228" t="s">
        <v>11</v>
      </c>
      <c r="F76" s="228">
        <f t="shared" ref="F76:G76" si="35">F75</f>
        <v>120</v>
      </c>
      <c r="G76" s="228">
        <f t="shared" si="35"/>
        <v>160</v>
      </c>
      <c r="H76" s="233">
        <v>0</v>
      </c>
      <c r="I76" s="230">
        <f t="shared" si="29"/>
        <v>0</v>
      </c>
      <c r="J76" s="234">
        <v>0</v>
      </c>
      <c r="K76" s="231">
        <f t="shared" si="30"/>
        <v>0</v>
      </c>
    </row>
    <row r="77" spans="1:11">
      <c r="A77" s="53"/>
      <c r="B77" s="303"/>
      <c r="C77" s="371"/>
      <c r="D77" s="304"/>
      <c r="E77" s="305"/>
      <c r="F77" s="303"/>
      <c r="G77" s="303"/>
      <c r="H77" s="306"/>
      <c r="I77" s="306"/>
      <c r="J77" s="306"/>
      <c r="K77" s="307"/>
    </row>
    <row r="78" spans="1:11">
      <c r="A78" s="53">
        <v>56</v>
      </c>
      <c r="B78" s="302"/>
      <c r="C78" s="241" t="s">
        <v>77</v>
      </c>
      <c r="D78" s="227">
        <f>SUM(F78:G78)</f>
        <v>155</v>
      </c>
      <c r="E78" s="228" t="s">
        <v>11</v>
      </c>
      <c r="F78" s="228">
        <v>75</v>
      </c>
      <c r="G78" s="228">
        <v>80</v>
      </c>
      <c r="H78" s="233">
        <v>0</v>
      </c>
      <c r="I78" s="230">
        <f>D78*H78</f>
        <v>0</v>
      </c>
      <c r="J78" s="234">
        <v>0</v>
      </c>
      <c r="K78" s="231">
        <f>D78*J78</f>
        <v>0</v>
      </c>
    </row>
    <row r="79" spans="1:11">
      <c r="A79" s="53">
        <v>57</v>
      </c>
      <c r="B79" s="302"/>
      <c r="C79" s="241" t="s">
        <v>198</v>
      </c>
      <c r="D79" s="227">
        <f>SUM(F79:G79)</f>
        <v>40</v>
      </c>
      <c r="E79" s="228" t="s">
        <v>11</v>
      </c>
      <c r="F79" s="228">
        <v>20</v>
      </c>
      <c r="G79" s="228">
        <v>20</v>
      </c>
      <c r="H79" s="233">
        <v>0</v>
      </c>
      <c r="I79" s="230">
        <f>D79*H79</f>
        <v>0</v>
      </c>
      <c r="J79" s="234">
        <v>0</v>
      </c>
      <c r="K79" s="231">
        <f>D79*J79</f>
        <v>0</v>
      </c>
    </row>
    <row r="80" spans="1:11">
      <c r="A80" s="53">
        <v>58</v>
      </c>
      <c r="B80" s="302"/>
      <c r="C80" s="241" t="s">
        <v>78</v>
      </c>
      <c r="D80" s="227">
        <f>SUM(F80:G80)</f>
        <v>11</v>
      </c>
      <c r="E80" s="228" t="s">
        <v>11</v>
      </c>
      <c r="F80" s="228">
        <v>8</v>
      </c>
      <c r="G80" s="228">
        <v>3</v>
      </c>
      <c r="H80" s="233">
        <v>0</v>
      </c>
      <c r="I80" s="230">
        <f>D80*H80</f>
        <v>0</v>
      </c>
      <c r="J80" s="234">
        <v>0</v>
      </c>
      <c r="K80" s="231">
        <f>D80*J80</f>
        <v>0</v>
      </c>
    </row>
    <row r="81" spans="1:11">
      <c r="A81" s="53">
        <v>59</v>
      </c>
      <c r="B81" s="302"/>
      <c r="C81" s="241" t="s">
        <v>199</v>
      </c>
      <c r="D81" s="227">
        <f>SUM(F81:G81)</f>
        <v>5</v>
      </c>
      <c r="E81" s="228" t="s">
        <v>11</v>
      </c>
      <c r="F81" s="228">
        <v>2</v>
      </c>
      <c r="G81" s="228">
        <v>3</v>
      </c>
      <c r="H81" s="233">
        <v>0</v>
      </c>
      <c r="I81" s="230">
        <f>D81*H81</f>
        <v>0</v>
      </c>
      <c r="J81" s="234">
        <v>0</v>
      </c>
      <c r="K81" s="231">
        <f>D81*J81</f>
        <v>0</v>
      </c>
    </row>
    <row r="82" spans="1:11">
      <c r="A82" s="53"/>
      <c r="B82" s="303"/>
      <c r="C82" s="371"/>
      <c r="D82" s="304"/>
      <c r="E82" s="305"/>
      <c r="F82" s="303"/>
      <c r="G82" s="303"/>
      <c r="H82" s="306"/>
      <c r="I82" s="306"/>
      <c r="J82" s="306"/>
      <c r="K82" s="307"/>
    </row>
    <row r="83" spans="1:11">
      <c r="A83" s="53">
        <v>60</v>
      </c>
      <c r="B83" s="302"/>
      <c r="C83" s="241" t="s">
        <v>188</v>
      </c>
      <c r="D83" s="227">
        <f>SUM(F83:G83)</f>
        <v>1820</v>
      </c>
      <c r="E83" s="228" t="s">
        <v>14</v>
      </c>
      <c r="F83" s="228">
        <v>170</v>
      </c>
      <c r="G83" s="228">
        <v>1650</v>
      </c>
      <c r="H83" s="233">
        <v>0</v>
      </c>
      <c r="I83" s="230">
        <f>D83*H83</f>
        <v>0</v>
      </c>
      <c r="J83" s="234">
        <v>0</v>
      </c>
      <c r="K83" s="231">
        <f>D83*J83</f>
        <v>0</v>
      </c>
    </row>
    <row r="84" spans="1:11">
      <c r="A84" s="53">
        <v>61</v>
      </c>
      <c r="B84" s="302"/>
      <c r="C84" s="241" t="s">
        <v>79</v>
      </c>
      <c r="D84" s="227">
        <f>SUM(F84:G84)</f>
        <v>610</v>
      </c>
      <c r="E84" s="228" t="s">
        <v>14</v>
      </c>
      <c r="F84" s="228">
        <v>320</v>
      </c>
      <c r="G84" s="228">
        <v>290</v>
      </c>
      <c r="H84" s="233">
        <v>0</v>
      </c>
      <c r="I84" s="230">
        <f>D84*H84</f>
        <v>0</v>
      </c>
      <c r="J84" s="234">
        <v>0</v>
      </c>
      <c r="K84" s="231">
        <f>D84*J84</f>
        <v>0</v>
      </c>
    </row>
    <row r="85" spans="1:11" hidden="1">
      <c r="A85" s="53">
        <v>66</v>
      </c>
      <c r="B85" s="302"/>
      <c r="C85" s="241" t="s">
        <v>80</v>
      </c>
      <c r="D85" s="227">
        <f>SUM(F85:G85)</f>
        <v>0</v>
      </c>
      <c r="E85" s="228" t="s">
        <v>14</v>
      </c>
      <c r="F85" s="228"/>
      <c r="G85" s="228"/>
      <c r="H85" s="229">
        <v>0</v>
      </c>
      <c r="I85" s="230">
        <f>D85*H85</f>
        <v>0</v>
      </c>
      <c r="J85" s="230">
        <v>0</v>
      </c>
      <c r="K85" s="231">
        <f>D85*J85</f>
        <v>0</v>
      </c>
    </row>
    <row r="86" spans="1:11">
      <c r="A86" s="53">
        <v>62</v>
      </c>
      <c r="B86" s="302"/>
      <c r="C86" s="241" t="s">
        <v>81</v>
      </c>
      <c r="D86" s="227">
        <f>SUM(F86:G86)</f>
        <v>50</v>
      </c>
      <c r="E86" s="228" t="s">
        <v>14</v>
      </c>
      <c r="F86" s="228">
        <f>F93*10</f>
        <v>20</v>
      </c>
      <c r="G86" s="228">
        <f>G93*10</f>
        <v>30</v>
      </c>
      <c r="H86" s="233">
        <v>0</v>
      </c>
      <c r="I86" s="230">
        <f>D86*H86</f>
        <v>0</v>
      </c>
      <c r="J86" s="234">
        <v>0</v>
      </c>
      <c r="K86" s="231">
        <f>D86*J86</f>
        <v>0</v>
      </c>
    </row>
    <row r="87" spans="1:11">
      <c r="A87" s="53"/>
      <c r="B87" s="303"/>
      <c r="C87" s="371"/>
      <c r="D87" s="304"/>
      <c r="E87" s="305"/>
      <c r="F87" s="303"/>
      <c r="G87" s="303"/>
      <c r="H87" s="306"/>
      <c r="I87" s="306"/>
      <c r="J87" s="306"/>
      <c r="K87" s="307"/>
    </row>
    <row r="88" spans="1:11">
      <c r="A88" s="53">
        <v>63</v>
      </c>
      <c r="B88" s="302"/>
      <c r="C88" s="241" t="s">
        <v>82</v>
      </c>
      <c r="D88" s="227">
        <f t="shared" ref="D88:D95" si="36">SUM(F88:G88)</f>
        <v>690</v>
      </c>
      <c r="E88" s="228" t="s">
        <v>14</v>
      </c>
      <c r="F88" s="228">
        <v>330</v>
      </c>
      <c r="G88" s="228">
        <v>360</v>
      </c>
      <c r="H88" s="233">
        <v>0</v>
      </c>
      <c r="I88" s="230">
        <f t="shared" ref="I88:I98" si="37">D88*H88</f>
        <v>0</v>
      </c>
      <c r="J88" s="234">
        <v>0</v>
      </c>
      <c r="K88" s="231">
        <f t="shared" ref="K88:K98" si="38">D88*J88</f>
        <v>0</v>
      </c>
    </row>
    <row r="89" spans="1:11">
      <c r="A89" s="53">
        <v>64</v>
      </c>
      <c r="B89" s="302"/>
      <c r="C89" s="241" t="s">
        <v>83</v>
      </c>
      <c r="D89" s="227">
        <f t="shared" si="36"/>
        <v>690</v>
      </c>
      <c r="E89" s="228" t="s">
        <v>14</v>
      </c>
      <c r="F89" s="228">
        <f t="shared" ref="F89:G89" si="39">F88</f>
        <v>330</v>
      </c>
      <c r="G89" s="228">
        <f t="shared" si="39"/>
        <v>360</v>
      </c>
      <c r="H89" s="233">
        <v>0</v>
      </c>
      <c r="I89" s="230">
        <f t="shared" si="37"/>
        <v>0</v>
      </c>
      <c r="J89" s="234">
        <v>0</v>
      </c>
      <c r="K89" s="231">
        <f t="shared" si="38"/>
        <v>0</v>
      </c>
    </row>
    <row r="90" spans="1:11">
      <c r="A90" s="53">
        <v>65</v>
      </c>
      <c r="B90" s="302"/>
      <c r="C90" s="241" t="s">
        <v>84</v>
      </c>
      <c r="D90" s="227">
        <f t="shared" si="36"/>
        <v>2480</v>
      </c>
      <c r="E90" s="228" t="s">
        <v>14</v>
      </c>
      <c r="F90" s="228">
        <f t="shared" ref="F90:G90" si="40">F83+F84+F85+F86</f>
        <v>510</v>
      </c>
      <c r="G90" s="228">
        <f t="shared" si="40"/>
        <v>1970</v>
      </c>
      <c r="H90" s="233">
        <v>0</v>
      </c>
      <c r="I90" s="230">
        <f t="shared" si="37"/>
        <v>0</v>
      </c>
      <c r="J90" s="234">
        <v>0</v>
      </c>
      <c r="K90" s="231">
        <f t="shared" si="38"/>
        <v>0</v>
      </c>
    </row>
    <row r="91" spans="1:11">
      <c r="A91" s="53">
        <v>66</v>
      </c>
      <c r="B91" s="302"/>
      <c r="C91" s="241" t="s">
        <v>85</v>
      </c>
      <c r="D91" s="227">
        <f t="shared" si="36"/>
        <v>345</v>
      </c>
      <c r="E91" s="228" t="s">
        <v>86</v>
      </c>
      <c r="F91" s="228">
        <f t="shared" ref="F91:G91" si="41">F89/2</f>
        <v>165</v>
      </c>
      <c r="G91" s="228">
        <f t="shared" si="41"/>
        <v>180</v>
      </c>
      <c r="H91" s="233">
        <v>0</v>
      </c>
      <c r="I91" s="230">
        <f t="shared" si="37"/>
        <v>0</v>
      </c>
      <c r="J91" s="234">
        <v>0</v>
      </c>
      <c r="K91" s="231">
        <f t="shared" si="38"/>
        <v>0</v>
      </c>
    </row>
    <row r="92" spans="1:11">
      <c r="A92" s="53">
        <v>67</v>
      </c>
      <c r="B92" s="302"/>
      <c r="C92" s="241" t="s">
        <v>87</v>
      </c>
      <c r="D92" s="227">
        <f t="shared" si="36"/>
        <v>690</v>
      </c>
      <c r="E92" s="228" t="s">
        <v>86</v>
      </c>
      <c r="F92" s="228">
        <f t="shared" ref="F92:G92" si="42">F89</f>
        <v>330</v>
      </c>
      <c r="G92" s="228">
        <f t="shared" si="42"/>
        <v>360</v>
      </c>
      <c r="H92" s="233">
        <v>0</v>
      </c>
      <c r="I92" s="230">
        <f t="shared" si="37"/>
        <v>0</v>
      </c>
      <c r="J92" s="234">
        <v>0</v>
      </c>
      <c r="K92" s="231">
        <f t="shared" si="38"/>
        <v>0</v>
      </c>
    </row>
    <row r="93" spans="1:11">
      <c r="A93" s="53">
        <v>68</v>
      </c>
      <c r="B93" s="302"/>
      <c r="C93" s="373" t="s">
        <v>88</v>
      </c>
      <c r="D93" s="227">
        <f t="shared" si="36"/>
        <v>5</v>
      </c>
      <c r="E93" s="228" t="s">
        <v>11</v>
      </c>
      <c r="F93" s="228">
        <v>2</v>
      </c>
      <c r="G93" s="228">
        <v>3</v>
      </c>
      <c r="H93" s="233">
        <v>0</v>
      </c>
      <c r="I93" s="230">
        <f t="shared" si="37"/>
        <v>0</v>
      </c>
      <c r="J93" s="234">
        <v>0</v>
      </c>
      <c r="K93" s="231">
        <f t="shared" si="38"/>
        <v>0</v>
      </c>
    </row>
    <row r="94" spans="1:11">
      <c r="A94" s="53">
        <v>69</v>
      </c>
      <c r="B94" s="302"/>
      <c r="C94" s="241" t="s">
        <v>89</v>
      </c>
      <c r="D94" s="227">
        <f t="shared" si="36"/>
        <v>35</v>
      </c>
      <c r="E94" s="228" t="s">
        <v>11</v>
      </c>
      <c r="F94" s="228">
        <v>15</v>
      </c>
      <c r="G94" s="228">
        <v>20</v>
      </c>
      <c r="H94" s="233">
        <v>0</v>
      </c>
      <c r="I94" s="230">
        <f t="shared" si="37"/>
        <v>0</v>
      </c>
      <c r="J94" s="234">
        <v>0</v>
      </c>
      <c r="K94" s="231">
        <f t="shared" si="38"/>
        <v>0</v>
      </c>
    </row>
    <row r="95" spans="1:11">
      <c r="A95" s="53">
        <v>70</v>
      </c>
      <c r="B95" s="302"/>
      <c r="C95" s="241" t="s">
        <v>90</v>
      </c>
      <c r="D95" s="227">
        <f t="shared" si="36"/>
        <v>14</v>
      </c>
      <c r="E95" s="228" t="s">
        <v>11</v>
      </c>
      <c r="F95" s="228">
        <v>12</v>
      </c>
      <c r="G95" s="228">
        <v>2</v>
      </c>
      <c r="H95" s="233">
        <v>0</v>
      </c>
      <c r="I95" s="230">
        <f t="shared" si="37"/>
        <v>0</v>
      </c>
      <c r="J95" s="234">
        <v>0</v>
      </c>
      <c r="K95" s="231">
        <f t="shared" si="38"/>
        <v>0</v>
      </c>
    </row>
    <row r="96" spans="1:11">
      <c r="A96" s="53">
        <v>71</v>
      </c>
      <c r="B96" s="302"/>
      <c r="C96" s="241" t="s">
        <v>92</v>
      </c>
      <c r="D96" s="227">
        <v>1</v>
      </c>
      <c r="E96" s="228" t="s">
        <v>93</v>
      </c>
      <c r="F96" s="228" t="s">
        <v>203</v>
      </c>
      <c r="G96" s="228" t="s">
        <v>203</v>
      </c>
      <c r="H96" s="233">
        <v>0</v>
      </c>
      <c r="I96" s="230">
        <f t="shared" si="37"/>
        <v>0</v>
      </c>
      <c r="J96" s="234">
        <v>0</v>
      </c>
      <c r="K96" s="231">
        <f t="shared" si="38"/>
        <v>0</v>
      </c>
    </row>
    <row r="97" spans="1:11">
      <c r="A97" s="53">
        <v>72</v>
      </c>
      <c r="B97" s="302"/>
      <c r="C97" s="241" t="s">
        <v>94</v>
      </c>
      <c r="D97" s="227">
        <f>SUM(F97:G97)</f>
        <v>1</v>
      </c>
      <c r="E97" s="228" t="s">
        <v>11</v>
      </c>
      <c r="F97" s="228">
        <v>1</v>
      </c>
      <c r="G97" s="228">
        <v>0</v>
      </c>
      <c r="H97" s="233">
        <v>0</v>
      </c>
      <c r="I97" s="230">
        <f t="shared" si="37"/>
        <v>0</v>
      </c>
      <c r="J97" s="234">
        <v>0</v>
      </c>
      <c r="K97" s="231">
        <f t="shared" si="38"/>
        <v>0</v>
      </c>
    </row>
    <row r="98" spans="1:11">
      <c r="A98" s="53">
        <v>73</v>
      </c>
      <c r="B98" s="302"/>
      <c r="C98" s="241" t="s">
        <v>95</v>
      </c>
      <c r="D98" s="227">
        <f>SUM(F98:G98)</f>
        <v>28</v>
      </c>
      <c r="E98" s="228" t="s">
        <v>11</v>
      </c>
      <c r="F98" s="228">
        <v>14</v>
      </c>
      <c r="G98" s="228">
        <v>14</v>
      </c>
      <c r="H98" s="233">
        <v>0</v>
      </c>
      <c r="I98" s="230">
        <f t="shared" si="37"/>
        <v>0</v>
      </c>
      <c r="J98" s="234">
        <v>0</v>
      </c>
      <c r="K98" s="231">
        <f t="shared" si="38"/>
        <v>0</v>
      </c>
    </row>
    <row r="99" spans="1:11">
      <c r="A99" s="53"/>
      <c r="B99" s="303"/>
      <c r="C99" s="371"/>
      <c r="D99" s="304"/>
      <c r="E99" s="305"/>
      <c r="F99" s="303"/>
      <c r="G99" s="303"/>
      <c r="H99" s="306"/>
      <c r="I99" s="306"/>
      <c r="J99" s="306"/>
      <c r="K99" s="307"/>
    </row>
    <row r="100" spans="1:11">
      <c r="A100" s="53">
        <v>74</v>
      </c>
      <c r="B100" s="302"/>
      <c r="C100" s="241" t="s">
        <v>97</v>
      </c>
      <c r="D100" s="227">
        <v>1</v>
      </c>
      <c r="E100" s="228" t="s">
        <v>93</v>
      </c>
      <c r="F100" s="228" t="s">
        <v>203</v>
      </c>
      <c r="G100" s="228" t="s">
        <v>203</v>
      </c>
      <c r="H100" s="233">
        <v>0</v>
      </c>
      <c r="I100" s="230">
        <f>D100*H100</f>
        <v>0</v>
      </c>
      <c r="J100" s="234">
        <v>0</v>
      </c>
      <c r="K100" s="231">
        <f>D100*J100</f>
        <v>0</v>
      </c>
    </row>
    <row r="101" spans="1:11">
      <c r="A101" s="53">
        <v>75</v>
      </c>
      <c r="B101" s="302"/>
      <c r="C101" s="241" t="s">
        <v>98</v>
      </c>
      <c r="D101" s="227">
        <v>1</v>
      </c>
      <c r="E101" s="228" t="s">
        <v>93</v>
      </c>
      <c r="F101" s="228" t="s">
        <v>203</v>
      </c>
      <c r="G101" s="228" t="s">
        <v>203</v>
      </c>
      <c r="H101" s="233">
        <v>0</v>
      </c>
      <c r="I101" s="230">
        <f>D101*H101</f>
        <v>0</v>
      </c>
      <c r="J101" s="234">
        <v>0</v>
      </c>
      <c r="K101" s="231">
        <f>D101*J101</f>
        <v>0</v>
      </c>
    </row>
    <row r="102" spans="1:11">
      <c r="A102" s="53">
        <v>76</v>
      </c>
      <c r="B102" s="302"/>
      <c r="C102" s="241" t="s">
        <v>189</v>
      </c>
      <c r="D102" s="227">
        <v>1</v>
      </c>
      <c r="E102" s="228" t="s">
        <v>93</v>
      </c>
      <c r="F102" s="228" t="s">
        <v>203</v>
      </c>
      <c r="G102" s="228" t="s">
        <v>203</v>
      </c>
      <c r="H102" s="233">
        <v>0</v>
      </c>
      <c r="I102" s="230">
        <f>D102*H102</f>
        <v>0</v>
      </c>
      <c r="J102" s="234">
        <v>0</v>
      </c>
      <c r="K102" s="231">
        <f>D102*J102</f>
        <v>0</v>
      </c>
    </row>
    <row r="103" spans="1:11">
      <c r="A103" s="53">
        <v>77</v>
      </c>
      <c r="B103" s="302"/>
      <c r="C103" s="241" t="s">
        <v>100</v>
      </c>
      <c r="D103" s="227">
        <v>1</v>
      </c>
      <c r="E103" s="228" t="s">
        <v>93</v>
      </c>
      <c r="F103" s="228" t="s">
        <v>203</v>
      </c>
      <c r="G103" s="228" t="s">
        <v>203</v>
      </c>
      <c r="H103" s="233">
        <v>0</v>
      </c>
      <c r="I103" s="230">
        <f>D103*H103</f>
        <v>0</v>
      </c>
      <c r="J103" s="234">
        <v>0</v>
      </c>
      <c r="K103" s="231">
        <f>D103*J103</f>
        <v>0</v>
      </c>
    </row>
    <row r="104" spans="1:11">
      <c r="A104" s="53">
        <v>78</v>
      </c>
      <c r="B104" s="302"/>
      <c r="C104" s="241" t="s">
        <v>101</v>
      </c>
      <c r="D104" s="227">
        <f>SUM(F104:G104)</f>
        <v>377</v>
      </c>
      <c r="E104" s="228" t="s">
        <v>93</v>
      </c>
      <c r="F104" s="228">
        <f t="shared" ref="F104:G104" si="43">F25+F26+F28+F52+F53+F54+F56+F30+F31+F32+F35+F36+F37+F42+F33+F55</f>
        <v>185</v>
      </c>
      <c r="G104" s="228">
        <f t="shared" si="43"/>
        <v>192</v>
      </c>
      <c r="H104" s="233">
        <v>0</v>
      </c>
      <c r="I104" s="230">
        <f>D104*H104</f>
        <v>0</v>
      </c>
      <c r="J104" s="234">
        <v>0</v>
      </c>
      <c r="K104" s="231">
        <f>D104*J104</f>
        <v>0</v>
      </c>
    </row>
    <row r="105" spans="1:11">
      <c r="A105" s="53"/>
      <c r="B105" s="246"/>
      <c r="C105" s="373"/>
      <c r="D105" s="308"/>
      <c r="E105" s="309"/>
      <c r="F105" s="310"/>
      <c r="G105" s="310"/>
      <c r="H105" s="311" t="s">
        <v>102</v>
      </c>
      <c r="I105" s="312">
        <f>SUM(I5:I104)</f>
        <v>0</v>
      </c>
      <c r="J105" s="312"/>
      <c r="K105" s="313">
        <f>SUM(K5:K104)</f>
        <v>0</v>
      </c>
    </row>
    <row r="106" spans="1:11">
      <c r="A106" s="53"/>
      <c r="B106" s="246"/>
      <c r="C106" s="373"/>
      <c r="D106" s="314"/>
      <c r="E106" s="314"/>
      <c r="F106" s="423" t="s">
        <v>200</v>
      </c>
      <c r="G106" s="423"/>
      <c r="H106" s="423"/>
      <c r="I106" s="423"/>
      <c r="J106" s="423"/>
      <c r="K106" s="315">
        <f>I105+K105</f>
        <v>0</v>
      </c>
    </row>
    <row r="107" spans="1:11">
      <c r="A107" s="53"/>
      <c r="B107" s="316"/>
      <c r="C107" s="374" t="s">
        <v>103</v>
      </c>
      <c r="D107" s="317"/>
      <c r="E107" s="318"/>
      <c r="F107" s="316"/>
      <c r="G107" s="316"/>
      <c r="H107" s="319"/>
      <c r="I107" s="319"/>
      <c r="J107" s="319"/>
      <c r="K107" s="320"/>
    </row>
    <row r="108" spans="1:11">
      <c r="A108" s="53">
        <v>79</v>
      </c>
      <c r="B108" s="302"/>
      <c r="C108" s="241" t="s">
        <v>104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9"/>
      <c r="I108" s="230"/>
      <c r="J108" s="265">
        <f>ROUND((K105)*0.02,-2)</f>
        <v>0</v>
      </c>
      <c r="K108" s="231">
        <f t="shared" ref="K108:K115" si="44">D108*J108</f>
        <v>0</v>
      </c>
    </row>
    <row r="109" spans="1:11">
      <c r="A109" s="53">
        <v>80</v>
      </c>
      <c r="B109" s="302"/>
      <c r="C109" s="241" t="s">
        <v>105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9"/>
      <c r="I109" s="230"/>
      <c r="J109" s="265">
        <f>ROUND((K105)*0.04,-2)</f>
        <v>0</v>
      </c>
      <c r="K109" s="231">
        <f t="shared" si="44"/>
        <v>0</v>
      </c>
    </row>
    <row r="110" spans="1:11">
      <c r="A110" s="53">
        <v>81</v>
      </c>
      <c r="B110" s="302"/>
      <c r="C110" s="241" t="s">
        <v>106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9"/>
      <c r="I110" s="230"/>
      <c r="J110" s="265">
        <v>0</v>
      </c>
      <c r="K110" s="231">
        <f t="shared" si="44"/>
        <v>0</v>
      </c>
    </row>
    <row r="111" spans="1:11">
      <c r="A111" s="53">
        <v>82</v>
      </c>
      <c r="B111" s="302"/>
      <c r="C111" s="241" t="s">
        <v>107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9"/>
      <c r="I111" s="230"/>
      <c r="J111" s="265">
        <f>ROUND((K106)*0.005,-2)</f>
        <v>0</v>
      </c>
      <c r="K111" s="231">
        <f t="shared" si="44"/>
        <v>0</v>
      </c>
    </row>
    <row r="112" spans="1:11">
      <c r="A112" s="53">
        <v>83</v>
      </c>
      <c r="B112" s="302"/>
      <c r="C112" s="241" t="s">
        <v>108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9"/>
      <c r="I112" s="230"/>
      <c r="J112" s="265">
        <f>ROUND((K106)*0.06,-2)</f>
        <v>0</v>
      </c>
      <c r="K112" s="231">
        <f t="shared" si="44"/>
        <v>0</v>
      </c>
    </row>
    <row r="113" spans="1:11">
      <c r="A113" s="53">
        <v>84</v>
      </c>
      <c r="B113" s="302"/>
      <c r="C113" s="241" t="s">
        <v>109</v>
      </c>
      <c r="D113" s="227">
        <v>1</v>
      </c>
      <c r="E113" s="228" t="s">
        <v>93</v>
      </c>
      <c r="F113" s="228" t="s">
        <v>203</v>
      </c>
      <c r="G113" s="228" t="s">
        <v>203</v>
      </c>
      <c r="H113" s="229"/>
      <c r="I113" s="230"/>
      <c r="J113" s="265">
        <f>ROUND((K106)*0.03,-2)</f>
        <v>0</v>
      </c>
      <c r="K113" s="231">
        <f t="shared" si="44"/>
        <v>0</v>
      </c>
    </row>
    <row r="114" spans="1:11">
      <c r="A114" s="53">
        <v>85</v>
      </c>
      <c r="B114" s="302"/>
      <c r="C114" s="241" t="s">
        <v>110</v>
      </c>
      <c r="D114" s="227">
        <v>1</v>
      </c>
      <c r="E114" s="228" t="s">
        <v>93</v>
      </c>
      <c r="F114" s="228" t="s">
        <v>203</v>
      </c>
      <c r="G114" s="228" t="s">
        <v>203</v>
      </c>
      <c r="H114" s="229"/>
      <c r="I114" s="230"/>
      <c r="J114" s="265">
        <f>ROUND((K106)*0.01,-2)</f>
        <v>0</v>
      </c>
      <c r="K114" s="231">
        <f t="shared" si="44"/>
        <v>0</v>
      </c>
    </row>
    <row r="115" spans="1:11">
      <c r="A115" s="53">
        <v>86</v>
      </c>
      <c r="B115" s="302"/>
      <c r="C115" s="241" t="s">
        <v>111</v>
      </c>
      <c r="D115" s="227">
        <v>1</v>
      </c>
      <c r="E115" s="228" t="s">
        <v>93</v>
      </c>
      <c r="F115" s="228" t="s">
        <v>203</v>
      </c>
      <c r="G115" s="228" t="s">
        <v>203</v>
      </c>
      <c r="H115" s="229"/>
      <c r="I115" s="230"/>
      <c r="J115" s="234">
        <f>ROUND((K106)*0.018,-2)</f>
        <v>0</v>
      </c>
      <c r="K115" s="231">
        <f t="shared" si="44"/>
        <v>0</v>
      </c>
    </row>
    <row r="116" spans="1:11">
      <c r="A116" s="38"/>
      <c r="B116" s="321"/>
      <c r="C116" s="321"/>
      <c r="D116" s="308"/>
      <c r="E116" s="309"/>
      <c r="F116" s="310"/>
      <c r="G116" s="310"/>
      <c r="H116" s="311" t="s">
        <v>102</v>
      </c>
      <c r="I116" s="311"/>
      <c r="J116" s="312">
        <f>SUM(J107:J115)</f>
        <v>0</v>
      </c>
      <c r="K116" s="313">
        <f>SUM(K107:K115)</f>
        <v>0</v>
      </c>
    </row>
    <row r="117" spans="1:11">
      <c r="A117" s="375"/>
      <c r="B117" s="322"/>
      <c r="C117" s="246"/>
      <c r="D117" s="314"/>
      <c r="E117" s="314"/>
      <c r="F117" s="423" t="s">
        <v>201</v>
      </c>
      <c r="G117" s="424"/>
      <c r="H117" s="424"/>
      <c r="I117" s="424"/>
      <c r="J117" s="424"/>
      <c r="K117" s="315">
        <f>K116</f>
        <v>0</v>
      </c>
    </row>
    <row r="118" spans="1:11" ht="14.4" thickBot="1">
      <c r="A118" s="376"/>
      <c r="B118" s="324"/>
      <c r="C118" s="325"/>
      <c r="D118" s="326"/>
      <c r="E118" s="327"/>
      <c r="F118" s="436" t="s">
        <v>202</v>
      </c>
      <c r="G118" s="446"/>
      <c r="H118" s="446"/>
      <c r="I118" s="446"/>
      <c r="J118" s="447"/>
      <c r="K118" s="348">
        <f>K106+K117</f>
        <v>0</v>
      </c>
    </row>
  </sheetData>
  <mergeCells count="5">
    <mergeCell ref="A1:C1"/>
    <mergeCell ref="F2:G2"/>
    <mergeCell ref="F118:J118"/>
    <mergeCell ref="F117:J117"/>
    <mergeCell ref="F106:J106"/>
  </mergeCells>
  <phoneticPr fontId="144" type="noConversion"/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40" max="16383" man="1"/>
    <brk id="8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9019-08A4-4209-B320-901572C70AF3}">
  <sheetPr>
    <pageSetUpPr fitToPage="1"/>
  </sheetPr>
  <dimension ref="A1:L118"/>
  <sheetViews>
    <sheetView topLeftCell="A6" zoomScaleNormal="100" workbookViewId="0">
      <selection activeCell="A17" sqref="A17"/>
    </sheetView>
  </sheetViews>
  <sheetFormatPr defaultRowHeight="13.2"/>
  <cols>
    <col min="1" max="1" width="7.88671875" style="175" bestFit="1" customWidth="1"/>
    <col min="2" max="2" width="32.88671875" bestFit="1" customWidth="1"/>
    <col min="3" max="3" width="80.33203125" customWidth="1"/>
    <col min="4" max="4" width="9.33203125" customWidth="1"/>
    <col min="5" max="5" width="3.88671875" bestFit="1" customWidth="1"/>
    <col min="10" max="10" width="15.109375" customWidth="1"/>
    <col min="11" max="11" width="21" customWidth="1"/>
    <col min="12" max="12" width="16.44140625" bestFit="1" customWidth="1"/>
  </cols>
  <sheetData>
    <row r="1" spans="1:12">
      <c r="A1" s="431" t="s">
        <v>220</v>
      </c>
      <c r="B1" s="432"/>
      <c r="C1" s="432"/>
      <c r="D1" s="381"/>
      <c r="E1" s="364"/>
      <c r="F1" s="382"/>
      <c r="G1" s="382"/>
      <c r="H1" s="382"/>
      <c r="I1" s="364"/>
      <c r="J1" s="364"/>
      <c r="K1" s="365"/>
      <c r="L1" s="383"/>
    </row>
    <row r="2" spans="1:12" ht="55.2" customHeight="1">
      <c r="A2" s="38" t="s">
        <v>197</v>
      </c>
      <c r="B2" s="171"/>
      <c r="C2" s="401"/>
      <c r="D2" s="128" t="s">
        <v>194</v>
      </c>
      <c r="E2" s="41" t="s">
        <v>193</v>
      </c>
      <c r="F2" s="455" t="s">
        <v>221</v>
      </c>
      <c r="G2" s="457"/>
      <c r="H2" s="457"/>
      <c r="I2" s="41" t="s">
        <v>227</v>
      </c>
      <c r="J2" s="41" t="s">
        <v>225</v>
      </c>
      <c r="K2" s="41" t="s">
        <v>226</v>
      </c>
      <c r="L2" s="172" t="s">
        <v>228</v>
      </c>
    </row>
    <row r="3" spans="1:12">
      <c r="A3" s="38"/>
      <c r="B3" s="322"/>
      <c r="C3" s="246"/>
      <c r="D3" s="227"/>
      <c r="E3" s="228"/>
      <c r="F3" s="66" t="s">
        <v>18</v>
      </c>
      <c r="G3" s="66" t="s">
        <v>19</v>
      </c>
      <c r="H3" s="66" t="s">
        <v>20</v>
      </c>
      <c r="I3" s="228"/>
      <c r="J3" s="228"/>
      <c r="K3" s="228"/>
      <c r="L3" s="334"/>
    </row>
    <row r="4" spans="1:12">
      <c r="A4" s="38"/>
      <c r="B4" s="367"/>
      <c r="C4" s="321"/>
      <c r="D4" s="42"/>
      <c r="E4" s="368"/>
      <c r="F4" s="402"/>
      <c r="G4" s="402"/>
      <c r="H4" s="402"/>
      <c r="I4" s="368"/>
      <c r="J4" s="368"/>
      <c r="K4" s="368"/>
      <c r="L4" s="370"/>
    </row>
    <row r="5" spans="1:12">
      <c r="A5" s="53"/>
      <c r="B5" s="236"/>
      <c r="C5" s="236"/>
      <c r="D5" s="237"/>
      <c r="E5" s="238"/>
      <c r="F5" s="236"/>
      <c r="G5" s="236"/>
      <c r="H5" s="236"/>
      <c r="I5" s="239"/>
      <c r="J5" s="239"/>
      <c r="K5" s="239"/>
      <c r="L5" s="240"/>
    </row>
    <row r="6" spans="1:12">
      <c r="A6" s="53">
        <v>1</v>
      </c>
      <c r="B6" s="302"/>
      <c r="C6" s="241" t="s">
        <v>144</v>
      </c>
      <c r="D6" s="227">
        <f t="shared" ref="D6:D11" si="0">SUM(F6:H6)</f>
        <v>3</v>
      </c>
      <c r="E6" s="228" t="s">
        <v>11</v>
      </c>
      <c r="F6" s="228">
        <v>2</v>
      </c>
      <c r="G6" s="228">
        <v>1</v>
      </c>
      <c r="H6" s="228">
        <v>0</v>
      </c>
      <c r="I6" s="233">
        <v>0</v>
      </c>
      <c r="J6" s="230">
        <f t="shared" ref="J6:J11" si="1">D6*I6</f>
        <v>0</v>
      </c>
      <c r="K6" s="234">
        <v>0</v>
      </c>
      <c r="L6" s="231">
        <f t="shared" ref="L6:L11" si="2">D6*K6</f>
        <v>0</v>
      </c>
    </row>
    <row r="7" spans="1:12">
      <c r="A7" s="53">
        <v>2</v>
      </c>
      <c r="B7" s="302"/>
      <c r="C7" s="241" t="s">
        <v>145</v>
      </c>
      <c r="D7" s="227">
        <f t="shared" si="0"/>
        <v>31</v>
      </c>
      <c r="E7" s="228" t="s">
        <v>11</v>
      </c>
      <c r="F7" s="228">
        <v>6</v>
      </c>
      <c r="G7" s="228">
        <v>18</v>
      </c>
      <c r="H7" s="228">
        <v>7</v>
      </c>
      <c r="I7" s="233">
        <v>0</v>
      </c>
      <c r="J7" s="230">
        <f t="shared" si="1"/>
        <v>0</v>
      </c>
      <c r="K7" s="234">
        <v>0</v>
      </c>
      <c r="L7" s="231">
        <f t="shared" si="2"/>
        <v>0</v>
      </c>
    </row>
    <row r="8" spans="1:12">
      <c r="A8" s="53">
        <v>3</v>
      </c>
      <c r="B8" s="302"/>
      <c r="C8" s="241" t="s">
        <v>146</v>
      </c>
      <c r="D8" s="227">
        <f t="shared" si="0"/>
        <v>102</v>
      </c>
      <c r="E8" s="228" t="s">
        <v>11</v>
      </c>
      <c r="F8" s="228">
        <v>0</v>
      </c>
      <c r="G8" s="228">
        <v>74</v>
      </c>
      <c r="H8" s="228">
        <v>28</v>
      </c>
      <c r="I8" s="233">
        <v>0</v>
      </c>
      <c r="J8" s="230">
        <f t="shared" si="1"/>
        <v>0</v>
      </c>
      <c r="K8" s="234">
        <v>0</v>
      </c>
      <c r="L8" s="231">
        <f t="shared" si="2"/>
        <v>0</v>
      </c>
    </row>
    <row r="9" spans="1:12">
      <c r="A9" s="53">
        <v>4</v>
      </c>
      <c r="B9" s="302"/>
      <c r="C9" s="241" t="s">
        <v>147</v>
      </c>
      <c r="D9" s="227">
        <f t="shared" si="0"/>
        <v>3</v>
      </c>
      <c r="E9" s="228" t="s">
        <v>11</v>
      </c>
      <c r="F9" s="228">
        <f t="shared" ref="F9:H10" si="3">F6</f>
        <v>2</v>
      </c>
      <c r="G9" s="228">
        <f t="shared" si="3"/>
        <v>1</v>
      </c>
      <c r="H9" s="228">
        <f t="shared" si="3"/>
        <v>0</v>
      </c>
      <c r="I9" s="233">
        <v>0</v>
      </c>
      <c r="J9" s="230">
        <f t="shared" si="1"/>
        <v>0</v>
      </c>
      <c r="K9" s="234">
        <v>0</v>
      </c>
      <c r="L9" s="231">
        <f t="shared" si="2"/>
        <v>0</v>
      </c>
    </row>
    <row r="10" spans="1:12">
      <c r="A10" s="53">
        <v>5</v>
      </c>
      <c r="B10" s="302"/>
      <c r="C10" s="241" t="s">
        <v>148</v>
      </c>
      <c r="D10" s="227">
        <f t="shared" si="0"/>
        <v>31</v>
      </c>
      <c r="E10" s="228" t="s">
        <v>11</v>
      </c>
      <c r="F10" s="228">
        <f t="shared" si="3"/>
        <v>6</v>
      </c>
      <c r="G10" s="228">
        <f t="shared" si="3"/>
        <v>18</v>
      </c>
      <c r="H10" s="228">
        <f t="shared" si="3"/>
        <v>7</v>
      </c>
      <c r="I10" s="233">
        <v>0</v>
      </c>
      <c r="J10" s="230">
        <f t="shared" si="1"/>
        <v>0</v>
      </c>
      <c r="K10" s="234">
        <v>0</v>
      </c>
      <c r="L10" s="231">
        <f t="shared" si="2"/>
        <v>0</v>
      </c>
    </row>
    <row r="11" spans="1:12">
      <c r="A11" s="53">
        <v>6</v>
      </c>
      <c r="B11" s="302"/>
      <c r="C11" s="241" t="s">
        <v>149</v>
      </c>
      <c r="D11" s="227">
        <f t="shared" si="0"/>
        <v>34</v>
      </c>
      <c r="E11" s="228" t="s">
        <v>93</v>
      </c>
      <c r="F11" s="228">
        <f t="shared" ref="F11:H11" si="4">F9+F10</f>
        <v>8</v>
      </c>
      <c r="G11" s="228">
        <f t="shared" si="4"/>
        <v>19</v>
      </c>
      <c r="H11" s="228">
        <f t="shared" si="4"/>
        <v>7</v>
      </c>
      <c r="I11" s="233">
        <v>0</v>
      </c>
      <c r="J11" s="230">
        <f t="shared" si="1"/>
        <v>0</v>
      </c>
      <c r="K11" s="234">
        <v>0</v>
      </c>
      <c r="L11" s="231">
        <f t="shared" si="2"/>
        <v>0</v>
      </c>
    </row>
    <row r="12" spans="1:12">
      <c r="A12" s="53"/>
      <c r="B12" s="236"/>
      <c r="C12" s="378"/>
      <c r="D12" s="237"/>
      <c r="E12" s="238"/>
      <c r="F12" s="236"/>
      <c r="G12" s="236"/>
      <c r="H12" s="236"/>
      <c r="I12" s="239"/>
      <c r="J12" s="239"/>
      <c r="K12" s="239"/>
      <c r="L12" s="240"/>
    </row>
    <row r="13" spans="1:12">
      <c r="A13" s="53">
        <v>7</v>
      </c>
      <c r="B13" s="302"/>
      <c r="C13" s="241" t="s">
        <v>25</v>
      </c>
      <c r="D13" s="227">
        <f>SUM(F13:H13)</f>
        <v>3</v>
      </c>
      <c r="E13" s="228" t="s">
        <v>11</v>
      </c>
      <c r="F13" s="228">
        <v>1</v>
      </c>
      <c r="G13" s="228">
        <v>1</v>
      </c>
      <c r="H13" s="228">
        <v>1</v>
      </c>
      <c r="I13" s="233">
        <v>0</v>
      </c>
      <c r="J13" s="230">
        <f>D13*I13</f>
        <v>0</v>
      </c>
      <c r="K13" s="234">
        <v>0</v>
      </c>
      <c r="L13" s="231">
        <f>D13*K13</f>
        <v>0</v>
      </c>
    </row>
    <row r="14" spans="1:12">
      <c r="A14" s="53">
        <v>8</v>
      </c>
      <c r="B14" s="302"/>
      <c r="C14" s="241" t="s">
        <v>27</v>
      </c>
      <c r="D14" s="227">
        <f>SUM(F14:H14)</f>
        <v>362</v>
      </c>
      <c r="E14" s="228" t="s">
        <v>11</v>
      </c>
      <c r="F14" s="228">
        <f t="shared" ref="F14:H14" si="5">F18+F25+F26+F28+F30+F31+F32+F35+F36+F37+F38+F40+F42+F43+F45+F33+F52+F53+F54+F55</f>
        <v>20</v>
      </c>
      <c r="G14" s="228">
        <f t="shared" si="5"/>
        <v>226</v>
      </c>
      <c r="H14" s="228">
        <f t="shared" si="5"/>
        <v>116</v>
      </c>
      <c r="I14" s="233">
        <v>0</v>
      </c>
      <c r="J14" s="230">
        <f>D14*I14</f>
        <v>0</v>
      </c>
      <c r="K14" s="234">
        <v>0</v>
      </c>
      <c r="L14" s="231">
        <f>D14*K14</f>
        <v>0</v>
      </c>
    </row>
    <row r="15" spans="1:12">
      <c r="A15" s="53"/>
      <c r="B15" s="236"/>
      <c r="C15" s="378"/>
      <c r="D15" s="237"/>
      <c r="E15" s="238"/>
      <c r="F15" s="236"/>
      <c r="G15" s="236"/>
      <c r="H15" s="236"/>
      <c r="I15" s="239"/>
      <c r="J15" s="239"/>
      <c r="K15" s="239"/>
      <c r="L15" s="240"/>
    </row>
    <row r="16" spans="1:12" ht="22.8" hidden="1">
      <c r="A16" s="53">
        <v>9</v>
      </c>
      <c r="B16" s="226"/>
      <c r="C16" s="241" t="s">
        <v>150</v>
      </c>
      <c r="D16" s="227">
        <f t="shared" ref="D16:D23" si="6">SUM(F16:H16)</f>
        <v>0</v>
      </c>
      <c r="E16" s="228" t="s">
        <v>11</v>
      </c>
      <c r="F16" s="228">
        <v>0</v>
      </c>
      <c r="G16" s="228">
        <v>0</v>
      </c>
      <c r="H16" s="228">
        <v>0</v>
      </c>
      <c r="I16" s="229">
        <v>0</v>
      </c>
      <c r="J16" s="230">
        <f t="shared" ref="J16:J23" si="7">D16*I16</f>
        <v>0</v>
      </c>
      <c r="K16" s="230">
        <v>0</v>
      </c>
      <c r="L16" s="231">
        <f t="shared" ref="L16:L23" si="8">D16*K16</f>
        <v>0</v>
      </c>
    </row>
    <row r="17" spans="1:12" hidden="1">
      <c r="A17" s="53">
        <v>10</v>
      </c>
      <c r="B17" s="226"/>
      <c r="C17" s="241" t="s">
        <v>151</v>
      </c>
      <c r="D17" s="227">
        <f t="shared" si="6"/>
        <v>0</v>
      </c>
      <c r="E17" s="228" t="s">
        <v>11</v>
      </c>
      <c r="F17" s="228">
        <v>0</v>
      </c>
      <c r="G17" s="228">
        <v>0</v>
      </c>
      <c r="H17" s="228">
        <v>0</v>
      </c>
      <c r="I17" s="229">
        <v>0</v>
      </c>
      <c r="J17" s="230">
        <f t="shared" si="7"/>
        <v>0</v>
      </c>
      <c r="K17" s="230">
        <v>0</v>
      </c>
      <c r="L17" s="231">
        <f t="shared" si="8"/>
        <v>0</v>
      </c>
    </row>
    <row r="18" spans="1:12" ht="18" customHeight="1">
      <c r="A18" s="53">
        <v>11</v>
      </c>
      <c r="B18" s="302"/>
      <c r="C18" s="241" t="s">
        <v>152</v>
      </c>
      <c r="D18" s="227">
        <f t="shared" si="6"/>
        <v>3</v>
      </c>
      <c r="E18" s="228" t="s">
        <v>11</v>
      </c>
      <c r="F18" s="228">
        <v>1</v>
      </c>
      <c r="G18" s="228">
        <v>1</v>
      </c>
      <c r="H18" s="228">
        <v>1</v>
      </c>
      <c r="I18" s="233">
        <v>0</v>
      </c>
      <c r="J18" s="230">
        <f t="shared" si="7"/>
        <v>0</v>
      </c>
      <c r="K18" s="234">
        <v>0</v>
      </c>
      <c r="L18" s="231">
        <f t="shared" si="8"/>
        <v>0</v>
      </c>
    </row>
    <row r="19" spans="1:12">
      <c r="A19" s="53">
        <v>12</v>
      </c>
      <c r="B19" s="302"/>
      <c r="C19" s="241" t="s">
        <v>153</v>
      </c>
      <c r="D19" s="227">
        <f t="shared" si="6"/>
        <v>3</v>
      </c>
      <c r="E19" s="228" t="s">
        <v>11</v>
      </c>
      <c r="F19" s="228">
        <f t="shared" ref="F19:H19" si="9">F18</f>
        <v>1</v>
      </c>
      <c r="G19" s="228">
        <f t="shared" si="9"/>
        <v>1</v>
      </c>
      <c r="H19" s="228">
        <f t="shared" si="9"/>
        <v>1</v>
      </c>
      <c r="I19" s="233">
        <v>0</v>
      </c>
      <c r="J19" s="230">
        <f t="shared" si="7"/>
        <v>0</v>
      </c>
      <c r="K19" s="234">
        <v>0</v>
      </c>
      <c r="L19" s="231">
        <f t="shared" si="8"/>
        <v>0</v>
      </c>
    </row>
    <row r="20" spans="1:12">
      <c r="A20" s="53">
        <v>13</v>
      </c>
      <c r="B20" s="302"/>
      <c r="C20" s="241" t="s">
        <v>154</v>
      </c>
      <c r="D20" s="227">
        <f t="shared" si="6"/>
        <v>3</v>
      </c>
      <c r="E20" s="228" t="s">
        <v>11</v>
      </c>
      <c r="F20" s="228">
        <f t="shared" ref="F20:H20" si="10">F18</f>
        <v>1</v>
      </c>
      <c r="G20" s="228">
        <f t="shared" si="10"/>
        <v>1</v>
      </c>
      <c r="H20" s="228">
        <f t="shared" si="10"/>
        <v>1</v>
      </c>
      <c r="I20" s="233">
        <v>0</v>
      </c>
      <c r="J20" s="230">
        <f t="shared" si="7"/>
        <v>0</v>
      </c>
      <c r="K20" s="234">
        <v>0</v>
      </c>
      <c r="L20" s="231">
        <f t="shared" si="8"/>
        <v>0</v>
      </c>
    </row>
    <row r="21" spans="1:12">
      <c r="A21" s="53">
        <v>14</v>
      </c>
      <c r="B21" s="302"/>
      <c r="C21" s="241" t="s">
        <v>155</v>
      </c>
      <c r="D21" s="227">
        <f t="shared" si="6"/>
        <v>3</v>
      </c>
      <c r="E21" s="228" t="s">
        <v>11</v>
      </c>
      <c r="F21" s="228">
        <f t="shared" ref="F21:H21" si="11">F18</f>
        <v>1</v>
      </c>
      <c r="G21" s="228">
        <f t="shared" si="11"/>
        <v>1</v>
      </c>
      <c r="H21" s="228">
        <f t="shared" si="11"/>
        <v>1</v>
      </c>
      <c r="I21" s="233">
        <v>0</v>
      </c>
      <c r="J21" s="230">
        <f t="shared" si="7"/>
        <v>0</v>
      </c>
      <c r="K21" s="234">
        <v>0</v>
      </c>
      <c r="L21" s="231">
        <f t="shared" si="8"/>
        <v>0</v>
      </c>
    </row>
    <row r="22" spans="1:12">
      <c r="A22" s="53">
        <v>15</v>
      </c>
      <c r="B22" s="302"/>
      <c r="C22" s="377" t="s">
        <v>156</v>
      </c>
      <c r="D22" s="227">
        <f t="shared" si="6"/>
        <v>3</v>
      </c>
      <c r="E22" s="228" t="s">
        <v>11</v>
      </c>
      <c r="F22" s="228">
        <f t="shared" ref="F22:H22" si="12">F20</f>
        <v>1</v>
      </c>
      <c r="G22" s="228">
        <f t="shared" si="12"/>
        <v>1</v>
      </c>
      <c r="H22" s="228">
        <f t="shared" si="12"/>
        <v>1</v>
      </c>
      <c r="I22" s="233">
        <v>0</v>
      </c>
      <c r="J22" s="230">
        <f t="shared" si="7"/>
        <v>0</v>
      </c>
      <c r="K22" s="234">
        <v>0</v>
      </c>
      <c r="L22" s="231">
        <f t="shared" si="8"/>
        <v>0</v>
      </c>
    </row>
    <row r="23" spans="1:12">
      <c r="A23" s="53">
        <v>16</v>
      </c>
      <c r="B23" s="302"/>
      <c r="C23" s="241" t="s">
        <v>157</v>
      </c>
      <c r="D23" s="227">
        <f t="shared" si="6"/>
        <v>75</v>
      </c>
      <c r="E23" s="228" t="s">
        <v>14</v>
      </c>
      <c r="F23" s="228">
        <f t="shared" ref="F23:H23" si="13">F20*25</f>
        <v>25</v>
      </c>
      <c r="G23" s="228">
        <f t="shared" si="13"/>
        <v>25</v>
      </c>
      <c r="H23" s="228">
        <f t="shared" si="13"/>
        <v>25</v>
      </c>
      <c r="I23" s="372">
        <v>0</v>
      </c>
      <c r="J23" s="230">
        <f t="shared" si="7"/>
        <v>0</v>
      </c>
      <c r="K23" s="234">
        <v>0</v>
      </c>
      <c r="L23" s="231">
        <f t="shared" si="8"/>
        <v>0</v>
      </c>
    </row>
    <row r="24" spans="1:12">
      <c r="A24" s="53"/>
      <c r="B24" s="236"/>
      <c r="C24" s="378"/>
      <c r="D24" s="237"/>
      <c r="E24" s="238"/>
      <c r="F24" s="236"/>
      <c r="G24" s="236"/>
      <c r="H24" s="236"/>
      <c r="I24" s="239"/>
      <c r="J24" s="239"/>
      <c r="K24" s="239"/>
      <c r="L24" s="240"/>
    </row>
    <row r="25" spans="1:12">
      <c r="A25" s="53">
        <v>17</v>
      </c>
      <c r="B25" s="302"/>
      <c r="C25" s="241" t="s">
        <v>158</v>
      </c>
      <c r="D25" s="227">
        <f>SUM(F25:H25)</f>
        <v>6</v>
      </c>
      <c r="E25" s="228" t="s">
        <v>11</v>
      </c>
      <c r="F25" s="228">
        <v>0</v>
      </c>
      <c r="G25" s="228">
        <v>4</v>
      </c>
      <c r="H25" s="228">
        <v>2</v>
      </c>
      <c r="I25" s="233">
        <v>0</v>
      </c>
      <c r="J25" s="230">
        <f>D25*I25</f>
        <v>0</v>
      </c>
      <c r="K25" s="234">
        <v>0</v>
      </c>
      <c r="L25" s="231">
        <f>D25*K25</f>
        <v>0</v>
      </c>
    </row>
    <row r="26" spans="1:12" ht="25.2" customHeight="1">
      <c r="A26" s="53">
        <v>18</v>
      </c>
      <c r="B26" s="302"/>
      <c r="C26" s="241" t="s">
        <v>159</v>
      </c>
      <c r="D26" s="227">
        <f>SUM(F26:H26)</f>
        <v>2</v>
      </c>
      <c r="E26" s="228" t="s">
        <v>11</v>
      </c>
      <c r="F26" s="228">
        <v>0</v>
      </c>
      <c r="G26" s="228">
        <v>1</v>
      </c>
      <c r="H26" s="228">
        <v>1</v>
      </c>
      <c r="I26" s="233">
        <v>0</v>
      </c>
      <c r="J26" s="230">
        <f>D26*I26</f>
        <v>0</v>
      </c>
      <c r="K26" s="234">
        <v>0</v>
      </c>
      <c r="L26" s="231">
        <f>D26*K26</f>
        <v>0</v>
      </c>
    </row>
    <row r="27" spans="1:12">
      <c r="A27" s="53">
        <v>19</v>
      </c>
      <c r="B27" s="302"/>
      <c r="C27" s="241" t="s">
        <v>160</v>
      </c>
      <c r="D27" s="227">
        <f>SUM(F27:H27)</f>
        <v>11</v>
      </c>
      <c r="E27" s="228" t="s">
        <v>11</v>
      </c>
      <c r="F27" s="228">
        <f t="shared" ref="F27:H27" si="14">F25+F26+F52</f>
        <v>3</v>
      </c>
      <c r="G27" s="228">
        <f t="shared" si="14"/>
        <v>5</v>
      </c>
      <c r="H27" s="228">
        <f t="shared" si="14"/>
        <v>3</v>
      </c>
      <c r="I27" s="233">
        <v>0</v>
      </c>
      <c r="J27" s="230">
        <f>D27*I27</f>
        <v>0</v>
      </c>
      <c r="K27" s="234">
        <v>0</v>
      </c>
      <c r="L27" s="231">
        <f>D27*K27</f>
        <v>0</v>
      </c>
    </row>
    <row r="28" spans="1:12" hidden="1">
      <c r="A28" s="53">
        <v>20</v>
      </c>
      <c r="B28" s="226"/>
      <c r="C28" s="241" t="s">
        <v>161</v>
      </c>
      <c r="D28" s="227">
        <f>SUM(F28:H28)</f>
        <v>0</v>
      </c>
      <c r="E28" s="228" t="s">
        <v>11</v>
      </c>
      <c r="F28" s="228">
        <v>0</v>
      </c>
      <c r="G28" s="228">
        <v>0</v>
      </c>
      <c r="H28" s="228">
        <v>0</v>
      </c>
      <c r="I28" s="229">
        <v>0</v>
      </c>
      <c r="J28" s="230">
        <f>D28*I28</f>
        <v>0</v>
      </c>
      <c r="K28" s="230">
        <v>0</v>
      </c>
      <c r="L28" s="231">
        <f>D28*K28</f>
        <v>0</v>
      </c>
    </row>
    <row r="29" spans="1:12">
      <c r="A29" s="53"/>
      <c r="B29" s="236"/>
      <c r="C29" s="378"/>
      <c r="D29" s="237"/>
      <c r="E29" s="238"/>
      <c r="F29" s="236"/>
      <c r="G29" s="236"/>
      <c r="H29" s="236"/>
      <c r="I29" s="239"/>
      <c r="J29" s="239"/>
      <c r="K29" s="239"/>
      <c r="L29" s="240"/>
    </row>
    <row r="30" spans="1:12">
      <c r="A30" s="53">
        <v>21</v>
      </c>
      <c r="B30" s="302"/>
      <c r="C30" s="241" t="s">
        <v>162</v>
      </c>
      <c r="D30" s="227">
        <f>SUM(F30:H30)</f>
        <v>2</v>
      </c>
      <c r="E30" s="228" t="s">
        <v>11</v>
      </c>
      <c r="F30" s="228">
        <v>0</v>
      </c>
      <c r="G30" s="228">
        <v>1</v>
      </c>
      <c r="H30" s="228">
        <v>1</v>
      </c>
      <c r="I30" s="233">
        <v>0</v>
      </c>
      <c r="J30" s="230">
        <f>D30*I30</f>
        <v>0</v>
      </c>
      <c r="K30" s="234">
        <v>0</v>
      </c>
      <c r="L30" s="231">
        <f>D30*K30</f>
        <v>0</v>
      </c>
    </row>
    <row r="31" spans="1:12">
      <c r="A31" s="53">
        <v>21</v>
      </c>
      <c r="B31" s="302"/>
      <c r="C31" s="241" t="s">
        <v>163</v>
      </c>
      <c r="D31" s="227">
        <f>SUM(F31:H31)</f>
        <v>36</v>
      </c>
      <c r="E31" s="228" t="s">
        <v>11</v>
      </c>
      <c r="F31" s="228">
        <v>0</v>
      </c>
      <c r="G31" s="228">
        <v>25</v>
      </c>
      <c r="H31" s="228">
        <v>11</v>
      </c>
      <c r="I31" s="233">
        <v>0</v>
      </c>
      <c r="J31" s="230">
        <f>D31*I31</f>
        <v>0</v>
      </c>
      <c r="K31" s="234">
        <v>0</v>
      </c>
      <c r="L31" s="231">
        <f>D31*K31</f>
        <v>0</v>
      </c>
    </row>
    <row r="32" spans="1:12">
      <c r="A32" s="53">
        <v>21</v>
      </c>
      <c r="B32" s="302"/>
      <c r="C32" s="241" t="s">
        <v>164</v>
      </c>
      <c r="D32" s="227">
        <f>SUM(F32:H32)</f>
        <v>31</v>
      </c>
      <c r="E32" s="228" t="s">
        <v>11</v>
      </c>
      <c r="F32" s="228">
        <v>0</v>
      </c>
      <c r="G32" s="228">
        <v>19</v>
      </c>
      <c r="H32" s="228">
        <v>12</v>
      </c>
      <c r="I32" s="233">
        <v>0</v>
      </c>
      <c r="J32" s="230">
        <f>D32*I32</f>
        <v>0</v>
      </c>
      <c r="K32" s="234">
        <v>0</v>
      </c>
      <c r="L32" s="231">
        <f>D32*K32</f>
        <v>0</v>
      </c>
    </row>
    <row r="33" spans="1:12">
      <c r="A33" s="53">
        <v>21</v>
      </c>
      <c r="B33" s="302"/>
      <c r="C33" s="241" t="s">
        <v>165</v>
      </c>
      <c r="D33" s="227">
        <f>SUM(F33:H33)</f>
        <v>10</v>
      </c>
      <c r="E33" s="228" t="s">
        <v>11</v>
      </c>
      <c r="F33" s="228">
        <v>2</v>
      </c>
      <c r="G33" s="228">
        <v>6</v>
      </c>
      <c r="H33" s="228">
        <v>2</v>
      </c>
      <c r="I33" s="233">
        <v>0</v>
      </c>
      <c r="J33" s="230">
        <f>D33*I33</f>
        <v>0</v>
      </c>
      <c r="K33" s="234">
        <v>0</v>
      </c>
      <c r="L33" s="231">
        <f>D33*K33</f>
        <v>0</v>
      </c>
    </row>
    <row r="34" spans="1:12">
      <c r="A34" s="53"/>
      <c r="B34" s="236"/>
      <c r="C34" s="378"/>
      <c r="D34" s="237"/>
      <c r="E34" s="238"/>
      <c r="F34" s="236"/>
      <c r="G34" s="236"/>
      <c r="H34" s="236"/>
      <c r="I34" s="239"/>
      <c r="J34" s="239"/>
      <c r="K34" s="239"/>
      <c r="L34" s="240"/>
    </row>
    <row r="35" spans="1:12" ht="25.8" customHeight="1">
      <c r="A35" s="53">
        <v>22</v>
      </c>
      <c r="B35" s="302"/>
      <c r="C35" s="241" t="s">
        <v>166</v>
      </c>
      <c r="D35" s="227">
        <f t="shared" ref="D35:D40" si="15">SUM(F35:H35)</f>
        <v>40</v>
      </c>
      <c r="E35" s="228" t="s">
        <v>11</v>
      </c>
      <c r="F35" s="228">
        <v>0</v>
      </c>
      <c r="G35" s="228">
        <v>24</v>
      </c>
      <c r="H35" s="228">
        <v>16</v>
      </c>
      <c r="I35" s="233">
        <v>0</v>
      </c>
      <c r="J35" s="230">
        <f t="shared" ref="J35:J40" si="16">D35*I35</f>
        <v>0</v>
      </c>
      <c r="K35" s="234">
        <v>0</v>
      </c>
      <c r="L35" s="231">
        <f t="shared" ref="L35:L40" si="17">D35*K35</f>
        <v>0</v>
      </c>
    </row>
    <row r="36" spans="1:12" ht="22.8">
      <c r="A36" s="53">
        <v>23</v>
      </c>
      <c r="B36" s="302"/>
      <c r="C36" s="241" t="s">
        <v>167</v>
      </c>
      <c r="D36" s="227">
        <f t="shared" si="15"/>
        <v>1</v>
      </c>
      <c r="E36" s="228" t="s">
        <v>11</v>
      </c>
      <c r="F36" s="228">
        <v>1</v>
      </c>
      <c r="G36" s="228">
        <v>0</v>
      </c>
      <c r="H36" s="228">
        <v>0</v>
      </c>
      <c r="I36" s="233">
        <v>0</v>
      </c>
      <c r="J36" s="230">
        <f t="shared" si="16"/>
        <v>0</v>
      </c>
      <c r="K36" s="234">
        <v>0</v>
      </c>
      <c r="L36" s="231">
        <f t="shared" si="17"/>
        <v>0</v>
      </c>
    </row>
    <row r="37" spans="1:12" ht="22.8" hidden="1">
      <c r="A37" s="53">
        <v>24</v>
      </c>
      <c r="B37" s="302"/>
      <c r="C37" s="241" t="s">
        <v>168</v>
      </c>
      <c r="D37" s="227">
        <f t="shared" si="15"/>
        <v>0</v>
      </c>
      <c r="E37" s="228" t="s">
        <v>11</v>
      </c>
      <c r="F37" s="228">
        <v>0</v>
      </c>
      <c r="G37" s="228">
        <v>0</v>
      </c>
      <c r="H37" s="228">
        <v>0</v>
      </c>
      <c r="I37" s="229">
        <v>0</v>
      </c>
      <c r="J37" s="230">
        <f t="shared" si="16"/>
        <v>0</v>
      </c>
      <c r="K37" s="230">
        <v>0</v>
      </c>
      <c r="L37" s="231">
        <f t="shared" si="17"/>
        <v>0</v>
      </c>
    </row>
    <row r="38" spans="1:12">
      <c r="A38" s="53">
        <v>25</v>
      </c>
      <c r="B38" s="302"/>
      <c r="C38" s="241" t="s">
        <v>169</v>
      </c>
      <c r="D38" s="227">
        <f t="shared" si="15"/>
        <v>33</v>
      </c>
      <c r="E38" s="228" t="s">
        <v>11</v>
      </c>
      <c r="F38" s="228"/>
      <c r="G38" s="228">
        <v>20</v>
      </c>
      <c r="H38" s="228">
        <v>13</v>
      </c>
      <c r="I38" s="233">
        <v>0</v>
      </c>
      <c r="J38" s="230">
        <f t="shared" si="16"/>
        <v>0</v>
      </c>
      <c r="K38" s="234">
        <v>0</v>
      </c>
      <c r="L38" s="231">
        <f t="shared" si="17"/>
        <v>0</v>
      </c>
    </row>
    <row r="39" spans="1:12">
      <c r="A39" s="53">
        <v>26</v>
      </c>
      <c r="B39" s="302"/>
      <c r="C39" s="241" t="s">
        <v>77</v>
      </c>
      <c r="D39" s="227">
        <f t="shared" si="15"/>
        <v>33</v>
      </c>
      <c r="E39" s="228" t="s">
        <v>11</v>
      </c>
      <c r="F39" s="228">
        <f t="shared" ref="F39:H39" si="18">F38</f>
        <v>0</v>
      </c>
      <c r="G39" s="228">
        <f t="shared" si="18"/>
        <v>20</v>
      </c>
      <c r="H39" s="228">
        <f t="shared" si="18"/>
        <v>13</v>
      </c>
      <c r="I39" s="233">
        <v>0</v>
      </c>
      <c r="J39" s="230">
        <f t="shared" si="16"/>
        <v>0</v>
      </c>
      <c r="K39" s="234">
        <v>0</v>
      </c>
      <c r="L39" s="231">
        <f t="shared" si="17"/>
        <v>0</v>
      </c>
    </row>
    <row r="40" spans="1:12">
      <c r="A40" s="53">
        <v>27</v>
      </c>
      <c r="B40" s="302"/>
      <c r="C40" s="241" t="s">
        <v>170</v>
      </c>
      <c r="D40" s="227">
        <f t="shared" si="15"/>
        <v>2</v>
      </c>
      <c r="E40" s="228" t="s">
        <v>11</v>
      </c>
      <c r="F40" s="228">
        <v>1</v>
      </c>
      <c r="G40" s="228">
        <v>0</v>
      </c>
      <c r="H40" s="228">
        <v>1</v>
      </c>
      <c r="I40" s="233">
        <v>0</v>
      </c>
      <c r="J40" s="230">
        <f t="shared" si="16"/>
        <v>0</v>
      </c>
      <c r="K40" s="234">
        <v>0</v>
      </c>
      <c r="L40" s="231">
        <f t="shared" si="17"/>
        <v>0</v>
      </c>
    </row>
    <row r="41" spans="1:12">
      <c r="A41" s="53"/>
      <c r="B41" s="236"/>
      <c r="C41" s="378"/>
      <c r="D41" s="237"/>
      <c r="E41" s="238"/>
      <c r="F41" s="236"/>
      <c r="G41" s="236"/>
      <c r="H41" s="236"/>
      <c r="I41" s="239"/>
      <c r="J41" s="239"/>
      <c r="K41" s="239"/>
      <c r="L41" s="240"/>
    </row>
    <row r="42" spans="1:12" ht="25.8" customHeight="1">
      <c r="A42" s="53">
        <v>28</v>
      </c>
      <c r="B42" s="302"/>
      <c r="C42" s="241" t="s">
        <v>171</v>
      </c>
      <c r="D42" s="227">
        <f>SUM(F42:H42)</f>
        <v>118</v>
      </c>
      <c r="E42" s="228" t="s">
        <v>11</v>
      </c>
      <c r="F42" s="228">
        <v>0</v>
      </c>
      <c r="G42" s="228">
        <v>75</v>
      </c>
      <c r="H42" s="228">
        <v>43</v>
      </c>
      <c r="I42" s="233">
        <v>0</v>
      </c>
      <c r="J42" s="230">
        <f>D42*I42</f>
        <v>0</v>
      </c>
      <c r="K42" s="234">
        <v>0</v>
      </c>
      <c r="L42" s="231">
        <f>D42*K42</f>
        <v>0</v>
      </c>
    </row>
    <row r="43" spans="1:12">
      <c r="A43" s="53">
        <v>29</v>
      </c>
      <c r="B43" s="302"/>
      <c r="C43" s="241" t="s">
        <v>169</v>
      </c>
      <c r="D43" s="227">
        <f>SUM(F43:H43)</f>
        <v>51</v>
      </c>
      <c r="E43" s="228" t="s">
        <v>11</v>
      </c>
      <c r="F43" s="228">
        <v>0</v>
      </c>
      <c r="G43" s="228">
        <v>38</v>
      </c>
      <c r="H43" s="228">
        <v>13</v>
      </c>
      <c r="I43" s="233">
        <v>0</v>
      </c>
      <c r="J43" s="230">
        <f>D43*I43</f>
        <v>0</v>
      </c>
      <c r="K43" s="234">
        <v>0</v>
      </c>
      <c r="L43" s="231">
        <f>D43*K43</f>
        <v>0</v>
      </c>
    </row>
    <row r="44" spans="1:12">
      <c r="A44" s="53">
        <v>30</v>
      </c>
      <c r="B44" s="302"/>
      <c r="C44" s="241" t="s">
        <v>77</v>
      </c>
      <c r="D44" s="227">
        <f>SUM(F44:H44)</f>
        <v>51</v>
      </c>
      <c r="E44" s="228" t="s">
        <v>11</v>
      </c>
      <c r="F44" s="228">
        <f t="shared" ref="F44:H44" si="19">F43</f>
        <v>0</v>
      </c>
      <c r="G44" s="228">
        <f t="shared" si="19"/>
        <v>38</v>
      </c>
      <c r="H44" s="228">
        <f t="shared" si="19"/>
        <v>13</v>
      </c>
      <c r="I44" s="233">
        <v>0</v>
      </c>
      <c r="J44" s="230">
        <f>D44*I44</f>
        <v>0</v>
      </c>
      <c r="K44" s="234">
        <v>0</v>
      </c>
      <c r="L44" s="231">
        <f>D44*K44</f>
        <v>0</v>
      </c>
    </row>
    <row r="45" spans="1:12" hidden="1">
      <c r="A45" s="53">
        <v>31</v>
      </c>
      <c r="B45" s="226"/>
      <c r="C45" s="241" t="s">
        <v>170</v>
      </c>
      <c r="D45" s="227">
        <f>SUM(F45:H45)</f>
        <v>0</v>
      </c>
      <c r="E45" s="228" t="s">
        <v>11</v>
      </c>
      <c r="F45" s="228">
        <v>0</v>
      </c>
      <c r="G45" s="228">
        <v>0</v>
      </c>
      <c r="H45" s="228">
        <v>0</v>
      </c>
      <c r="I45" s="229">
        <v>0</v>
      </c>
      <c r="J45" s="230">
        <f>D45*I45</f>
        <v>0</v>
      </c>
      <c r="K45" s="230">
        <v>0</v>
      </c>
      <c r="L45" s="231">
        <f>D45*K45</f>
        <v>0</v>
      </c>
    </row>
    <row r="46" spans="1:12">
      <c r="A46" s="53"/>
      <c r="B46" s="236"/>
      <c r="C46" s="378"/>
      <c r="D46" s="237"/>
      <c r="E46" s="238"/>
      <c r="F46" s="236"/>
      <c r="G46" s="236"/>
      <c r="H46" s="236"/>
      <c r="I46" s="239"/>
      <c r="J46" s="239"/>
      <c r="K46" s="239"/>
      <c r="L46" s="240"/>
    </row>
    <row r="47" spans="1:12">
      <c r="A47" s="53">
        <v>32</v>
      </c>
      <c r="B47" s="302"/>
      <c r="C47" s="241" t="s">
        <v>172</v>
      </c>
      <c r="D47" s="227">
        <f>SUM(F47:H47)</f>
        <v>230</v>
      </c>
      <c r="E47" s="228" t="s">
        <v>14</v>
      </c>
      <c r="F47" s="228">
        <v>0</v>
      </c>
      <c r="G47" s="228">
        <v>140</v>
      </c>
      <c r="H47" s="228">
        <v>90</v>
      </c>
      <c r="I47" s="233">
        <v>0</v>
      </c>
      <c r="J47" s="230">
        <f>D47*I47</f>
        <v>0</v>
      </c>
      <c r="K47" s="234">
        <v>0</v>
      </c>
      <c r="L47" s="231">
        <f>D47*K47</f>
        <v>0</v>
      </c>
    </row>
    <row r="48" spans="1:12">
      <c r="A48" s="53">
        <v>33</v>
      </c>
      <c r="B48" s="302"/>
      <c r="C48" s="241" t="s">
        <v>173</v>
      </c>
      <c r="D48" s="227">
        <f>SUM(F48:H48)</f>
        <v>2860</v>
      </c>
      <c r="E48" s="228" t="s">
        <v>14</v>
      </c>
      <c r="F48" s="228">
        <v>40</v>
      </c>
      <c r="G48" s="228">
        <f t="shared" ref="G48:H48" si="20">(G30+G31+G32+G35+G36+G37+G42+G33)*12</f>
        <v>1800</v>
      </c>
      <c r="H48" s="228">
        <f t="shared" si="20"/>
        <v>1020</v>
      </c>
      <c r="I48" s="233">
        <v>0</v>
      </c>
      <c r="J48" s="230">
        <f>D48*I48</f>
        <v>0</v>
      </c>
      <c r="K48" s="234">
        <v>0</v>
      </c>
      <c r="L48" s="231">
        <f>D48*K48</f>
        <v>0</v>
      </c>
    </row>
    <row r="49" spans="1:12">
      <c r="A49" s="53">
        <v>34</v>
      </c>
      <c r="B49" s="302"/>
      <c r="C49" s="241" t="s">
        <v>174</v>
      </c>
      <c r="D49" s="227">
        <f>SUM(F49:H49)</f>
        <v>230</v>
      </c>
      <c r="E49" s="228" t="s">
        <v>14</v>
      </c>
      <c r="F49" s="228">
        <v>0</v>
      </c>
      <c r="G49" s="228">
        <v>140</v>
      </c>
      <c r="H49" s="228">
        <v>90</v>
      </c>
      <c r="I49" s="233">
        <v>0</v>
      </c>
      <c r="J49" s="230">
        <f>D49*I49</f>
        <v>0</v>
      </c>
      <c r="K49" s="234">
        <v>0</v>
      </c>
      <c r="L49" s="231">
        <f>D49*K49</f>
        <v>0</v>
      </c>
    </row>
    <row r="50" spans="1:12">
      <c r="A50" s="53">
        <v>35</v>
      </c>
      <c r="B50" s="302"/>
      <c r="C50" s="241" t="s">
        <v>175</v>
      </c>
      <c r="D50" s="227">
        <f>SUM(F50:H50)</f>
        <v>230</v>
      </c>
      <c r="E50" s="228" t="s">
        <v>14</v>
      </c>
      <c r="F50" s="228">
        <v>0</v>
      </c>
      <c r="G50" s="228">
        <v>140</v>
      </c>
      <c r="H50" s="228">
        <v>90</v>
      </c>
      <c r="I50" s="233">
        <v>0</v>
      </c>
      <c r="J50" s="230">
        <f>D50*I50</f>
        <v>0</v>
      </c>
      <c r="K50" s="234">
        <v>0</v>
      </c>
      <c r="L50" s="231">
        <f>D50*K50</f>
        <v>0</v>
      </c>
    </row>
    <row r="51" spans="1:12">
      <c r="A51" s="53"/>
      <c r="B51" s="236"/>
      <c r="C51" s="378"/>
      <c r="D51" s="237"/>
      <c r="E51" s="238"/>
      <c r="F51" s="236"/>
      <c r="G51" s="236"/>
      <c r="H51" s="236"/>
      <c r="I51" s="239"/>
      <c r="J51" s="239"/>
      <c r="K51" s="239"/>
      <c r="L51" s="240"/>
    </row>
    <row r="52" spans="1:12">
      <c r="A52" s="53">
        <v>36</v>
      </c>
      <c r="B52" s="302"/>
      <c r="C52" s="241" t="s">
        <v>176</v>
      </c>
      <c r="D52" s="227">
        <f t="shared" ref="D52:D62" si="21">SUM(F52:H52)</f>
        <v>3</v>
      </c>
      <c r="E52" s="228" t="s">
        <v>11</v>
      </c>
      <c r="F52" s="228">
        <v>3</v>
      </c>
      <c r="G52" s="228">
        <v>0</v>
      </c>
      <c r="H52" s="228">
        <v>0</v>
      </c>
      <c r="I52" s="233">
        <v>0</v>
      </c>
      <c r="J52" s="230">
        <f t="shared" ref="J52:J62" si="22">D52*I52</f>
        <v>0</v>
      </c>
      <c r="K52" s="234">
        <v>0</v>
      </c>
      <c r="L52" s="231">
        <f t="shared" ref="L52:L62" si="23">D52*K52</f>
        <v>0</v>
      </c>
    </row>
    <row r="53" spans="1:12">
      <c r="A53" s="53">
        <v>37</v>
      </c>
      <c r="B53" s="302"/>
      <c r="C53" s="241" t="s">
        <v>177</v>
      </c>
      <c r="D53" s="227">
        <f t="shared" si="21"/>
        <v>7</v>
      </c>
      <c r="E53" s="228" t="s">
        <v>11</v>
      </c>
      <c r="F53" s="228">
        <v>5</v>
      </c>
      <c r="G53" s="228">
        <v>2</v>
      </c>
      <c r="H53" s="228">
        <v>0</v>
      </c>
      <c r="I53" s="233">
        <v>0</v>
      </c>
      <c r="J53" s="230">
        <f t="shared" si="22"/>
        <v>0</v>
      </c>
      <c r="K53" s="234">
        <v>0</v>
      </c>
      <c r="L53" s="231">
        <f t="shared" si="23"/>
        <v>0</v>
      </c>
    </row>
    <row r="54" spans="1:12">
      <c r="A54" s="53">
        <v>38</v>
      </c>
      <c r="B54" s="302"/>
      <c r="C54" s="241" t="s">
        <v>178</v>
      </c>
      <c r="D54" s="227">
        <f t="shared" si="21"/>
        <v>4</v>
      </c>
      <c r="E54" s="228" t="s">
        <v>11</v>
      </c>
      <c r="F54" s="228">
        <v>0</v>
      </c>
      <c r="G54" s="228">
        <v>4</v>
      </c>
      <c r="H54" s="228">
        <v>0</v>
      </c>
      <c r="I54" s="233">
        <v>0</v>
      </c>
      <c r="J54" s="230">
        <f t="shared" si="22"/>
        <v>0</v>
      </c>
      <c r="K54" s="234">
        <v>0</v>
      </c>
      <c r="L54" s="231">
        <f t="shared" si="23"/>
        <v>0</v>
      </c>
    </row>
    <row r="55" spans="1:12">
      <c r="A55" s="53">
        <v>39</v>
      </c>
      <c r="B55" s="302"/>
      <c r="C55" s="241" t="s">
        <v>179</v>
      </c>
      <c r="D55" s="227">
        <f t="shared" si="21"/>
        <v>13</v>
      </c>
      <c r="E55" s="228" t="s">
        <v>11</v>
      </c>
      <c r="F55" s="228">
        <v>7</v>
      </c>
      <c r="G55" s="228">
        <v>6</v>
      </c>
      <c r="H55" s="228">
        <v>0</v>
      </c>
      <c r="I55" s="233">
        <v>0</v>
      </c>
      <c r="J55" s="230">
        <f t="shared" si="22"/>
        <v>0</v>
      </c>
      <c r="K55" s="234">
        <v>0</v>
      </c>
      <c r="L55" s="231">
        <f t="shared" si="23"/>
        <v>0</v>
      </c>
    </row>
    <row r="56" spans="1:12">
      <c r="A56" s="53">
        <v>40</v>
      </c>
      <c r="B56" s="302"/>
      <c r="C56" s="241" t="s">
        <v>180</v>
      </c>
      <c r="D56" s="227">
        <f t="shared" si="21"/>
        <v>5</v>
      </c>
      <c r="E56" s="228" t="s">
        <v>11</v>
      </c>
      <c r="F56" s="228">
        <v>2</v>
      </c>
      <c r="G56" s="228">
        <v>3</v>
      </c>
      <c r="H56" s="228">
        <v>0</v>
      </c>
      <c r="I56" s="233">
        <v>0</v>
      </c>
      <c r="J56" s="230">
        <f t="shared" si="22"/>
        <v>0</v>
      </c>
      <c r="K56" s="234">
        <v>0</v>
      </c>
      <c r="L56" s="231">
        <f t="shared" si="23"/>
        <v>0</v>
      </c>
    </row>
    <row r="57" spans="1:12">
      <c r="A57" s="53">
        <v>41</v>
      </c>
      <c r="B57" s="302"/>
      <c r="C57" s="241" t="s">
        <v>181</v>
      </c>
      <c r="D57" s="227">
        <f t="shared" si="21"/>
        <v>5</v>
      </c>
      <c r="E57" s="228" t="s">
        <v>11</v>
      </c>
      <c r="F57" s="228">
        <f t="shared" ref="F57:H57" si="24">F56</f>
        <v>2</v>
      </c>
      <c r="G57" s="228">
        <f t="shared" si="24"/>
        <v>3</v>
      </c>
      <c r="H57" s="228">
        <f t="shared" si="24"/>
        <v>0</v>
      </c>
      <c r="I57" s="233">
        <v>0</v>
      </c>
      <c r="J57" s="230">
        <f t="shared" si="22"/>
        <v>0</v>
      </c>
      <c r="K57" s="234">
        <v>0</v>
      </c>
      <c r="L57" s="231">
        <f t="shared" si="23"/>
        <v>0</v>
      </c>
    </row>
    <row r="58" spans="1:12">
      <c r="A58" s="53">
        <v>42</v>
      </c>
      <c r="B58" s="302"/>
      <c r="C58" s="241" t="s">
        <v>182</v>
      </c>
      <c r="D58" s="227">
        <f t="shared" si="21"/>
        <v>5</v>
      </c>
      <c r="E58" s="228" t="s">
        <v>11</v>
      </c>
      <c r="F58" s="228">
        <f t="shared" ref="F58:H58" si="25">F56</f>
        <v>2</v>
      </c>
      <c r="G58" s="228">
        <f t="shared" si="25"/>
        <v>3</v>
      </c>
      <c r="H58" s="228">
        <f t="shared" si="25"/>
        <v>0</v>
      </c>
      <c r="I58" s="233">
        <v>0</v>
      </c>
      <c r="J58" s="230">
        <f t="shared" si="22"/>
        <v>0</v>
      </c>
      <c r="K58" s="234">
        <v>0</v>
      </c>
      <c r="L58" s="231">
        <f t="shared" si="23"/>
        <v>0</v>
      </c>
    </row>
    <row r="59" spans="1:12">
      <c r="A59" s="53">
        <v>43</v>
      </c>
      <c r="B59" s="302"/>
      <c r="C59" s="241" t="s">
        <v>183</v>
      </c>
      <c r="D59" s="227">
        <f t="shared" si="21"/>
        <v>5</v>
      </c>
      <c r="E59" s="228" t="s">
        <v>11</v>
      </c>
      <c r="F59" s="228">
        <f t="shared" ref="F59:H59" si="26">F56</f>
        <v>2</v>
      </c>
      <c r="G59" s="228">
        <f t="shared" si="26"/>
        <v>3</v>
      </c>
      <c r="H59" s="228">
        <f t="shared" si="26"/>
        <v>0</v>
      </c>
      <c r="I59" s="233">
        <v>0</v>
      </c>
      <c r="J59" s="230">
        <f t="shared" si="22"/>
        <v>0</v>
      </c>
      <c r="K59" s="234">
        <v>0</v>
      </c>
      <c r="L59" s="231">
        <f t="shared" si="23"/>
        <v>0</v>
      </c>
    </row>
    <row r="60" spans="1:12">
      <c r="A60" s="53">
        <v>44</v>
      </c>
      <c r="B60" s="302"/>
      <c r="C60" s="241" t="s">
        <v>184</v>
      </c>
      <c r="D60" s="227">
        <f t="shared" si="21"/>
        <v>5</v>
      </c>
      <c r="E60" s="228" t="s">
        <v>11</v>
      </c>
      <c r="F60" s="228">
        <f t="shared" ref="F60:H60" si="27">F56</f>
        <v>2</v>
      </c>
      <c r="G60" s="228">
        <f t="shared" si="27"/>
        <v>3</v>
      </c>
      <c r="H60" s="228">
        <f t="shared" si="27"/>
        <v>0</v>
      </c>
      <c r="I60" s="233">
        <v>0</v>
      </c>
      <c r="J60" s="230">
        <f t="shared" si="22"/>
        <v>0</v>
      </c>
      <c r="K60" s="234">
        <v>0</v>
      </c>
      <c r="L60" s="231">
        <f t="shared" si="23"/>
        <v>0</v>
      </c>
    </row>
    <row r="61" spans="1:12">
      <c r="A61" s="53">
        <v>45</v>
      </c>
      <c r="B61" s="302"/>
      <c r="C61" s="241" t="s">
        <v>58</v>
      </c>
      <c r="D61" s="227">
        <f t="shared" si="21"/>
        <v>2</v>
      </c>
      <c r="E61" s="228" t="s">
        <v>11</v>
      </c>
      <c r="F61" s="228">
        <v>2</v>
      </c>
      <c r="G61" s="228">
        <v>0</v>
      </c>
      <c r="H61" s="228">
        <v>0</v>
      </c>
      <c r="I61" s="233">
        <v>0</v>
      </c>
      <c r="J61" s="230">
        <f t="shared" si="22"/>
        <v>0</v>
      </c>
      <c r="K61" s="234">
        <v>0</v>
      </c>
      <c r="L61" s="231">
        <f t="shared" si="23"/>
        <v>0</v>
      </c>
    </row>
    <row r="62" spans="1:12">
      <c r="A62" s="53">
        <v>46</v>
      </c>
      <c r="B62" s="302"/>
      <c r="C62" s="241" t="s">
        <v>59</v>
      </c>
      <c r="D62" s="227">
        <f t="shared" si="21"/>
        <v>2</v>
      </c>
      <c r="E62" s="228" t="s">
        <v>11</v>
      </c>
      <c r="F62" s="228">
        <v>1</v>
      </c>
      <c r="G62" s="228">
        <v>1</v>
      </c>
      <c r="H62" s="228">
        <v>0</v>
      </c>
      <c r="I62" s="233">
        <v>0</v>
      </c>
      <c r="J62" s="230">
        <f t="shared" si="22"/>
        <v>0</v>
      </c>
      <c r="K62" s="234">
        <v>0</v>
      </c>
      <c r="L62" s="231">
        <f t="shared" si="23"/>
        <v>0</v>
      </c>
    </row>
    <row r="63" spans="1:12">
      <c r="A63" s="53"/>
      <c r="B63" s="236"/>
      <c r="C63" s="378"/>
      <c r="D63" s="237"/>
      <c r="E63" s="238"/>
      <c r="F63" s="236"/>
      <c r="G63" s="236"/>
      <c r="H63" s="236"/>
      <c r="I63" s="239"/>
      <c r="J63" s="239"/>
      <c r="K63" s="239"/>
      <c r="L63" s="240"/>
    </row>
    <row r="64" spans="1:12">
      <c r="A64" s="53">
        <v>47</v>
      </c>
      <c r="B64" s="302"/>
      <c r="C64" s="241" t="s">
        <v>172</v>
      </c>
      <c r="D64" s="227">
        <f t="shared" ref="D64:D69" si="28">SUM(F64:H64)</f>
        <v>320</v>
      </c>
      <c r="E64" s="228" t="s">
        <v>14</v>
      </c>
      <c r="F64" s="228">
        <v>150</v>
      </c>
      <c r="G64" s="228">
        <v>170</v>
      </c>
      <c r="H64" s="228">
        <v>0</v>
      </c>
      <c r="I64" s="233">
        <v>0</v>
      </c>
      <c r="J64" s="230">
        <f t="shared" ref="J64:J69" si="29">D64*I64</f>
        <v>0</v>
      </c>
      <c r="K64" s="234">
        <v>0</v>
      </c>
      <c r="L64" s="231">
        <f t="shared" ref="L64:L69" si="30">D64*K64</f>
        <v>0</v>
      </c>
    </row>
    <row r="65" spans="1:12">
      <c r="A65" s="53">
        <v>48</v>
      </c>
      <c r="B65" s="302"/>
      <c r="C65" s="241" t="s">
        <v>185</v>
      </c>
      <c r="D65" s="227">
        <f t="shared" si="28"/>
        <v>240</v>
      </c>
      <c r="E65" s="228" t="s">
        <v>14</v>
      </c>
      <c r="F65" s="228">
        <v>110</v>
      </c>
      <c r="G65" s="228">
        <v>130</v>
      </c>
      <c r="H65" s="228">
        <v>0</v>
      </c>
      <c r="I65" s="233">
        <v>0</v>
      </c>
      <c r="J65" s="230">
        <f t="shared" si="29"/>
        <v>0</v>
      </c>
      <c r="K65" s="234">
        <v>0</v>
      </c>
      <c r="L65" s="231">
        <f t="shared" si="30"/>
        <v>0</v>
      </c>
    </row>
    <row r="66" spans="1:12">
      <c r="A66" s="53">
        <v>49</v>
      </c>
      <c r="B66" s="302"/>
      <c r="C66" s="241" t="s">
        <v>186</v>
      </c>
      <c r="D66" s="227">
        <f t="shared" si="28"/>
        <v>280</v>
      </c>
      <c r="E66" s="228" t="s">
        <v>14</v>
      </c>
      <c r="F66" s="228">
        <v>150</v>
      </c>
      <c r="G66" s="228">
        <v>130</v>
      </c>
      <c r="H66" s="228">
        <v>0</v>
      </c>
      <c r="I66" s="233">
        <v>0</v>
      </c>
      <c r="J66" s="230">
        <f t="shared" si="29"/>
        <v>0</v>
      </c>
      <c r="K66" s="234">
        <v>0</v>
      </c>
      <c r="L66" s="231">
        <f t="shared" si="30"/>
        <v>0</v>
      </c>
    </row>
    <row r="67" spans="1:12">
      <c r="A67" s="53">
        <v>50</v>
      </c>
      <c r="B67" s="302"/>
      <c r="C67" s="241" t="s">
        <v>174</v>
      </c>
      <c r="D67" s="227">
        <f t="shared" si="28"/>
        <v>240</v>
      </c>
      <c r="E67" s="228" t="s">
        <v>14</v>
      </c>
      <c r="F67" s="228">
        <v>110</v>
      </c>
      <c r="G67" s="228">
        <v>130</v>
      </c>
      <c r="H67" s="228">
        <v>0</v>
      </c>
      <c r="I67" s="233">
        <v>0</v>
      </c>
      <c r="J67" s="230">
        <f t="shared" si="29"/>
        <v>0</v>
      </c>
      <c r="K67" s="234">
        <v>0</v>
      </c>
      <c r="L67" s="231">
        <f t="shared" si="30"/>
        <v>0</v>
      </c>
    </row>
    <row r="68" spans="1:12">
      <c r="A68" s="53">
        <v>51</v>
      </c>
      <c r="B68" s="302"/>
      <c r="C68" s="241" t="s">
        <v>175</v>
      </c>
      <c r="D68" s="227">
        <f t="shared" si="28"/>
        <v>240</v>
      </c>
      <c r="E68" s="228" t="s">
        <v>14</v>
      </c>
      <c r="F68" s="228">
        <v>110</v>
      </c>
      <c r="G68" s="228">
        <v>130</v>
      </c>
      <c r="H68" s="228">
        <v>0</v>
      </c>
      <c r="I68" s="233">
        <v>0</v>
      </c>
      <c r="J68" s="230">
        <f t="shared" si="29"/>
        <v>0</v>
      </c>
      <c r="K68" s="234">
        <v>0</v>
      </c>
      <c r="L68" s="231">
        <f t="shared" si="30"/>
        <v>0</v>
      </c>
    </row>
    <row r="69" spans="1:12">
      <c r="A69" s="53">
        <v>52</v>
      </c>
      <c r="B69" s="302"/>
      <c r="C69" s="241" t="s">
        <v>187</v>
      </c>
      <c r="D69" s="227">
        <f t="shared" si="28"/>
        <v>110</v>
      </c>
      <c r="E69" s="228" t="s">
        <v>14</v>
      </c>
      <c r="F69" s="228">
        <v>45</v>
      </c>
      <c r="G69" s="228">
        <v>65</v>
      </c>
      <c r="H69" s="228">
        <v>0</v>
      </c>
      <c r="I69" s="233">
        <v>0</v>
      </c>
      <c r="J69" s="230">
        <f t="shared" si="29"/>
        <v>0</v>
      </c>
      <c r="K69" s="234">
        <v>0</v>
      </c>
      <c r="L69" s="231">
        <f t="shared" si="30"/>
        <v>0</v>
      </c>
    </row>
    <row r="70" spans="1:12">
      <c r="A70" s="53"/>
      <c r="B70" s="236"/>
      <c r="C70" s="378"/>
      <c r="D70" s="237"/>
      <c r="E70" s="238"/>
      <c r="F70" s="236"/>
      <c r="G70" s="236"/>
      <c r="H70" s="236"/>
      <c r="I70" s="239"/>
      <c r="J70" s="239"/>
      <c r="K70" s="239"/>
      <c r="L70" s="240"/>
    </row>
    <row r="71" spans="1:12">
      <c r="A71" s="53">
        <v>53</v>
      </c>
      <c r="B71" s="302"/>
      <c r="C71" s="241" t="s">
        <v>71</v>
      </c>
      <c r="D71" s="227">
        <f t="shared" ref="D71:D76" si="31">SUM(F71:H71)</f>
        <v>130</v>
      </c>
      <c r="E71" s="228" t="s">
        <v>14</v>
      </c>
      <c r="F71" s="228">
        <v>50</v>
      </c>
      <c r="G71" s="228">
        <v>70</v>
      </c>
      <c r="H71" s="228">
        <v>10</v>
      </c>
      <c r="I71" s="233">
        <v>0</v>
      </c>
      <c r="J71" s="230">
        <f t="shared" ref="J71:J76" si="32">D71*I71</f>
        <v>0</v>
      </c>
      <c r="K71" s="234">
        <v>0</v>
      </c>
      <c r="L71" s="231">
        <f t="shared" ref="L71:L76" si="33">D71*K71</f>
        <v>0</v>
      </c>
    </row>
    <row r="72" spans="1:12">
      <c r="A72" s="53">
        <v>54</v>
      </c>
      <c r="B72" s="302"/>
      <c r="C72" s="241" t="s">
        <v>72</v>
      </c>
      <c r="D72" s="227">
        <f t="shared" si="31"/>
        <v>195</v>
      </c>
      <c r="E72" s="228" t="s">
        <v>11</v>
      </c>
      <c r="F72" s="228">
        <f t="shared" ref="F72:H72" si="34">F71/2*3</f>
        <v>75</v>
      </c>
      <c r="G72" s="228">
        <f t="shared" si="34"/>
        <v>105</v>
      </c>
      <c r="H72" s="228">
        <f t="shared" si="34"/>
        <v>15</v>
      </c>
      <c r="I72" s="233">
        <v>0</v>
      </c>
      <c r="J72" s="230">
        <f t="shared" si="32"/>
        <v>0</v>
      </c>
      <c r="K72" s="234">
        <v>0</v>
      </c>
      <c r="L72" s="231">
        <f t="shared" si="33"/>
        <v>0</v>
      </c>
    </row>
    <row r="73" spans="1:12">
      <c r="A73" s="53">
        <v>55</v>
      </c>
      <c r="B73" s="302"/>
      <c r="C73" s="241" t="s">
        <v>73</v>
      </c>
      <c r="D73" s="227">
        <f t="shared" si="31"/>
        <v>130</v>
      </c>
      <c r="E73" s="228" t="s">
        <v>11</v>
      </c>
      <c r="F73" s="228">
        <f t="shared" ref="F73:H73" si="35">F71</f>
        <v>50</v>
      </c>
      <c r="G73" s="228">
        <f t="shared" si="35"/>
        <v>70</v>
      </c>
      <c r="H73" s="228">
        <f t="shared" si="35"/>
        <v>10</v>
      </c>
      <c r="I73" s="233">
        <v>0</v>
      </c>
      <c r="J73" s="230">
        <f t="shared" si="32"/>
        <v>0</v>
      </c>
      <c r="K73" s="234">
        <v>0</v>
      </c>
      <c r="L73" s="231">
        <f t="shared" si="33"/>
        <v>0</v>
      </c>
    </row>
    <row r="74" spans="1:12">
      <c r="A74" s="53">
        <v>56</v>
      </c>
      <c r="B74" s="302"/>
      <c r="C74" s="241" t="s">
        <v>74</v>
      </c>
      <c r="D74" s="227">
        <f t="shared" si="31"/>
        <v>260</v>
      </c>
      <c r="E74" s="228" t="s">
        <v>11</v>
      </c>
      <c r="F74" s="228">
        <f t="shared" ref="F74:H74" si="36">F73*2</f>
        <v>100</v>
      </c>
      <c r="G74" s="228">
        <f t="shared" si="36"/>
        <v>140</v>
      </c>
      <c r="H74" s="228">
        <f t="shared" si="36"/>
        <v>20</v>
      </c>
      <c r="I74" s="233">
        <v>0</v>
      </c>
      <c r="J74" s="230">
        <f t="shared" si="32"/>
        <v>0</v>
      </c>
      <c r="K74" s="234">
        <v>0</v>
      </c>
      <c r="L74" s="231">
        <f t="shared" si="33"/>
        <v>0</v>
      </c>
    </row>
    <row r="75" spans="1:12">
      <c r="A75" s="53">
        <v>57</v>
      </c>
      <c r="B75" s="302"/>
      <c r="C75" s="241" t="s">
        <v>75</v>
      </c>
      <c r="D75" s="227">
        <f t="shared" si="31"/>
        <v>130</v>
      </c>
      <c r="E75" s="228" t="s">
        <v>11</v>
      </c>
      <c r="F75" s="228">
        <f t="shared" ref="F75:H75" si="37">F71</f>
        <v>50</v>
      </c>
      <c r="G75" s="228">
        <f t="shared" si="37"/>
        <v>70</v>
      </c>
      <c r="H75" s="228">
        <f t="shared" si="37"/>
        <v>10</v>
      </c>
      <c r="I75" s="233">
        <v>0</v>
      </c>
      <c r="J75" s="230">
        <f t="shared" si="32"/>
        <v>0</v>
      </c>
      <c r="K75" s="234">
        <v>0</v>
      </c>
      <c r="L75" s="231">
        <f t="shared" si="33"/>
        <v>0</v>
      </c>
    </row>
    <row r="76" spans="1:12">
      <c r="A76" s="53">
        <v>58</v>
      </c>
      <c r="B76" s="302"/>
      <c r="C76" s="241" t="s">
        <v>76</v>
      </c>
      <c r="D76" s="227">
        <f t="shared" si="31"/>
        <v>130</v>
      </c>
      <c r="E76" s="228" t="s">
        <v>11</v>
      </c>
      <c r="F76" s="228">
        <f t="shared" ref="F76:H76" si="38">F75</f>
        <v>50</v>
      </c>
      <c r="G76" s="228">
        <f t="shared" si="38"/>
        <v>70</v>
      </c>
      <c r="H76" s="228">
        <f t="shared" si="38"/>
        <v>10</v>
      </c>
      <c r="I76" s="233">
        <v>0</v>
      </c>
      <c r="J76" s="230">
        <f t="shared" si="32"/>
        <v>0</v>
      </c>
      <c r="K76" s="234">
        <v>0</v>
      </c>
      <c r="L76" s="231">
        <f t="shared" si="33"/>
        <v>0</v>
      </c>
    </row>
    <row r="77" spans="1:12">
      <c r="A77" s="53"/>
      <c r="B77" s="236"/>
      <c r="C77" s="378"/>
      <c r="D77" s="237"/>
      <c r="E77" s="238"/>
      <c r="F77" s="236"/>
      <c r="G77" s="236"/>
      <c r="H77" s="236"/>
      <c r="I77" s="239"/>
      <c r="J77" s="239"/>
      <c r="K77" s="239"/>
      <c r="L77" s="240"/>
    </row>
    <row r="78" spans="1:12">
      <c r="A78" s="53">
        <v>59</v>
      </c>
      <c r="B78" s="302"/>
      <c r="C78" s="241" t="s">
        <v>77</v>
      </c>
      <c r="D78" s="227">
        <f>SUM(F78:H78)</f>
        <v>115</v>
      </c>
      <c r="E78" s="228" t="s">
        <v>11</v>
      </c>
      <c r="F78" s="228">
        <v>15</v>
      </c>
      <c r="G78" s="228">
        <v>68</v>
      </c>
      <c r="H78" s="228">
        <v>32</v>
      </c>
      <c r="I78" s="233">
        <v>0</v>
      </c>
      <c r="J78" s="230">
        <f>D78*I78</f>
        <v>0</v>
      </c>
      <c r="K78" s="234">
        <v>0</v>
      </c>
      <c r="L78" s="231">
        <f>D78*K78</f>
        <v>0</v>
      </c>
    </row>
    <row r="79" spans="1:12">
      <c r="A79" s="53">
        <v>60</v>
      </c>
      <c r="B79" s="302"/>
      <c r="C79" s="241" t="s">
        <v>198</v>
      </c>
      <c r="D79" s="227">
        <f>SUM(F79:H79)</f>
        <v>25</v>
      </c>
      <c r="E79" s="228" t="s">
        <v>11</v>
      </c>
      <c r="F79" s="228">
        <v>8</v>
      </c>
      <c r="G79" s="228">
        <v>15</v>
      </c>
      <c r="H79" s="228">
        <f>(H84+H85)/30</f>
        <v>2</v>
      </c>
      <c r="I79" s="233">
        <v>0</v>
      </c>
      <c r="J79" s="230">
        <f>D79*I79</f>
        <v>0</v>
      </c>
      <c r="K79" s="234">
        <v>0</v>
      </c>
      <c r="L79" s="231">
        <f>D79*K79</f>
        <v>0</v>
      </c>
    </row>
    <row r="80" spans="1:12">
      <c r="A80" s="53">
        <v>61</v>
      </c>
      <c r="B80" s="302"/>
      <c r="C80" s="241" t="s">
        <v>78</v>
      </c>
      <c r="D80" s="227">
        <f>SUM(F80:H80)</f>
        <v>14</v>
      </c>
      <c r="E80" s="228" t="s">
        <v>11</v>
      </c>
      <c r="F80" s="228">
        <v>0</v>
      </c>
      <c r="G80" s="228">
        <v>8</v>
      </c>
      <c r="H80" s="228">
        <v>6</v>
      </c>
      <c r="I80" s="233">
        <v>0</v>
      </c>
      <c r="J80" s="230">
        <f>D80*I80</f>
        <v>0</v>
      </c>
      <c r="K80" s="234">
        <v>0</v>
      </c>
      <c r="L80" s="231">
        <f>D80*K80</f>
        <v>0</v>
      </c>
    </row>
    <row r="81" spans="1:12">
      <c r="A81" s="53">
        <v>62</v>
      </c>
      <c r="B81" s="302"/>
      <c r="C81" s="241" t="s">
        <v>199</v>
      </c>
      <c r="D81" s="227">
        <f>SUM(F81:H81)</f>
        <v>3</v>
      </c>
      <c r="E81" s="228" t="s">
        <v>11</v>
      </c>
      <c r="F81" s="228">
        <v>1</v>
      </c>
      <c r="G81" s="228">
        <v>1</v>
      </c>
      <c r="H81" s="228">
        <v>1</v>
      </c>
      <c r="I81" s="233">
        <v>0</v>
      </c>
      <c r="J81" s="230">
        <f>D81*I81</f>
        <v>0</v>
      </c>
      <c r="K81" s="234">
        <v>0</v>
      </c>
      <c r="L81" s="231">
        <f>D81*K81</f>
        <v>0</v>
      </c>
    </row>
    <row r="82" spans="1:12">
      <c r="A82" s="53"/>
      <c r="B82" s="236"/>
      <c r="C82" s="378"/>
      <c r="D82" s="237"/>
      <c r="E82" s="238"/>
      <c r="F82" s="236"/>
      <c r="G82" s="236"/>
      <c r="H82" s="236"/>
      <c r="I82" s="239"/>
      <c r="J82" s="239"/>
      <c r="K82" s="239"/>
      <c r="L82" s="240"/>
    </row>
    <row r="83" spans="1:12">
      <c r="A83" s="53">
        <v>63</v>
      </c>
      <c r="B83" s="302"/>
      <c r="C83" s="241" t="s">
        <v>188</v>
      </c>
      <c r="D83" s="227">
        <f>SUM(F83:H83)</f>
        <v>2100</v>
      </c>
      <c r="E83" s="228" t="s">
        <v>14</v>
      </c>
      <c r="F83" s="228">
        <f>(F48+F65+F66)*0.7</f>
        <v>210</v>
      </c>
      <c r="G83" s="228">
        <v>1460</v>
      </c>
      <c r="H83" s="228">
        <v>430</v>
      </c>
      <c r="I83" s="233">
        <v>0</v>
      </c>
      <c r="J83" s="230">
        <f>D83*I83</f>
        <v>0</v>
      </c>
      <c r="K83" s="234">
        <v>0</v>
      </c>
      <c r="L83" s="231">
        <f>D83*K83</f>
        <v>0</v>
      </c>
    </row>
    <row r="84" spans="1:12">
      <c r="A84" s="53">
        <v>64</v>
      </c>
      <c r="B84" s="302"/>
      <c r="C84" s="241" t="s">
        <v>79</v>
      </c>
      <c r="D84" s="227">
        <f>SUM(F84:H84)</f>
        <v>490</v>
      </c>
      <c r="E84" s="228" t="s">
        <v>14</v>
      </c>
      <c r="F84" s="228">
        <v>160</v>
      </c>
      <c r="G84" s="228">
        <v>270</v>
      </c>
      <c r="H84" s="228">
        <v>60</v>
      </c>
      <c r="I84" s="233">
        <v>0</v>
      </c>
      <c r="J84" s="230">
        <f>D84*I84</f>
        <v>0</v>
      </c>
      <c r="K84" s="234">
        <v>0</v>
      </c>
      <c r="L84" s="231">
        <f>D84*K84</f>
        <v>0</v>
      </c>
    </row>
    <row r="85" spans="1:12" hidden="1">
      <c r="A85" s="53">
        <v>65</v>
      </c>
      <c r="B85" s="302"/>
      <c r="C85" s="241" t="s">
        <v>80</v>
      </c>
      <c r="D85" s="227">
        <f>SUM(F85:H85)</f>
        <v>0</v>
      </c>
      <c r="E85" s="228" t="s">
        <v>14</v>
      </c>
      <c r="F85" s="228">
        <v>0</v>
      </c>
      <c r="G85" s="228">
        <v>0</v>
      </c>
      <c r="H85" s="228">
        <v>0</v>
      </c>
      <c r="I85" s="229">
        <v>0</v>
      </c>
      <c r="J85" s="230">
        <f>D85*I85</f>
        <v>0</v>
      </c>
      <c r="K85" s="230">
        <v>0</v>
      </c>
      <c r="L85" s="231">
        <f>D85*K85</f>
        <v>0</v>
      </c>
    </row>
    <row r="86" spans="1:12">
      <c r="A86" s="53">
        <v>66</v>
      </c>
      <c r="B86" s="302"/>
      <c r="C86" s="241" t="s">
        <v>81</v>
      </c>
      <c r="D86" s="227">
        <f>SUM(F86:H86)</f>
        <v>20</v>
      </c>
      <c r="E86" s="228" t="s">
        <v>14</v>
      </c>
      <c r="F86" s="228">
        <f>F93*10</f>
        <v>10</v>
      </c>
      <c r="G86" s="228">
        <f>G93*10</f>
        <v>10</v>
      </c>
      <c r="H86" s="228">
        <f>H93*10</f>
        <v>0</v>
      </c>
      <c r="I86" s="233">
        <v>0</v>
      </c>
      <c r="J86" s="230">
        <f>D86*I86</f>
        <v>0</v>
      </c>
      <c r="K86" s="234">
        <v>0</v>
      </c>
      <c r="L86" s="231">
        <f>D86*K86</f>
        <v>0</v>
      </c>
    </row>
    <row r="87" spans="1:12">
      <c r="A87" s="53"/>
      <c r="B87" s="236"/>
      <c r="C87" s="378"/>
      <c r="D87" s="237"/>
      <c r="E87" s="238"/>
      <c r="F87" s="236"/>
      <c r="G87" s="236"/>
      <c r="H87" s="236"/>
      <c r="I87" s="239"/>
      <c r="J87" s="239"/>
      <c r="K87" s="239"/>
      <c r="L87" s="240"/>
    </row>
    <row r="88" spans="1:12">
      <c r="A88" s="53">
        <v>67</v>
      </c>
      <c r="B88" s="302"/>
      <c r="C88" s="241" t="s">
        <v>82</v>
      </c>
      <c r="D88" s="227">
        <f t="shared" ref="D88:D95" si="39">SUM(F88:H88)</f>
        <v>680</v>
      </c>
      <c r="E88" s="228" t="s">
        <v>14</v>
      </c>
      <c r="F88" s="228">
        <v>210</v>
      </c>
      <c r="G88" s="228">
        <v>310</v>
      </c>
      <c r="H88" s="228">
        <v>160</v>
      </c>
      <c r="I88" s="233">
        <v>0</v>
      </c>
      <c r="J88" s="230">
        <f t="shared" ref="J88:J98" si="40">D88*I88</f>
        <v>0</v>
      </c>
      <c r="K88" s="234">
        <v>0</v>
      </c>
      <c r="L88" s="231">
        <f t="shared" ref="L88:L98" si="41">D88*K88</f>
        <v>0</v>
      </c>
    </row>
    <row r="89" spans="1:12">
      <c r="A89" s="53">
        <v>68</v>
      </c>
      <c r="B89" s="302"/>
      <c r="C89" s="241" t="s">
        <v>83</v>
      </c>
      <c r="D89" s="227">
        <f t="shared" si="39"/>
        <v>680</v>
      </c>
      <c r="E89" s="228" t="s">
        <v>14</v>
      </c>
      <c r="F89" s="228">
        <f t="shared" ref="F89:H89" si="42">F88</f>
        <v>210</v>
      </c>
      <c r="G89" s="228">
        <f t="shared" si="42"/>
        <v>310</v>
      </c>
      <c r="H89" s="228">
        <f t="shared" si="42"/>
        <v>160</v>
      </c>
      <c r="I89" s="233">
        <v>0</v>
      </c>
      <c r="J89" s="230">
        <f t="shared" si="40"/>
        <v>0</v>
      </c>
      <c r="K89" s="234">
        <v>0</v>
      </c>
      <c r="L89" s="231">
        <f t="shared" si="41"/>
        <v>0</v>
      </c>
    </row>
    <row r="90" spans="1:12">
      <c r="A90" s="53">
        <v>69</v>
      </c>
      <c r="B90" s="302"/>
      <c r="C90" s="241" t="s">
        <v>84</v>
      </c>
      <c r="D90" s="227">
        <f t="shared" si="39"/>
        <v>2610</v>
      </c>
      <c r="E90" s="228" t="s">
        <v>14</v>
      </c>
      <c r="F90" s="228">
        <f t="shared" ref="F90:H90" si="43">F83+F84+F85+F86</f>
        <v>380</v>
      </c>
      <c r="G90" s="228">
        <f t="shared" si="43"/>
        <v>1740</v>
      </c>
      <c r="H90" s="228">
        <f t="shared" si="43"/>
        <v>490</v>
      </c>
      <c r="I90" s="233">
        <v>0</v>
      </c>
      <c r="J90" s="230">
        <f t="shared" si="40"/>
        <v>0</v>
      </c>
      <c r="K90" s="234">
        <v>0</v>
      </c>
      <c r="L90" s="231">
        <f t="shared" si="41"/>
        <v>0</v>
      </c>
    </row>
    <row r="91" spans="1:12">
      <c r="A91" s="53">
        <v>70</v>
      </c>
      <c r="B91" s="302"/>
      <c r="C91" s="241" t="s">
        <v>85</v>
      </c>
      <c r="D91" s="227">
        <f t="shared" si="39"/>
        <v>340</v>
      </c>
      <c r="E91" s="228" t="s">
        <v>86</v>
      </c>
      <c r="F91" s="228">
        <f t="shared" ref="F91:H91" si="44">F89/2</f>
        <v>105</v>
      </c>
      <c r="G91" s="228">
        <f t="shared" si="44"/>
        <v>155</v>
      </c>
      <c r="H91" s="228">
        <f t="shared" si="44"/>
        <v>80</v>
      </c>
      <c r="I91" s="233">
        <v>0</v>
      </c>
      <c r="J91" s="230">
        <f t="shared" si="40"/>
        <v>0</v>
      </c>
      <c r="K91" s="234">
        <v>0</v>
      </c>
      <c r="L91" s="231">
        <f t="shared" si="41"/>
        <v>0</v>
      </c>
    </row>
    <row r="92" spans="1:12">
      <c r="A92" s="53">
        <v>71</v>
      </c>
      <c r="B92" s="302"/>
      <c r="C92" s="241" t="s">
        <v>87</v>
      </c>
      <c r="D92" s="227">
        <f t="shared" si="39"/>
        <v>680</v>
      </c>
      <c r="E92" s="228" t="s">
        <v>86</v>
      </c>
      <c r="F92" s="228">
        <f t="shared" ref="F92:H92" si="45">F89</f>
        <v>210</v>
      </c>
      <c r="G92" s="228">
        <f t="shared" si="45"/>
        <v>310</v>
      </c>
      <c r="H92" s="228">
        <f t="shared" si="45"/>
        <v>160</v>
      </c>
      <c r="I92" s="233">
        <v>0</v>
      </c>
      <c r="J92" s="230">
        <f t="shared" si="40"/>
        <v>0</v>
      </c>
      <c r="K92" s="234">
        <v>0</v>
      </c>
      <c r="L92" s="231">
        <f t="shared" si="41"/>
        <v>0</v>
      </c>
    </row>
    <row r="93" spans="1:12">
      <c r="A93" s="53">
        <v>72</v>
      </c>
      <c r="B93" s="302"/>
      <c r="C93" s="373" t="s">
        <v>88</v>
      </c>
      <c r="D93" s="227">
        <f t="shared" si="39"/>
        <v>2</v>
      </c>
      <c r="E93" s="228" t="s">
        <v>11</v>
      </c>
      <c r="F93" s="228">
        <v>1</v>
      </c>
      <c r="G93" s="228">
        <v>1</v>
      </c>
      <c r="H93" s="228">
        <v>0</v>
      </c>
      <c r="I93" s="233">
        <v>0</v>
      </c>
      <c r="J93" s="230">
        <f t="shared" si="40"/>
        <v>0</v>
      </c>
      <c r="K93" s="234">
        <v>0</v>
      </c>
      <c r="L93" s="231">
        <f t="shared" si="41"/>
        <v>0</v>
      </c>
    </row>
    <row r="94" spans="1:12">
      <c r="A94" s="53">
        <v>73</v>
      </c>
      <c r="B94" s="302"/>
      <c r="C94" s="241" t="s">
        <v>89</v>
      </c>
      <c r="D94" s="227">
        <f t="shared" si="39"/>
        <v>41</v>
      </c>
      <c r="E94" s="228" t="s">
        <v>11</v>
      </c>
      <c r="F94" s="228">
        <v>3</v>
      </c>
      <c r="G94" s="228">
        <v>25</v>
      </c>
      <c r="H94" s="228">
        <v>13</v>
      </c>
      <c r="I94" s="233">
        <v>0</v>
      </c>
      <c r="J94" s="230">
        <f t="shared" si="40"/>
        <v>0</v>
      </c>
      <c r="K94" s="234">
        <v>0</v>
      </c>
      <c r="L94" s="231">
        <f t="shared" si="41"/>
        <v>0</v>
      </c>
    </row>
    <row r="95" spans="1:12">
      <c r="A95" s="53">
        <v>74</v>
      </c>
      <c r="B95" s="302"/>
      <c r="C95" s="241" t="s">
        <v>90</v>
      </c>
      <c r="D95" s="227">
        <f t="shared" si="39"/>
        <v>2</v>
      </c>
      <c r="E95" s="228" t="s">
        <v>11</v>
      </c>
      <c r="F95" s="228">
        <v>1</v>
      </c>
      <c r="G95" s="228">
        <v>1</v>
      </c>
      <c r="H95" s="228">
        <v>0</v>
      </c>
      <c r="I95" s="233">
        <v>0</v>
      </c>
      <c r="J95" s="230">
        <f t="shared" si="40"/>
        <v>0</v>
      </c>
      <c r="K95" s="234">
        <v>0</v>
      </c>
      <c r="L95" s="231">
        <f t="shared" si="41"/>
        <v>0</v>
      </c>
    </row>
    <row r="96" spans="1:12">
      <c r="A96" s="53">
        <v>75</v>
      </c>
      <c r="B96" s="302"/>
      <c r="C96" s="241" t="s">
        <v>92</v>
      </c>
      <c r="D96" s="227">
        <v>1</v>
      </c>
      <c r="E96" s="228" t="s">
        <v>93</v>
      </c>
      <c r="F96" s="228" t="s">
        <v>203</v>
      </c>
      <c r="G96" s="228" t="s">
        <v>203</v>
      </c>
      <c r="H96" s="228" t="s">
        <v>203</v>
      </c>
      <c r="I96" s="233">
        <v>0</v>
      </c>
      <c r="J96" s="230">
        <f t="shared" si="40"/>
        <v>0</v>
      </c>
      <c r="K96" s="234">
        <v>0</v>
      </c>
      <c r="L96" s="231">
        <f t="shared" si="41"/>
        <v>0</v>
      </c>
    </row>
    <row r="97" spans="1:12">
      <c r="A97" s="53">
        <v>76</v>
      </c>
      <c r="B97" s="302"/>
      <c r="C97" s="241" t="s">
        <v>94</v>
      </c>
      <c r="D97" s="227">
        <f>SUM(F97:H97)</f>
        <v>1</v>
      </c>
      <c r="E97" s="228" t="s">
        <v>11</v>
      </c>
      <c r="F97" s="228">
        <v>0</v>
      </c>
      <c r="G97" s="228">
        <v>1</v>
      </c>
      <c r="H97" s="228">
        <v>0</v>
      </c>
      <c r="I97" s="233">
        <v>0</v>
      </c>
      <c r="J97" s="230">
        <f t="shared" si="40"/>
        <v>0</v>
      </c>
      <c r="K97" s="234">
        <v>0</v>
      </c>
      <c r="L97" s="231">
        <f t="shared" si="41"/>
        <v>0</v>
      </c>
    </row>
    <row r="98" spans="1:12">
      <c r="A98" s="53">
        <v>77</v>
      </c>
      <c r="B98" s="302"/>
      <c r="C98" s="241" t="s">
        <v>95</v>
      </c>
      <c r="D98" s="227">
        <f>SUM(F98:H98)</f>
        <v>20</v>
      </c>
      <c r="E98" s="228" t="s">
        <v>11</v>
      </c>
      <c r="F98" s="228">
        <v>0</v>
      </c>
      <c r="G98" s="228">
        <v>10</v>
      </c>
      <c r="H98" s="228">
        <v>10</v>
      </c>
      <c r="I98" s="233">
        <v>0</v>
      </c>
      <c r="J98" s="230">
        <f t="shared" si="40"/>
        <v>0</v>
      </c>
      <c r="K98" s="234">
        <v>0</v>
      </c>
      <c r="L98" s="231">
        <f t="shared" si="41"/>
        <v>0</v>
      </c>
    </row>
    <row r="99" spans="1:12">
      <c r="A99" s="53"/>
      <c r="B99" s="236"/>
      <c r="C99" s="378"/>
      <c r="D99" s="237"/>
      <c r="E99" s="238"/>
      <c r="F99" s="236"/>
      <c r="G99" s="236"/>
      <c r="H99" s="236"/>
      <c r="I99" s="239"/>
      <c r="J99" s="239"/>
      <c r="K99" s="239"/>
      <c r="L99" s="240"/>
    </row>
    <row r="100" spans="1:12">
      <c r="A100" s="53">
        <v>78</v>
      </c>
      <c r="B100" s="302"/>
      <c r="C100" s="241" t="s">
        <v>97</v>
      </c>
      <c r="D100" s="227">
        <v>1</v>
      </c>
      <c r="E100" s="228" t="s">
        <v>93</v>
      </c>
      <c r="F100" s="228" t="s">
        <v>203</v>
      </c>
      <c r="G100" s="228" t="s">
        <v>203</v>
      </c>
      <c r="H100" s="228" t="s">
        <v>203</v>
      </c>
      <c r="I100" s="233">
        <v>0</v>
      </c>
      <c r="J100" s="230">
        <f>D100*I100</f>
        <v>0</v>
      </c>
      <c r="K100" s="234">
        <v>0</v>
      </c>
      <c r="L100" s="231">
        <f>D100*K100</f>
        <v>0</v>
      </c>
    </row>
    <row r="101" spans="1:12">
      <c r="A101" s="53">
        <v>79</v>
      </c>
      <c r="B101" s="302"/>
      <c r="C101" s="241" t="s">
        <v>98</v>
      </c>
      <c r="D101" s="227">
        <v>1</v>
      </c>
      <c r="E101" s="228" t="s">
        <v>93</v>
      </c>
      <c r="F101" s="228" t="s">
        <v>203</v>
      </c>
      <c r="G101" s="228" t="s">
        <v>203</v>
      </c>
      <c r="H101" s="228" t="s">
        <v>203</v>
      </c>
      <c r="I101" s="233">
        <v>0</v>
      </c>
      <c r="J101" s="230">
        <f>D101*I101</f>
        <v>0</v>
      </c>
      <c r="K101" s="234">
        <v>0</v>
      </c>
      <c r="L101" s="231">
        <f>D101*K101</f>
        <v>0</v>
      </c>
    </row>
    <row r="102" spans="1:12">
      <c r="A102" s="53">
        <v>80</v>
      </c>
      <c r="B102" s="302"/>
      <c r="C102" s="241" t="s">
        <v>189</v>
      </c>
      <c r="D102" s="227">
        <v>1</v>
      </c>
      <c r="E102" s="228" t="s">
        <v>93</v>
      </c>
      <c r="F102" s="228" t="s">
        <v>203</v>
      </c>
      <c r="G102" s="228" t="s">
        <v>203</v>
      </c>
      <c r="H102" s="228" t="s">
        <v>203</v>
      </c>
      <c r="I102" s="233">
        <v>0</v>
      </c>
      <c r="J102" s="230">
        <f>D102*I102</f>
        <v>0</v>
      </c>
      <c r="K102" s="234">
        <v>0</v>
      </c>
      <c r="L102" s="231">
        <f>D102*K102</f>
        <v>0</v>
      </c>
    </row>
    <row r="103" spans="1:12">
      <c r="A103" s="53">
        <v>81</v>
      </c>
      <c r="B103" s="302"/>
      <c r="C103" s="241" t="s">
        <v>100</v>
      </c>
      <c r="D103" s="227">
        <v>1</v>
      </c>
      <c r="E103" s="228" t="s">
        <v>93</v>
      </c>
      <c r="F103" s="228" t="s">
        <v>203</v>
      </c>
      <c r="G103" s="228" t="s">
        <v>203</v>
      </c>
      <c r="H103" s="228" t="s">
        <v>203</v>
      </c>
      <c r="I103" s="233">
        <v>0</v>
      </c>
      <c r="J103" s="230">
        <f>D103*I103</f>
        <v>0</v>
      </c>
      <c r="K103" s="234">
        <v>0</v>
      </c>
      <c r="L103" s="231">
        <f>D103*K103</f>
        <v>0</v>
      </c>
    </row>
    <row r="104" spans="1:12">
      <c r="A104" s="53">
        <v>82</v>
      </c>
      <c r="B104" s="302"/>
      <c r="C104" s="241" t="s">
        <v>101</v>
      </c>
      <c r="D104" s="227">
        <f>SUM(F104:H104)</f>
        <v>278</v>
      </c>
      <c r="E104" s="228" t="s">
        <v>93</v>
      </c>
      <c r="F104" s="228">
        <f t="shared" ref="F104:H104" si="46">F25+F26+F28+F52+F53+F54+F56+F30+F31+F32+F35+F36+F37+F42+F33+F55</f>
        <v>20</v>
      </c>
      <c r="G104" s="228">
        <f t="shared" si="46"/>
        <v>170</v>
      </c>
      <c r="H104" s="228">
        <f t="shared" si="46"/>
        <v>88</v>
      </c>
      <c r="I104" s="233">
        <v>0</v>
      </c>
      <c r="J104" s="230">
        <f>D104*I104</f>
        <v>0</v>
      </c>
      <c r="K104" s="234">
        <v>0</v>
      </c>
      <c r="L104" s="231">
        <f>D104*K104</f>
        <v>0</v>
      </c>
    </row>
    <row r="105" spans="1:12">
      <c r="A105" s="53"/>
      <c r="B105" s="336"/>
      <c r="C105" s="379"/>
      <c r="D105" s="339"/>
      <c r="E105" s="354"/>
      <c r="F105" s="337"/>
      <c r="G105" s="337"/>
      <c r="H105" s="337"/>
      <c r="I105" s="340" t="s">
        <v>102</v>
      </c>
      <c r="J105" s="341">
        <f>SUM(J5:J104)</f>
        <v>0</v>
      </c>
      <c r="K105" s="341"/>
      <c r="L105" s="342">
        <f>SUM(L5:L104)</f>
        <v>0</v>
      </c>
    </row>
    <row r="106" spans="1:12">
      <c r="A106" s="53"/>
      <c r="B106" s="336"/>
      <c r="C106" s="379"/>
      <c r="D106" s="355"/>
      <c r="E106" s="355"/>
      <c r="F106" s="423" t="s">
        <v>200</v>
      </c>
      <c r="G106" s="423"/>
      <c r="H106" s="423"/>
      <c r="I106" s="423"/>
      <c r="J106" s="423"/>
      <c r="K106" s="343"/>
      <c r="L106" s="344">
        <f>J105+L105</f>
        <v>0</v>
      </c>
    </row>
    <row r="107" spans="1:12">
      <c r="A107" s="53"/>
      <c r="B107" s="262"/>
      <c r="C107" s="380" t="s">
        <v>103</v>
      </c>
      <c r="D107" s="260"/>
      <c r="E107" s="261"/>
      <c r="F107" s="262"/>
      <c r="G107" s="262"/>
      <c r="H107" s="262"/>
      <c r="I107" s="263"/>
      <c r="J107" s="263"/>
      <c r="K107" s="263"/>
      <c r="L107" s="264"/>
    </row>
    <row r="108" spans="1:12">
      <c r="A108" s="53">
        <v>83</v>
      </c>
      <c r="B108" s="302"/>
      <c r="C108" s="241" t="s">
        <v>104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9"/>
      <c r="J108" s="230"/>
      <c r="K108" s="265">
        <f>ROUND((L105)*0.02,-2)</f>
        <v>0</v>
      </c>
      <c r="L108" s="231">
        <f t="shared" ref="L108:L115" si="47">D108*K108</f>
        <v>0</v>
      </c>
    </row>
    <row r="109" spans="1:12">
      <c r="A109" s="53">
        <v>84</v>
      </c>
      <c r="B109" s="302"/>
      <c r="C109" s="241" t="s">
        <v>105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9"/>
      <c r="J109" s="230"/>
      <c r="K109" s="265">
        <f>ROUND((L105)*0.04,-2)</f>
        <v>0</v>
      </c>
      <c r="L109" s="231">
        <f t="shared" si="47"/>
        <v>0</v>
      </c>
    </row>
    <row r="110" spans="1:12">
      <c r="A110" s="53">
        <v>85</v>
      </c>
      <c r="B110" s="302"/>
      <c r="C110" s="241" t="s">
        <v>106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9"/>
      <c r="J110" s="230"/>
      <c r="K110" s="265">
        <v>0</v>
      </c>
      <c r="L110" s="231">
        <f t="shared" si="47"/>
        <v>0</v>
      </c>
    </row>
    <row r="111" spans="1:12">
      <c r="A111" s="53">
        <v>86</v>
      </c>
      <c r="B111" s="302"/>
      <c r="C111" s="241" t="s">
        <v>107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9"/>
      <c r="J111" s="230"/>
      <c r="K111" s="265">
        <f>ROUND((L106)*0.005,-2)</f>
        <v>0</v>
      </c>
      <c r="L111" s="231">
        <f t="shared" si="47"/>
        <v>0</v>
      </c>
    </row>
    <row r="112" spans="1:12">
      <c r="A112" s="53">
        <v>87</v>
      </c>
      <c r="B112" s="302"/>
      <c r="C112" s="241" t="s">
        <v>108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9"/>
      <c r="J112" s="230"/>
      <c r="K112" s="265">
        <f>ROUND((L106)*0.06,-2)</f>
        <v>0</v>
      </c>
      <c r="L112" s="231">
        <f t="shared" si="47"/>
        <v>0</v>
      </c>
    </row>
    <row r="113" spans="1:12">
      <c r="A113" s="53">
        <v>88</v>
      </c>
      <c r="B113" s="302"/>
      <c r="C113" s="241" t="s">
        <v>109</v>
      </c>
      <c r="D113" s="227">
        <v>1</v>
      </c>
      <c r="E113" s="228" t="s">
        <v>93</v>
      </c>
      <c r="F113" s="228" t="s">
        <v>203</v>
      </c>
      <c r="G113" s="228" t="s">
        <v>203</v>
      </c>
      <c r="H113" s="228" t="s">
        <v>203</v>
      </c>
      <c r="I113" s="229"/>
      <c r="J113" s="230"/>
      <c r="K113" s="265">
        <f>ROUND((L106)*0.03,-2)</f>
        <v>0</v>
      </c>
      <c r="L113" s="231">
        <f t="shared" si="47"/>
        <v>0</v>
      </c>
    </row>
    <row r="114" spans="1:12">
      <c r="A114" s="53">
        <v>89</v>
      </c>
      <c r="B114" s="302"/>
      <c r="C114" s="241" t="s">
        <v>110</v>
      </c>
      <c r="D114" s="227">
        <v>1</v>
      </c>
      <c r="E114" s="228" t="s">
        <v>93</v>
      </c>
      <c r="F114" s="228" t="s">
        <v>203</v>
      </c>
      <c r="G114" s="228" t="s">
        <v>203</v>
      </c>
      <c r="H114" s="228" t="s">
        <v>203</v>
      </c>
      <c r="I114" s="229"/>
      <c r="J114" s="230"/>
      <c r="K114" s="265">
        <f>ROUND((L106)*0.01,-2)</f>
        <v>0</v>
      </c>
      <c r="L114" s="231">
        <f t="shared" si="47"/>
        <v>0</v>
      </c>
    </row>
    <row r="115" spans="1:12">
      <c r="A115" s="53">
        <v>90</v>
      </c>
      <c r="B115" s="302"/>
      <c r="C115" s="241" t="s">
        <v>111</v>
      </c>
      <c r="D115" s="227">
        <v>1</v>
      </c>
      <c r="E115" s="228" t="s">
        <v>93</v>
      </c>
      <c r="F115" s="228" t="s">
        <v>203</v>
      </c>
      <c r="G115" s="228" t="s">
        <v>203</v>
      </c>
      <c r="H115" s="228" t="s">
        <v>203</v>
      </c>
      <c r="I115" s="229"/>
      <c r="J115" s="230"/>
      <c r="K115" s="234">
        <f>ROUND((L106)*0.018,-2)</f>
        <v>0</v>
      </c>
      <c r="L115" s="231">
        <f t="shared" si="47"/>
        <v>0</v>
      </c>
    </row>
    <row r="116" spans="1:12">
      <c r="A116" s="403"/>
      <c r="B116" s="346"/>
      <c r="C116" s="346"/>
      <c r="D116" s="339"/>
      <c r="E116" s="354"/>
      <c r="F116" s="337"/>
      <c r="G116" s="337"/>
      <c r="H116" s="337"/>
      <c r="I116" s="340" t="s">
        <v>102</v>
      </c>
      <c r="J116" s="340"/>
      <c r="K116" s="341">
        <f>SUM(K107:K115)</f>
        <v>0</v>
      </c>
      <c r="L116" s="342">
        <f>SUM(L107:L115)</f>
        <v>0</v>
      </c>
    </row>
    <row r="117" spans="1:12">
      <c r="A117" s="404"/>
      <c r="B117" s="322"/>
      <c r="C117" s="246"/>
      <c r="D117" s="355"/>
      <c r="E117" s="355"/>
      <c r="F117" s="423" t="s">
        <v>201</v>
      </c>
      <c r="G117" s="424"/>
      <c r="H117" s="424"/>
      <c r="I117" s="424"/>
      <c r="J117" s="424"/>
      <c r="K117" s="347"/>
      <c r="L117" s="344">
        <f>L116</f>
        <v>0</v>
      </c>
    </row>
    <row r="118" spans="1:12" ht="14.4" thickBot="1">
      <c r="A118" s="405"/>
      <c r="B118" s="324"/>
      <c r="C118" s="325"/>
      <c r="D118" s="326"/>
      <c r="E118" s="327"/>
      <c r="F118" s="425" t="s">
        <v>202</v>
      </c>
      <c r="G118" s="425"/>
      <c r="H118" s="425"/>
      <c r="I118" s="425"/>
      <c r="J118" s="425"/>
      <c r="K118" s="425"/>
      <c r="L118" s="348">
        <f>L106+L117</f>
        <v>0</v>
      </c>
    </row>
  </sheetData>
  <mergeCells count="5">
    <mergeCell ref="A1:C1"/>
    <mergeCell ref="F2:H2"/>
    <mergeCell ref="F118:K118"/>
    <mergeCell ref="F117:J117"/>
    <mergeCell ref="F106:J106"/>
  </mergeCells>
  <phoneticPr fontId="144" type="noConversion"/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3" manualBreakCount="3">
    <brk id="33" max="16383" man="1"/>
    <brk id="69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1655-4C21-4C25-9CBF-7336A8CEF2FF}">
  <sheetPr>
    <pageSetUpPr fitToPage="1"/>
  </sheetPr>
  <dimension ref="A1:L117"/>
  <sheetViews>
    <sheetView zoomScaleNormal="100" workbookViewId="0">
      <selection activeCell="A17" sqref="A17"/>
    </sheetView>
  </sheetViews>
  <sheetFormatPr defaultRowHeight="13.2"/>
  <cols>
    <col min="1" max="1" width="7.88671875" style="1" bestFit="1" customWidth="1"/>
    <col min="2" max="2" width="32.88671875" bestFit="1" customWidth="1"/>
    <col min="3" max="3" width="79.33203125" customWidth="1"/>
    <col min="4" max="4" width="12" customWidth="1"/>
    <col min="5" max="5" width="4.44140625" customWidth="1"/>
    <col min="9" max="9" width="13.109375" customWidth="1"/>
    <col min="10" max="10" width="13.6640625" customWidth="1"/>
    <col min="11" max="11" width="17.109375" customWidth="1"/>
    <col min="12" max="12" width="18.44140625" customWidth="1"/>
  </cols>
  <sheetData>
    <row r="1" spans="1:12">
      <c r="A1" s="431" t="s">
        <v>222</v>
      </c>
      <c r="B1" s="458"/>
      <c r="C1" s="458"/>
      <c r="D1" s="381"/>
      <c r="E1" s="364"/>
      <c r="F1" s="382"/>
      <c r="G1" s="382"/>
      <c r="H1" s="382"/>
      <c r="I1" s="364"/>
      <c r="J1" s="364"/>
      <c r="K1" s="365"/>
      <c r="L1" s="383"/>
    </row>
    <row r="2" spans="1:12" ht="48.6" customHeight="1">
      <c r="A2" s="38" t="s">
        <v>197</v>
      </c>
      <c r="B2" s="39" t="s">
        <v>17</v>
      </c>
      <c r="C2" s="40" t="s">
        <v>9</v>
      </c>
      <c r="D2" s="180" t="s">
        <v>194</v>
      </c>
      <c r="E2" s="127" t="s">
        <v>193</v>
      </c>
      <c r="F2" s="459" t="s">
        <v>212</v>
      </c>
      <c r="G2" s="460"/>
      <c r="H2" s="460"/>
      <c r="I2" s="178" t="s">
        <v>227</v>
      </c>
      <c r="J2" s="178" t="s">
        <v>225</v>
      </c>
      <c r="K2" s="178" t="s">
        <v>226</v>
      </c>
      <c r="L2" s="179" t="s">
        <v>228</v>
      </c>
    </row>
    <row r="3" spans="1:12" ht="15" customHeight="1">
      <c r="A3" s="384"/>
      <c r="B3" s="322"/>
      <c r="C3" s="246"/>
      <c r="D3" s="227"/>
      <c r="E3" s="228"/>
      <c r="F3" s="66" t="s">
        <v>18</v>
      </c>
      <c r="G3" s="66" t="s">
        <v>19</v>
      </c>
      <c r="H3" s="66" t="s">
        <v>20</v>
      </c>
      <c r="I3" s="228"/>
      <c r="J3" s="228"/>
      <c r="K3" s="228"/>
      <c r="L3" s="334"/>
    </row>
    <row r="4" spans="1:12">
      <c r="A4" s="53"/>
      <c r="B4" s="236"/>
      <c r="C4" s="236"/>
      <c r="D4" s="237"/>
      <c r="E4" s="238"/>
      <c r="F4" s="236"/>
      <c r="G4" s="236"/>
      <c r="H4" s="236"/>
      <c r="I4" s="239"/>
      <c r="J4" s="239"/>
      <c r="K4" s="239"/>
      <c r="L4" s="240"/>
    </row>
    <row r="5" spans="1:12">
      <c r="A5" s="53">
        <v>1</v>
      </c>
      <c r="B5" s="302"/>
      <c r="C5" s="241" t="s">
        <v>144</v>
      </c>
      <c r="D5" s="227">
        <f t="shared" ref="D5:D10" si="0">SUM(F5:H5)</f>
        <v>4</v>
      </c>
      <c r="E5" s="228" t="s">
        <v>11</v>
      </c>
      <c r="F5" s="228">
        <v>2</v>
      </c>
      <c r="G5" s="228"/>
      <c r="H5" s="228">
        <v>2</v>
      </c>
      <c r="I5" s="233">
        <v>0</v>
      </c>
      <c r="J5" s="230">
        <f t="shared" ref="J5:J10" si="1">D5*I5</f>
        <v>0</v>
      </c>
      <c r="K5" s="234">
        <v>0</v>
      </c>
      <c r="L5" s="231">
        <f t="shared" ref="L5:L10" si="2">D5*K5</f>
        <v>0</v>
      </c>
    </row>
    <row r="6" spans="1:12">
      <c r="A6" s="53">
        <v>2</v>
      </c>
      <c r="B6" s="302"/>
      <c r="C6" s="241" t="s">
        <v>145</v>
      </c>
      <c r="D6" s="227">
        <f t="shared" si="0"/>
        <v>17</v>
      </c>
      <c r="E6" s="228" t="s">
        <v>11</v>
      </c>
      <c r="F6" s="228">
        <v>7</v>
      </c>
      <c r="G6" s="228">
        <v>2</v>
      </c>
      <c r="H6" s="228">
        <v>8</v>
      </c>
      <c r="I6" s="233">
        <v>0</v>
      </c>
      <c r="J6" s="230">
        <f t="shared" si="1"/>
        <v>0</v>
      </c>
      <c r="K6" s="234">
        <v>0</v>
      </c>
      <c r="L6" s="231">
        <f t="shared" si="2"/>
        <v>0</v>
      </c>
    </row>
    <row r="7" spans="1:12">
      <c r="A7" s="53">
        <v>3</v>
      </c>
      <c r="B7" s="302"/>
      <c r="C7" s="241" t="s">
        <v>146</v>
      </c>
      <c r="D7" s="227">
        <f t="shared" si="0"/>
        <v>27</v>
      </c>
      <c r="E7" s="228" t="s">
        <v>11</v>
      </c>
      <c r="F7" s="228">
        <v>22</v>
      </c>
      <c r="G7" s="228">
        <v>5</v>
      </c>
      <c r="H7" s="228"/>
      <c r="I7" s="233">
        <v>0</v>
      </c>
      <c r="J7" s="230">
        <f t="shared" si="1"/>
        <v>0</v>
      </c>
      <c r="K7" s="234">
        <v>0</v>
      </c>
      <c r="L7" s="231">
        <f t="shared" si="2"/>
        <v>0</v>
      </c>
    </row>
    <row r="8" spans="1:12">
      <c r="A8" s="53">
        <v>4</v>
      </c>
      <c r="B8" s="302"/>
      <c r="C8" s="241" t="s">
        <v>147</v>
      </c>
      <c r="D8" s="227">
        <f t="shared" si="0"/>
        <v>4</v>
      </c>
      <c r="E8" s="228" t="s">
        <v>11</v>
      </c>
      <c r="F8" s="228">
        <f t="shared" ref="F8:H9" si="3">F5</f>
        <v>2</v>
      </c>
      <c r="G8" s="228">
        <f t="shared" si="3"/>
        <v>0</v>
      </c>
      <c r="H8" s="228">
        <f t="shared" si="3"/>
        <v>2</v>
      </c>
      <c r="I8" s="233">
        <v>0</v>
      </c>
      <c r="J8" s="230">
        <f t="shared" si="1"/>
        <v>0</v>
      </c>
      <c r="K8" s="234">
        <v>0</v>
      </c>
      <c r="L8" s="231">
        <f t="shared" si="2"/>
        <v>0</v>
      </c>
    </row>
    <row r="9" spans="1:12">
      <c r="A9" s="53">
        <v>5</v>
      </c>
      <c r="B9" s="302"/>
      <c r="C9" s="241" t="s">
        <v>148</v>
      </c>
      <c r="D9" s="227">
        <f t="shared" si="0"/>
        <v>17</v>
      </c>
      <c r="E9" s="228" t="s">
        <v>11</v>
      </c>
      <c r="F9" s="228">
        <f t="shared" si="3"/>
        <v>7</v>
      </c>
      <c r="G9" s="228">
        <f t="shared" si="3"/>
        <v>2</v>
      </c>
      <c r="H9" s="228">
        <f t="shared" si="3"/>
        <v>8</v>
      </c>
      <c r="I9" s="233">
        <v>0</v>
      </c>
      <c r="J9" s="230">
        <f t="shared" si="1"/>
        <v>0</v>
      </c>
      <c r="K9" s="234">
        <v>0</v>
      </c>
      <c r="L9" s="231">
        <f t="shared" si="2"/>
        <v>0</v>
      </c>
    </row>
    <row r="10" spans="1:12">
      <c r="A10" s="53">
        <v>6</v>
      </c>
      <c r="B10" s="302"/>
      <c r="C10" s="241" t="s">
        <v>149</v>
      </c>
      <c r="D10" s="227">
        <f t="shared" si="0"/>
        <v>21</v>
      </c>
      <c r="E10" s="228" t="s">
        <v>93</v>
      </c>
      <c r="F10" s="228">
        <f t="shared" ref="F10:H10" si="4">F8+F9</f>
        <v>9</v>
      </c>
      <c r="G10" s="228">
        <f t="shared" si="4"/>
        <v>2</v>
      </c>
      <c r="H10" s="228">
        <f t="shared" si="4"/>
        <v>10</v>
      </c>
      <c r="I10" s="233">
        <v>0</v>
      </c>
      <c r="J10" s="230">
        <f t="shared" si="1"/>
        <v>0</v>
      </c>
      <c r="K10" s="234">
        <v>0</v>
      </c>
      <c r="L10" s="231">
        <f t="shared" si="2"/>
        <v>0</v>
      </c>
    </row>
    <row r="11" spans="1:12">
      <c r="A11" s="53"/>
      <c r="B11" s="236"/>
      <c r="C11" s="378"/>
      <c r="D11" s="237"/>
      <c r="E11" s="238"/>
      <c r="F11" s="236"/>
      <c r="G11" s="236"/>
      <c r="H11" s="236"/>
      <c r="I11" s="239"/>
      <c r="J11" s="239"/>
      <c r="K11" s="239"/>
      <c r="L11" s="240"/>
    </row>
    <row r="12" spans="1:12">
      <c r="A12" s="53">
        <v>7</v>
      </c>
      <c r="B12" s="302"/>
      <c r="C12" s="241" t="s">
        <v>25</v>
      </c>
      <c r="D12" s="227">
        <f>SUM(F12:H12)</f>
        <v>3</v>
      </c>
      <c r="E12" s="228" t="s">
        <v>11</v>
      </c>
      <c r="F12" s="228">
        <v>1</v>
      </c>
      <c r="G12" s="228">
        <v>1</v>
      </c>
      <c r="H12" s="228">
        <v>1</v>
      </c>
      <c r="I12" s="233">
        <v>0</v>
      </c>
      <c r="J12" s="230">
        <f>D12*I12</f>
        <v>0</v>
      </c>
      <c r="K12" s="234">
        <v>0</v>
      </c>
      <c r="L12" s="231">
        <f>D12*K12</f>
        <v>0</v>
      </c>
    </row>
    <row r="13" spans="1:12">
      <c r="A13" s="53">
        <v>8</v>
      </c>
      <c r="B13" s="302"/>
      <c r="C13" s="241" t="s">
        <v>27</v>
      </c>
      <c r="D13" s="227">
        <f>SUM(F13:H13)</f>
        <v>272</v>
      </c>
      <c r="E13" s="228" t="s">
        <v>11</v>
      </c>
      <c r="F13" s="228">
        <f t="shared" ref="F13:H13" si="5">F17+F24+F25+F27+F29+F30+F31+F34+F35+F36+F37+F39+F41+F42+F44+F32+F51+F52+F53+F54</f>
        <v>133</v>
      </c>
      <c r="G13" s="228">
        <f t="shared" si="5"/>
        <v>90</v>
      </c>
      <c r="H13" s="228">
        <f t="shared" si="5"/>
        <v>49</v>
      </c>
      <c r="I13" s="233">
        <v>0</v>
      </c>
      <c r="J13" s="230">
        <f>D13*I13</f>
        <v>0</v>
      </c>
      <c r="K13" s="234">
        <v>0</v>
      </c>
      <c r="L13" s="231">
        <f>D13*K13</f>
        <v>0</v>
      </c>
    </row>
    <row r="14" spans="1:12">
      <c r="A14" s="53"/>
      <c r="B14" s="236"/>
      <c r="C14" s="378"/>
      <c r="D14" s="237"/>
      <c r="E14" s="238"/>
      <c r="F14" s="236"/>
      <c r="G14" s="236"/>
      <c r="H14" s="236"/>
      <c r="I14" s="239"/>
      <c r="J14" s="239"/>
      <c r="K14" s="239"/>
      <c r="L14" s="240"/>
    </row>
    <row r="15" spans="1:12" ht="22.8" hidden="1">
      <c r="A15" s="53">
        <v>9</v>
      </c>
      <c r="B15" s="302"/>
      <c r="C15" s="241" t="s">
        <v>150</v>
      </c>
      <c r="D15" s="227">
        <f t="shared" ref="D15:D22" si="6">SUM(F15:H15)</f>
        <v>0</v>
      </c>
      <c r="E15" s="228" t="s">
        <v>11</v>
      </c>
      <c r="F15" s="228"/>
      <c r="G15" s="228"/>
      <c r="H15" s="228"/>
      <c r="I15" s="229">
        <v>0</v>
      </c>
      <c r="J15" s="230">
        <f t="shared" ref="J15:J22" si="7">D15*I15</f>
        <v>0</v>
      </c>
      <c r="K15" s="230">
        <v>0</v>
      </c>
      <c r="L15" s="231">
        <f t="shared" ref="L15:L22" si="8">D15*K15</f>
        <v>0</v>
      </c>
    </row>
    <row r="16" spans="1:12" hidden="1">
      <c r="A16" s="53">
        <v>10</v>
      </c>
      <c r="B16" s="302"/>
      <c r="C16" s="241" t="s">
        <v>151</v>
      </c>
      <c r="D16" s="227">
        <f t="shared" si="6"/>
        <v>0</v>
      </c>
      <c r="E16" s="228" t="s">
        <v>11</v>
      </c>
      <c r="F16" s="228"/>
      <c r="G16" s="228"/>
      <c r="H16" s="228"/>
      <c r="I16" s="229">
        <v>0</v>
      </c>
      <c r="J16" s="230">
        <f t="shared" si="7"/>
        <v>0</v>
      </c>
      <c r="K16" s="230">
        <v>0</v>
      </c>
      <c r="L16" s="231">
        <f t="shared" si="8"/>
        <v>0</v>
      </c>
    </row>
    <row r="17" spans="1:12">
      <c r="A17" s="53">
        <v>11</v>
      </c>
      <c r="B17" s="302"/>
      <c r="C17" s="241" t="s">
        <v>152</v>
      </c>
      <c r="D17" s="227">
        <f t="shared" si="6"/>
        <v>4</v>
      </c>
      <c r="E17" s="228" t="s">
        <v>11</v>
      </c>
      <c r="F17" s="228">
        <v>1</v>
      </c>
      <c r="G17" s="228">
        <v>2</v>
      </c>
      <c r="H17" s="228">
        <v>1</v>
      </c>
      <c r="I17" s="233">
        <v>0</v>
      </c>
      <c r="J17" s="230">
        <f t="shared" si="7"/>
        <v>0</v>
      </c>
      <c r="K17" s="234">
        <v>0</v>
      </c>
      <c r="L17" s="231">
        <f t="shared" si="8"/>
        <v>0</v>
      </c>
    </row>
    <row r="18" spans="1:12">
      <c r="A18" s="53">
        <v>12</v>
      </c>
      <c r="B18" s="302"/>
      <c r="C18" s="241" t="s">
        <v>153</v>
      </c>
      <c r="D18" s="227">
        <f t="shared" si="6"/>
        <v>4</v>
      </c>
      <c r="E18" s="228" t="s">
        <v>11</v>
      </c>
      <c r="F18" s="228">
        <f t="shared" ref="F18:H18" si="9">F17</f>
        <v>1</v>
      </c>
      <c r="G18" s="228">
        <f t="shared" si="9"/>
        <v>2</v>
      </c>
      <c r="H18" s="228">
        <f t="shared" si="9"/>
        <v>1</v>
      </c>
      <c r="I18" s="233">
        <v>0</v>
      </c>
      <c r="J18" s="230">
        <f t="shared" si="7"/>
        <v>0</v>
      </c>
      <c r="K18" s="234">
        <v>0</v>
      </c>
      <c r="L18" s="231">
        <f t="shared" si="8"/>
        <v>0</v>
      </c>
    </row>
    <row r="19" spans="1:12">
      <c r="A19" s="53">
        <v>13</v>
      </c>
      <c r="B19" s="302"/>
      <c r="C19" s="241" t="s">
        <v>154</v>
      </c>
      <c r="D19" s="227">
        <f t="shared" si="6"/>
        <v>4</v>
      </c>
      <c r="E19" s="228" t="s">
        <v>11</v>
      </c>
      <c r="F19" s="228">
        <f t="shared" ref="F19:H19" si="10">F17</f>
        <v>1</v>
      </c>
      <c r="G19" s="228">
        <f t="shared" si="10"/>
        <v>2</v>
      </c>
      <c r="H19" s="228">
        <f t="shared" si="10"/>
        <v>1</v>
      </c>
      <c r="I19" s="233">
        <v>0</v>
      </c>
      <c r="J19" s="230">
        <f t="shared" si="7"/>
        <v>0</v>
      </c>
      <c r="K19" s="234">
        <v>0</v>
      </c>
      <c r="L19" s="231">
        <f t="shared" si="8"/>
        <v>0</v>
      </c>
    </row>
    <row r="20" spans="1:12">
      <c r="A20" s="53">
        <v>14</v>
      </c>
      <c r="B20" s="302"/>
      <c r="C20" s="241" t="s">
        <v>155</v>
      </c>
      <c r="D20" s="227">
        <f t="shared" si="6"/>
        <v>4</v>
      </c>
      <c r="E20" s="228" t="s">
        <v>11</v>
      </c>
      <c r="F20" s="228">
        <f t="shared" ref="F20:H20" si="11">F17</f>
        <v>1</v>
      </c>
      <c r="G20" s="228">
        <f t="shared" si="11"/>
        <v>2</v>
      </c>
      <c r="H20" s="228">
        <f t="shared" si="11"/>
        <v>1</v>
      </c>
      <c r="I20" s="233">
        <v>0</v>
      </c>
      <c r="J20" s="230">
        <f t="shared" si="7"/>
        <v>0</v>
      </c>
      <c r="K20" s="234">
        <v>0</v>
      </c>
      <c r="L20" s="231">
        <f t="shared" si="8"/>
        <v>0</v>
      </c>
    </row>
    <row r="21" spans="1:12">
      <c r="A21" s="53">
        <v>15</v>
      </c>
      <c r="B21" s="302"/>
      <c r="C21" s="241" t="s">
        <v>156</v>
      </c>
      <c r="D21" s="227">
        <f t="shared" si="6"/>
        <v>4</v>
      </c>
      <c r="E21" s="228" t="s">
        <v>11</v>
      </c>
      <c r="F21" s="228">
        <f t="shared" ref="F21:H21" si="12">F19</f>
        <v>1</v>
      </c>
      <c r="G21" s="228">
        <f t="shared" si="12"/>
        <v>2</v>
      </c>
      <c r="H21" s="228">
        <f t="shared" si="12"/>
        <v>1</v>
      </c>
      <c r="I21" s="233">
        <v>0</v>
      </c>
      <c r="J21" s="230">
        <f t="shared" si="7"/>
        <v>0</v>
      </c>
      <c r="K21" s="234">
        <v>0</v>
      </c>
      <c r="L21" s="231">
        <f t="shared" si="8"/>
        <v>0</v>
      </c>
    </row>
    <row r="22" spans="1:12">
      <c r="A22" s="53">
        <v>16</v>
      </c>
      <c r="B22" s="302"/>
      <c r="C22" s="241" t="s">
        <v>157</v>
      </c>
      <c r="D22" s="227">
        <f t="shared" si="6"/>
        <v>100</v>
      </c>
      <c r="E22" s="228" t="s">
        <v>14</v>
      </c>
      <c r="F22" s="228">
        <f t="shared" ref="F22:H22" si="13">F19*25</f>
        <v>25</v>
      </c>
      <c r="G22" s="228">
        <f t="shared" si="13"/>
        <v>50</v>
      </c>
      <c r="H22" s="228">
        <f t="shared" si="13"/>
        <v>25</v>
      </c>
      <c r="I22" s="372">
        <v>0</v>
      </c>
      <c r="J22" s="230">
        <f t="shared" si="7"/>
        <v>0</v>
      </c>
      <c r="K22" s="234">
        <v>0</v>
      </c>
      <c r="L22" s="231">
        <f t="shared" si="8"/>
        <v>0</v>
      </c>
    </row>
    <row r="23" spans="1:12">
      <c r="A23" s="53"/>
      <c r="B23" s="236"/>
      <c r="C23" s="378"/>
      <c r="D23" s="237"/>
      <c r="E23" s="238"/>
      <c r="F23" s="236"/>
      <c r="G23" s="236"/>
      <c r="H23" s="236"/>
      <c r="I23" s="239"/>
      <c r="J23" s="239"/>
      <c r="K23" s="239"/>
      <c r="L23" s="240"/>
    </row>
    <row r="24" spans="1:12">
      <c r="A24" s="53">
        <v>17</v>
      </c>
      <c r="B24" s="302"/>
      <c r="C24" s="241" t="s">
        <v>158</v>
      </c>
      <c r="D24" s="227">
        <f>SUM(F24:H24)</f>
        <v>14</v>
      </c>
      <c r="E24" s="228" t="s">
        <v>11</v>
      </c>
      <c r="F24" s="228">
        <v>5</v>
      </c>
      <c r="G24" s="228">
        <v>5</v>
      </c>
      <c r="H24" s="228">
        <v>4</v>
      </c>
      <c r="I24" s="233">
        <v>0</v>
      </c>
      <c r="J24" s="230">
        <f>D24*I24</f>
        <v>0</v>
      </c>
      <c r="K24" s="234">
        <v>0</v>
      </c>
      <c r="L24" s="231">
        <f>D24*K24</f>
        <v>0</v>
      </c>
    </row>
    <row r="25" spans="1:12" ht="27" customHeight="1">
      <c r="A25" s="53">
        <v>18</v>
      </c>
      <c r="B25" s="302"/>
      <c r="C25" s="241" t="s">
        <v>159</v>
      </c>
      <c r="D25" s="227">
        <f>SUM(F25:H25)</f>
        <v>3</v>
      </c>
      <c r="E25" s="228" t="s">
        <v>11</v>
      </c>
      <c r="F25" s="228">
        <v>1</v>
      </c>
      <c r="G25" s="228">
        <v>1</v>
      </c>
      <c r="H25" s="228">
        <v>1</v>
      </c>
      <c r="I25" s="233">
        <v>0</v>
      </c>
      <c r="J25" s="230">
        <f>D25*I25</f>
        <v>0</v>
      </c>
      <c r="K25" s="234">
        <v>0</v>
      </c>
      <c r="L25" s="231">
        <f>D25*K25</f>
        <v>0</v>
      </c>
    </row>
    <row r="26" spans="1:12">
      <c r="A26" s="53">
        <v>19</v>
      </c>
      <c r="B26" s="302"/>
      <c r="C26" s="241" t="s">
        <v>160</v>
      </c>
      <c r="D26" s="227">
        <f>SUM(F26:H26)</f>
        <v>17</v>
      </c>
      <c r="E26" s="228" t="s">
        <v>11</v>
      </c>
      <c r="F26" s="228">
        <f t="shared" ref="F26:H26" si="14">F24+F25+F51</f>
        <v>6</v>
      </c>
      <c r="G26" s="228">
        <f t="shared" si="14"/>
        <v>6</v>
      </c>
      <c r="H26" s="228">
        <f t="shared" si="14"/>
        <v>5</v>
      </c>
      <c r="I26" s="233">
        <v>0</v>
      </c>
      <c r="J26" s="230">
        <f>D26*I26</f>
        <v>0</v>
      </c>
      <c r="K26" s="234">
        <v>0</v>
      </c>
      <c r="L26" s="231">
        <f>D26*K26</f>
        <v>0</v>
      </c>
    </row>
    <row r="27" spans="1:12" hidden="1">
      <c r="A27" s="53">
        <v>20</v>
      </c>
      <c r="B27" s="302"/>
      <c r="C27" s="241" t="s">
        <v>161</v>
      </c>
      <c r="D27" s="227">
        <f>SUM(F27:H27)</f>
        <v>0</v>
      </c>
      <c r="E27" s="228" t="s">
        <v>11</v>
      </c>
      <c r="F27" s="228"/>
      <c r="G27" s="228"/>
      <c r="H27" s="228"/>
      <c r="I27" s="229">
        <v>0</v>
      </c>
      <c r="J27" s="230">
        <f>D27*I27</f>
        <v>0</v>
      </c>
      <c r="K27" s="230">
        <v>0</v>
      </c>
      <c r="L27" s="231">
        <f>D27*K27</f>
        <v>0</v>
      </c>
    </row>
    <row r="28" spans="1:12">
      <c r="A28" s="53"/>
      <c r="B28" s="236"/>
      <c r="C28" s="378"/>
      <c r="D28" s="237"/>
      <c r="E28" s="238"/>
      <c r="F28" s="236"/>
      <c r="G28" s="236"/>
      <c r="H28" s="236"/>
      <c r="I28" s="239"/>
      <c r="J28" s="239"/>
      <c r="K28" s="239"/>
      <c r="L28" s="240"/>
    </row>
    <row r="29" spans="1:12" hidden="1">
      <c r="A29" s="53">
        <v>21</v>
      </c>
      <c r="B29" s="302"/>
      <c r="C29" s="241" t="s">
        <v>162</v>
      </c>
      <c r="D29" s="227">
        <f>SUM(F29:H29)</f>
        <v>0</v>
      </c>
      <c r="E29" s="228" t="s">
        <v>11</v>
      </c>
      <c r="F29" s="228"/>
      <c r="G29" s="228"/>
      <c r="H29" s="228"/>
      <c r="I29" s="229">
        <v>0</v>
      </c>
      <c r="J29" s="230">
        <f>D29*I29</f>
        <v>0</v>
      </c>
      <c r="K29" s="230">
        <v>0</v>
      </c>
      <c r="L29" s="231">
        <f>D29*K29</f>
        <v>0</v>
      </c>
    </row>
    <row r="30" spans="1:12" ht="16.8" customHeight="1">
      <c r="A30" s="53">
        <v>22</v>
      </c>
      <c r="B30" s="302"/>
      <c r="C30" s="241" t="s">
        <v>163</v>
      </c>
      <c r="D30" s="227">
        <f>SUM(F30:H30)</f>
        <v>57</v>
      </c>
      <c r="E30" s="228" t="s">
        <v>11</v>
      </c>
      <c r="F30" s="228">
        <v>18</v>
      </c>
      <c r="G30" s="228">
        <v>26</v>
      </c>
      <c r="H30" s="228">
        <v>13</v>
      </c>
      <c r="I30" s="233">
        <v>0</v>
      </c>
      <c r="J30" s="230">
        <f>D30*I30</f>
        <v>0</v>
      </c>
      <c r="K30" s="234">
        <v>0</v>
      </c>
      <c r="L30" s="231">
        <f>D30*K30</f>
        <v>0</v>
      </c>
    </row>
    <row r="31" spans="1:12">
      <c r="A31" s="53">
        <v>23</v>
      </c>
      <c r="B31" s="302"/>
      <c r="C31" s="241" t="s">
        <v>164</v>
      </c>
      <c r="D31" s="227">
        <f>SUM(F31:H31)</f>
        <v>8</v>
      </c>
      <c r="E31" s="228" t="s">
        <v>11</v>
      </c>
      <c r="F31" s="228">
        <v>6</v>
      </c>
      <c r="G31" s="228">
        <v>2</v>
      </c>
      <c r="H31" s="228"/>
      <c r="I31" s="233">
        <v>0</v>
      </c>
      <c r="J31" s="230">
        <f>D31*I31</f>
        <v>0</v>
      </c>
      <c r="K31" s="234">
        <v>0</v>
      </c>
      <c r="L31" s="231">
        <f>D31*K31</f>
        <v>0</v>
      </c>
    </row>
    <row r="32" spans="1:12">
      <c r="A32" s="53">
        <v>24</v>
      </c>
      <c r="B32" s="302"/>
      <c r="C32" s="241" t="s">
        <v>165</v>
      </c>
      <c r="D32" s="227">
        <f>SUM(F32:H32)</f>
        <v>15</v>
      </c>
      <c r="E32" s="228" t="s">
        <v>11</v>
      </c>
      <c r="F32" s="228">
        <v>3</v>
      </c>
      <c r="G32" s="228">
        <v>5</v>
      </c>
      <c r="H32" s="228">
        <v>7</v>
      </c>
      <c r="I32" s="233">
        <v>0</v>
      </c>
      <c r="J32" s="230">
        <f>D32*I32</f>
        <v>0</v>
      </c>
      <c r="K32" s="234">
        <v>0</v>
      </c>
      <c r="L32" s="231">
        <f>D32*K32</f>
        <v>0</v>
      </c>
    </row>
    <row r="33" spans="1:12">
      <c r="A33" s="53"/>
      <c r="B33" s="236"/>
      <c r="C33" s="378"/>
      <c r="D33" s="237"/>
      <c r="E33" s="238"/>
      <c r="F33" s="236"/>
      <c r="G33" s="236"/>
      <c r="H33" s="236"/>
      <c r="I33" s="239"/>
      <c r="J33" s="239"/>
      <c r="K33" s="239"/>
      <c r="L33" s="240"/>
    </row>
    <row r="34" spans="1:12" ht="22.8" hidden="1">
      <c r="A34" s="53">
        <v>25</v>
      </c>
      <c r="B34" s="302"/>
      <c r="C34" s="241" t="s">
        <v>166</v>
      </c>
      <c r="D34" s="227">
        <f t="shared" ref="D34:D39" si="15">SUM(F34:H34)</f>
        <v>0</v>
      </c>
      <c r="E34" s="228" t="s">
        <v>11</v>
      </c>
      <c r="F34" s="228"/>
      <c r="G34" s="228"/>
      <c r="H34" s="228"/>
      <c r="I34" s="229">
        <v>0</v>
      </c>
      <c r="J34" s="230">
        <f t="shared" ref="J34:J39" si="16">D34*I34</f>
        <v>0</v>
      </c>
      <c r="K34" s="230">
        <v>0</v>
      </c>
      <c r="L34" s="231">
        <f t="shared" ref="L34:L39" si="17">D34*K34</f>
        <v>0</v>
      </c>
    </row>
    <row r="35" spans="1:12" ht="22.8">
      <c r="A35" s="53">
        <v>26</v>
      </c>
      <c r="B35" s="302"/>
      <c r="C35" s="241" t="s">
        <v>167</v>
      </c>
      <c r="D35" s="227">
        <f t="shared" si="15"/>
        <v>58</v>
      </c>
      <c r="E35" s="228" t="s">
        <v>11</v>
      </c>
      <c r="F35" s="228">
        <v>30</v>
      </c>
      <c r="G35" s="228">
        <v>19</v>
      </c>
      <c r="H35" s="228">
        <v>9</v>
      </c>
      <c r="I35" s="233">
        <v>0</v>
      </c>
      <c r="J35" s="230">
        <f t="shared" si="16"/>
        <v>0</v>
      </c>
      <c r="K35" s="234">
        <v>0</v>
      </c>
      <c r="L35" s="231">
        <f t="shared" si="17"/>
        <v>0</v>
      </c>
    </row>
    <row r="36" spans="1:12" ht="22.8">
      <c r="A36" s="53">
        <v>27</v>
      </c>
      <c r="B36" s="302"/>
      <c r="C36" s="241" t="s">
        <v>168</v>
      </c>
      <c r="D36" s="227">
        <f t="shared" si="15"/>
        <v>2</v>
      </c>
      <c r="E36" s="228" t="s">
        <v>11</v>
      </c>
      <c r="F36" s="228">
        <v>2</v>
      </c>
      <c r="G36" s="228"/>
      <c r="H36" s="228"/>
      <c r="I36" s="233">
        <v>0</v>
      </c>
      <c r="J36" s="230">
        <f t="shared" si="16"/>
        <v>0</v>
      </c>
      <c r="K36" s="234">
        <v>0</v>
      </c>
      <c r="L36" s="231">
        <f t="shared" si="17"/>
        <v>0</v>
      </c>
    </row>
    <row r="37" spans="1:12" hidden="1">
      <c r="A37" s="53">
        <v>28</v>
      </c>
      <c r="B37" s="302"/>
      <c r="C37" s="241" t="s">
        <v>169</v>
      </c>
      <c r="D37" s="227">
        <f t="shared" si="15"/>
        <v>0</v>
      </c>
      <c r="E37" s="228" t="s">
        <v>11</v>
      </c>
      <c r="F37" s="228"/>
      <c r="G37" s="228"/>
      <c r="H37" s="228"/>
      <c r="I37" s="229">
        <v>0</v>
      </c>
      <c r="J37" s="230">
        <f t="shared" si="16"/>
        <v>0</v>
      </c>
      <c r="K37" s="230">
        <v>0</v>
      </c>
      <c r="L37" s="231">
        <f t="shared" si="17"/>
        <v>0</v>
      </c>
    </row>
    <row r="38" spans="1:12" hidden="1">
      <c r="A38" s="53">
        <v>29</v>
      </c>
      <c r="B38" s="302"/>
      <c r="C38" s="241" t="s">
        <v>77</v>
      </c>
      <c r="D38" s="227">
        <f t="shared" si="15"/>
        <v>0</v>
      </c>
      <c r="E38" s="228" t="s">
        <v>11</v>
      </c>
      <c r="F38" s="228">
        <f t="shared" ref="F38:H38" si="18">F37</f>
        <v>0</v>
      </c>
      <c r="G38" s="228">
        <f t="shared" si="18"/>
        <v>0</v>
      </c>
      <c r="H38" s="228">
        <f t="shared" si="18"/>
        <v>0</v>
      </c>
      <c r="I38" s="229">
        <v>0</v>
      </c>
      <c r="J38" s="230">
        <f t="shared" si="16"/>
        <v>0</v>
      </c>
      <c r="K38" s="230">
        <v>0</v>
      </c>
      <c r="L38" s="231">
        <f t="shared" si="17"/>
        <v>0</v>
      </c>
    </row>
    <row r="39" spans="1:12">
      <c r="A39" s="53">
        <v>30</v>
      </c>
      <c r="B39" s="302"/>
      <c r="C39" s="241" t="s">
        <v>170</v>
      </c>
      <c r="D39" s="227">
        <f t="shared" si="15"/>
        <v>47</v>
      </c>
      <c r="E39" s="228" t="s">
        <v>11</v>
      </c>
      <c r="F39" s="228">
        <v>21</v>
      </c>
      <c r="G39" s="228">
        <v>18</v>
      </c>
      <c r="H39" s="228">
        <v>8</v>
      </c>
      <c r="I39" s="233">
        <v>0</v>
      </c>
      <c r="J39" s="230">
        <f t="shared" si="16"/>
        <v>0</v>
      </c>
      <c r="K39" s="234">
        <v>0</v>
      </c>
      <c r="L39" s="231">
        <f t="shared" si="17"/>
        <v>0</v>
      </c>
    </row>
    <row r="40" spans="1:12">
      <c r="A40" s="53"/>
      <c r="B40" s="236"/>
      <c r="C40" s="378"/>
      <c r="D40" s="237"/>
      <c r="E40" s="238"/>
      <c r="F40" s="236"/>
      <c r="G40" s="236"/>
      <c r="H40" s="236"/>
      <c r="I40" s="239"/>
      <c r="J40" s="239"/>
      <c r="K40" s="239"/>
      <c r="L40" s="240"/>
    </row>
    <row r="41" spans="1:12" ht="22.8">
      <c r="A41" s="53">
        <v>31</v>
      </c>
      <c r="B41" s="302"/>
      <c r="C41" s="241" t="s">
        <v>171</v>
      </c>
      <c r="D41" s="227">
        <f>SUM(F41:H41)</f>
        <v>28</v>
      </c>
      <c r="E41" s="228" t="s">
        <v>11</v>
      </c>
      <c r="F41" s="228">
        <v>24</v>
      </c>
      <c r="G41" s="228">
        <v>4</v>
      </c>
      <c r="H41" s="228"/>
      <c r="I41" s="233">
        <v>0</v>
      </c>
      <c r="J41" s="230">
        <f>D41*I41</f>
        <v>0</v>
      </c>
      <c r="K41" s="234">
        <v>0</v>
      </c>
      <c r="L41" s="231">
        <f>D41*K41</f>
        <v>0</v>
      </c>
    </row>
    <row r="42" spans="1:12" hidden="1">
      <c r="A42" s="53">
        <v>32</v>
      </c>
      <c r="B42" s="302"/>
      <c r="C42" s="241" t="s">
        <v>169</v>
      </c>
      <c r="D42" s="227">
        <f>SUM(F42:H42)</f>
        <v>0</v>
      </c>
      <c r="E42" s="228" t="s">
        <v>11</v>
      </c>
      <c r="F42" s="228"/>
      <c r="G42" s="228"/>
      <c r="H42" s="228"/>
      <c r="I42" s="229">
        <v>0</v>
      </c>
      <c r="J42" s="230">
        <f>D42*I42</f>
        <v>0</v>
      </c>
      <c r="K42" s="230">
        <v>0</v>
      </c>
      <c r="L42" s="231">
        <f>D42*K42</f>
        <v>0</v>
      </c>
    </row>
    <row r="43" spans="1:12" hidden="1">
      <c r="A43" s="53">
        <v>33</v>
      </c>
      <c r="B43" s="302"/>
      <c r="C43" s="241" t="s">
        <v>77</v>
      </c>
      <c r="D43" s="227">
        <f>SUM(F43:H43)</f>
        <v>0</v>
      </c>
      <c r="E43" s="228" t="s">
        <v>11</v>
      </c>
      <c r="F43" s="228">
        <f t="shared" ref="F43:H43" si="19">F42</f>
        <v>0</v>
      </c>
      <c r="G43" s="228">
        <f t="shared" si="19"/>
        <v>0</v>
      </c>
      <c r="H43" s="228">
        <f t="shared" si="19"/>
        <v>0</v>
      </c>
      <c r="I43" s="229">
        <v>0</v>
      </c>
      <c r="J43" s="230">
        <f>D43*I43</f>
        <v>0</v>
      </c>
      <c r="K43" s="230">
        <v>0</v>
      </c>
      <c r="L43" s="231">
        <f>D43*K43</f>
        <v>0</v>
      </c>
    </row>
    <row r="44" spans="1:12">
      <c r="A44" s="53">
        <v>34</v>
      </c>
      <c r="B44" s="302"/>
      <c r="C44" s="241" t="s">
        <v>170</v>
      </c>
      <c r="D44" s="227">
        <f>SUM(F44:H44)</f>
        <v>16</v>
      </c>
      <c r="E44" s="228" t="s">
        <v>11</v>
      </c>
      <c r="F44" s="228">
        <v>12</v>
      </c>
      <c r="G44" s="228">
        <v>4</v>
      </c>
      <c r="H44" s="228"/>
      <c r="I44" s="233">
        <v>0</v>
      </c>
      <c r="J44" s="230">
        <f>D44*I44</f>
        <v>0</v>
      </c>
      <c r="K44" s="234">
        <v>0</v>
      </c>
      <c r="L44" s="231">
        <f>D44*K44</f>
        <v>0</v>
      </c>
    </row>
    <row r="45" spans="1:12">
      <c r="A45" s="53"/>
      <c r="B45" s="236"/>
      <c r="C45" s="378"/>
      <c r="D45" s="237"/>
      <c r="E45" s="238"/>
      <c r="F45" s="236"/>
      <c r="G45" s="236"/>
      <c r="H45" s="236"/>
      <c r="I45" s="239"/>
      <c r="J45" s="239"/>
      <c r="K45" s="239"/>
      <c r="L45" s="240"/>
    </row>
    <row r="46" spans="1:12">
      <c r="A46" s="53">
        <v>35</v>
      </c>
      <c r="B46" s="302"/>
      <c r="C46" s="241" t="s">
        <v>172</v>
      </c>
      <c r="D46" s="227">
        <f>SUM(F46:H46)</f>
        <v>120</v>
      </c>
      <c r="E46" s="228" t="s">
        <v>14</v>
      </c>
      <c r="F46" s="228">
        <v>20</v>
      </c>
      <c r="G46" s="228">
        <v>70</v>
      </c>
      <c r="H46" s="228">
        <v>30</v>
      </c>
      <c r="I46" s="233">
        <v>0</v>
      </c>
      <c r="J46" s="230">
        <f>D46*I46</f>
        <v>0</v>
      </c>
      <c r="K46" s="234">
        <v>0</v>
      </c>
      <c r="L46" s="231">
        <f>D46*K46</f>
        <v>0</v>
      </c>
    </row>
    <row r="47" spans="1:12">
      <c r="A47" s="53">
        <v>36</v>
      </c>
      <c r="B47" s="302"/>
      <c r="C47" s="241" t="s">
        <v>173</v>
      </c>
      <c r="D47" s="227">
        <f>SUM(F47:H47)</f>
        <v>2030</v>
      </c>
      <c r="E47" s="228" t="s">
        <v>14</v>
      </c>
      <c r="F47" s="228">
        <v>1000</v>
      </c>
      <c r="G47" s="228">
        <v>680</v>
      </c>
      <c r="H47" s="228">
        <v>350</v>
      </c>
      <c r="I47" s="233">
        <v>0</v>
      </c>
      <c r="J47" s="230">
        <f>D47*I47</f>
        <v>0</v>
      </c>
      <c r="K47" s="234">
        <v>0</v>
      </c>
      <c r="L47" s="231">
        <f>D47*K47</f>
        <v>0</v>
      </c>
    </row>
    <row r="48" spans="1:12">
      <c r="A48" s="53">
        <v>37</v>
      </c>
      <c r="B48" s="302"/>
      <c r="C48" s="241" t="s">
        <v>174</v>
      </c>
      <c r="D48" s="227">
        <f>SUM(F48:H48)</f>
        <v>120</v>
      </c>
      <c r="E48" s="228" t="s">
        <v>14</v>
      </c>
      <c r="F48" s="228">
        <v>20</v>
      </c>
      <c r="G48" s="228">
        <v>70</v>
      </c>
      <c r="H48" s="228">
        <v>30</v>
      </c>
      <c r="I48" s="233">
        <v>0</v>
      </c>
      <c r="J48" s="230">
        <f>D48*I48</f>
        <v>0</v>
      </c>
      <c r="K48" s="234">
        <v>0</v>
      </c>
      <c r="L48" s="231">
        <f>D48*K48</f>
        <v>0</v>
      </c>
    </row>
    <row r="49" spans="1:12">
      <c r="A49" s="53">
        <v>38</v>
      </c>
      <c r="B49" s="302"/>
      <c r="C49" s="241" t="s">
        <v>175</v>
      </c>
      <c r="D49" s="227">
        <f>SUM(F49:H49)</f>
        <v>120</v>
      </c>
      <c r="E49" s="228" t="s">
        <v>14</v>
      </c>
      <c r="F49" s="228">
        <v>20</v>
      </c>
      <c r="G49" s="228">
        <v>70</v>
      </c>
      <c r="H49" s="228">
        <v>30</v>
      </c>
      <c r="I49" s="233">
        <v>0</v>
      </c>
      <c r="J49" s="230">
        <f>D49*I49</f>
        <v>0</v>
      </c>
      <c r="K49" s="234">
        <v>0</v>
      </c>
      <c r="L49" s="231">
        <f>D49*K49</f>
        <v>0</v>
      </c>
    </row>
    <row r="50" spans="1:12">
      <c r="A50" s="53"/>
      <c r="B50" s="236"/>
      <c r="C50" s="378"/>
      <c r="D50" s="237"/>
      <c r="E50" s="238"/>
      <c r="F50" s="236"/>
      <c r="G50" s="236"/>
      <c r="H50" s="236"/>
      <c r="I50" s="239"/>
      <c r="J50" s="239"/>
      <c r="K50" s="239"/>
      <c r="L50" s="240"/>
    </row>
    <row r="51" spans="1:12" hidden="1">
      <c r="A51" s="53">
        <v>39</v>
      </c>
      <c r="B51" s="302"/>
      <c r="C51" s="241" t="s">
        <v>176</v>
      </c>
      <c r="D51" s="227">
        <f t="shared" ref="D51:D61" si="20">SUM(F51:H51)</f>
        <v>0</v>
      </c>
      <c r="E51" s="228" t="s">
        <v>11</v>
      </c>
      <c r="F51" s="228"/>
      <c r="G51" s="228"/>
      <c r="H51" s="228"/>
      <c r="I51" s="229">
        <v>0</v>
      </c>
      <c r="J51" s="230">
        <f t="shared" ref="J51:J61" si="21">D51*I51</f>
        <v>0</v>
      </c>
      <c r="K51" s="230">
        <v>0</v>
      </c>
      <c r="L51" s="231">
        <f t="shared" ref="L51:L61" si="22">D51*K51</f>
        <v>0</v>
      </c>
    </row>
    <row r="52" spans="1:12">
      <c r="A52" s="53">
        <v>40</v>
      </c>
      <c r="B52" s="302"/>
      <c r="C52" s="241" t="s">
        <v>177</v>
      </c>
      <c r="D52" s="227">
        <f t="shared" si="20"/>
        <v>3</v>
      </c>
      <c r="E52" s="228" t="s">
        <v>11</v>
      </c>
      <c r="F52" s="228">
        <v>2</v>
      </c>
      <c r="G52" s="228">
        <v>1</v>
      </c>
      <c r="H52" s="228"/>
      <c r="I52" s="233">
        <v>0</v>
      </c>
      <c r="J52" s="230">
        <f t="shared" si="21"/>
        <v>0</v>
      </c>
      <c r="K52" s="234">
        <v>0</v>
      </c>
      <c r="L52" s="231">
        <f t="shared" si="22"/>
        <v>0</v>
      </c>
    </row>
    <row r="53" spans="1:12" hidden="1">
      <c r="A53" s="53">
        <v>41</v>
      </c>
      <c r="B53" s="302"/>
      <c r="C53" s="241" t="s">
        <v>178</v>
      </c>
      <c r="D53" s="227">
        <f t="shared" si="20"/>
        <v>0</v>
      </c>
      <c r="E53" s="228" t="s">
        <v>11</v>
      </c>
      <c r="F53" s="228"/>
      <c r="G53" s="228"/>
      <c r="H53" s="228"/>
      <c r="I53" s="229">
        <v>0</v>
      </c>
      <c r="J53" s="230">
        <f t="shared" si="21"/>
        <v>0</v>
      </c>
      <c r="K53" s="230">
        <v>0</v>
      </c>
      <c r="L53" s="231">
        <f t="shared" si="22"/>
        <v>0</v>
      </c>
    </row>
    <row r="54" spans="1:12">
      <c r="A54" s="53">
        <v>42</v>
      </c>
      <c r="B54" s="302"/>
      <c r="C54" s="241" t="s">
        <v>179</v>
      </c>
      <c r="D54" s="227">
        <f t="shared" si="20"/>
        <v>17</v>
      </c>
      <c r="E54" s="228" t="s">
        <v>11</v>
      </c>
      <c r="F54" s="228">
        <v>8</v>
      </c>
      <c r="G54" s="228">
        <v>3</v>
      </c>
      <c r="H54" s="228">
        <v>6</v>
      </c>
      <c r="I54" s="233">
        <v>0</v>
      </c>
      <c r="J54" s="230">
        <f t="shared" si="21"/>
        <v>0</v>
      </c>
      <c r="K54" s="234">
        <v>0</v>
      </c>
      <c r="L54" s="231">
        <f t="shared" si="22"/>
        <v>0</v>
      </c>
    </row>
    <row r="55" spans="1:12">
      <c r="A55" s="53">
        <v>43</v>
      </c>
      <c r="B55" s="302"/>
      <c r="C55" s="241" t="s">
        <v>180</v>
      </c>
      <c r="D55" s="227">
        <f t="shared" si="20"/>
        <v>1</v>
      </c>
      <c r="E55" s="228" t="s">
        <v>11</v>
      </c>
      <c r="F55" s="228">
        <v>1</v>
      </c>
      <c r="G55" s="228"/>
      <c r="H55" s="228"/>
      <c r="I55" s="233">
        <v>0</v>
      </c>
      <c r="J55" s="230">
        <f t="shared" si="21"/>
        <v>0</v>
      </c>
      <c r="K55" s="234">
        <v>0</v>
      </c>
      <c r="L55" s="231">
        <f t="shared" si="22"/>
        <v>0</v>
      </c>
    </row>
    <row r="56" spans="1:12">
      <c r="A56" s="53">
        <v>44</v>
      </c>
      <c r="B56" s="302"/>
      <c r="C56" s="241" t="s">
        <v>181</v>
      </c>
      <c r="D56" s="227">
        <f t="shared" si="20"/>
        <v>1</v>
      </c>
      <c r="E56" s="228" t="s">
        <v>11</v>
      </c>
      <c r="F56" s="228">
        <f t="shared" ref="F56:H56" si="23">F55</f>
        <v>1</v>
      </c>
      <c r="G56" s="228">
        <f t="shared" si="23"/>
        <v>0</v>
      </c>
      <c r="H56" s="228">
        <f t="shared" si="23"/>
        <v>0</v>
      </c>
      <c r="I56" s="233">
        <v>0</v>
      </c>
      <c r="J56" s="230">
        <f t="shared" si="21"/>
        <v>0</v>
      </c>
      <c r="K56" s="234">
        <v>0</v>
      </c>
      <c r="L56" s="231">
        <f t="shared" si="22"/>
        <v>0</v>
      </c>
    </row>
    <row r="57" spans="1:12">
      <c r="A57" s="53">
        <v>45</v>
      </c>
      <c r="B57" s="302"/>
      <c r="C57" s="241" t="s">
        <v>182</v>
      </c>
      <c r="D57" s="227">
        <f t="shared" si="20"/>
        <v>1</v>
      </c>
      <c r="E57" s="228" t="s">
        <v>11</v>
      </c>
      <c r="F57" s="228">
        <f t="shared" ref="F57:H57" si="24">F55</f>
        <v>1</v>
      </c>
      <c r="G57" s="228">
        <f t="shared" si="24"/>
        <v>0</v>
      </c>
      <c r="H57" s="228">
        <f t="shared" si="24"/>
        <v>0</v>
      </c>
      <c r="I57" s="233">
        <v>0</v>
      </c>
      <c r="J57" s="230">
        <f t="shared" si="21"/>
        <v>0</v>
      </c>
      <c r="K57" s="234">
        <v>0</v>
      </c>
      <c r="L57" s="231">
        <f t="shared" si="22"/>
        <v>0</v>
      </c>
    </row>
    <row r="58" spans="1:12">
      <c r="A58" s="53">
        <v>46</v>
      </c>
      <c r="B58" s="302"/>
      <c r="C58" s="241" t="s">
        <v>183</v>
      </c>
      <c r="D58" s="227">
        <f t="shared" si="20"/>
        <v>1</v>
      </c>
      <c r="E58" s="228" t="s">
        <v>11</v>
      </c>
      <c r="F58" s="228">
        <f t="shared" ref="F58:H58" si="25">F55</f>
        <v>1</v>
      </c>
      <c r="G58" s="228">
        <f t="shared" si="25"/>
        <v>0</v>
      </c>
      <c r="H58" s="228">
        <f t="shared" si="25"/>
        <v>0</v>
      </c>
      <c r="I58" s="233">
        <v>0</v>
      </c>
      <c r="J58" s="230">
        <f t="shared" si="21"/>
        <v>0</v>
      </c>
      <c r="K58" s="234">
        <v>0</v>
      </c>
      <c r="L58" s="231">
        <f t="shared" si="22"/>
        <v>0</v>
      </c>
    </row>
    <row r="59" spans="1:12">
      <c r="A59" s="53">
        <v>47</v>
      </c>
      <c r="B59" s="302"/>
      <c r="C59" s="241" t="s">
        <v>184</v>
      </c>
      <c r="D59" s="227">
        <f t="shared" si="20"/>
        <v>1</v>
      </c>
      <c r="E59" s="228" t="s">
        <v>11</v>
      </c>
      <c r="F59" s="228">
        <f t="shared" ref="F59:H59" si="26">F55</f>
        <v>1</v>
      </c>
      <c r="G59" s="228">
        <f t="shared" si="26"/>
        <v>0</v>
      </c>
      <c r="H59" s="228">
        <f t="shared" si="26"/>
        <v>0</v>
      </c>
      <c r="I59" s="233">
        <v>0</v>
      </c>
      <c r="J59" s="230">
        <f t="shared" si="21"/>
        <v>0</v>
      </c>
      <c r="K59" s="234">
        <v>0</v>
      </c>
      <c r="L59" s="231">
        <f t="shared" si="22"/>
        <v>0</v>
      </c>
    </row>
    <row r="60" spans="1:12" hidden="1">
      <c r="A60" s="53">
        <v>48</v>
      </c>
      <c r="B60" s="302"/>
      <c r="C60" s="241" t="s">
        <v>58</v>
      </c>
      <c r="D60" s="227">
        <f t="shared" si="20"/>
        <v>0</v>
      </c>
      <c r="E60" s="228" t="s">
        <v>11</v>
      </c>
      <c r="F60" s="228"/>
      <c r="G60" s="228"/>
      <c r="H60" s="228"/>
      <c r="I60" s="229">
        <v>0</v>
      </c>
      <c r="J60" s="230">
        <f t="shared" si="21"/>
        <v>0</v>
      </c>
      <c r="K60" s="230">
        <v>0</v>
      </c>
      <c r="L60" s="231">
        <f t="shared" si="22"/>
        <v>0</v>
      </c>
    </row>
    <row r="61" spans="1:12">
      <c r="A61" s="53">
        <v>49</v>
      </c>
      <c r="B61" s="302"/>
      <c r="C61" s="241" t="s">
        <v>59</v>
      </c>
      <c r="D61" s="227">
        <f t="shared" si="20"/>
        <v>3</v>
      </c>
      <c r="E61" s="228" t="s">
        <v>11</v>
      </c>
      <c r="F61" s="228">
        <v>2</v>
      </c>
      <c r="G61" s="228"/>
      <c r="H61" s="228">
        <v>1</v>
      </c>
      <c r="I61" s="233">
        <v>0</v>
      </c>
      <c r="J61" s="230">
        <f t="shared" si="21"/>
        <v>0</v>
      </c>
      <c r="K61" s="234">
        <v>0</v>
      </c>
      <c r="L61" s="231">
        <f t="shared" si="22"/>
        <v>0</v>
      </c>
    </row>
    <row r="62" spans="1:12">
      <c r="A62" s="53"/>
      <c r="B62" s="236"/>
      <c r="C62" s="378"/>
      <c r="D62" s="237"/>
      <c r="E62" s="238"/>
      <c r="F62" s="236"/>
      <c r="G62" s="236"/>
      <c r="H62" s="236"/>
      <c r="I62" s="239"/>
      <c r="J62" s="239"/>
      <c r="K62" s="239"/>
      <c r="L62" s="240"/>
    </row>
    <row r="63" spans="1:12">
      <c r="A63" s="53">
        <v>50</v>
      </c>
      <c r="B63" s="302"/>
      <c r="C63" s="241" t="s">
        <v>172</v>
      </c>
      <c r="D63" s="227">
        <f t="shared" ref="D63:D68" si="27">SUM(F63:H63)</f>
        <v>150</v>
      </c>
      <c r="E63" s="228" t="s">
        <v>14</v>
      </c>
      <c r="F63" s="228">
        <v>90</v>
      </c>
      <c r="G63" s="228">
        <v>60</v>
      </c>
      <c r="H63" s="228"/>
      <c r="I63" s="233">
        <v>0</v>
      </c>
      <c r="J63" s="230">
        <f t="shared" ref="J63:J68" si="28">D63*I63</f>
        <v>0</v>
      </c>
      <c r="K63" s="234">
        <v>0</v>
      </c>
      <c r="L63" s="231">
        <f t="shared" ref="L63:L68" si="29">D63*K63</f>
        <v>0</v>
      </c>
    </row>
    <row r="64" spans="1:12">
      <c r="A64" s="53">
        <v>51</v>
      </c>
      <c r="B64" s="302"/>
      <c r="C64" s="241" t="s">
        <v>185</v>
      </c>
      <c r="D64" s="227">
        <f t="shared" si="27"/>
        <v>65</v>
      </c>
      <c r="E64" s="228" t="s">
        <v>14</v>
      </c>
      <c r="F64" s="228">
        <v>45</v>
      </c>
      <c r="G64" s="228">
        <v>20</v>
      </c>
      <c r="H64" s="228"/>
      <c r="I64" s="233">
        <v>0</v>
      </c>
      <c r="J64" s="230">
        <f t="shared" si="28"/>
        <v>0</v>
      </c>
      <c r="K64" s="234">
        <v>0</v>
      </c>
      <c r="L64" s="231">
        <f t="shared" si="29"/>
        <v>0</v>
      </c>
    </row>
    <row r="65" spans="1:12">
      <c r="A65" s="53">
        <v>52</v>
      </c>
      <c r="B65" s="302"/>
      <c r="C65" s="241" t="s">
        <v>186</v>
      </c>
      <c r="D65" s="227">
        <f t="shared" si="27"/>
        <v>365</v>
      </c>
      <c r="E65" s="228" t="s">
        <v>14</v>
      </c>
      <c r="F65" s="228">
        <v>170</v>
      </c>
      <c r="G65" s="228">
        <v>65</v>
      </c>
      <c r="H65" s="228">
        <v>130</v>
      </c>
      <c r="I65" s="233">
        <v>0</v>
      </c>
      <c r="J65" s="230">
        <f t="shared" si="28"/>
        <v>0</v>
      </c>
      <c r="K65" s="234">
        <v>0</v>
      </c>
      <c r="L65" s="231">
        <f t="shared" si="29"/>
        <v>0</v>
      </c>
    </row>
    <row r="66" spans="1:12">
      <c r="A66" s="53">
        <v>53</v>
      </c>
      <c r="B66" s="302"/>
      <c r="C66" s="241" t="s">
        <v>174</v>
      </c>
      <c r="D66" s="227">
        <f t="shared" si="27"/>
        <v>65</v>
      </c>
      <c r="E66" s="228" t="s">
        <v>14</v>
      </c>
      <c r="F66" s="228">
        <v>45</v>
      </c>
      <c r="G66" s="228">
        <v>20</v>
      </c>
      <c r="H66" s="228"/>
      <c r="I66" s="233">
        <v>0</v>
      </c>
      <c r="J66" s="230">
        <f t="shared" si="28"/>
        <v>0</v>
      </c>
      <c r="K66" s="234">
        <v>0</v>
      </c>
      <c r="L66" s="231">
        <f t="shared" si="29"/>
        <v>0</v>
      </c>
    </row>
    <row r="67" spans="1:12">
      <c r="A67" s="53">
        <v>54</v>
      </c>
      <c r="B67" s="302"/>
      <c r="C67" s="241" t="s">
        <v>175</v>
      </c>
      <c r="D67" s="227">
        <f t="shared" si="27"/>
        <v>65</v>
      </c>
      <c r="E67" s="228" t="s">
        <v>14</v>
      </c>
      <c r="F67" s="228">
        <v>45</v>
      </c>
      <c r="G67" s="228">
        <v>20</v>
      </c>
      <c r="H67" s="228"/>
      <c r="I67" s="233">
        <v>0</v>
      </c>
      <c r="J67" s="230">
        <f t="shared" si="28"/>
        <v>0</v>
      </c>
      <c r="K67" s="234">
        <v>0</v>
      </c>
      <c r="L67" s="231">
        <f t="shared" si="29"/>
        <v>0</v>
      </c>
    </row>
    <row r="68" spans="1:12">
      <c r="A68" s="53">
        <v>55</v>
      </c>
      <c r="B68" s="302"/>
      <c r="C68" s="241" t="s">
        <v>187</v>
      </c>
      <c r="D68" s="227">
        <f t="shared" si="27"/>
        <v>20</v>
      </c>
      <c r="E68" s="228" t="s">
        <v>14</v>
      </c>
      <c r="F68" s="228">
        <v>20</v>
      </c>
      <c r="G68" s="228"/>
      <c r="H68" s="228"/>
      <c r="I68" s="233">
        <v>0</v>
      </c>
      <c r="J68" s="230">
        <f t="shared" si="28"/>
        <v>0</v>
      </c>
      <c r="K68" s="234">
        <v>0</v>
      </c>
      <c r="L68" s="231">
        <f t="shared" si="29"/>
        <v>0</v>
      </c>
    </row>
    <row r="69" spans="1:12">
      <c r="A69" s="53"/>
      <c r="B69" s="236"/>
      <c r="C69" s="378"/>
      <c r="D69" s="237"/>
      <c r="E69" s="238"/>
      <c r="F69" s="236"/>
      <c r="G69" s="236"/>
      <c r="H69" s="236"/>
      <c r="I69" s="239"/>
      <c r="J69" s="239"/>
      <c r="K69" s="239"/>
      <c r="L69" s="240"/>
    </row>
    <row r="70" spans="1:12">
      <c r="A70" s="53">
        <v>56</v>
      </c>
      <c r="B70" s="302"/>
      <c r="C70" s="241" t="s">
        <v>71</v>
      </c>
      <c r="D70" s="227">
        <f t="shared" ref="D70:D75" si="30">SUM(F70:H70)</f>
        <v>338</v>
      </c>
      <c r="E70" s="228" t="s">
        <v>14</v>
      </c>
      <c r="F70" s="228">
        <v>140</v>
      </c>
      <c r="G70" s="228">
        <v>110</v>
      </c>
      <c r="H70" s="228">
        <v>88</v>
      </c>
      <c r="I70" s="233">
        <v>0</v>
      </c>
      <c r="J70" s="230">
        <f t="shared" ref="J70:J75" si="31">D70*I70</f>
        <v>0</v>
      </c>
      <c r="K70" s="234">
        <v>0</v>
      </c>
      <c r="L70" s="231">
        <f t="shared" ref="L70:L75" si="32">D70*K70</f>
        <v>0</v>
      </c>
    </row>
    <row r="71" spans="1:12">
      <c r="A71" s="53">
        <v>57</v>
      </c>
      <c r="B71" s="302"/>
      <c r="C71" s="241" t="s">
        <v>72</v>
      </c>
      <c r="D71" s="227">
        <f t="shared" si="30"/>
        <v>507</v>
      </c>
      <c r="E71" s="228" t="s">
        <v>11</v>
      </c>
      <c r="F71" s="228">
        <f t="shared" ref="F71:H71" si="33">F70/2*3</f>
        <v>210</v>
      </c>
      <c r="G71" s="228">
        <f t="shared" si="33"/>
        <v>165</v>
      </c>
      <c r="H71" s="228">
        <f t="shared" si="33"/>
        <v>132</v>
      </c>
      <c r="I71" s="233">
        <v>0</v>
      </c>
      <c r="J71" s="230">
        <f t="shared" si="31"/>
        <v>0</v>
      </c>
      <c r="K71" s="234">
        <v>0</v>
      </c>
      <c r="L71" s="231">
        <f t="shared" si="32"/>
        <v>0</v>
      </c>
    </row>
    <row r="72" spans="1:12">
      <c r="A72" s="53">
        <v>58</v>
      </c>
      <c r="B72" s="302"/>
      <c r="C72" s="241" t="s">
        <v>73</v>
      </c>
      <c r="D72" s="227">
        <f t="shared" si="30"/>
        <v>338</v>
      </c>
      <c r="E72" s="228" t="s">
        <v>11</v>
      </c>
      <c r="F72" s="228">
        <f t="shared" ref="F72:H72" si="34">F70</f>
        <v>140</v>
      </c>
      <c r="G72" s="228">
        <f t="shared" si="34"/>
        <v>110</v>
      </c>
      <c r="H72" s="228">
        <f t="shared" si="34"/>
        <v>88</v>
      </c>
      <c r="I72" s="233">
        <v>0</v>
      </c>
      <c r="J72" s="230">
        <f t="shared" si="31"/>
        <v>0</v>
      </c>
      <c r="K72" s="234">
        <v>0</v>
      </c>
      <c r="L72" s="231">
        <f t="shared" si="32"/>
        <v>0</v>
      </c>
    </row>
    <row r="73" spans="1:12">
      <c r="A73" s="53">
        <v>59</v>
      </c>
      <c r="B73" s="302"/>
      <c r="C73" s="241" t="s">
        <v>74</v>
      </c>
      <c r="D73" s="227">
        <f t="shared" si="30"/>
        <v>676</v>
      </c>
      <c r="E73" s="228" t="s">
        <v>11</v>
      </c>
      <c r="F73" s="228">
        <f t="shared" ref="F73:H73" si="35">F72*2</f>
        <v>280</v>
      </c>
      <c r="G73" s="228">
        <f t="shared" si="35"/>
        <v>220</v>
      </c>
      <c r="H73" s="228">
        <f t="shared" si="35"/>
        <v>176</v>
      </c>
      <c r="I73" s="233">
        <v>0</v>
      </c>
      <c r="J73" s="230">
        <f t="shared" si="31"/>
        <v>0</v>
      </c>
      <c r="K73" s="234">
        <v>0</v>
      </c>
      <c r="L73" s="231">
        <f t="shared" si="32"/>
        <v>0</v>
      </c>
    </row>
    <row r="74" spans="1:12">
      <c r="A74" s="53">
        <v>60</v>
      </c>
      <c r="B74" s="302"/>
      <c r="C74" s="241" t="s">
        <v>75</v>
      </c>
      <c r="D74" s="227">
        <f t="shared" si="30"/>
        <v>338</v>
      </c>
      <c r="E74" s="228" t="s">
        <v>11</v>
      </c>
      <c r="F74" s="228">
        <f t="shared" ref="F74:H74" si="36">F70</f>
        <v>140</v>
      </c>
      <c r="G74" s="228">
        <f t="shared" si="36"/>
        <v>110</v>
      </c>
      <c r="H74" s="228">
        <f t="shared" si="36"/>
        <v>88</v>
      </c>
      <c r="I74" s="233">
        <v>0</v>
      </c>
      <c r="J74" s="230">
        <f t="shared" si="31"/>
        <v>0</v>
      </c>
      <c r="K74" s="234">
        <v>0</v>
      </c>
      <c r="L74" s="231">
        <f t="shared" si="32"/>
        <v>0</v>
      </c>
    </row>
    <row r="75" spans="1:12">
      <c r="A75" s="53">
        <v>61</v>
      </c>
      <c r="B75" s="302"/>
      <c r="C75" s="241" t="s">
        <v>76</v>
      </c>
      <c r="D75" s="227">
        <f t="shared" si="30"/>
        <v>338</v>
      </c>
      <c r="E75" s="228" t="s">
        <v>11</v>
      </c>
      <c r="F75" s="228">
        <f t="shared" ref="F75:H75" si="37">F74</f>
        <v>140</v>
      </c>
      <c r="G75" s="228">
        <f t="shared" si="37"/>
        <v>110</v>
      </c>
      <c r="H75" s="228">
        <f t="shared" si="37"/>
        <v>88</v>
      </c>
      <c r="I75" s="233">
        <v>0</v>
      </c>
      <c r="J75" s="230">
        <f t="shared" si="31"/>
        <v>0</v>
      </c>
      <c r="K75" s="234">
        <v>0</v>
      </c>
      <c r="L75" s="231">
        <f t="shared" si="32"/>
        <v>0</v>
      </c>
    </row>
    <row r="76" spans="1:12">
      <c r="A76" s="53"/>
      <c r="B76" s="236"/>
      <c r="C76" s="378"/>
      <c r="D76" s="237"/>
      <c r="E76" s="238"/>
      <c r="F76" s="236"/>
      <c r="G76" s="236"/>
      <c r="H76" s="236"/>
      <c r="I76" s="239"/>
      <c r="J76" s="239"/>
      <c r="K76" s="239"/>
      <c r="L76" s="240"/>
    </row>
    <row r="77" spans="1:12">
      <c r="A77" s="53">
        <v>62</v>
      </c>
      <c r="B77" s="302"/>
      <c r="C77" s="241" t="s">
        <v>77</v>
      </c>
      <c r="D77" s="227">
        <f>SUM(F77:H77)</f>
        <v>78</v>
      </c>
      <c r="E77" s="228" t="s">
        <v>11</v>
      </c>
      <c r="F77" s="228">
        <v>38</v>
      </c>
      <c r="G77" s="228">
        <v>25</v>
      </c>
      <c r="H77" s="228">
        <v>15</v>
      </c>
      <c r="I77" s="233">
        <v>0</v>
      </c>
      <c r="J77" s="230">
        <f>D77*I77</f>
        <v>0</v>
      </c>
      <c r="K77" s="234">
        <v>0</v>
      </c>
      <c r="L77" s="231">
        <f>D77*K77</f>
        <v>0</v>
      </c>
    </row>
    <row r="78" spans="1:12">
      <c r="A78" s="53">
        <v>63</v>
      </c>
      <c r="B78" s="302"/>
      <c r="C78" s="241" t="s">
        <v>198</v>
      </c>
      <c r="D78" s="227">
        <f>SUM(F78:H78)</f>
        <v>12</v>
      </c>
      <c r="E78" s="228" t="s">
        <v>11</v>
      </c>
      <c r="F78" s="228">
        <v>5</v>
      </c>
      <c r="G78" s="228">
        <v>5</v>
      </c>
      <c r="H78" s="228">
        <v>2</v>
      </c>
      <c r="I78" s="233">
        <v>0</v>
      </c>
      <c r="J78" s="230">
        <f>D78*I78</f>
        <v>0</v>
      </c>
      <c r="K78" s="234">
        <v>0</v>
      </c>
      <c r="L78" s="231">
        <f>D78*K78</f>
        <v>0</v>
      </c>
    </row>
    <row r="79" spans="1:12">
      <c r="A79" s="53">
        <v>64</v>
      </c>
      <c r="B79" s="302"/>
      <c r="C79" s="241" t="s">
        <v>78</v>
      </c>
      <c r="D79" s="227">
        <f>SUM(F79:H79)</f>
        <v>11</v>
      </c>
      <c r="E79" s="228" t="s">
        <v>11</v>
      </c>
      <c r="F79" s="228">
        <v>5</v>
      </c>
      <c r="G79" s="228">
        <v>4</v>
      </c>
      <c r="H79" s="228">
        <v>2</v>
      </c>
      <c r="I79" s="233">
        <v>0</v>
      </c>
      <c r="J79" s="230">
        <f>D79*I79</f>
        <v>0</v>
      </c>
      <c r="K79" s="234">
        <v>0</v>
      </c>
      <c r="L79" s="231">
        <f>D79*K79</f>
        <v>0</v>
      </c>
    </row>
    <row r="80" spans="1:12">
      <c r="A80" s="53">
        <v>65</v>
      </c>
      <c r="B80" s="302"/>
      <c r="C80" s="241" t="s">
        <v>199</v>
      </c>
      <c r="D80" s="227">
        <f>SUM(F80:H80)</f>
        <v>6</v>
      </c>
      <c r="E80" s="228" t="s">
        <v>11</v>
      </c>
      <c r="F80" s="228">
        <v>2</v>
      </c>
      <c r="G80" s="228">
        <v>2</v>
      </c>
      <c r="H80" s="228">
        <v>2</v>
      </c>
      <c r="I80" s="233">
        <v>0</v>
      </c>
      <c r="J80" s="230">
        <f>D80*I80</f>
        <v>0</v>
      </c>
      <c r="K80" s="234">
        <v>0</v>
      </c>
      <c r="L80" s="231">
        <f>D80*K80</f>
        <v>0</v>
      </c>
    </row>
    <row r="81" spans="1:12">
      <c r="A81" s="53"/>
      <c r="B81" s="236"/>
      <c r="C81" s="378"/>
      <c r="D81" s="237"/>
      <c r="E81" s="238"/>
      <c r="F81" s="236"/>
      <c r="G81" s="236"/>
      <c r="H81" s="236"/>
      <c r="I81" s="239"/>
      <c r="J81" s="239"/>
      <c r="K81" s="239"/>
      <c r="L81" s="240"/>
    </row>
    <row r="82" spans="1:12">
      <c r="A82" s="53">
        <v>66</v>
      </c>
      <c r="B82" s="302"/>
      <c r="C82" s="241" t="s">
        <v>188</v>
      </c>
      <c r="D82" s="227">
        <f>SUM(F82:H82)</f>
        <v>1730</v>
      </c>
      <c r="E82" s="228" t="s">
        <v>14</v>
      </c>
      <c r="F82" s="228">
        <v>850</v>
      </c>
      <c r="G82" s="228">
        <v>540</v>
      </c>
      <c r="H82" s="228">
        <v>340</v>
      </c>
      <c r="I82" s="233">
        <v>0</v>
      </c>
      <c r="J82" s="230">
        <f>D82*I82</f>
        <v>0</v>
      </c>
      <c r="K82" s="234">
        <v>0</v>
      </c>
      <c r="L82" s="231">
        <f>D82*K82</f>
        <v>0</v>
      </c>
    </row>
    <row r="83" spans="1:12">
      <c r="A83" s="53">
        <v>67</v>
      </c>
      <c r="B83" s="302"/>
      <c r="C83" s="241" t="s">
        <v>79</v>
      </c>
      <c r="D83" s="227">
        <f>SUM(F83:H83)</f>
        <v>210</v>
      </c>
      <c r="E83" s="228" t="s">
        <v>14</v>
      </c>
      <c r="F83" s="228">
        <v>100</v>
      </c>
      <c r="G83" s="228">
        <f>(G46+G63+G64)*0.6</f>
        <v>90</v>
      </c>
      <c r="H83" s="228">
        <v>20</v>
      </c>
      <c r="I83" s="233">
        <v>0</v>
      </c>
      <c r="J83" s="230">
        <f>D83*I83</f>
        <v>0</v>
      </c>
      <c r="K83" s="234">
        <v>0</v>
      </c>
      <c r="L83" s="231">
        <f>D83*K83</f>
        <v>0</v>
      </c>
    </row>
    <row r="84" spans="1:12" hidden="1">
      <c r="A84" s="53">
        <v>68</v>
      </c>
      <c r="B84" s="302"/>
      <c r="C84" s="241" t="s">
        <v>80</v>
      </c>
      <c r="D84" s="227">
        <f>SUM(F84:H84)</f>
        <v>0</v>
      </c>
      <c r="E84" s="228" t="s">
        <v>14</v>
      </c>
      <c r="F84" s="228"/>
      <c r="G84" s="228"/>
      <c r="H84" s="228"/>
      <c r="I84" s="229">
        <v>0</v>
      </c>
      <c r="J84" s="230">
        <f>D84*I84</f>
        <v>0</v>
      </c>
      <c r="K84" s="230">
        <v>0</v>
      </c>
      <c r="L84" s="231">
        <f>D84*K84</f>
        <v>0</v>
      </c>
    </row>
    <row r="85" spans="1:12">
      <c r="A85" s="53">
        <v>69</v>
      </c>
      <c r="B85" s="302"/>
      <c r="C85" s="241" t="s">
        <v>81</v>
      </c>
      <c r="D85" s="227">
        <f>SUM(F85:H85)</f>
        <v>40</v>
      </c>
      <c r="E85" s="228" t="s">
        <v>14</v>
      </c>
      <c r="F85" s="228">
        <f>F92*10</f>
        <v>20</v>
      </c>
      <c r="G85" s="228">
        <f>G92*10</f>
        <v>20</v>
      </c>
      <c r="H85" s="228">
        <f>H92*10</f>
        <v>0</v>
      </c>
      <c r="I85" s="233">
        <v>0</v>
      </c>
      <c r="J85" s="230">
        <f>D85*I85</f>
        <v>0</v>
      </c>
      <c r="K85" s="234">
        <v>0</v>
      </c>
      <c r="L85" s="231">
        <f>D85*K85</f>
        <v>0</v>
      </c>
    </row>
    <row r="86" spans="1:12">
      <c r="A86" s="53"/>
      <c r="B86" s="236"/>
      <c r="C86" s="378"/>
      <c r="D86" s="237"/>
      <c r="E86" s="238"/>
      <c r="F86" s="236"/>
      <c r="G86" s="236"/>
      <c r="H86" s="236"/>
      <c r="I86" s="239"/>
      <c r="J86" s="239"/>
      <c r="K86" s="239"/>
      <c r="L86" s="240"/>
    </row>
    <row r="87" spans="1:12">
      <c r="A87" s="53">
        <v>70</v>
      </c>
      <c r="B87" s="302"/>
      <c r="C87" s="241" t="s">
        <v>82</v>
      </c>
      <c r="D87" s="227">
        <f t="shared" ref="D87:D94" si="38">SUM(F87:H87)</f>
        <v>330</v>
      </c>
      <c r="E87" s="228" t="s">
        <v>14</v>
      </c>
      <c r="F87" s="228">
        <v>170</v>
      </c>
      <c r="G87" s="228">
        <v>100</v>
      </c>
      <c r="H87" s="228">
        <v>60</v>
      </c>
      <c r="I87" s="233">
        <v>0</v>
      </c>
      <c r="J87" s="230">
        <f t="shared" ref="J87:J97" si="39">D87*I87</f>
        <v>0</v>
      </c>
      <c r="K87" s="234">
        <v>0</v>
      </c>
      <c r="L87" s="231">
        <f t="shared" ref="L87:L97" si="40">D87*K87</f>
        <v>0</v>
      </c>
    </row>
    <row r="88" spans="1:12">
      <c r="A88" s="53">
        <v>71</v>
      </c>
      <c r="B88" s="302"/>
      <c r="C88" s="241" t="s">
        <v>83</v>
      </c>
      <c r="D88" s="227">
        <f t="shared" si="38"/>
        <v>330</v>
      </c>
      <c r="E88" s="228" t="s">
        <v>14</v>
      </c>
      <c r="F88" s="228">
        <f t="shared" ref="F88:H88" si="41">F87</f>
        <v>170</v>
      </c>
      <c r="G88" s="228">
        <f t="shared" si="41"/>
        <v>100</v>
      </c>
      <c r="H88" s="228">
        <f t="shared" si="41"/>
        <v>60</v>
      </c>
      <c r="I88" s="233">
        <v>0</v>
      </c>
      <c r="J88" s="230">
        <f t="shared" si="39"/>
        <v>0</v>
      </c>
      <c r="K88" s="234">
        <v>0</v>
      </c>
      <c r="L88" s="231">
        <f t="shared" si="40"/>
        <v>0</v>
      </c>
    </row>
    <row r="89" spans="1:12">
      <c r="A89" s="53">
        <v>72</v>
      </c>
      <c r="B89" s="302"/>
      <c r="C89" s="241" t="s">
        <v>84</v>
      </c>
      <c r="D89" s="227">
        <f t="shared" si="38"/>
        <v>1980</v>
      </c>
      <c r="E89" s="228" t="s">
        <v>14</v>
      </c>
      <c r="F89" s="228">
        <f t="shared" ref="F89:H89" si="42">F82+F83+F84+F85</f>
        <v>970</v>
      </c>
      <c r="G89" s="228">
        <f t="shared" si="42"/>
        <v>650</v>
      </c>
      <c r="H89" s="228">
        <f t="shared" si="42"/>
        <v>360</v>
      </c>
      <c r="I89" s="233">
        <v>0</v>
      </c>
      <c r="J89" s="230">
        <f t="shared" si="39"/>
        <v>0</v>
      </c>
      <c r="K89" s="234">
        <v>0</v>
      </c>
      <c r="L89" s="231">
        <f t="shared" si="40"/>
        <v>0</v>
      </c>
    </row>
    <row r="90" spans="1:12">
      <c r="A90" s="53">
        <v>73</v>
      </c>
      <c r="B90" s="302"/>
      <c r="C90" s="241" t="s">
        <v>85</v>
      </c>
      <c r="D90" s="227">
        <f t="shared" si="38"/>
        <v>165</v>
      </c>
      <c r="E90" s="228" t="s">
        <v>86</v>
      </c>
      <c r="F90" s="228">
        <f t="shared" ref="F90:H90" si="43">F88/2</f>
        <v>85</v>
      </c>
      <c r="G90" s="228">
        <f t="shared" si="43"/>
        <v>50</v>
      </c>
      <c r="H90" s="228">
        <f t="shared" si="43"/>
        <v>30</v>
      </c>
      <c r="I90" s="233">
        <v>0</v>
      </c>
      <c r="J90" s="230">
        <f t="shared" si="39"/>
        <v>0</v>
      </c>
      <c r="K90" s="234">
        <v>0</v>
      </c>
      <c r="L90" s="231">
        <f t="shared" si="40"/>
        <v>0</v>
      </c>
    </row>
    <row r="91" spans="1:12">
      <c r="A91" s="53">
        <v>74</v>
      </c>
      <c r="B91" s="302"/>
      <c r="C91" s="241" t="s">
        <v>87</v>
      </c>
      <c r="D91" s="227">
        <f t="shared" si="38"/>
        <v>330</v>
      </c>
      <c r="E91" s="228" t="s">
        <v>86</v>
      </c>
      <c r="F91" s="228">
        <f t="shared" ref="F91:H91" si="44">F88</f>
        <v>170</v>
      </c>
      <c r="G91" s="228">
        <f t="shared" si="44"/>
        <v>100</v>
      </c>
      <c r="H91" s="228">
        <f t="shared" si="44"/>
        <v>60</v>
      </c>
      <c r="I91" s="233">
        <v>0</v>
      </c>
      <c r="J91" s="230">
        <f t="shared" si="39"/>
        <v>0</v>
      </c>
      <c r="K91" s="234">
        <v>0</v>
      </c>
      <c r="L91" s="231">
        <f t="shared" si="40"/>
        <v>0</v>
      </c>
    </row>
    <row r="92" spans="1:12">
      <c r="A92" s="53">
        <v>75</v>
      </c>
      <c r="B92" s="302"/>
      <c r="C92" s="373" t="s">
        <v>88</v>
      </c>
      <c r="D92" s="227">
        <f t="shared" si="38"/>
        <v>4</v>
      </c>
      <c r="E92" s="228" t="s">
        <v>11</v>
      </c>
      <c r="F92" s="228">
        <v>2</v>
      </c>
      <c r="G92" s="228">
        <v>2</v>
      </c>
      <c r="H92" s="228"/>
      <c r="I92" s="233">
        <v>0</v>
      </c>
      <c r="J92" s="230">
        <f t="shared" si="39"/>
        <v>0</v>
      </c>
      <c r="K92" s="234">
        <v>0</v>
      </c>
      <c r="L92" s="231">
        <f t="shared" si="40"/>
        <v>0</v>
      </c>
    </row>
    <row r="93" spans="1:12">
      <c r="A93" s="53">
        <v>76</v>
      </c>
      <c r="B93" s="302"/>
      <c r="C93" s="241" t="s">
        <v>89</v>
      </c>
      <c r="D93" s="227">
        <f t="shared" si="38"/>
        <v>50</v>
      </c>
      <c r="E93" s="228" t="s">
        <v>11</v>
      </c>
      <c r="F93" s="228">
        <v>19</v>
      </c>
      <c r="G93" s="228">
        <v>20</v>
      </c>
      <c r="H93" s="228">
        <v>11</v>
      </c>
      <c r="I93" s="233">
        <v>0</v>
      </c>
      <c r="J93" s="230">
        <f t="shared" si="39"/>
        <v>0</v>
      </c>
      <c r="K93" s="234">
        <v>0</v>
      </c>
      <c r="L93" s="231">
        <f t="shared" si="40"/>
        <v>0</v>
      </c>
    </row>
    <row r="94" spans="1:12">
      <c r="A94" s="53">
        <v>77</v>
      </c>
      <c r="B94" s="302"/>
      <c r="C94" s="241" t="s">
        <v>90</v>
      </c>
      <c r="D94" s="227">
        <f t="shared" si="38"/>
        <v>6</v>
      </c>
      <c r="E94" s="228" t="s">
        <v>11</v>
      </c>
      <c r="F94" s="228">
        <v>2</v>
      </c>
      <c r="G94" s="228">
        <v>2</v>
      </c>
      <c r="H94" s="228">
        <v>2</v>
      </c>
      <c r="I94" s="233">
        <v>0</v>
      </c>
      <c r="J94" s="230">
        <f t="shared" si="39"/>
        <v>0</v>
      </c>
      <c r="K94" s="234">
        <v>0</v>
      </c>
      <c r="L94" s="231">
        <f t="shared" si="40"/>
        <v>0</v>
      </c>
    </row>
    <row r="95" spans="1:12">
      <c r="A95" s="53">
        <v>78</v>
      </c>
      <c r="B95" s="302"/>
      <c r="C95" s="241" t="s">
        <v>92</v>
      </c>
      <c r="D95" s="227">
        <v>1</v>
      </c>
      <c r="E95" s="228" t="s">
        <v>93</v>
      </c>
      <c r="F95" s="228"/>
      <c r="G95" s="228"/>
      <c r="H95" s="228"/>
      <c r="I95" s="233">
        <v>0</v>
      </c>
      <c r="J95" s="230">
        <f t="shared" si="39"/>
        <v>0</v>
      </c>
      <c r="K95" s="234">
        <v>0</v>
      </c>
      <c r="L95" s="231">
        <f t="shared" si="40"/>
        <v>0</v>
      </c>
    </row>
    <row r="96" spans="1:12">
      <c r="A96" s="53">
        <v>79</v>
      </c>
      <c r="B96" s="302"/>
      <c r="C96" s="241" t="s">
        <v>94</v>
      </c>
      <c r="D96" s="227">
        <f>SUM(F96:H96)</f>
        <v>1</v>
      </c>
      <c r="E96" s="228" t="s">
        <v>11</v>
      </c>
      <c r="F96" s="228"/>
      <c r="G96" s="228">
        <v>1</v>
      </c>
      <c r="H96" s="228"/>
      <c r="I96" s="233">
        <v>0</v>
      </c>
      <c r="J96" s="230">
        <f t="shared" si="39"/>
        <v>0</v>
      </c>
      <c r="K96" s="234">
        <v>0</v>
      </c>
      <c r="L96" s="231">
        <f t="shared" si="40"/>
        <v>0</v>
      </c>
    </row>
    <row r="97" spans="1:12">
      <c r="A97" s="53">
        <v>80</v>
      </c>
      <c r="B97" s="302"/>
      <c r="C97" s="241" t="s">
        <v>95</v>
      </c>
      <c r="D97" s="227">
        <f>SUM(F97:H97)</f>
        <v>34</v>
      </c>
      <c r="E97" s="228" t="s">
        <v>11</v>
      </c>
      <c r="F97" s="228">
        <v>14</v>
      </c>
      <c r="G97" s="228">
        <v>10</v>
      </c>
      <c r="H97" s="228">
        <v>10</v>
      </c>
      <c r="I97" s="233">
        <v>0</v>
      </c>
      <c r="J97" s="230">
        <f t="shared" si="39"/>
        <v>0</v>
      </c>
      <c r="K97" s="234">
        <v>0</v>
      </c>
      <c r="L97" s="231">
        <f t="shared" si="40"/>
        <v>0</v>
      </c>
    </row>
    <row r="98" spans="1:12">
      <c r="A98" s="53"/>
      <c r="B98" s="236"/>
      <c r="C98" s="378"/>
      <c r="D98" s="237"/>
      <c r="E98" s="238"/>
      <c r="F98" s="236"/>
      <c r="G98" s="236"/>
      <c r="H98" s="236"/>
      <c r="I98" s="239"/>
      <c r="J98" s="239"/>
      <c r="K98" s="239"/>
      <c r="L98" s="240"/>
    </row>
    <row r="99" spans="1:12">
      <c r="A99" s="53">
        <v>81</v>
      </c>
      <c r="B99" s="302"/>
      <c r="C99" s="241" t="s">
        <v>97</v>
      </c>
      <c r="D99" s="227">
        <v>1</v>
      </c>
      <c r="E99" s="228" t="s">
        <v>93</v>
      </c>
      <c r="F99" s="228"/>
      <c r="G99" s="228"/>
      <c r="H99" s="228"/>
      <c r="I99" s="233">
        <v>0</v>
      </c>
      <c r="J99" s="230">
        <f>D99*I99</f>
        <v>0</v>
      </c>
      <c r="K99" s="234">
        <v>0</v>
      </c>
      <c r="L99" s="231">
        <f>D99*K99</f>
        <v>0</v>
      </c>
    </row>
    <row r="100" spans="1:12">
      <c r="A100" s="53">
        <v>82</v>
      </c>
      <c r="B100" s="302"/>
      <c r="C100" s="241" t="s">
        <v>98</v>
      </c>
      <c r="D100" s="227">
        <v>1</v>
      </c>
      <c r="E100" s="228" t="s">
        <v>93</v>
      </c>
      <c r="F100" s="228"/>
      <c r="G100" s="228"/>
      <c r="H100" s="228"/>
      <c r="I100" s="233">
        <v>0</v>
      </c>
      <c r="J100" s="230">
        <f>D100*I100</f>
        <v>0</v>
      </c>
      <c r="K100" s="234">
        <v>0</v>
      </c>
      <c r="L100" s="231">
        <f>D100*K100</f>
        <v>0</v>
      </c>
    </row>
    <row r="101" spans="1:12">
      <c r="A101" s="53">
        <v>83</v>
      </c>
      <c r="B101" s="302"/>
      <c r="C101" s="241" t="s">
        <v>189</v>
      </c>
      <c r="D101" s="227">
        <v>1</v>
      </c>
      <c r="E101" s="228" t="s">
        <v>93</v>
      </c>
      <c r="F101" s="228"/>
      <c r="G101" s="228"/>
      <c r="H101" s="228"/>
      <c r="I101" s="233">
        <v>0</v>
      </c>
      <c r="J101" s="230">
        <f>D101*I101</f>
        <v>0</v>
      </c>
      <c r="K101" s="234">
        <v>0</v>
      </c>
      <c r="L101" s="231">
        <f>D101*K101</f>
        <v>0</v>
      </c>
    </row>
    <row r="102" spans="1:12">
      <c r="A102" s="53">
        <v>84</v>
      </c>
      <c r="B102" s="302"/>
      <c r="C102" s="241" t="s">
        <v>100</v>
      </c>
      <c r="D102" s="227">
        <v>1</v>
      </c>
      <c r="E102" s="228" t="s">
        <v>93</v>
      </c>
      <c r="F102" s="228"/>
      <c r="G102" s="228"/>
      <c r="H102" s="228"/>
      <c r="I102" s="233">
        <v>0</v>
      </c>
      <c r="J102" s="230">
        <f>D102*I102</f>
        <v>0</v>
      </c>
      <c r="K102" s="234">
        <v>0</v>
      </c>
      <c r="L102" s="231">
        <f>D102*K102</f>
        <v>0</v>
      </c>
    </row>
    <row r="103" spans="1:12">
      <c r="A103" s="53">
        <v>85</v>
      </c>
      <c r="B103" s="302"/>
      <c r="C103" s="241" t="s">
        <v>101</v>
      </c>
      <c r="D103" s="227">
        <f>SUM(F103:H103)</f>
        <v>206</v>
      </c>
      <c r="E103" s="228" t="s">
        <v>93</v>
      </c>
      <c r="F103" s="228">
        <f t="shared" ref="F103:H103" si="45">F24+F25+F27+F51+F52+F53+F55+F29+F30+F31+F34+F35+F36+F41+F32+F54</f>
        <v>100</v>
      </c>
      <c r="G103" s="228">
        <f t="shared" si="45"/>
        <v>66</v>
      </c>
      <c r="H103" s="228">
        <f t="shared" si="45"/>
        <v>40</v>
      </c>
      <c r="I103" s="233">
        <v>0</v>
      </c>
      <c r="J103" s="230">
        <f>D103*I103</f>
        <v>0</v>
      </c>
      <c r="K103" s="234">
        <v>0</v>
      </c>
      <c r="L103" s="231">
        <f>D103*K103</f>
        <v>0</v>
      </c>
    </row>
    <row r="104" spans="1:12">
      <c r="A104" s="53"/>
      <c r="B104" s="336"/>
      <c r="C104" s="379"/>
      <c r="D104" s="339"/>
      <c r="E104" s="354"/>
      <c r="F104" s="337"/>
      <c r="G104" s="337"/>
      <c r="H104" s="337"/>
      <c r="I104" s="340" t="s">
        <v>102</v>
      </c>
      <c r="J104" s="341">
        <f>SUM(J4:J103)</f>
        <v>0</v>
      </c>
      <c r="K104" s="341"/>
      <c r="L104" s="342">
        <f>SUM(L4:L103)</f>
        <v>0</v>
      </c>
    </row>
    <row r="105" spans="1:12">
      <c r="A105" s="53"/>
      <c r="B105" s="336"/>
      <c r="C105" s="379"/>
      <c r="D105" s="355"/>
      <c r="E105" s="355"/>
      <c r="F105" s="423" t="s">
        <v>200</v>
      </c>
      <c r="G105" s="423"/>
      <c r="H105" s="423"/>
      <c r="I105" s="423"/>
      <c r="J105" s="423"/>
      <c r="K105" s="343"/>
      <c r="L105" s="344">
        <f>J104+L104</f>
        <v>0</v>
      </c>
    </row>
    <row r="106" spans="1:12">
      <c r="A106" s="53"/>
      <c r="B106" s="262"/>
      <c r="C106" s="380" t="s">
        <v>103</v>
      </c>
      <c r="D106" s="260"/>
      <c r="E106" s="261"/>
      <c r="F106" s="262"/>
      <c r="G106" s="262"/>
      <c r="H106" s="262"/>
      <c r="I106" s="263"/>
      <c r="J106" s="263"/>
      <c r="K106" s="263"/>
      <c r="L106" s="264"/>
    </row>
    <row r="107" spans="1:12">
      <c r="A107" s="53">
        <v>86</v>
      </c>
      <c r="B107" s="302"/>
      <c r="C107" s="241" t="s">
        <v>104</v>
      </c>
      <c r="D107" s="227">
        <v>1</v>
      </c>
      <c r="E107" s="228" t="s">
        <v>93</v>
      </c>
      <c r="F107" s="228"/>
      <c r="G107" s="228"/>
      <c r="H107" s="228"/>
      <c r="I107" s="229"/>
      <c r="J107" s="230"/>
      <c r="K107" s="265">
        <f>ROUND((L104)*0.02,-2)</f>
        <v>0</v>
      </c>
      <c r="L107" s="231">
        <f t="shared" ref="L107:L114" si="46">D107*K107</f>
        <v>0</v>
      </c>
    </row>
    <row r="108" spans="1:12">
      <c r="A108" s="53">
        <v>87</v>
      </c>
      <c r="B108" s="302"/>
      <c r="C108" s="241" t="s">
        <v>105</v>
      </c>
      <c r="D108" s="227">
        <v>1</v>
      </c>
      <c r="E108" s="228" t="s">
        <v>93</v>
      </c>
      <c r="F108" s="228"/>
      <c r="G108" s="228"/>
      <c r="H108" s="228"/>
      <c r="I108" s="229"/>
      <c r="J108" s="230"/>
      <c r="K108" s="265">
        <f>ROUND((L104)*0.04,-2)</f>
        <v>0</v>
      </c>
      <c r="L108" s="231">
        <f t="shared" si="46"/>
        <v>0</v>
      </c>
    </row>
    <row r="109" spans="1:12">
      <c r="A109" s="53">
        <v>88</v>
      </c>
      <c r="B109" s="302"/>
      <c r="C109" s="241" t="s">
        <v>106</v>
      </c>
      <c r="D109" s="227">
        <v>1</v>
      </c>
      <c r="E109" s="228" t="s">
        <v>93</v>
      </c>
      <c r="F109" s="228"/>
      <c r="G109" s="228"/>
      <c r="H109" s="228"/>
      <c r="I109" s="229"/>
      <c r="J109" s="230"/>
      <c r="K109" s="265">
        <v>0</v>
      </c>
      <c r="L109" s="231">
        <f t="shared" si="46"/>
        <v>0</v>
      </c>
    </row>
    <row r="110" spans="1:12">
      <c r="A110" s="53">
        <v>89</v>
      </c>
      <c r="B110" s="302"/>
      <c r="C110" s="241" t="s">
        <v>107</v>
      </c>
      <c r="D110" s="227">
        <v>1</v>
      </c>
      <c r="E110" s="228" t="s">
        <v>93</v>
      </c>
      <c r="F110" s="228"/>
      <c r="G110" s="228"/>
      <c r="H110" s="228"/>
      <c r="I110" s="229"/>
      <c r="J110" s="230"/>
      <c r="K110" s="265">
        <f>ROUND((L105)*0.005,-2)</f>
        <v>0</v>
      </c>
      <c r="L110" s="231">
        <f t="shared" si="46"/>
        <v>0</v>
      </c>
    </row>
    <row r="111" spans="1:12">
      <c r="A111" s="53">
        <v>90</v>
      </c>
      <c r="B111" s="302"/>
      <c r="C111" s="241" t="s">
        <v>108</v>
      </c>
      <c r="D111" s="227">
        <v>1</v>
      </c>
      <c r="E111" s="228" t="s">
        <v>93</v>
      </c>
      <c r="F111" s="228"/>
      <c r="G111" s="228"/>
      <c r="H111" s="228"/>
      <c r="I111" s="229"/>
      <c r="J111" s="230"/>
      <c r="K111" s="265">
        <f>ROUND((L105)*0.06,-2)</f>
        <v>0</v>
      </c>
      <c r="L111" s="231">
        <f t="shared" si="46"/>
        <v>0</v>
      </c>
    </row>
    <row r="112" spans="1:12">
      <c r="A112" s="53">
        <v>91</v>
      </c>
      <c r="B112" s="302"/>
      <c r="C112" s="241" t="s">
        <v>109</v>
      </c>
      <c r="D112" s="227">
        <v>1</v>
      </c>
      <c r="E112" s="228" t="s">
        <v>93</v>
      </c>
      <c r="F112" s="228"/>
      <c r="G112" s="228"/>
      <c r="H112" s="228"/>
      <c r="I112" s="229"/>
      <c r="J112" s="230"/>
      <c r="K112" s="265">
        <f>ROUND((L105)*0.03,-2)</f>
        <v>0</v>
      </c>
      <c r="L112" s="231">
        <f t="shared" si="46"/>
        <v>0</v>
      </c>
    </row>
    <row r="113" spans="1:12">
      <c r="A113" s="53">
        <v>92</v>
      </c>
      <c r="B113" s="302"/>
      <c r="C113" s="241" t="s">
        <v>110</v>
      </c>
      <c r="D113" s="227">
        <v>1</v>
      </c>
      <c r="E113" s="228" t="s">
        <v>93</v>
      </c>
      <c r="F113" s="228"/>
      <c r="G113" s="228"/>
      <c r="H113" s="228"/>
      <c r="I113" s="229"/>
      <c r="J113" s="230"/>
      <c r="K113" s="265">
        <f>ROUND((L105)*0.01,-2)</f>
        <v>0</v>
      </c>
      <c r="L113" s="231">
        <f t="shared" si="46"/>
        <v>0</v>
      </c>
    </row>
    <row r="114" spans="1:12">
      <c r="A114" s="53">
        <v>93</v>
      </c>
      <c r="B114" s="302"/>
      <c r="C114" s="241" t="s">
        <v>111</v>
      </c>
      <c r="D114" s="227">
        <v>1</v>
      </c>
      <c r="E114" s="228" t="s">
        <v>93</v>
      </c>
      <c r="F114" s="228"/>
      <c r="G114" s="228"/>
      <c r="H114" s="228"/>
      <c r="I114" s="229"/>
      <c r="J114" s="230"/>
      <c r="K114" s="234">
        <f>ROUND((L105)*0.018,-2)</f>
        <v>0</v>
      </c>
      <c r="L114" s="231">
        <f t="shared" si="46"/>
        <v>0</v>
      </c>
    </row>
    <row r="115" spans="1:12">
      <c r="A115" s="385"/>
      <c r="B115" s="346"/>
      <c r="C115" s="346"/>
      <c r="D115" s="339"/>
      <c r="E115" s="354"/>
      <c r="F115" s="337"/>
      <c r="G115" s="337"/>
      <c r="H115" s="337"/>
      <c r="I115" s="340" t="s">
        <v>102</v>
      </c>
      <c r="J115" s="340"/>
      <c r="K115" s="341">
        <f>SUM(K106:K114)</f>
        <v>0</v>
      </c>
      <c r="L115" s="342">
        <f>SUM(L106:L114)</f>
        <v>0</v>
      </c>
    </row>
    <row r="116" spans="1:12">
      <c r="A116" s="386"/>
      <c r="B116" s="322"/>
      <c r="C116" s="246"/>
      <c r="D116" s="355"/>
      <c r="E116" s="355"/>
      <c r="F116" s="423" t="s">
        <v>201</v>
      </c>
      <c r="G116" s="424"/>
      <c r="H116" s="424"/>
      <c r="I116" s="424"/>
      <c r="J116" s="424"/>
      <c r="K116" s="347"/>
      <c r="L116" s="344">
        <f>L115</f>
        <v>0</v>
      </c>
    </row>
    <row r="117" spans="1:12" ht="14.4" thickBot="1">
      <c r="A117" s="387"/>
      <c r="B117" s="324"/>
      <c r="C117" s="325"/>
      <c r="D117" s="326"/>
      <c r="E117" s="327"/>
      <c r="F117" s="425" t="s">
        <v>202</v>
      </c>
      <c r="G117" s="425"/>
      <c r="H117" s="425"/>
      <c r="I117" s="425"/>
      <c r="J117" s="425"/>
      <c r="K117" s="425"/>
      <c r="L117" s="348">
        <f>L105+L116</f>
        <v>0</v>
      </c>
    </row>
  </sheetData>
  <mergeCells count="5">
    <mergeCell ref="A1:C1"/>
    <mergeCell ref="F2:H2"/>
    <mergeCell ref="F117:K117"/>
    <mergeCell ref="F116:J116"/>
    <mergeCell ref="F105:J105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32" max="16383" man="1"/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42F8-B8CB-43DC-B98D-D5BAA792FB72}">
  <sheetPr>
    <pageSetUpPr fitToPage="1"/>
  </sheetPr>
  <dimension ref="A1:L117"/>
  <sheetViews>
    <sheetView topLeftCell="A5" zoomScaleNormal="100" workbookViewId="0">
      <selection activeCell="A17" sqref="A17"/>
    </sheetView>
  </sheetViews>
  <sheetFormatPr defaultRowHeight="13.2"/>
  <cols>
    <col min="1" max="1" width="7.88671875" style="175" bestFit="1" customWidth="1"/>
    <col min="2" max="2" width="27.21875" customWidth="1"/>
    <col min="3" max="3" width="75.21875" customWidth="1"/>
    <col min="4" max="4" width="11.88671875" customWidth="1"/>
    <col min="9" max="9" width="12.44140625" customWidth="1"/>
    <col min="10" max="10" width="13.6640625" customWidth="1"/>
    <col min="11" max="11" width="16.88671875" customWidth="1"/>
    <col min="12" max="12" width="18.44140625" customWidth="1"/>
  </cols>
  <sheetData>
    <row r="1" spans="1:12">
      <c r="A1" s="461" t="s">
        <v>223</v>
      </c>
      <c r="B1" s="462"/>
      <c r="C1" s="463"/>
      <c r="D1" s="381"/>
      <c r="E1" s="364"/>
      <c r="F1" s="382"/>
      <c r="G1" s="382"/>
      <c r="H1" s="382"/>
      <c r="I1" s="364"/>
      <c r="J1" s="364"/>
      <c r="K1" s="365"/>
      <c r="L1" s="383"/>
    </row>
    <row r="2" spans="1:12" ht="60.9" customHeight="1">
      <c r="A2" s="38" t="s">
        <v>197</v>
      </c>
      <c r="B2" s="171" t="s">
        <v>17</v>
      </c>
      <c r="C2" s="181" t="s">
        <v>9</v>
      </c>
      <c r="D2" s="180" t="s">
        <v>194</v>
      </c>
      <c r="E2" s="178" t="s">
        <v>193</v>
      </c>
      <c r="F2" s="464" t="s">
        <v>214</v>
      </c>
      <c r="G2" s="465"/>
      <c r="H2" s="466"/>
      <c r="I2" s="178" t="s">
        <v>227</v>
      </c>
      <c r="J2" s="178" t="s">
        <v>225</v>
      </c>
      <c r="K2" s="178" t="s">
        <v>226</v>
      </c>
      <c r="L2" s="179" t="s">
        <v>228</v>
      </c>
    </row>
    <row r="3" spans="1:12">
      <c r="A3" s="38"/>
      <c r="B3" s="322"/>
      <c r="C3" s="246"/>
      <c r="D3" s="227"/>
      <c r="E3" s="228"/>
      <c r="F3" s="66" t="s">
        <v>18</v>
      </c>
      <c r="G3" s="66" t="s">
        <v>19</v>
      </c>
      <c r="H3" s="66" t="s">
        <v>20</v>
      </c>
      <c r="I3" s="228"/>
      <c r="J3" s="228"/>
      <c r="K3" s="228"/>
      <c r="L3" s="334"/>
    </row>
    <row r="4" spans="1:12">
      <c r="A4" s="53"/>
      <c r="B4" s="236"/>
      <c r="C4" s="236"/>
      <c r="D4" s="237"/>
      <c r="E4" s="238"/>
      <c r="F4" s="236"/>
      <c r="G4" s="236"/>
      <c r="H4" s="236"/>
      <c r="I4" s="239"/>
      <c r="J4" s="239"/>
      <c r="K4" s="239"/>
      <c r="L4" s="240"/>
    </row>
    <row r="5" spans="1:12">
      <c r="A5" s="53">
        <v>1</v>
      </c>
      <c r="B5" s="302"/>
      <c r="C5" s="241" t="s">
        <v>144</v>
      </c>
      <c r="D5" s="227">
        <f t="shared" ref="D5:D10" si="0">SUM(F5:H5)</f>
        <v>5</v>
      </c>
      <c r="E5" s="228" t="s">
        <v>11</v>
      </c>
      <c r="F5" s="228">
        <v>3</v>
      </c>
      <c r="G5" s="228">
        <v>2</v>
      </c>
      <c r="H5" s="228">
        <v>0</v>
      </c>
      <c r="I5" s="233">
        <v>0</v>
      </c>
      <c r="J5" s="230">
        <f t="shared" ref="J5:J10" si="1">D5*I5</f>
        <v>0</v>
      </c>
      <c r="K5" s="234">
        <v>0</v>
      </c>
      <c r="L5" s="231">
        <f t="shared" ref="L5:L10" si="2">D5*K5</f>
        <v>0</v>
      </c>
    </row>
    <row r="6" spans="1:12">
      <c r="A6" s="53">
        <v>2</v>
      </c>
      <c r="B6" s="302"/>
      <c r="C6" s="241" t="s">
        <v>145</v>
      </c>
      <c r="D6" s="227">
        <f t="shared" si="0"/>
        <v>49</v>
      </c>
      <c r="E6" s="228" t="s">
        <v>11</v>
      </c>
      <c r="F6" s="228">
        <v>23</v>
      </c>
      <c r="G6" s="228">
        <v>17</v>
      </c>
      <c r="H6" s="228">
        <v>9</v>
      </c>
      <c r="I6" s="233">
        <v>0</v>
      </c>
      <c r="J6" s="230">
        <f t="shared" si="1"/>
        <v>0</v>
      </c>
      <c r="K6" s="234">
        <v>0</v>
      </c>
      <c r="L6" s="231">
        <f t="shared" si="2"/>
        <v>0</v>
      </c>
    </row>
    <row r="7" spans="1:12">
      <c r="A7" s="53">
        <v>3</v>
      </c>
      <c r="B7" s="302"/>
      <c r="C7" s="241" t="s">
        <v>146</v>
      </c>
      <c r="D7" s="227">
        <f t="shared" si="0"/>
        <v>173</v>
      </c>
      <c r="E7" s="228" t="s">
        <v>11</v>
      </c>
      <c r="F7" s="228">
        <v>42</v>
      </c>
      <c r="G7" s="228">
        <v>65</v>
      </c>
      <c r="H7" s="228">
        <v>66</v>
      </c>
      <c r="I7" s="233">
        <v>0</v>
      </c>
      <c r="J7" s="230">
        <f t="shared" si="1"/>
        <v>0</v>
      </c>
      <c r="K7" s="234">
        <v>0</v>
      </c>
      <c r="L7" s="231">
        <f t="shared" si="2"/>
        <v>0</v>
      </c>
    </row>
    <row r="8" spans="1:12">
      <c r="A8" s="53">
        <v>4</v>
      </c>
      <c r="B8" s="302"/>
      <c r="C8" s="241" t="s">
        <v>147</v>
      </c>
      <c r="D8" s="227">
        <f t="shared" si="0"/>
        <v>5</v>
      </c>
      <c r="E8" s="228" t="s">
        <v>11</v>
      </c>
      <c r="F8" s="228">
        <f t="shared" ref="F8:H9" si="3">F5</f>
        <v>3</v>
      </c>
      <c r="G8" s="228">
        <f t="shared" si="3"/>
        <v>2</v>
      </c>
      <c r="H8" s="228">
        <f t="shared" si="3"/>
        <v>0</v>
      </c>
      <c r="I8" s="233">
        <v>0</v>
      </c>
      <c r="J8" s="230">
        <f t="shared" si="1"/>
        <v>0</v>
      </c>
      <c r="K8" s="234">
        <v>0</v>
      </c>
      <c r="L8" s="231">
        <f t="shared" si="2"/>
        <v>0</v>
      </c>
    </row>
    <row r="9" spans="1:12">
      <c r="A9" s="53">
        <v>5</v>
      </c>
      <c r="B9" s="302"/>
      <c r="C9" s="241" t="s">
        <v>148</v>
      </c>
      <c r="D9" s="227">
        <f t="shared" si="0"/>
        <v>49</v>
      </c>
      <c r="E9" s="228" t="s">
        <v>11</v>
      </c>
      <c r="F9" s="228">
        <f t="shared" si="3"/>
        <v>23</v>
      </c>
      <c r="G9" s="228">
        <f t="shared" si="3"/>
        <v>17</v>
      </c>
      <c r="H9" s="228">
        <f t="shared" si="3"/>
        <v>9</v>
      </c>
      <c r="I9" s="233">
        <v>0</v>
      </c>
      <c r="J9" s="230">
        <f t="shared" si="1"/>
        <v>0</v>
      </c>
      <c r="K9" s="234">
        <v>0</v>
      </c>
      <c r="L9" s="231">
        <f t="shared" si="2"/>
        <v>0</v>
      </c>
    </row>
    <row r="10" spans="1:12">
      <c r="A10" s="53">
        <v>6</v>
      </c>
      <c r="B10" s="302"/>
      <c r="C10" s="241" t="s">
        <v>149</v>
      </c>
      <c r="D10" s="227">
        <f t="shared" si="0"/>
        <v>54</v>
      </c>
      <c r="E10" s="228" t="s">
        <v>93</v>
      </c>
      <c r="F10" s="228">
        <f t="shared" ref="F10:H10" si="4">F8+F9</f>
        <v>26</v>
      </c>
      <c r="G10" s="228">
        <f t="shared" si="4"/>
        <v>19</v>
      </c>
      <c r="H10" s="228">
        <f t="shared" si="4"/>
        <v>9</v>
      </c>
      <c r="I10" s="233">
        <v>0</v>
      </c>
      <c r="J10" s="230">
        <f t="shared" si="1"/>
        <v>0</v>
      </c>
      <c r="K10" s="234">
        <v>0</v>
      </c>
      <c r="L10" s="231">
        <f t="shared" si="2"/>
        <v>0</v>
      </c>
    </row>
    <row r="11" spans="1:12">
      <c r="A11" s="53"/>
      <c r="B11" s="236"/>
      <c r="C11" s="378"/>
      <c r="D11" s="237"/>
      <c r="E11" s="238"/>
      <c r="F11" s="236"/>
      <c r="G11" s="236"/>
      <c r="H11" s="236"/>
      <c r="I11" s="239"/>
      <c r="J11" s="239"/>
      <c r="K11" s="239"/>
      <c r="L11" s="240"/>
    </row>
    <row r="12" spans="1:12">
      <c r="A12" s="53">
        <v>7</v>
      </c>
      <c r="B12" s="302"/>
      <c r="C12" s="241" t="s">
        <v>25</v>
      </c>
      <c r="D12" s="227">
        <f>SUM(F12:H12)</f>
        <v>3</v>
      </c>
      <c r="E12" s="228" t="s">
        <v>11</v>
      </c>
      <c r="F12" s="228">
        <v>1</v>
      </c>
      <c r="G12" s="228">
        <v>1</v>
      </c>
      <c r="H12" s="228">
        <v>1</v>
      </c>
      <c r="I12" s="233">
        <v>0</v>
      </c>
      <c r="J12" s="230">
        <f>D12*I12</f>
        <v>0</v>
      </c>
      <c r="K12" s="234">
        <v>0</v>
      </c>
      <c r="L12" s="231">
        <f>D12*K12</f>
        <v>0</v>
      </c>
    </row>
    <row r="13" spans="1:12">
      <c r="A13" s="53">
        <v>8</v>
      </c>
      <c r="B13" s="302"/>
      <c r="C13" s="241" t="s">
        <v>27</v>
      </c>
      <c r="D13" s="227">
        <f>SUM(F13:H13)</f>
        <v>376</v>
      </c>
      <c r="E13" s="228" t="s">
        <v>11</v>
      </c>
      <c r="F13" s="228">
        <f t="shared" ref="F13:H13" si="5">F17+F24+F25+F27+F29+F30+F31+F34+F35+F36+F37+F39+F41+F42+F44+F32+F51+F52+F53+F54</f>
        <v>104</v>
      </c>
      <c r="G13" s="228">
        <f t="shared" si="5"/>
        <v>144</v>
      </c>
      <c r="H13" s="228">
        <f t="shared" si="5"/>
        <v>128</v>
      </c>
      <c r="I13" s="233">
        <v>0</v>
      </c>
      <c r="J13" s="230">
        <f>D13*I13</f>
        <v>0</v>
      </c>
      <c r="K13" s="234">
        <v>0</v>
      </c>
      <c r="L13" s="231">
        <f>D13*K13</f>
        <v>0</v>
      </c>
    </row>
    <row r="14" spans="1:12">
      <c r="A14" s="53"/>
      <c r="B14" s="236"/>
      <c r="C14" s="378"/>
      <c r="D14" s="237"/>
      <c r="E14" s="238"/>
      <c r="F14" s="236"/>
      <c r="G14" s="236"/>
      <c r="H14" s="236"/>
      <c r="I14" s="239"/>
      <c r="J14" s="239"/>
      <c r="K14" s="239"/>
      <c r="L14" s="240"/>
    </row>
    <row r="15" spans="1:12" ht="22.8" hidden="1">
      <c r="A15" s="53">
        <v>9</v>
      </c>
      <c r="B15" s="226"/>
      <c r="C15" s="241" t="s">
        <v>150</v>
      </c>
      <c r="D15" s="227">
        <f t="shared" ref="D15:D22" si="6">SUM(F15:H15)</f>
        <v>0</v>
      </c>
      <c r="E15" s="228" t="s">
        <v>11</v>
      </c>
      <c r="F15" s="228">
        <v>0</v>
      </c>
      <c r="G15" s="228">
        <v>0</v>
      </c>
      <c r="H15" s="228">
        <v>0</v>
      </c>
      <c r="I15" s="229">
        <v>0</v>
      </c>
      <c r="J15" s="230">
        <f t="shared" ref="J15:J22" si="7">D15*I15</f>
        <v>0</v>
      </c>
      <c r="K15" s="230">
        <v>0</v>
      </c>
      <c r="L15" s="231">
        <f t="shared" ref="L15:L22" si="8">D15*K15</f>
        <v>0</v>
      </c>
    </row>
    <row r="16" spans="1:12" hidden="1">
      <c r="A16" s="53">
        <v>10</v>
      </c>
      <c r="B16" s="226"/>
      <c r="C16" s="241" t="s">
        <v>151</v>
      </c>
      <c r="D16" s="227">
        <f t="shared" si="6"/>
        <v>0</v>
      </c>
      <c r="E16" s="228" t="s">
        <v>11</v>
      </c>
      <c r="F16" s="228">
        <v>0</v>
      </c>
      <c r="G16" s="228">
        <v>0</v>
      </c>
      <c r="H16" s="228">
        <v>0</v>
      </c>
      <c r="I16" s="229">
        <v>0</v>
      </c>
      <c r="J16" s="230">
        <f t="shared" si="7"/>
        <v>0</v>
      </c>
      <c r="K16" s="230">
        <v>0</v>
      </c>
      <c r="L16" s="231">
        <f t="shared" si="8"/>
        <v>0</v>
      </c>
    </row>
    <row r="17" spans="1:12" ht="22.8">
      <c r="A17" s="53">
        <v>11</v>
      </c>
      <c r="B17" s="302"/>
      <c r="C17" s="241" t="s">
        <v>152</v>
      </c>
      <c r="D17" s="227">
        <f t="shared" si="6"/>
        <v>1</v>
      </c>
      <c r="E17" s="228" t="s">
        <v>11</v>
      </c>
      <c r="F17" s="228">
        <v>1</v>
      </c>
      <c r="G17" s="228">
        <v>0</v>
      </c>
      <c r="H17" s="228">
        <v>0</v>
      </c>
      <c r="I17" s="233">
        <v>0</v>
      </c>
      <c r="J17" s="230">
        <f t="shared" si="7"/>
        <v>0</v>
      </c>
      <c r="K17" s="234">
        <v>0</v>
      </c>
      <c r="L17" s="231">
        <f t="shared" si="8"/>
        <v>0</v>
      </c>
    </row>
    <row r="18" spans="1:12">
      <c r="A18" s="53">
        <v>12</v>
      </c>
      <c r="B18" s="302"/>
      <c r="C18" s="241" t="s">
        <v>153</v>
      </c>
      <c r="D18" s="227">
        <f t="shared" si="6"/>
        <v>1</v>
      </c>
      <c r="E18" s="228" t="s">
        <v>11</v>
      </c>
      <c r="F18" s="228">
        <f t="shared" ref="F18:H18" si="9">F17</f>
        <v>1</v>
      </c>
      <c r="G18" s="228">
        <f t="shared" si="9"/>
        <v>0</v>
      </c>
      <c r="H18" s="228">
        <f t="shared" si="9"/>
        <v>0</v>
      </c>
      <c r="I18" s="233">
        <v>0</v>
      </c>
      <c r="J18" s="230">
        <f t="shared" si="7"/>
        <v>0</v>
      </c>
      <c r="K18" s="234">
        <v>0</v>
      </c>
      <c r="L18" s="231">
        <f t="shared" si="8"/>
        <v>0</v>
      </c>
    </row>
    <row r="19" spans="1:12">
      <c r="A19" s="53">
        <v>13</v>
      </c>
      <c r="B19" s="302"/>
      <c r="C19" s="241" t="s">
        <v>154</v>
      </c>
      <c r="D19" s="227">
        <f t="shared" si="6"/>
        <v>1</v>
      </c>
      <c r="E19" s="228" t="s">
        <v>11</v>
      </c>
      <c r="F19" s="228">
        <f t="shared" ref="F19:H19" si="10">F17</f>
        <v>1</v>
      </c>
      <c r="G19" s="228">
        <f t="shared" si="10"/>
        <v>0</v>
      </c>
      <c r="H19" s="228">
        <f t="shared" si="10"/>
        <v>0</v>
      </c>
      <c r="I19" s="233">
        <v>0</v>
      </c>
      <c r="J19" s="230">
        <f t="shared" si="7"/>
        <v>0</v>
      </c>
      <c r="K19" s="234">
        <v>0</v>
      </c>
      <c r="L19" s="231">
        <f t="shared" si="8"/>
        <v>0</v>
      </c>
    </row>
    <row r="20" spans="1:12">
      <c r="A20" s="53">
        <v>14</v>
      </c>
      <c r="B20" s="302"/>
      <c r="C20" s="241" t="s">
        <v>155</v>
      </c>
      <c r="D20" s="227">
        <f t="shared" si="6"/>
        <v>1</v>
      </c>
      <c r="E20" s="228" t="s">
        <v>11</v>
      </c>
      <c r="F20" s="228">
        <f t="shared" ref="F20:H20" si="11">F17</f>
        <v>1</v>
      </c>
      <c r="G20" s="228">
        <f t="shared" si="11"/>
        <v>0</v>
      </c>
      <c r="H20" s="228">
        <f t="shared" si="11"/>
        <v>0</v>
      </c>
      <c r="I20" s="233">
        <v>0</v>
      </c>
      <c r="J20" s="230">
        <f t="shared" si="7"/>
        <v>0</v>
      </c>
      <c r="K20" s="234">
        <v>0</v>
      </c>
      <c r="L20" s="231">
        <f t="shared" si="8"/>
        <v>0</v>
      </c>
    </row>
    <row r="21" spans="1:12">
      <c r="A21" s="53">
        <v>15</v>
      </c>
      <c r="B21" s="302"/>
      <c r="C21" s="241" t="s">
        <v>156</v>
      </c>
      <c r="D21" s="227">
        <f t="shared" si="6"/>
        <v>1</v>
      </c>
      <c r="E21" s="228" t="s">
        <v>11</v>
      </c>
      <c r="F21" s="228">
        <f t="shared" ref="F21:H21" si="12">F19</f>
        <v>1</v>
      </c>
      <c r="G21" s="228">
        <f t="shared" si="12"/>
        <v>0</v>
      </c>
      <c r="H21" s="228">
        <f t="shared" si="12"/>
        <v>0</v>
      </c>
      <c r="I21" s="233">
        <v>0</v>
      </c>
      <c r="J21" s="230">
        <f t="shared" si="7"/>
        <v>0</v>
      </c>
      <c r="K21" s="234">
        <v>0</v>
      </c>
      <c r="L21" s="231">
        <f t="shared" si="8"/>
        <v>0</v>
      </c>
    </row>
    <row r="22" spans="1:12">
      <c r="A22" s="53">
        <v>16</v>
      </c>
      <c r="B22" s="302"/>
      <c r="C22" s="241" t="s">
        <v>157</v>
      </c>
      <c r="D22" s="227">
        <f t="shared" si="6"/>
        <v>25</v>
      </c>
      <c r="E22" s="228" t="s">
        <v>14</v>
      </c>
      <c r="F22" s="228">
        <f t="shared" ref="F22:H22" si="13">F19*25</f>
        <v>25</v>
      </c>
      <c r="G22" s="228">
        <f t="shared" si="13"/>
        <v>0</v>
      </c>
      <c r="H22" s="228">
        <f t="shared" si="13"/>
        <v>0</v>
      </c>
      <c r="I22" s="372">
        <v>0</v>
      </c>
      <c r="J22" s="230">
        <f t="shared" si="7"/>
        <v>0</v>
      </c>
      <c r="K22" s="234">
        <v>0</v>
      </c>
      <c r="L22" s="231">
        <f t="shared" si="8"/>
        <v>0</v>
      </c>
    </row>
    <row r="23" spans="1:12">
      <c r="A23" s="53"/>
      <c r="B23" s="236"/>
      <c r="C23" s="378"/>
      <c r="D23" s="237"/>
      <c r="E23" s="238"/>
      <c r="F23" s="236"/>
      <c r="G23" s="236"/>
      <c r="H23" s="236"/>
      <c r="I23" s="239"/>
      <c r="J23" s="239"/>
      <c r="K23" s="239"/>
      <c r="L23" s="240"/>
    </row>
    <row r="24" spans="1:12" ht="22.8">
      <c r="A24" s="53">
        <v>17</v>
      </c>
      <c r="B24" s="302"/>
      <c r="C24" s="241" t="s">
        <v>158</v>
      </c>
      <c r="D24" s="227">
        <f>SUM(F24:H24)</f>
        <v>3</v>
      </c>
      <c r="E24" s="228" t="s">
        <v>11</v>
      </c>
      <c r="F24" s="228">
        <v>2</v>
      </c>
      <c r="G24" s="228">
        <v>1</v>
      </c>
      <c r="H24" s="228">
        <v>0</v>
      </c>
      <c r="I24" s="233">
        <v>0</v>
      </c>
      <c r="J24" s="230">
        <f>D24*I24</f>
        <v>0</v>
      </c>
      <c r="K24" s="234">
        <v>0</v>
      </c>
      <c r="L24" s="231">
        <f>D24*K24</f>
        <v>0</v>
      </c>
    </row>
    <row r="25" spans="1:12" ht="22.8">
      <c r="A25" s="53">
        <v>18</v>
      </c>
      <c r="B25" s="302"/>
      <c r="C25" s="241" t="s">
        <v>159</v>
      </c>
      <c r="D25" s="227">
        <f>SUM(F25:H25)</f>
        <v>1</v>
      </c>
      <c r="E25" s="228" t="s">
        <v>11</v>
      </c>
      <c r="F25" s="228">
        <v>1</v>
      </c>
      <c r="G25" s="228">
        <v>0</v>
      </c>
      <c r="H25" s="228">
        <v>0</v>
      </c>
      <c r="I25" s="233">
        <v>0</v>
      </c>
      <c r="J25" s="230">
        <f>D25*I25</f>
        <v>0</v>
      </c>
      <c r="K25" s="234">
        <v>0</v>
      </c>
      <c r="L25" s="231">
        <f>D25*K25</f>
        <v>0</v>
      </c>
    </row>
    <row r="26" spans="1:12">
      <c r="A26" s="53">
        <v>19</v>
      </c>
      <c r="B26" s="302"/>
      <c r="C26" s="241" t="s">
        <v>160</v>
      </c>
      <c r="D26" s="227">
        <f>SUM(F26:H26)</f>
        <v>4</v>
      </c>
      <c r="E26" s="228" t="s">
        <v>11</v>
      </c>
      <c r="F26" s="228">
        <f t="shared" ref="F26:H26" si="14">F24+F25+F51</f>
        <v>3</v>
      </c>
      <c r="G26" s="228">
        <f t="shared" si="14"/>
        <v>1</v>
      </c>
      <c r="H26" s="228">
        <f t="shared" si="14"/>
        <v>0</v>
      </c>
      <c r="I26" s="233">
        <v>0</v>
      </c>
      <c r="J26" s="230">
        <f>D26*I26</f>
        <v>0</v>
      </c>
      <c r="K26" s="234">
        <v>0</v>
      </c>
      <c r="L26" s="231">
        <f>D26*K26</f>
        <v>0</v>
      </c>
    </row>
    <row r="27" spans="1:12" ht="24.6" customHeight="1">
      <c r="A27" s="53">
        <v>20</v>
      </c>
      <c r="B27" s="302"/>
      <c r="C27" s="241" t="s">
        <v>161</v>
      </c>
      <c r="D27" s="227">
        <f>SUM(F27:H27)</f>
        <v>1</v>
      </c>
      <c r="E27" s="228" t="s">
        <v>11</v>
      </c>
      <c r="F27" s="228">
        <v>0</v>
      </c>
      <c r="G27" s="228">
        <v>1</v>
      </c>
      <c r="H27" s="228">
        <v>0</v>
      </c>
      <c r="I27" s="233">
        <v>0</v>
      </c>
      <c r="J27" s="230">
        <f>D27*I27</f>
        <v>0</v>
      </c>
      <c r="K27" s="234">
        <v>0</v>
      </c>
      <c r="L27" s="231">
        <f>D27*K27</f>
        <v>0</v>
      </c>
    </row>
    <row r="28" spans="1:12">
      <c r="A28" s="53"/>
      <c r="B28" s="236"/>
      <c r="C28" s="378"/>
      <c r="D28" s="237"/>
      <c r="E28" s="238"/>
      <c r="F28" s="236"/>
      <c r="G28" s="236"/>
      <c r="H28" s="236"/>
      <c r="I28" s="239"/>
      <c r="J28" s="239"/>
      <c r="K28" s="239"/>
      <c r="L28" s="240"/>
    </row>
    <row r="29" spans="1:12">
      <c r="A29" s="53">
        <v>21</v>
      </c>
      <c r="B29" s="302"/>
      <c r="C29" s="241" t="s">
        <v>162</v>
      </c>
      <c r="D29" s="227">
        <f>SUM(F29:H29)</f>
        <v>4</v>
      </c>
      <c r="E29" s="228" t="s">
        <v>11</v>
      </c>
      <c r="F29" s="228">
        <v>1</v>
      </c>
      <c r="G29" s="228">
        <v>3</v>
      </c>
      <c r="H29" s="228"/>
      <c r="I29" s="233">
        <v>0</v>
      </c>
      <c r="J29" s="230">
        <f>D29*I29</f>
        <v>0</v>
      </c>
      <c r="K29" s="234">
        <v>0</v>
      </c>
      <c r="L29" s="231">
        <f>D29*K29</f>
        <v>0</v>
      </c>
    </row>
    <row r="30" spans="1:12" ht="18" customHeight="1">
      <c r="A30" s="53">
        <v>22</v>
      </c>
      <c r="B30" s="302"/>
      <c r="C30" s="241" t="s">
        <v>163</v>
      </c>
      <c r="D30" s="227">
        <f>SUM(F30:H30)</f>
        <v>36</v>
      </c>
      <c r="E30" s="228" t="s">
        <v>11</v>
      </c>
      <c r="F30" s="228">
        <v>13</v>
      </c>
      <c r="G30" s="228">
        <v>11</v>
      </c>
      <c r="H30" s="228">
        <v>12</v>
      </c>
      <c r="I30" s="233">
        <v>0</v>
      </c>
      <c r="J30" s="230">
        <f>D30*I30</f>
        <v>0</v>
      </c>
      <c r="K30" s="234">
        <v>0</v>
      </c>
      <c r="L30" s="231">
        <f>D30*K30</f>
        <v>0</v>
      </c>
    </row>
    <row r="31" spans="1:12">
      <c r="A31" s="53">
        <v>23</v>
      </c>
      <c r="B31" s="302"/>
      <c r="C31" s="241" t="s">
        <v>164</v>
      </c>
      <c r="D31" s="227">
        <f>SUM(F31:H31)</f>
        <v>37</v>
      </c>
      <c r="E31" s="228" t="s">
        <v>11</v>
      </c>
      <c r="F31" s="228">
        <v>12</v>
      </c>
      <c r="G31" s="228">
        <v>12</v>
      </c>
      <c r="H31" s="228">
        <v>13</v>
      </c>
      <c r="I31" s="233">
        <v>0</v>
      </c>
      <c r="J31" s="230">
        <f>D31*I31</f>
        <v>0</v>
      </c>
      <c r="K31" s="234">
        <v>0</v>
      </c>
      <c r="L31" s="231">
        <f>D31*K31</f>
        <v>0</v>
      </c>
    </row>
    <row r="32" spans="1:12">
      <c r="A32" s="53">
        <v>24</v>
      </c>
      <c r="B32" s="302"/>
      <c r="C32" s="241" t="s">
        <v>165</v>
      </c>
      <c r="D32" s="227">
        <f>SUM(F32:H32)</f>
        <v>8</v>
      </c>
      <c r="E32" s="228" t="s">
        <v>11</v>
      </c>
      <c r="F32" s="228">
        <v>2</v>
      </c>
      <c r="G32" s="228">
        <v>4</v>
      </c>
      <c r="H32" s="228">
        <v>2</v>
      </c>
      <c r="I32" s="233">
        <v>0</v>
      </c>
      <c r="J32" s="230">
        <f>D32*I32</f>
        <v>0</v>
      </c>
      <c r="K32" s="234">
        <v>0</v>
      </c>
      <c r="L32" s="231">
        <f>D32*K32</f>
        <v>0</v>
      </c>
    </row>
    <row r="33" spans="1:12">
      <c r="A33" s="53"/>
      <c r="B33" s="236"/>
      <c r="C33" s="378"/>
      <c r="D33" s="237"/>
      <c r="E33" s="238"/>
      <c r="F33" s="236"/>
      <c r="G33" s="236"/>
      <c r="H33" s="236"/>
      <c r="I33" s="239"/>
      <c r="J33" s="239"/>
      <c r="K33" s="239"/>
      <c r="L33" s="240"/>
    </row>
    <row r="34" spans="1:12" ht="22.8">
      <c r="A34" s="53">
        <v>25</v>
      </c>
      <c r="B34" s="302"/>
      <c r="C34" s="241" t="s">
        <v>166</v>
      </c>
      <c r="D34" s="227">
        <f t="shared" ref="D34:D39" si="15">SUM(F34:H34)</f>
        <v>43</v>
      </c>
      <c r="E34" s="228" t="s">
        <v>11</v>
      </c>
      <c r="F34" s="228">
        <v>13</v>
      </c>
      <c r="G34" s="228">
        <v>14</v>
      </c>
      <c r="H34" s="228">
        <v>16</v>
      </c>
      <c r="I34" s="233">
        <v>0</v>
      </c>
      <c r="J34" s="230">
        <f t="shared" ref="J34:J39" si="16">D34*I34</f>
        <v>0</v>
      </c>
      <c r="K34" s="234">
        <v>0</v>
      </c>
      <c r="L34" s="231">
        <f t="shared" ref="L34:L39" si="17">D34*K34</f>
        <v>0</v>
      </c>
    </row>
    <row r="35" spans="1:12" ht="22.8" hidden="1">
      <c r="A35" s="53">
        <v>26</v>
      </c>
      <c r="B35" s="302"/>
      <c r="C35" s="241" t="s">
        <v>167</v>
      </c>
      <c r="D35" s="227">
        <f t="shared" si="15"/>
        <v>0</v>
      </c>
      <c r="E35" s="228" t="s">
        <v>11</v>
      </c>
      <c r="F35" s="228">
        <v>0</v>
      </c>
      <c r="G35" s="228">
        <v>0</v>
      </c>
      <c r="H35" s="228">
        <v>0</v>
      </c>
      <c r="I35" s="229">
        <v>0</v>
      </c>
      <c r="J35" s="230">
        <f t="shared" si="16"/>
        <v>0</v>
      </c>
      <c r="K35" s="230">
        <v>0</v>
      </c>
      <c r="L35" s="231">
        <f t="shared" si="17"/>
        <v>0</v>
      </c>
    </row>
    <row r="36" spans="1:12" ht="22.8" hidden="1">
      <c r="A36" s="53">
        <v>27</v>
      </c>
      <c r="B36" s="302"/>
      <c r="C36" s="241" t="s">
        <v>168</v>
      </c>
      <c r="D36" s="227">
        <f t="shared" si="15"/>
        <v>0</v>
      </c>
      <c r="E36" s="228" t="s">
        <v>11</v>
      </c>
      <c r="F36" s="228">
        <v>0</v>
      </c>
      <c r="G36" s="228">
        <v>0</v>
      </c>
      <c r="H36" s="228">
        <v>0</v>
      </c>
      <c r="I36" s="229">
        <v>0</v>
      </c>
      <c r="J36" s="230">
        <f t="shared" si="16"/>
        <v>0</v>
      </c>
      <c r="K36" s="230">
        <v>0</v>
      </c>
      <c r="L36" s="231">
        <f t="shared" si="17"/>
        <v>0</v>
      </c>
    </row>
    <row r="37" spans="1:12">
      <c r="A37" s="53">
        <v>28</v>
      </c>
      <c r="B37" s="302"/>
      <c r="C37" s="241" t="s">
        <v>169</v>
      </c>
      <c r="D37" s="227">
        <f t="shared" si="15"/>
        <v>37</v>
      </c>
      <c r="E37" s="228" t="s">
        <v>11</v>
      </c>
      <c r="F37" s="228">
        <v>12</v>
      </c>
      <c r="G37" s="228">
        <v>12</v>
      </c>
      <c r="H37" s="228">
        <v>13</v>
      </c>
      <c r="I37" s="233">
        <v>0</v>
      </c>
      <c r="J37" s="230">
        <f t="shared" si="16"/>
        <v>0</v>
      </c>
      <c r="K37" s="234">
        <v>0</v>
      </c>
      <c r="L37" s="231">
        <f t="shared" si="17"/>
        <v>0</v>
      </c>
    </row>
    <row r="38" spans="1:12">
      <c r="A38" s="53">
        <v>29</v>
      </c>
      <c r="B38" s="302"/>
      <c r="C38" s="241" t="s">
        <v>77</v>
      </c>
      <c r="D38" s="227">
        <f t="shared" si="15"/>
        <v>37</v>
      </c>
      <c r="E38" s="228" t="s">
        <v>11</v>
      </c>
      <c r="F38" s="228">
        <f t="shared" ref="F38:H38" si="18">F37</f>
        <v>12</v>
      </c>
      <c r="G38" s="228">
        <f t="shared" si="18"/>
        <v>12</v>
      </c>
      <c r="H38" s="228">
        <f t="shared" si="18"/>
        <v>13</v>
      </c>
      <c r="I38" s="233">
        <v>0</v>
      </c>
      <c r="J38" s="230">
        <f t="shared" si="16"/>
        <v>0</v>
      </c>
      <c r="K38" s="234">
        <v>0</v>
      </c>
      <c r="L38" s="231">
        <f t="shared" si="17"/>
        <v>0</v>
      </c>
    </row>
    <row r="39" spans="1:12" hidden="1">
      <c r="A39" s="53">
        <v>30</v>
      </c>
      <c r="B39" s="226"/>
      <c r="C39" s="241" t="s">
        <v>170</v>
      </c>
      <c r="D39" s="227">
        <f t="shared" si="15"/>
        <v>0</v>
      </c>
      <c r="E39" s="228" t="s">
        <v>11</v>
      </c>
      <c r="F39" s="228"/>
      <c r="G39" s="228"/>
      <c r="H39" s="228"/>
      <c r="I39" s="229">
        <v>0</v>
      </c>
      <c r="J39" s="230">
        <f t="shared" si="16"/>
        <v>0</v>
      </c>
      <c r="K39" s="230">
        <v>0</v>
      </c>
      <c r="L39" s="231">
        <f t="shared" si="17"/>
        <v>0</v>
      </c>
    </row>
    <row r="40" spans="1:12">
      <c r="A40" s="53"/>
      <c r="B40" s="236"/>
      <c r="C40" s="378"/>
      <c r="D40" s="237"/>
      <c r="E40" s="238"/>
      <c r="F40" s="236"/>
      <c r="G40" s="236"/>
      <c r="H40" s="236"/>
      <c r="I40" s="239"/>
      <c r="J40" s="239"/>
      <c r="K40" s="239"/>
      <c r="L40" s="240"/>
    </row>
    <row r="41" spans="1:12" ht="22.8">
      <c r="A41" s="53">
        <v>31</v>
      </c>
      <c r="B41" s="302"/>
      <c r="C41" s="241" t="s">
        <v>171</v>
      </c>
      <c r="D41" s="227">
        <f>SUM(F41:H41)</f>
        <v>116</v>
      </c>
      <c r="E41" s="228" t="s">
        <v>11</v>
      </c>
      <c r="F41" s="228">
        <v>28</v>
      </c>
      <c r="G41" s="228">
        <v>44</v>
      </c>
      <c r="H41" s="228">
        <v>44</v>
      </c>
      <c r="I41" s="233">
        <v>0</v>
      </c>
      <c r="J41" s="230">
        <f>D41*I41</f>
        <v>0</v>
      </c>
      <c r="K41" s="234">
        <v>0</v>
      </c>
      <c r="L41" s="231">
        <f>D41*K41</f>
        <v>0</v>
      </c>
    </row>
    <row r="42" spans="1:12">
      <c r="A42" s="53">
        <v>32</v>
      </c>
      <c r="B42" s="302"/>
      <c r="C42" s="241" t="s">
        <v>169</v>
      </c>
      <c r="D42" s="227">
        <f>SUM(F42:H42)</f>
        <v>59</v>
      </c>
      <c r="E42" s="228" t="s">
        <v>11</v>
      </c>
      <c r="F42" s="228">
        <v>11</v>
      </c>
      <c r="G42" s="228">
        <v>24</v>
      </c>
      <c r="H42" s="228">
        <v>24</v>
      </c>
      <c r="I42" s="233">
        <v>0</v>
      </c>
      <c r="J42" s="230">
        <f>D42*I42</f>
        <v>0</v>
      </c>
      <c r="K42" s="234">
        <v>0</v>
      </c>
      <c r="L42" s="231">
        <f>D42*K42</f>
        <v>0</v>
      </c>
    </row>
    <row r="43" spans="1:12">
      <c r="A43" s="53">
        <v>33</v>
      </c>
      <c r="B43" s="302"/>
      <c r="C43" s="241" t="s">
        <v>77</v>
      </c>
      <c r="D43" s="227">
        <f>SUM(F43:H43)</f>
        <v>59</v>
      </c>
      <c r="E43" s="228" t="s">
        <v>11</v>
      </c>
      <c r="F43" s="228">
        <f t="shared" ref="F43:H43" si="19">F42</f>
        <v>11</v>
      </c>
      <c r="G43" s="228">
        <f t="shared" si="19"/>
        <v>24</v>
      </c>
      <c r="H43" s="228">
        <f t="shared" si="19"/>
        <v>24</v>
      </c>
      <c r="I43" s="233">
        <v>0</v>
      </c>
      <c r="J43" s="230">
        <f>D43*I43</f>
        <v>0</v>
      </c>
      <c r="K43" s="234">
        <v>0</v>
      </c>
      <c r="L43" s="231">
        <f>D43*K43</f>
        <v>0</v>
      </c>
    </row>
    <row r="44" spans="1:12" hidden="1">
      <c r="A44" s="53">
        <v>34</v>
      </c>
      <c r="B44" s="226"/>
      <c r="C44" s="241" t="s">
        <v>170</v>
      </c>
      <c r="D44" s="227">
        <f>SUM(F44:H44)</f>
        <v>0</v>
      </c>
      <c r="E44" s="228" t="s">
        <v>11</v>
      </c>
      <c r="F44" s="228"/>
      <c r="G44" s="228"/>
      <c r="H44" s="228"/>
      <c r="I44" s="229">
        <v>0</v>
      </c>
      <c r="J44" s="230">
        <f>D44*I44</f>
        <v>0</v>
      </c>
      <c r="K44" s="230">
        <v>0</v>
      </c>
      <c r="L44" s="231">
        <f>D44*K44</f>
        <v>0</v>
      </c>
    </row>
    <row r="45" spans="1:12">
      <c r="A45" s="53"/>
      <c r="B45" s="236"/>
      <c r="C45" s="378"/>
      <c r="D45" s="237"/>
      <c r="E45" s="238"/>
      <c r="F45" s="236"/>
      <c r="G45" s="236"/>
      <c r="H45" s="236"/>
      <c r="I45" s="239"/>
      <c r="J45" s="239"/>
      <c r="K45" s="239"/>
      <c r="L45" s="240"/>
    </row>
    <row r="46" spans="1:12">
      <c r="A46" s="53">
        <v>35</v>
      </c>
      <c r="B46" s="302"/>
      <c r="C46" s="241" t="s">
        <v>172</v>
      </c>
      <c r="D46" s="227">
        <f>SUM(F46:H46)</f>
        <v>430</v>
      </c>
      <c r="E46" s="228" t="s">
        <v>14</v>
      </c>
      <c r="F46" s="228">
        <v>130</v>
      </c>
      <c r="G46" s="228">
        <v>150</v>
      </c>
      <c r="H46" s="228">
        <v>150</v>
      </c>
      <c r="I46" s="233">
        <v>0</v>
      </c>
      <c r="J46" s="230">
        <f>D46*I46</f>
        <v>0</v>
      </c>
      <c r="K46" s="234">
        <v>0</v>
      </c>
      <c r="L46" s="231">
        <f>D46*K46</f>
        <v>0</v>
      </c>
    </row>
    <row r="47" spans="1:12">
      <c r="A47" s="53">
        <v>36</v>
      </c>
      <c r="B47" s="302"/>
      <c r="C47" s="241" t="s">
        <v>173</v>
      </c>
      <c r="D47" s="227">
        <f>SUM(F47:H47)</f>
        <v>2960</v>
      </c>
      <c r="E47" s="228" t="s">
        <v>14</v>
      </c>
      <c r="F47" s="228">
        <v>830</v>
      </c>
      <c r="G47" s="228">
        <v>1080</v>
      </c>
      <c r="H47" s="228">
        <v>1050</v>
      </c>
      <c r="I47" s="233">
        <v>0</v>
      </c>
      <c r="J47" s="230">
        <f>D47*I47</f>
        <v>0</v>
      </c>
      <c r="K47" s="234">
        <v>0</v>
      </c>
      <c r="L47" s="231">
        <f>D47*K47</f>
        <v>0</v>
      </c>
    </row>
    <row r="48" spans="1:12">
      <c r="A48" s="53">
        <v>37</v>
      </c>
      <c r="B48" s="302"/>
      <c r="C48" s="241" t="s">
        <v>174</v>
      </c>
      <c r="D48" s="227">
        <f>SUM(F48:H48)</f>
        <v>330</v>
      </c>
      <c r="E48" s="228" t="s">
        <v>14</v>
      </c>
      <c r="F48" s="228">
        <v>30</v>
      </c>
      <c r="G48" s="228">
        <v>150</v>
      </c>
      <c r="H48" s="228">
        <v>150</v>
      </c>
      <c r="I48" s="233">
        <v>0</v>
      </c>
      <c r="J48" s="230">
        <f>D48*I48</f>
        <v>0</v>
      </c>
      <c r="K48" s="234">
        <v>0</v>
      </c>
      <c r="L48" s="231">
        <f>D48*K48</f>
        <v>0</v>
      </c>
    </row>
    <row r="49" spans="1:12">
      <c r="A49" s="53">
        <v>38</v>
      </c>
      <c r="B49" s="302"/>
      <c r="C49" s="241" t="s">
        <v>175</v>
      </c>
      <c r="D49" s="227">
        <f>SUM(F49:H49)</f>
        <v>330</v>
      </c>
      <c r="E49" s="228" t="s">
        <v>14</v>
      </c>
      <c r="F49" s="228">
        <v>30</v>
      </c>
      <c r="G49" s="228">
        <v>150</v>
      </c>
      <c r="H49" s="228">
        <v>150</v>
      </c>
      <c r="I49" s="233">
        <v>0</v>
      </c>
      <c r="J49" s="230">
        <f>D49*I49</f>
        <v>0</v>
      </c>
      <c r="K49" s="234">
        <v>0</v>
      </c>
      <c r="L49" s="231">
        <f>D49*K49</f>
        <v>0</v>
      </c>
    </row>
    <row r="50" spans="1:12">
      <c r="A50" s="53"/>
      <c r="B50" s="236"/>
      <c r="C50" s="378"/>
      <c r="D50" s="237"/>
      <c r="E50" s="238"/>
      <c r="F50" s="236"/>
      <c r="G50" s="236"/>
      <c r="H50" s="236"/>
      <c r="I50" s="239"/>
      <c r="J50" s="239"/>
      <c r="K50" s="239"/>
      <c r="L50" s="240"/>
    </row>
    <row r="51" spans="1:12" hidden="1">
      <c r="A51" s="53">
        <v>39</v>
      </c>
      <c r="B51" s="226"/>
      <c r="C51" s="241" t="s">
        <v>176</v>
      </c>
      <c r="D51" s="227">
        <f t="shared" ref="D51:D61" si="20">SUM(F51:H51)</f>
        <v>0</v>
      </c>
      <c r="E51" s="228" t="s">
        <v>11</v>
      </c>
      <c r="F51" s="228">
        <v>0</v>
      </c>
      <c r="G51" s="228">
        <v>0</v>
      </c>
      <c r="H51" s="228">
        <v>0</v>
      </c>
      <c r="I51" s="229">
        <v>0</v>
      </c>
      <c r="J51" s="230">
        <f t="shared" ref="J51:J61" si="21">D51*I51</f>
        <v>0</v>
      </c>
      <c r="K51" s="230">
        <v>0</v>
      </c>
      <c r="L51" s="231">
        <f t="shared" ref="L51:L61" si="22">D51*K51</f>
        <v>0</v>
      </c>
    </row>
    <row r="52" spans="1:12">
      <c r="A52" s="53">
        <v>40</v>
      </c>
      <c r="B52" s="302"/>
      <c r="C52" s="241" t="s">
        <v>177</v>
      </c>
      <c r="D52" s="227">
        <f t="shared" si="20"/>
        <v>7</v>
      </c>
      <c r="E52" s="228" t="s">
        <v>11</v>
      </c>
      <c r="F52" s="228">
        <v>2</v>
      </c>
      <c r="G52" s="228">
        <v>3</v>
      </c>
      <c r="H52" s="228">
        <v>2</v>
      </c>
      <c r="I52" s="233">
        <v>0</v>
      </c>
      <c r="J52" s="230">
        <f t="shared" si="21"/>
        <v>0</v>
      </c>
      <c r="K52" s="234">
        <v>0</v>
      </c>
      <c r="L52" s="231">
        <f t="shared" si="22"/>
        <v>0</v>
      </c>
    </row>
    <row r="53" spans="1:12">
      <c r="A53" s="53">
        <v>41</v>
      </c>
      <c r="B53" s="302"/>
      <c r="C53" s="241" t="s">
        <v>178</v>
      </c>
      <c r="D53" s="227">
        <f t="shared" si="20"/>
        <v>8</v>
      </c>
      <c r="E53" s="228" t="s">
        <v>11</v>
      </c>
      <c r="F53" s="228">
        <v>2</v>
      </c>
      <c r="G53" s="228">
        <v>6</v>
      </c>
      <c r="H53" s="228"/>
      <c r="I53" s="233">
        <v>0</v>
      </c>
      <c r="J53" s="230">
        <f t="shared" si="21"/>
        <v>0</v>
      </c>
      <c r="K53" s="234">
        <v>0</v>
      </c>
      <c r="L53" s="231">
        <f t="shared" si="22"/>
        <v>0</v>
      </c>
    </row>
    <row r="54" spans="1:12">
      <c r="A54" s="53">
        <v>42</v>
      </c>
      <c r="B54" s="302"/>
      <c r="C54" s="241" t="s">
        <v>179</v>
      </c>
      <c r="D54" s="227">
        <f t="shared" si="20"/>
        <v>15</v>
      </c>
      <c r="E54" s="228" t="s">
        <v>11</v>
      </c>
      <c r="F54" s="228">
        <v>4</v>
      </c>
      <c r="G54" s="228">
        <v>9</v>
      </c>
      <c r="H54" s="228">
        <v>2</v>
      </c>
      <c r="I54" s="233">
        <v>0</v>
      </c>
      <c r="J54" s="230">
        <f t="shared" si="21"/>
        <v>0</v>
      </c>
      <c r="K54" s="234">
        <v>0</v>
      </c>
      <c r="L54" s="231">
        <f t="shared" si="22"/>
        <v>0</v>
      </c>
    </row>
    <row r="55" spans="1:12">
      <c r="A55" s="53">
        <v>43</v>
      </c>
      <c r="B55" s="302"/>
      <c r="C55" s="241" t="s">
        <v>180</v>
      </c>
      <c r="D55" s="227">
        <f t="shared" si="20"/>
        <v>7</v>
      </c>
      <c r="E55" s="228" t="s">
        <v>11</v>
      </c>
      <c r="F55" s="228">
        <v>2</v>
      </c>
      <c r="G55" s="228">
        <v>4</v>
      </c>
      <c r="H55" s="228">
        <v>1</v>
      </c>
      <c r="I55" s="233">
        <v>0</v>
      </c>
      <c r="J55" s="230">
        <f t="shared" si="21"/>
        <v>0</v>
      </c>
      <c r="K55" s="234">
        <v>0</v>
      </c>
      <c r="L55" s="231">
        <f t="shared" si="22"/>
        <v>0</v>
      </c>
    </row>
    <row r="56" spans="1:12">
      <c r="A56" s="53">
        <v>44</v>
      </c>
      <c r="B56" s="302"/>
      <c r="C56" s="241" t="s">
        <v>181</v>
      </c>
      <c r="D56" s="227">
        <f t="shared" si="20"/>
        <v>7</v>
      </c>
      <c r="E56" s="228" t="s">
        <v>11</v>
      </c>
      <c r="F56" s="228">
        <f t="shared" ref="F56:H56" si="23">F55</f>
        <v>2</v>
      </c>
      <c r="G56" s="228">
        <f t="shared" si="23"/>
        <v>4</v>
      </c>
      <c r="H56" s="228">
        <f t="shared" si="23"/>
        <v>1</v>
      </c>
      <c r="I56" s="233">
        <v>0</v>
      </c>
      <c r="J56" s="230">
        <f t="shared" si="21"/>
        <v>0</v>
      </c>
      <c r="K56" s="234">
        <v>0</v>
      </c>
      <c r="L56" s="231">
        <f t="shared" si="22"/>
        <v>0</v>
      </c>
    </row>
    <row r="57" spans="1:12">
      <c r="A57" s="53">
        <v>45</v>
      </c>
      <c r="B57" s="302"/>
      <c r="C57" s="241" t="s">
        <v>182</v>
      </c>
      <c r="D57" s="227">
        <f t="shared" si="20"/>
        <v>7</v>
      </c>
      <c r="E57" s="228" t="s">
        <v>11</v>
      </c>
      <c r="F57" s="228">
        <f t="shared" ref="F57:H57" si="24">F55</f>
        <v>2</v>
      </c>
      <c r="G57" s="228">
        <f t="shared" si="24"/>
        <v>4</v>
      </c>
      <c r="H57" s="228">
        <f t="shared" si="24"/>
        <v>1</v>
      </c>
      <c r="I57" s="233">
        <v>0</v>
      </c>
      <c r="J57" s="230">
        <f t="shared" si="21"/>
        <v>0</v>
      </c>
      <c r="K57" s="234">
        <v>0</v>
      </c>
      <c r="L57" s="231">
        <f t="shared" si="22"/>
        <v>0</v>
      </c>
    </row>
    <row r="58" spans="1:12">
      <c r="A58" s="53">
        <v>46</v>
      </c>
      <c r="B58" s="302"/>
      <c r="C58" s="241" t="s">
        <v>183</v>
      </c>
      <c r="D58" s="227">
        <f t="shared" si="20"/>
        <v>7</v>
      </c>
      <c r="E58" s="228" t="s">
        <v>11</v>
      </c>
      <c r="F58" s="228">
        <f t="shared" ref="F58:H58" si="25">F55</f>
        <v>2</v>
      </c>
      <c r="G58" s="228">
        <f t="shared" si="25"/>
        <v>4</v>
      </c>
      <c r="H58" s="228">
        <f t="shared" si="25"/>
        <v>1</v>
      </c>
      <c r="I58" s="233">
        <v>0</v>
      </c>
      <c r="J58" s="230">
        <f t="shared" si="21"/>
        <v>0</v>
      </c>
      <c r="K58" s="234">
        <v>0</v>
      </c>
      <c r="L58" s="231">
        <f t="shared" si="22"/>
        <v>0</v>
      </c>
    </row>
    <row r="59" spans="1:12">
      <c r="A59" s="53">
        <v>47</v>
      </c>
      <c r="B59" s="302"/>
      <c r="C59" s="241" t="s">
        <v>184</v>
      </c>
      <c r="D59" s="227">
        <f t="shared" si="20"/>
        <v>7</v>
      </c>
      <c r="E59" s="228" t="s">
        <v>11</v>
      </c>
      <c r="F59" s="228">
        <f t="shared" ref="F59:H59" si="26">F55</f>
        <v>2</v>
      </c>
      <c r="G59" s="228">
        <f t="shared" si="26"/>
        <v>4</v>
      </c>
      <c r="H59" s="228">
        <f t="shared" si="26"/>
        <v>1</v>
      </c>
      <c r="I59" s="233">
        <v>0</v>
      </c>
      <c r="J59" s="230">
        <f t="shared" si="21"/>
        <v>0</v>
      </c>
      <c r="K59" s="234">
        <v>0</v>
      </c>
      <c r="L59" s="231">
        <f t="shared" si="22"/>
        <v>0</v>
      </c>
    </row>
    <row r="60" spans="1:12" hidden="1">
      <c r="A60" s="53">
        <v>48</v>
      </c>
      <c r="B60" s="302"/>
      <c r="C60" s="241" t="s">
        <v>58</v>
      </c>
      <c r="D60" s="227">
        <f t="shared" si="20"/>
        <v>0</v>
      </c>
      <c r="E60" s="228" t="s">
        <v>11</v>
      </c>
      <c r="F60" s="228">
        <v>0</v>
      </c>
      <c r="G60" s="228">
        <v>0</v>
      </c>
      <c r="H60" s="228">
        <v>0</v>
      </c>
      <c r="I60" s="229">
        <v>0</v>
      </c>
      <c r="J60" s="230">
        <f t="shared" si="21"/>
        <v>0</v>
      </c>
      <c r="K60" s="230">
        <v>0</v>
      </c>
      <c r="L60" s="231">
        <f t="shared" si="22"/>
        <v>0</v>
      </c>
    </row>
    <row r="61" spans="1:12">
      <c r="A61" s="53">
        <v>49</v>
      </c>
      <c r="B61" s="302"/>
      <c r="C61" s="241" t="s">
        <v>59</v>
      </c>
      <c r="D61" s="227">
        <f t="shared" si="20"/>
        <v>4</v>
      </c>
      <c r="E61" s="228" t="s">
        <v>11</v>
      </c>
      <c r="F61" s="228">
        <v>2</v>
      </c>
      <c r="G61" s="228">
        <v>2</v>
      </c>
      <c r="H61" s="228">
        <v>0</v>
      </c>
      <c r="I61" s="233">
        <v>0</v>
      </c>
      <c r="J61" s="230">
        <f t="shared" si="21"/>
        <v>0</v>
      </c>
      <c r="K61" s="234">
        <v>0</v>
      </c>
      <c r="L61" s="231">
        <f t="shared" si="22"/>
        <v>0</v>
      </c>
    </row>
    <row r="62" spans="1:12">
      <c r="A62" s="53"/>
      <c r="B62" s="236"/>
      <c r="C62" s="378"/>
      <c r="D62" s="237"/>
      <c r="E62" s="238"/>
      <c r="F62" s="236"/>
      <c r="G62" s="236"/>
      <c r="H62" s="236"/>
      <c r="I62" s="239"/>
      <c r="J62" s="239"/>
      <c r="K62" s="239"/>
      <c r="L62" s="240"/>
    </row>
    <row r="63" spans="1:12">
      <c r="A63" s="53">
        <v>50</v>
      </c>
      <c r="B63" s="302"/>
      <c r="C63" s="241" t="s">
        <v>172</v>
      </c>
      <c r="D63" s="227">
        <f>SUM(F63:H63)</f>
        <v>455</v>
      </c>
      <c r="E63" s="228" t="s">
        <v>14</v>
      </c>
      <c r="F63" s="228">
        <v>125</v>
      </c>
      <c r="G63" s="228">
        <v>240</v>
      </c>
      <c r="H63" s="228">
        <v>90</v>
      </c>
      <c r="I63" s="233">
        <v>0</v>
      </c>
      <c r="J63" s="230">
        <f t="shared" ref="J63:J68" si="27">D63*I63</f>
        <v>0</v>
      </c>
      <c r="K63" s="234">
        <v>0</v>
      </c>
      <c r="L63" s="231">
        <f t="shared" ref="L63:L68" si="28">D63*K63</f>
        <v>0</v>
      </c>
    </row>
    <row r="64" spans="1:12">
      <c r="A64" s="53">
        <v>51</v>
      </c>
      <c r="B64" s="302"/>
      <c r="C64" s="241" t="s">
        <v>185</v>
      </c>
      <c r="D64" s="227">
        <f t="shared" ref="D64:D65" si="29">SUM(F64:H64)</f>
        <v>330</v>
      </c>
      <c r="E64" s="228" t="s">
        <v>14</v>
      </c>
      <c r="F64" s="228">
        <v>85</v>
      </c>
      <c r="G64" s="228">
        <v>200</v>
      </c>
      <c r="H64" s="228">
        <v>45</v>
      </c>
      <c r="I64" s="233">
        <v>0</v>
      </c>
      <c r="J64" s="230">
        <f t="shared" si="27"/>
        <v>0</v>
      </c>
      <c r="K64" s="234">
        <v>0</v>
      </c>
      <c r="L64" s="231">
        <f t="shared" si="28"/>
        <v>0</v>
      </c>
    </row>
    <row r="65" spans="1:12">
      <c r="A65" s="53">
        <v>52</v>
      </c>
      <c r="B65" s="302"/>
      <c r="C65" s="241" t="s">
        <v>186</v>
      </c>
      <c r="D65" s="227">
        <f t="shared" si="29"/>
        <v>330</v>
      </c>
      <c r="E65" s="228" t="s">
        <v>14</v>
      </c>
      <c r="F65" s="228">
        <v>85</v>
      </c>
      <c r="G65" s="228">
        <v>200</v>
      </c>
      <c r="H65" s="228">
        <v>45</v>
      </c>
      <c r="I65" s="233">
        <v>0</v>
      </c>
      <c r="J65" s="230">
        <f t="shared" si="27"/>
        <v>0</v>
      </c>
      <c r="K65" s="234">
        <v>0</v>
      </c>
      <c r="L65" s="231">
        <f t="shared" si="28"/>
        <v>0</v>
      </c>
    </row>
    <row r="66" spans="1:12">
      <c r="A66" s="53">
        <v>53</v>
      </c>
      <c r="B66" s="302"/>
      <c r="C66" s="241" t="s">
        <v>174</v>
      </c>
      <c r="D66" s="227">
        <f>SUM(F66:H66)</f>
        <v>330</v>
      </c>
      <c r="E66" s="228" t="s">
        <v>14</v>
      </c>
      <c r="F66" s="228">
        <v>85</v>
      </c>
      <c r="G66" s="228">
        <v>200</v>
      </c>
      <c r="H66" s="228">
        <v>45</v>
      </c>
      <c r="I66" s="233">
        <v>0</v>
      </c>
      <c r="J66" s="230">
        <f t="shared" si="27"/>
        <v>0</v>
      </c>
      <c r="K66" s="234">
        <v>0</v>
      </c>
      <c r="L66" s="231">
        <f t="shared" si="28"/>
        <v>0</v>
      </c>
    </row>
    <row r="67" spans="1:12">
      <c r="A67" s="53">
        <v>54</v>
      </c>
      <c r="B67" s="302"/>
      <c r="C67" s="241" t="s">
        <v>175</v>
      </c>
      <c r="D67" s="227">
        <f>SUM(F67:H67)</f>
        <v>330</v>
      </c>
      <c r="E67" s="228" t="s">
        <v>14</v>
      </c>
      <c r="F67" s="228">
        <v>85</v>
      </c>
      <c r="G67" s="228">
        <v>200</v>
      </c>
      <c r="H67" s="228">
        <v>45</v>
      </c>
      <c r="I67" s="233">
        <v>0</v>
      </c>
      <c r="J67" s="230">
        <f t="shared" si="27"/>
        <v>0</v>
      </c>
      <c r="K67" s="234">
        <v>0</v>
      </c>
      <c r="L67" s="231">
        <f t="shared" si="28"/>
        <v>0</v>
      </c>
    </row>
    <row r="68" spans="1:12">
      <c r="A68" s="53">
        <v>55</v>
      </c>
      <c r="B68" s="302"/>
      <c r="C68" s="241" t="s">
        <v>187</v>
      </c>
      <c r="D68" s="227">
        <f>SUM(F68:H68)</f>
        <v>155</v>
      </c>
      <c r="E68" s="228" t="s">
        <v>14</v>
      </c>
      <c r="F68" s="228">
        <v>45</v>
      </c>
      <c r="G68" s="228">
        <v>90</v>
      </c>
      <c r="H68" s="228">
        <v>20</v>
      </c>
      <c r="I68" s="233">
        <v>0</v>
      </c>
      <c r="J68" s="230">
        <f t="shared" si="27"/>
        <v>0</v>
      </c>
      <c r="K68" s="234">
        <v>0</v>
      </c>
      <c r="L68" s="231">
        <f t="shared" si="28"/>
        <v>0</v>
      </c>
    </row>
    <row r="69" spans="1:12">
      <c r="A69" s="53"/>
      <c r="B69" s="236"/>
      <c r="C69" s="378"/>
      <c r="D69" s="237"/>
      <c r="E69" s="238"/>
      <c r="F69" s="236"/>
      <c r="G69" s="236"/>
      <c r="H69" s="236"/>
      <c r="I69" s="239"/>
      <c r="J69" s="239"/>
      <c r="K69" s="239"/>
      <c r="L69" s="240"/>
    </row>
    <row r="70" spans="1:12">
      <c r="A70" s="53">
        <v>56</v>
      </c>
      <c r="B70" s="302"/>
      <c r="C70" s="241" t="s">
        <v>71</v>
      </c>
      <c r="D70" s="227">
        <f t="shared" ref="D70:D75" si="30">SUM(F70:H70)</f>
        <v>252</v>
      </c>
      <c r="E70" s="228" t="s">
        <v>14</v>
      </c>
      <c r="F70" s="228">
        <v>80</v>
      </c>
      <c r="G70" s="228">
        <v>86</v>
      </c>
      <c r="H70" s="228">
        <v>86</v>
      </c>
      <c r="I70" s="233">
        <v>0</v>
      </c>
      <c r="J70" s="230">
        <f t="shared" ref="J70:J75" si="31">D70*I70</f>
        <v>0</v>
      </c>
      <c r="K70" s="234">
        <v>0</v>
      </c>
      <c r="L70" s="231">
        <f t="shared" ref="L70:L75" si="32">D70*K70</f>
        <v>0</v>
      </c>
    </row>
    <row r="71" spans="1:12">
      <c r="A71" s="53">
        <v>57</v>
      </c>
      <c r="B71" s="302"/>
      <c r="C71" s="241" t="s">
        <v>72</v>
      </c>
      <c r="D71" s="227">
        <f t="shared" si="30"/>
        <v>378</v>
      </c>
      <c r="E71" s="228" t="s">
        <v>11</v>
      </c>
      <c r="F71" s="228">
        <f t="shared" ref="F71:H71" si="33">F70/2*3</f>
        <v>120</v>
      </c>
      <c r="G71" s="228">
        <f t="shared" si="33"/>
        <v>129</v>
      </c>
      <c r="H71" s="228">
        <f t="shared" si="33"/>
        <v>129</v>
      </c>
      <c r="I71" s="233">
        <v>0</v>
      </c>
      <c r="J71" s="230">
        <f t="shared" si="31"/>
        <v>0</v>
      </c>
      <c r="K71" s="234">
        <v>0</v>
      </c>
      <c r="L71" s="231">
        <f t="shared" si="32"/>
        <v>0</v>
      </c>
    </row>
    <row r="72" spans="1:12">
      <c r="A72" s="53">
        <v>58</v>
      </c>
      <c r="B72" s="302"/>
      <c r="C72" s="241" t="s">
        <v>73</v>
      </c>
      <c r="D72" s="227">
        <f t="shared" si="30"/>
        <v>252</v>
      </c>
      <c r="E72" s="228" t="s">
        <v>11</v>
      </c>
      <c r="F72" s="228">
        <f t="shared" ref="F72:H72" si="34">F70</f>
        <v>80</v>
      </c>
      <c r="G72" s="228">
        <f t="shared" si="34"/>
        <v>86</v>
      </c>
      <c r="H72" s="228">
        <f t="shared" si="34"/>
        <v>86</v>
      </c>
      <c r="I72" s="233">
        <v>0</v>
      </c>
      <c r="J72" s="230">
        <f t="shared" si="31"/>
        <v>0</v>
      </c>
      <c r="K72" s="234">
        <v>0</v>
      </c>
      <c r="L72" s="231">
        <f t="shared" si="32"/>
        <v>0</v>
      </c>
    </row>
    <row r="73" spans="1:12">
      <c r="A73" s="53">
        <v>59</v>
      </c>
      <c r="B73" s="302"/>
      <c r="C73" s="241" t="s">
        <v>74</v>
      </c>
      <c r="D73" s="227">
        <f t="shared" si="30"/>
        <v>504</v>
      </c>
      <c r="E73" s="228" t="s">
        <v>11</v>
      </c>
      <c r="F73" s="228">
        <f t="shared" ref="F73:H73" si="35">F72*2</f>
        <v>160</v>
      </c>
      <c r="G73" s="228">
        <f t="shared" si="35"/>
        <v>172</v>
      </c>
      <c r="H73" s="228">
        <f t="shared" si="35"/>
        <v>172</v>
      </c>
      <c r="I73" s="233">
        <v>0</v>
      </c>
      <c r="J73" s="230">
        <f t="shared" si="31"/>
        <v>0</v>
      </c>
      <c r="K73" s="234">
        <v>0</v>
      </c>
      <c r="L73" s="231">
        <f t="shared" si="32"/>
        <v>0</v>
      </c>
    </row>
    <row r="74" spans="1:12">
      <c r="A74" s="53">
        <v>60</v>
      </c>
      <c r="B74" s="302"/>
      <c r="C74" s="241" t="s">
        <v>75</v>
      </c>
      <c r="D74" s="227">
        <f t="shared" si="30"/>
        <v>252</v>
      </c>
      <c r="E74" s="228" t="s">
        <v>11</v>
      </c>
      <c r="F74" s="228">
        <f t="shared" ref="F74:H74" si="36">F70</f>
        <v>80</v>
      </c>
      <c r="G74" s="228">
        <f t="shared" si="36"/>
        <v>86</v>
      </c>
      <c r="H74" s="228">
        <f t="shared" si="36"/>
        <v>86</v>
      </c>
      <c r="I74" s="233">
        <v>0</v>
      </c>
      <c r="J74" s="230">
        <f t="shared" si="31"/>
        <v>0</v>
      </c>
      <c r="K74" s="234">
        <v>0</v>
      </c>
      <c r="L74" s="231">
        <f t="shared" si="32"/>
        <v>0</v>
      </c>
    </row>
    <row r="75" spans="1:12">
      <c r="A75" s="53">
        <v>61</v>
      </c>
      <c r="B75" s="302"/>
      <c r="C75" s="241" t="s">
        <v>76</v>
      </c>
      <c r="D75" s="227">
        <f t="shared" si="30"/>
        <v>252</v>
      </c>
      <c r="E75" s="228" t="s">
        <v>11</v>
      </c>
      <c r="F75" s="228">
        <f t="shared" ref="F75:H75" si="37">F74</f>
        <v>80</v>
      </c>
      <c r="G75" s="228">
        <f t="shared" si="37"/>
        <v>86</v>
      </c>
      <c r="H75" s="228">
        <f t="shared" si="37"/>
        <v>86</v>
      </c>
      <c r="I75" s="233">
        <v>0</v>
      </c>
      <c r="J75" s="230">
        <f t="shared" si="31"/>
        <v>0</v>
      </c>
      <c r="K75" s="234">
        <v>0</v>
      </c>
      <c r="L75" s="231">
        <f t="shared" si="32"/>
        <v>0</v>
      </c>
    </row>
    <row r="76" spans="1:12">
      <c r="A76" s="53"/>
      <c r="B76" s="236"/>
      <c r="C76" s="378"/>
      <c r="D76" s="237"/>
      <c r="E76" s="238"/>
      <c r="F76" s="236"/>
      <c r="G76" s="236"/>
      <c r="H76" s="236"/>
      <c r="I76" s="239"/>
      <c r="J76" s="239"/>
      <c r="K76" s="239"/>
      <c r="L76" s="240"/>
    </row>
    <row r="77" spans="1:12">
      <c r="A77" s="53">
        <v>62</v>
      </c>
      <c r="B77" s="302"/>
      <c r="C77" s="241" t="s">
        <v>77</v>
      </c>
      <c r="D77" s="227">
        <f>SUM(F77:H77)</f>
        <v>131</v>
      </c>
      <c r="E77" s="228" t="s">
        <v>11</v>
      </c>
      <c r="F77" s="228">
        <v>36</v>
      </c>
      <c r="G77" s="228">
        <v>55</v>
      </c>
      <c r="H77" s="228">
        <v>40</v>
      </c>
      <c r="I77" s="233">
        <v>0</v>
      </c>
      <c r="J77" s="230">
        <f>D77*I77</f>
        <v>0</v>
      </c>
      <c r="K77" s="234">
        <v>0</v>
      </c>
      <c r="L77" s="231">
        <f>D77*K77</f>
        <v>0</v>
      </c>
    </row>
    <row r="78" spans="1:12">
      <c r="A78" s="53">
        <v>63</v>
      </c>
      <c r="B78" s="302"/>
      <c r="C78" s="241" t="s">
        <v>198</v>
      </c>
      <c r="D78" s="227">
        <f>SUM(F78:H78)</f>
        <v>42</v>
      </c>
      <c r="E78" s="228" t="s">
        <v>11</v>
      </c>
      <c r="F78" s="228">
        <v>12</v>
      </c>
      <c r="G78" s="228">
        <v>20</v>
      </c>
      <c r="H78" s="228">
        <v>10</v>
      </c>
      <c r="I78" s="233">
        <v>0</v>
      </c>
      <c r="J78" s="230">
        <f>D78*I78</f>
        <v>0</v>
      </c>
      <c r="K78" s="234">
        <v>0</v>
      </c>
      <c r="L78" s="231">
        <f>D78*K78</f>
        <v>0</v>
      </c>
    </row>
    <row r="79" spans="1:12">
      <c r="A79" s="53">
        <v>64</v>
      </c>
      <c r="B79" s="302"/>
      <c r="C79" s="241" t="s">
        <v>78</v>
      </c>
      <c r="D79" s="227">
        <f>SUM(F79:H79)</f>
        <v>16</v>
      </c>
      <c r="E79" s="228" t="s">
        <v>11</v>
      </c>
      <c r="F79" s="228">
        <v>6</v>
      </c>
      <c r="G79" s="228">
        <v>6</v>
      </c>
      <c r="H79" s="228">
        <v>4</v>
      </c>
      <c r="I79" s="233">
        <v>0</v>
      </c>
      <c r="J79" s="230">
        <f>D79*I79</f>
        <v>0</v>
      </c>
      <c r="K79" s="234">
        <v>0</v>
      </c>
      <c r="L79" s="231">
        <f>D79*K79</f>
        <v>0</v>
      </c>
    </row>
    <row r="80" spans="1:12">
      <c r="A80" s="53">
        <v>65</v>
      </c>
      <c r="B80" s="302"/>
      <c r="C80" s="241" t="s">
        <v>199</v>
      </c>
      <c r="D80" s="227">
        <f>SUM(F80:H80)</f>
        <v>3</v>
      </c>
      <c r="E80" s="228" t="s">
        <v>11</v>
      </c>
      <c r="F80" s="228">
        <v>1</v>
      </c>
      <c r="G80" s="228">
        <v>1</v>
      </c>
      <c r="H80" s="228">
        <v>1</v>
      </c>
      <c r="I80" s="233">
        <v>0</v>
      </c>
      <c r="J80" s="230">
        <f>D80*I80</f>
        <v>0</v>
      </c>
      <c r="K80" s="234">
        <v>0</v>
      </c>
      <c r="L80" s="231">
        <f>D80*K80</f>
        <v>0</v>
      </c>
    </row>
    <row r="81" spans="1:12">
      <c r="A81" s="53"/>
      <c r="B81" s="236"/>
      <c r="C81" s="378"/>
      <c r="D81" s="237"/>
      <c r="E81" s="238"/>
      <c r="F81" s="236"/>
      <c r="G81" s="236"/>
      <c r="H81" s="236"/>
      <c r="I81" s="239"/>
      <c r="J81" s="239"/>
      <c r="K81" s="239"/>
      <c r="L81" s="240"/>
    </row>
    <row r="82" spans="1:12">
      <c r="A82" s="53">
        <v>66</v>
      </c>
      <c r="B82" s="302"/>
      <c r="C82" s="241" t="s">
        <v>188</v>
      </c>
      <c r="D82" s="227">
        <f>SUM(F82:H82)</f>
        <v>2550</v>
      </c>
      <c r="E82" s="228" t="s">
        <v>14</v>
      </c>
      <c r="F82" s="228">
        <f>(F47+F64+F65)*0.7</f>
        <v>700</v>
      </c>
      <c r="G82" s="228">
        <v>1050</v>
      </c>
      <c r="H82" s="228">
        <v>800</v>
      </c>
      <c r="I82" s="233">
        <v>0</v>
      </c>
      <c r="J82" s="230">
        <f>D82*I82</f>
        <v>0</v>
      </c>
      <c r="K82" s="234">
        <v>0</v>
      </c>
      <c r="L82" s="231">
        <f>D82*K82</f>
        <v>0</v>
      </c>
    </row>
    <row r="83" spans="1:12">
      <c r="A83" s="53">
        <v>67</v>
      </c>
      <c r="B83" s="302"/>
      <c r="C83" s="241" t="s">
        <v>79</v>
      </c>
      <c r="D83" s="227">
        <f>SUM(F83:H83)</f>
        <v>750</v>
      </c>
      <c r="E83" s="228" t="s">
        <v>14</v>
      </c>
      <c r="F83" s="228">
        <v>210</v>
      </c>
      <c r="G83" s="228">
        <v>360</v>
      </c>
      <c r="H83" s="228">
        <v>180</v>
      </c>
      <c r="I83" s="233">
        <v>0</v>
      </c>
      <c r="J83" s="230">
        <f>D83*I83</f>
        <v>0</v>
      </c>
      <c r="K83" s="234">
        <v>0</v>
      </c>
      <c r="L83" s="231">
        <f>D83*K83</f>
        <v>0</v>
      </c>
    </row>
    <row r="84" spans="1:12" hidden="1">
      <c r="A84" s="53">
        <v>68</v>
      </c>
      <c r="B84" s="302"/>
      <c r="C84" s="241" t="s">
        <v>80</v>
      </c>
      <c r="D84" s="227">
        <f>SUM(F84:H84)</f>
        <v>0</v>
      </c>
      <c r="E84" s="228" t="s">
        <v>14</v>
      </c>
      <c r="F84" s="228">
        <v>0</v>
      </c>
      <c r="G84" s="228">
        <v>0</v>
      </c>
      <c r="H84" s="228">
        <v>0</v>
      </c>
      <c r="I84" s="229">
        <v>0</v>
      </c>
      <c r="J84" s="230">
        <f>D84*I84</f>
        <v>0</v>
      </c>
      <c r="K84" s="230">
        <v>0</v>
      </c>
      <c r="L84" s="231">
        <f>D84*K84</f>
        <v>0</v>
      </c>
    </row>
    <row r="85" spans="1:12">
      <c r="A85" s="53">
        <v>69</v>
      </c>
      <c r="B85" s="302"/>
      <c r="C85" s="241" t="s">
        <v>81</v>
      </c>
      <c r="D85" s="227">
        <f>SUM(F85:H85)</f>
        <v>10</v>
      </c>
      <c r="E85" s="228" t="s">
        <v>14</v>
      </c>
      <c r="F85" s="228">
        <f>F92*10</f>
        <v>0</v>
      </c>
      <c r="G85" s="228">
        <f>G92*10</f>
        <v>10</v>
      </c>
      <c r="H85" s="228">
        <f>H92*10</f>
        <v>0</v>
      </c>
      <c r="I85" s="233">
        <v>0</v>
      </c>
      <c r="J85" s="230">
        <f>D85*I85</f>
        <v>0</v>
      </c>
      <c r="K85" s="234">
        <v>0</v>
      </c>
      <c r="L85" s="231">
        <f>D85*K85</f>
        <v>0</v>
      </c>
    </row>
    <row r="86" spans="1:12">
      <c r="A86" s="53"/>
      <c r="B86" s="236"/>
      <c r="C86" s="378"/>
      <c r="D86" s="237"/>
      <c r="E86" s="238"/>
      <c r="F86" s="236"/>
      <c r="G86" s="236"/>
      <c r="H86" s="236"/>
      <c r="I86" s="239"/>
      <c r="J86" s="239"/>
      <c r="K86" s="239"/>
      <c r="L86" s="240"/>
    </row>
    <row r="87" spans="1:12">
      <c r="A87" s="53">
        <v>70</v>
      </c>
      <c r="B87" s="302"/>
      <c r="C87" s="241" t="s">
        <v>82</v>
      </c>
      <c r="D87" s="227">
        <f t="shared" ref="D87:D94" si="38">SUM(F87:H87)</f>
        <v>540</v>
      </c>
      <c r="E87" s="228" t="s">
        <v>14</v>
      </c>
      <c r="F87" s="228">
        <v>150</v>
      </c>
      <c r="G87" s="228">
        <v>210</v>
      </c>
      <c r="H87" s="228">
        <v>180</v>
      </c>
      <c r="I87" s="233">
        <v>0</v>
      </c>
      <c r="J87" s="230">
        <f t="shared" ref="J87:J97" si="39">D87*I87</f>
        <v>0</v>
      </c>
      <c r="K87" s="234">
        <v>0</v>
      </c>
      <c r="L87" s="231">
        <f t="shared" ref="L87:L97" si="40">D87*K87</f>
        <v>0</v>
      </c>
    </row>
    <row r="88" spans="1:12">
      <c r="A88" s="53">
        <v>71</v>
      </c>
      <c r="B88" s="302"/>
      <c r="C88" s="241" t="s">
        <v>83</v>
      </c>
      <c r="D88" s="227">
        <f t="shared" si="38"/>
        <v>540</v>
      </c>
      <c r="E88" s="228" t="s">
        <v>14</v>
      </c>
      <c r="F88" s="228">
        <f t="shared" ref="F88:H88" si="41">F87</f>
        <v>150</v>
      </c>
      <c r="G88" s="228">
        <f t="shared" si="41"/>
        <v>210</v>
      </c>
      <c r="H88" s="228">
        <f t="shared" si="41"/>
        <v>180</v>
      </c>
      <c r="I88" s="233">
        <v>0</v>
      </c>
      <c r="J88" s="230">
        <f t="shared" si="39"/>
        <v>0</v>
      </c>
      <c r="K88" s="234">
        <v>0</v>
      </c>
      <c r="L88" s="231">
        <f t="shared" si="40"/>
        <v>0</v>
      </c>
    </row>
    <row r="89" spans="1:12">
      <c r="A89" s="53">
        <v>72</v>
      </c>
      <c r="B89" s="302"/>
      <c r="C89" s="241" t="s">
        <v>84</v>
      </c>
      <c r="D89" s="227">
        <f t="shared" si="38"/>
        <v>3310</v>
      </c>
      <c r="E89" s="228" t="s">
        <v>14</v>
      </c>
      <c r="F89" s="228">
        <f t="shared" ref="F89:H89" si="42">F82+F83+F84+F85</f>
        <v>910</v>
      </c>
      <c r="G89" s="228">
        <f t="shared" si="42"/>
        <v>1420</v>
      </c>
      <c r="H89" s="228">
        <f t="shared" si="42"/>
        <v>980</v>
      </c>
      <c r="I89" s="233">
        <v>0</v>
      </c>
      <c r="J89" s="230">
        <f t="shared" si="39"/>
        <v>0</v>
      </c>
      <c r="K89" s="234">
        <v>0</v>
      </c>
      <c r="L89" s="231">
        <f t="shared" si="40"/>
        <v>0</v>
      </c>
    </row>
    <row r="90" spans="1:12">
      <c r="A90" s="53">
        <v>73</v>
      </c>
      <c r="B90" s="302"/>
      <c r="C90" s="241" t="s">
        <v>85</v>
      </c>
      <c r="D90" s="227">
        <f t="shared" si="38"/>
        <v>270</v>
      </c>
      <c r="E90" s="228" t="s">
        <v>86</v>
      </c>
      <c r="F90" s="228">
        <f t="shared" ref="F90:H90" si="43">F88/2</f>
        <v>75</v>
      </c>
      <c r="G90" s="228">
        <f t="shared" si="43"/>
        <v>105</v>
      </c>
      <c r="H90" s="228">
        <f t="shared" si="43"/>
        <v>90</v>
      </c>
      <c r="I90" s="233">
        <v>0</v>
      </c>
      <c r="J90" s="230">
        <f t="shared" si="39"/>
        <v>0</v>
      </c>
      <c r="K90" s="234">
        <v>0</v>
      </c>
      <c r="L90" s="231">
        <f t="shared" si="40"/>
        <v>0</v>
      </c>
    </row>
    <row r="91" spans="1:12">
      <c r="A91" s="53">
        <v>74</v>
      </c>
      <c r="B91" s="302"/>
      <c r="C91" s="241" t="s">
        <v>87</v>
      </c>
      <c r="D91" s="227">
        <f t="shared" si="38"/>
        <v>540</v>
      </c>
      <c r="E91" s="228" t="s">
        <v>86</v>
      </c>
      <c r="F91" s="228">
        <f t="shared" ref="F91:H91" si="44">F88</f>
        <v>150</v>
      </c>
      <c r="G91" s="228">
        <f t="shared" si="44"/>
        <v>210</v>
      </c>
      <c r="H91" s="228">
        <f t="shared" si="44"/>
        <v>180</v>
      </c>
      <c r="I91" s="233">
        <v>0</v>
      </c>
      <c r="J91" s="230">
        <f t="shared" si="39"/>
        <v>0</v>
      </c>
      <c r="K91" s="234">
        <v>0</v>
      </c>
      <c r="L91" s="231">
        <f t="shared" si="40"/>
        <v>0</v>
      </c>
    </row>
    <row r="92" spans="1:12">
      <c r="A92" s="53">
        <v>75</v>
      </c>
      <c r="B92" s="302"/>
      <c r="C92" s="373" t="s">
        <v>88</v>
      </c>
      <c r="D92" s="227">
        <f t="shared" si="38"/>
        <v>1</v>
      </c>
      <c r="E92" s="228" t="s">
        <v>11</v>
      </c>
      <c r="F92" s="228"/>
      <c r="G92" s="228">
        <v>1</v>
      </c>
      <c r="H92" s="228"/>
      <c r="I92" s="233">
        <v>0</v>
      </c>
      <c r="J92" s="230">
        <f t="shared" si="39"/>
        <v>0</v>
      </c>
      <c r="K92" s="234">
        <v>0</v>
      </c>
      <c r="L92" s="231">
        <f t="shared" si="40"/>
        <v>0</v>
      </c>
    </row>
    <row r="93" spans="1:12">
      <c r="A93" s="53">
        <v>76</v>
      </c>
      <c r="B93" s="302"/>
      <c r="C93" s="241" t="s">
        <v>89</v>
      </c>
      <c r="D93" s="227">
        <f t="shared" si="38"/>
        <v>38</v>
      </c>
      <c r="E93" s="228" t="s">
        <v>11</v>
      </c>
      <c r="F93" s="228">
        <v>13</v>
      </c>
      <c r="G93" s="228">
        <v>13</v>
      </c>
      <c r="H93" s="228">
        <v>12</v>
      </c>
      <c r="I93" s="233">
        <v>0</v>
      </c>
      <c r="J93" s="230">
        <f t="shared" si="39"/>
        <v>0</v>
      </c>
      <c r="K93" s="234">
        <v>0</v>
      </c>
      <c r="L93" s="231">
        <f t="shared" si="40"/>
        <v>0</v>
      </c>
    </row>
    <row r="94" spans="1:12">
      <c r="A94" s="53">
        <v>77</v>
      </c>
      <c r="B94" s="302"/>
      <c r="C94" s="241" t="s">
        <v>90</v>
      </c>
      <c r="D94" s="227">
        <f t="shared" si="38"/>
        <v>3</v>
      </c>
      <c r="E94" s="228" t="s">
        <v>11</v>
      </c>
      <c r="F94" s="228">
        <v>1</v>
      </c>
      <c r="G94" s="228">
        <v>1</v>
      </c>
      <c r="H94" s="228">
        <v>1</v>
      </c>
      <c r="I94" s="233">
        <v>0</v>
      </c>
      <c r="J94" s="230">
        <f t="shared" si="39"/>
        <v>0</v>
      </c>
      <c r="K94" s="234">
        <v>0</v>
      </c>
      <c r="L94" s="231">
        <f t="shared" si="40"/>
        <v>0</v>
      </c>
    </row>
    <row r="95" spans="1:12">
      <c r="A95" s="53">
        <v>78</v>
      </c>
      <c r="B95" s="302"/>
      <c r="C95" s="241" t="s">
        <v>92</v>
      </c>
      <c r="D95" s="227">
        <v>1</v>
      </c>
      <c r="E95" s="228" t="s">
        <v>93</v>
      </c>
      <c r="F95" s="228" t="s">
        <v>203</v>
      </c>
      <c r="G95" s="228" t="s">
        <v>203</v>
      </c>
      <c r="H95" s="228" t="s">
        <v>203</v>
      </c>
      <c r="I95" s="233">
        <v>0</v>
      </c>
      <c r="J95" s="230">
        <f t="shared" si="39"/>
        <v>0</v>
      </c>
      <c r="K95" s="234">
        <v>0</v>
      </c>
      <c r="L95" s="231">
        <f t="shared" si="40"/>
        <v>0</v>
      </c>
    </row>
    <row r="96" spans="1:12">
      <c r="A96" s="53">
        <v>79</v>
      </c>
      <c r="B96" s="302"/>
      <c r="C96" s="241" t="s">
        <v>94</v>
      </c>
      <c r="D96" s="227">
        <f>SUM(F96:H96)</f>
        <v>1</v>
      </c>
      <c r="E96" s="228" t="s">
        <v>11</v>
      </c>
      <c r="F96" s="228">
        <v>0</v>
      </c>
      <c r="G96" s="228">
        <v>1</v>
      </c>
      <c r="H96" s="228">
        <v>0</v>
      </c>
      <c r="I96" s="233">
        <v>0</v>
      </c>
      <c r="J96" s="230">
        <f t="shared" si="39"/>
        <v>0</v>
      </c>
      <c r="K96" s="234">
        <v>0</v>
      </c>
      <c r="L96" s="231">
        <f t="shared" si="40"/>
        <v>0</v>
      </c>
    </row>
    <row r="97" spans="1:12">
      <c r="A97" s="53">
        <v>80</v>
      </c>
      <c r="B97" s="302"/>
      <c r="C97" s="241" t="s">
        <v>95</v>
      </c>
      <c r="D97" s="227">
        <f>SUM(F97:H97)</f>
        <v>30</v>
      </c>
      <c r="E97" s="228" t="s">
        <v>11</v>
      </c>
      <c r="F97" s="228">
        <v>10</v>
      </c>
      <c r="G97" s="228">
        <v>10</v>
      </c>
      <c r="H97" s="228">
        <v>10</v>
      </c>
      <c r="I97" s="233">
        <v>0</v>
      </c>
      <c r="J97" s="230">
        <f t="shared" si="39"/>
        <v>0</v>
      </c>
      <c r="K97" s="234">
        <v>0</v>
      </c>
      <c r="L97" s="231">
        <f t="shared" si="40"/>
        <v>0</v>
      </c>
    </row>
    <row r="98" spans="1:12">
      <c r="A98" s="53"/>
      <c r="B98" s="236"/>
      <c r="C98" s="378"/>
      <c r="D98" s="237"/>
      <c r="E98" s="238"/>
      <c r="F98" s="236"/>
      <c r="G98" s="236"/>
      <c r="H98" s="236"/>
      <c r="I98" s="239"/>
      <c r="J98" s="239"/>
      <c r="K98" s="239"/>
      <c r="L98" s="240"/>
    </row>
    <row r="99" spans="1:12">
      <c r="A99" s="53">
        <v>81</v>
      </c>
      <c r="B99" s="302"/>
      <c r="C99" s="241" t="s">
        <v>97</v>
      </c>
      <c r="D99" s="227">
        <v>1</v>
      </c>
      <c r="E99" s="228" t="s">
        <v>93</v>
      </c>
      <c r="F99" s="228" t="s">
        <v>203</v>
      </c>
      <c r="G99" s="228" t="s">
        <v>203</v>
      </c>
      <c r="H99" s="228" t="s">
        <v>203</v>
      </c>
      <c r="I99" s="233">
        <v>0</v>
      </c>
      <c r="J99" s="230">
        <f>D99*I99</f>
        <v>0</v>
      </c>
      <c r="K99" s="234">
        <v>0</v>
      </c>
      <c r="L99" s="231">
        <f>D99*K99</f>
        <v>0</v>
      </c>
    </row>
    <row r="100" spans="1:12">
      <c r="A100" s="53">
        <v>82</v>
      </c>
      <c r="B100" s="302"/>
      <c r="C100" s="241" t="s">
        <v>98</v>
      </c>
      <c r="D100" s="227">
        <v>1</v>
      </c>
      <c r="E100" s="228" t="s">
        <v>93</v>
      </c>
      <c r="F100" s="228" t="s">
        <v>203</v>
      </c>
      <c r="G100" s="228" t="s">
        <v>203</v>
      </c>
      <c r="H100" s="228" t="s">
        <v>203</v>
      </c>
      <c r="I100" s="233">
        <v>0</v>
      </c>
      <c r="J100" s="230">
        <f>D100*I100</f>
        <v>0</v>
      </c>
      <c r="K100" s="234">
        <v>0</v>
      </c>
      <c r="L100" s="231">
        <f>D100*K100</f>
        <v>0</v>
      </c>
    </row>
    <row r="101" spans="1:12">
      <c r="A101" s="53">
        <v>83</v>
      </c>
      <c r="B101" s="302"/>
      <c r="C101" s="241" t="s">
        <v>189</v>
      </c>
      <c r="D101" s="227">
        <v>1</v>
      </c>
      <c r="E101" s="228" t="s">
        <v>93</v>
      </c>
      <c r="F101" s="228" t="s">
        <v>203</v>
      </c>
      <c r="G101" s="228" t="s">
        <v>203</v>
      </c>
      <c r="H101" s="228" t="s">
        <v>203</v>
      </c>
      <c r="I101" s="233">
        <v>0</v>
      </c>
      <c r="J101" s="230">
        <f>D101*I101</f>
        <v>0</v>
      </c>
      <c r="K101" s="234">
        <v>0</v>
      </c>
      <c r="L101" s="231">
        <f>D101*K101</f>
        <v>0</v>
      </c>
    </row>
    <row r="102" spans="1:12">
      <c r="A102" s="53">
        <v>84</v>
      </c>
      <c r="B102" s="302"/>
      <c r="C102" s="241" t="s">
        <v>100</v>
      </c>
      <c r="D102" s="227">
        <v>1</v>
      </c>
      <c r="E102" s="228" t="s">
        <v>93</v>
      </c>
      <c r="F102" s="228" t="s">
        <v>203</v>
      </c>
      <c r="G102" s="228" t="s">
        <v>203</v>
      </c>
      <c r="H102" s="228" t="s">
        <v>203</v>
      </c>
      <c r="I102" s="233">
        <v>0</v>
      </c>
      <c r="J102" s="230">
        <f>D102*I102</f>
        <v>0</v>
      </c>
      <c r="K102" s="234">
        <v>0</v>
      </c>
      <c r="L102" s="231">
        <f>D102*K102</f>
        <v>0</v>
      </c>
    </row>
    <row r="103" spans="1:12">
      <c r="A103" s="53">
        <v>85</v>
      </c>
      <c r="B103" s="302"/>
      <c r="C103" s="241" t="s">
        <v>101</v>
      </c>
      <c r="D103" s="227">
        <f>SUM(F103:H103)</f>
        <v>286</v>
      </c>
      <c r="E103" s="228" t="s">
        <v>93</v>
      </c>
      <c r="F103" s="228">
        <f t="shared" ref="F103:H103" si="45">F24+F25+F27+F51+F52+F53+F55+F29+F30+F31+F34+F35+F36+F41+F32+F54</f>
        <v>82</v>
      </c>
      <c r="G103" s="228">
        <f t="shared" si="45"/>
        <v>112</v>
      </c>
      <c r="H103" s="228">
        <f t="shared" si="45"/>
        <v>92</v>
      </c>
      <c r="I103" s="233">
        <v>0</v>
      </c>
      <c r="J103" s="230">
        <f>D103*I103</f>
        <v>0</v>
      </c>
      <c r="K103" s="234">
        <v>0</v>
      </c>
      <c r="L103" s="231">
        <f>D103*K103</f>
        <v>0</v>
      </c>
    </row>
    <row r="104" spans="1:12">
      <c r="A104" s="53"/>
      <c r="B104" s="336"/>
      <c r="C104" s="379"/>
      <c r="D104" s="339"/>
      <c r="E104" s="354"/>
      <c r="F104" s="337"/>
      <c r="G104" s="337"/>
      <c r="H104" s="337"/>
      <c r="I104" s="340" t="s">
        <v>102</v>
      </c>
      <c r="J104" s="341">
        <f>SUM(J4:J103)</f>
        <v>0</v>
      </c>
      <c r="K104" s="341"/>
      <c r="L104" s="342">
        <f>SUM(L4:L103)</f>
        <v>0</v>
      </c>
    </row>
    <row r="105" spans="1:12">
      <c r="A105" s="53"/>
      <c r="B105" s="336"/>
      <c r="C105" s="379"/>
      <c r="D105" s="355"/>
      <c r="E105" s="355"/>
      <c r="F105" s="423" t="s">
        <v>200</v>
      </c>
      <c r="G105" s="423"/>
      <c r="H105" s="423"/>
      <c r="I105" s="423"/>
      <c r="J105" s="423"/>
      <c r="K105" s="343"/>
      <c r="L105" s="344">
        <f>J104+L104</f>
        <v>0</v>
      </c>
    </row>
    <row r="106" spans="1:12">
      <c r="A106" s="53"/>
      <c r="B106" s="262"/>
      <c r="C106" s="380" t="s">
        <v>103</v>
      </c>
      <c r="D106" s="260"/>
      <c r="E106" s="261"/>
      <c r="F106" s="262"/>
      <c r="G106" s="262"/>
      <c r="H106" s="262"/>
      <c r="I106" s="263"/>
      <c r="J106" s="263"/>
      <c r="K106" s="263"/>
      <c r="L106" s="264"/>
    </row>
    <row r="107" spans="1:12">
      <c r="A107" s="53">
        <v>86</v>
      </c>
      <c r="B107" s="302"/>
      <c r="C107" s="241" t="s">
        <v>104</v>
      </c>
      <c r="D107" s="227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9"/>
      <c r="J107" s="230"/>
      <c r="K107" s="265">
        <f>ROUND((L104)*0.02,-2)</f>
        <v>0</v>
      </c>
      <c r="L107" s="231">
        <f t="shared" ref="L107:L114" si="46">D107*K107</f>
        <v>0</v>
      </c>
    </row>
    <row r="108" spans="1:12">
      <c r="A108" s="53">
        <v>87</v>
      </c>
      <c r="B108" s="302"/>
      <c r="C108" s="241" t="s">
        <v>105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9"/>
      <c r="J108" s="230"/>
      <c r="K108" s="265">
        <f>ROUND((L104)*0.04,-2)</f>
        <v>0</v>
      </c>
      <c r="L108" s="231">
        <f t="shared" si="46"/>
        <v>0</v>
      </c>
    </row>
    <row r="109" spans="1:12">
      <c r="A109" s="53">
        <v>88</v>
      </c>
      <c r="B109" s="302"/>
      <c r="C109" s="241" t="s">
        <v>106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9"/>
      <c r="J109" s="230"/>
      <c r="K109" s="265">
        <v>0</v>
      </c>
      <c r="L109" s="231">
        <f t="shared" si="46"/>
        <v>0</v>
      </c>
    </row>
    <row r="110" spans="1:12">
      <c r="A110" s="53">
        <v>89</v>
      </c>
      <c r="B110" s="302"/>
      <c r="C110" s="241" t="s">
        <v>107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9"/>
      <c r="J110" s="230"/>
      <c r="K110" s="265">
        <f>ROUND((L105)*0.005,-2)</f>
        <v>0</v>
      </c>
      <c r="L110" s="231">
        <f t="shared" si="46"/>
        <v>0</v>
      </c>
    </row>
    <row r="111" spans="1:12">
      <c r="A111" s="53">
        <v>90</v>
      </c>
      <c r="B111" s="302"/>
      <c r="C111" s="241" t="s">
        <v>108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9"/>
      <c r="J111" s="230"/>
      <c r="K111" s="265">
        <f>ROUND((L105)*0.06,-2)</f>
        <v>0</v>
      </c>
      <c r="L111" s="231">
        <f t="shared" si="46"/>
        <v>0</v>
      </c>
    </row>
    <row r="112" spans="1:12">
      <c r="A112" s="53">
        <v>91</v>
      </c>
      <c r="B112" s="302"/>
      <c r="C112" s="241" t="s">
        <v>109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9"/>
      <c r="J112" s="230"/>
      <c r="K112" s="265">
        <f>ROUND((L105)*0.03,-2)</f>
        <v>0</v>
      </c>
      <c r="L112" s="231">
        <f t="shared" si="46"/>
        <v>0</v>
      </c>
    </row>
    <row r="113" spans="1:12">
      <c r="A113" s="53">
        <v>92</v>
      </c>
      <c r="B113" s="302"/>
      <c r="C113" s="241" t="s">
        <v>110</v>
      </c>
      <c r="D113" s="227">
        <v>1</v>
      </c>
      <c r="E113" s="228" t="s">
        <v>93</v>
      </c>
      <c r="F113" s="228" t="s">
        <v>203</v>
      </c>
      <c r="G113" s="228" t="s">
        <v>203</v>
      </c>
      <c r="H113" s="228" t="s">
        <v>203</v>
      </c>
      <c r="I113" s="229"/>
      <c r="J113" s="230"/>
      <c r="K113" s="265">
        <f>ROUND((L105)*0.01,-2)</f>
        <v>0</v>
      </c>
      <c r="L113" s="231">
        <f t="shared" si="46"/>
        <v>0</v>
      </c>
    </row>
    <row r="114" spans="1:12">
      <c r="A114" s="53">
        <v>93</v>
      </c>
      <c r="B114" s="302"/>
      <c r="C114" s="241" t="s">
        <v>111</v>
      </c>
      <c r="D114" s="227">
        <v>1</v>
      </c>
      <c r="E114" s="228" t="s">
        <v>93</v>
      </c>
      <c r="F114" s="228" t="s">
        <v>203</v>
      </c>
      <c r="G114" s="228" t="s">
        <v>203</v>
      </c>
      <c r="H114" s="228" t="s">
        <v>203</v>
      </c>
      <c r="I114" s="229"/>
      <c r="J114" s="230"/>
      <c r="K114" s="234">
        <f>ROUND((L105)*0.018,-2)</f>
        <v>0</v>
      </c>
      <c r="L114" s="231">
        <f t="shared" si="46"/>
        <v>0</v>
      </c>
    </row>
    <row r="115" spans="1:12">
      <c r="A115" s="38"/>
      <c r="B115" s="346"/>
      <c r="C115" s="406"/>
      <c r="D115" s="339"/>
      <c r="E115" s="354"/>
      <c r="F115" s="337"/>
      <c r="G115" s="337"/>
      <c r="H115" s="337"/>
      <c r="I115" s="340" t="s">
        <v>102</v>
      </c>
      <c r="J115" s="340"/>
      <c r="K115" s="341">
        <f>SUM(K106:K114)</f>
        <v>0</v>
      </c>
      <c r="L115" s="342">
        <f>SUM(L106:L114)</f>
        <v>0</v>
      </c>
    </row>
    <row r="116" spans="1:12">
      <c r="A116" s="375"/>
      <c r="B116" s="322"/>
      <c r="C116" s="246"/>
      <c r="D116" s="355"/>
      <c r="E116" s="355"/>
      <c r="F116" s="423" t="s">
        <v>201</v>
      </c>
      <c r="G116" s="424"/>
      <c r="H116" s="424"/>
      <c r="I116" s="424"/>
      <c r="J116" s="424"/>
      <c r="K116" s="347"/>
      <c r="L116" s="344">
        <f>L115</f>
        <v>0</v>
      </c>
    </row>
    <row r="117" spans="1:12" ht="14.4" thickBot="1">
      <c r="A117" s="376"/>
      <c r="B117" s="324"/>
      <c r="C117" s="325"/>
      <c r="D117" s="326"/>
      <c r="E117" s="327"/>
      <c r="F117" s="425" t="s">
        <v>202</v>
      </c>
      <c r="G117" s="425"/>
      <c r="H117" s="425"/>
      <c r="I117" s="425"/>
      <c r="J117" s="425"/>
      <c r="K117" s="425"/>
      <c r="L117" s="348">
        <f>L105+L116</f>
        <v>0</v>
      </c>
    </row>
  </sheetData>
  <mergeCells count="5">
    <mergeCell ref="A1:C1"/>
    <mergeCell ref="F2:H2"/>
    <mergeCell ref="F117:K117"/>
    <mergeCell ref="F116:J116"/>
    <mergeCell ref="F105:J105"/>
  </mergeCells>
  <pageMargins left="0.70866141732283472" right="0.70866141732283472" top="0.78740157480314965" bottom="0.78740157480314965" header="0.31496062992125984" footer="0.31496062992125984"/>
  <pageSetup paperSize="9" scale="61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2" manualBreakCount="2">
    <brk id="32" max="16383" man="1"/>
    <brk id="8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7351-A8C9-42A8-A247-CA60A1A687E5}">
  <sheetPr>
    <pageSetUpPr fitToPage="1"/>
  </sheetPr>
  <dimension ref="A1:P117"/>
  <sheetViews>
    <sheetView topLeftCell="A46" zoomScaleNormal="100" workbookViewId="0">
      <selection activeCell="A17" sqref="A17"/>
    </sheetView>
  </sheetViews>
  <sheetFormatPr defaultRowHeight="13.2"/>
  <cols>
    <col min="1" max="1" width="7.88671875" style="1" bestFit="1" customWidth="1"/>
    <col min="2" max="2" width="32.88671875" bestFit="1" customWidth="1"/>
    <col min="3" max="3" width="89.5546875" customWidth="1"/>
    <col min="4" max="4" width="12" customWidth="1"/>
    <col min="5" max="5" width="4.44140625" customWidth="1"/>
    <col min="10" max="10" width="19.109375" bestFit="1" customWidth="1"/>
    <col min="11" max="11" width="13.6640625" customWidth="1"/>
    <col min="12" max="12" width="16.88671875" customWidth="1"/>
    <col min="13" max="13" width="18.44140625" customWidth="1"/>
  </cols>
  <sheetData>
    <row r="1" spans="1:16">
      <c r="A1" s="461" t="s">
        <v>224</v>
      </c>
      <c r="B1" s="467"/>
      <c r="C1" s="468"/>
      <c r="D1" s="381"/>
      <c r="E1" s="407"/>
      <c r="F1" s="381"/>
      <c r="G1" s="381"/>
      <c r="H1" s="381"/>
      <c r="I1" s="381"/>
      <c r="J1" s="407"/>
      <c r="K1" s="407"/>
      <c r="L1" s="365"/>
      <c r="M1" s="408"/>
    </row>
    <row r="2" spans="1:16" ht="60.9" customHeight="1">
      <c r="A2" s="38" t="s">
        <v>197</v>
      </c>
      <c r="B2" s="171" t="s">
        <v>17</v>
      </c>
      <c r="C2" s="97" t="s">
        <v>9</v>
      </c>
      <c r="D2" s="180" t="s">
        <v>194</v>
      </c>
      <c r="E2" s="127" t="s">
        <v>193</v>
      </c>
      <c r="F2" s="469" t="s">
        <v>216</v>
      </c>
      <c r="G2" s="470"/>
      <c r="H2" s="470"/>
      <c r="I2" s="471"/>
      <c r="J2" s="178" t="s">
        <v>227</v>
      </c>
      <c r="K2" s="178" t="s">
        <v>225</v>
      </c>
      <c r="L2" s="178" t="s">
        <v>226</v>
      </c>
      <c r="M2" s="179" t="s">
        <v>228</v>
      </c>
    </row>
    <row r="3" spans="1:16">
      <c r="A3" s="384"/>
      <c r="B3" s="322"/>
      <c r="C3" s="246"/>
      <c r="D3" s="227"/>
      <c r="E3" s="228"/>
      <c r="F3" s="409" t="s">
        <v>18</v>
      </c>
      <c r="G3" s="409" t="s">
        <v>19</v>
      </c>
      <c r="H3" s="409" t="s">
        <v>20</v>
      </c>
      <c r="I3" s="409" t="s">
        <v>141</v>
      </c>
      <c r="J3" s="228"/>
      <c r="K3" s="228"/>
      <c r="L3" s="228"/>
      <c r="M3" s="334"/>
    </row>
    <row r="4" spans="1:16">
      <c r="A4" s="53"/>
      <c r="B4" s="236"/>
      <c r="C4" s="236"/>
      <c r="D4" s="237"/>
      <c r="E4" s="238"/>
      <c r="F4" s="236"/>
      <c r="G4" s="236"/>
      <c r="H4" s="236"/>
      <c r="I4" s="236"/>
      <c r="J4" s="239"/>
      <c r="K4" s="239"/>
      <c r="L4" s="239"/>
      <c r="M4" s="240"/>
    </row>
    <row r="5" spans="1:16" hidden="1">
      <c r="A5" s="53">
        <v>1</v>
      </c>
      <c r="B5" s="226"/>
      <c r="C5" s="226" t="s">
        <v>144</v>
      </c>
      <c r="D5" s="227">
        <f t="shared" ref="D5:D10" si="0">SUM(F5:I5)</f>
        <v>0</v>
      </c>
      <c r="E5" s="228" t="s">
        <v>11</v>
      </c>
      <c r="F5" s="228">
        <v>0</v>
      </c>
      <c r="G5" s="228">
        <v>0</v>
      </c>
      <c r="H5" s="228">
        <v>0</v>
      </c>
      <c r="I5" s="228">
        <v>0</v>
      </c>
      <c r="J5" s="229">
        <v>0</v>
      </c>
      <c r="K5" s="230">
        <f t="shared" ref="K5:K10" si="1">D5*J5</f>
        <v>0</v>
      </c>
      <c r="L5" s="230">
        <v>0</v>
      </c>
      <c r="M5" s="231">
        <f t="shared" ref="M5:M9" si="2">D5*L5</f>
        <v>0</v>
      </c>
    </row>
    <row r="6" spans="1:16" hidden="1">
      <c r="A6" s="53">
        <v>2</v>
      </c>
      <c r="B6" s="226"/>
      <c r="C6" s="226" t="s">
        <v>145</v>
      </c>
      <c r="D6" s="227">
        <f t="shared" si="0"/>
        <v>0</v>
      </c>
      <c r="E6" s="228" t="s">
        <v>11</v>
      </c>
      <c r="F6" s="228">
        <v>0</v>
      </c>
      <c r="G6" s="228">
        <v>0</v>
      </c>
      <c r="H6" s="228">
        <v>0</v>
      </c>
      <c r="I6" s="228">
        <v>0</v>
      </c>
      <c r="J6" s="229">
        <v>0</v>
      </c>
      <c r="K6" s="230">
        <f t="shared" si="1"/>
        <v>0</v>
      </c>
      <c r="L6" s="230">
        <v>0</v>
      </c>
      <c r="M6" s="231">
        <f t="shared" si="2"/>
        <v>0</v>
      </c>
    </row>
    <row r="7" spans="1:16" hidden="1">
      <c r="A7" s="53">
        <v>3</v>
      </c>
      <c r="B7" s="226"/>
      <c r="C7" s="226" t="s">
        <v>146</v>
      </c>
      <c r="D7" s="227">
        <f t="shared" si="0"/>
        <v>0</v>
      </c>
      <c r="E7" s="228" t="s">
        <v>11</v>
      </c>
      <c r="F7" s="228">
        <v>0</v>
      </c>
      <c r="G7" s="228">
        <v>0</v>
      </c>
      <c r="H7" s="228">
        <v>0</v>
      </c>
      <c r="I7" s="228">
        <v>0</v>
      </c>
      <c r="J7" s="229">
        <v>0</v>
      </c>
      <c r="K7" s="230">
        <f t="shared" si="1"/>
        <v>0</v>
      </c>
      <c r="L7" s="230">
        <v>0</v>
      </c>
      <c r="M7" s="231">
        <f t="shared" si="2"/>
        <v>0</v>
      </c>
    </row>
    <row r="8" spans="1:16" hidden="1">
      <c r="A8" s="53">
        <v>4</v>
      </c>
      <c r="B8" s="226"/>
      <c r="C8" s="226" t="s">
        <v>147</v>
      </c>
      <c r="D8" s="227">
        <f t="shared" si="0"/>
        <v>0</v>
      </c>
      <c r="E8" s="228" t="s">
        <v>11</v>
      </c>
      <c r="F8" s="228">
        <f t="shared" ref="F8:I9" si="3">F5</f>
        <v>0</v>
      </c>
      <c r="G8" s="228">
        <f t="shared" si="3"/>
        <v>0</v>
      </c>
      <c r="H8" s="228">
        <f t="shared" si="3"/>
        <v>0</v>
      </c>
      <c r="I8" s="228">
        <f t="shared" si="3"/>
        <v>0</v>
      </c>
      <c r="J8" s="229">
        <v>0</v>
      </c>
      <c r="K8" s="230">
        <f t="shared" si="1"/>
        <v>0</v>
      </c>
      <c r="L8" s="230">
        <v>0</v>
      </c>
      <c r="M8" s="231">
        <f t="shared" si="2"/>
        <v>0</v>
      </c>
    </row>
    <row r="9" spans="1:16" hidden="1">
      <c r="A9" s="53">
        <v>5</v>
      </c>
      <c r="B9" s="226"/>
      <c r="C9" s="226" t="s">
        <v>148</v>
      </c>
      <c r="D9" s="227">
        <f t="shared" si="0"/>
        <v>0</v>
      </c>
      <c r="E9" s="228" t="s">
        <v>11</v>
      </c>
      <c r="F9" s="228">
        <f t="shared" si="3"/>
        <v>0</v>
      </c>
      <c r="G9" s="228">
        <f t="shared" si="3"/>
        <v>0</v>
      </c>
      <c r="H9" s="228">
        <f t="shared" si="3"/>
        <v>0</v>
      </c>
      <c r="I9" s="228">
        <f t="shared" si="3"/>
        <v>0</v>
      </c>
      <c r="J9" s="229">
        <v>0</v>
      </c>
      <c r="K9" s="230">
        <f t="shared" si="1"/>
        <v>0</v>
      </c>
      <c r="L9" s="230">
        <v>0</v>
      </c>
      <c r="M9" s="231">
        <f t="shared" si="2"/>
        <v>0</v>
      </c>
    </row>
    <row r="10" spans="1:16" hidden="1">
      <c r="A10" s="53">
        <v>6</v>
      </c>
      <c r="B10" s="226"/>
      <c r="C10" s="226" t="s">
        <v>149</v>
      </c>
      <c r="D10" s="227">
        <f t="shared" si="0"/>
        <v>0</v>
      </c>
      <c r="E10" s="228" t="s">
        <v>93</v>
      </c>
      <c r="F10" s="228">
        <f t="shared" ref="F10:I10" si="4">F8+F9</f>
        <v>0</v>
      </c>
      <c r="G10" s="228">
        <f t="shared" si="4"/>
        <v>0</v>
      </c>
      <c r="H10" s="228">
        <f t="shared" si="4"/>
        <v>0</v>
      </c>
      <c r="I10" s="228">
        <f t="shared" si="4"/>
        <v>0</v>
      </c>
      <c r="J10" s="229">
        <v>0</v>
      </c>
      <c r="K10" s="230">
        <f t="shared" si="1"/>
        <v>0</v>
      </c>
      <c r="L10" s="230">
        <v>0</v>
      </c>
      <c r="M10" s="231">
        <f>D10*P13</f>
        <v>0</v>
      </c>
    </row>
    <row r="11" spans="1:16">
      <c r="A11" s="53"/>
      <c r="B11" s="236"/>
      <c r="C11" s="378"/>
      <c r="D11" s="237"/>
      <c r="E11" s="238"/>
      <c r="F11" s="236"/>
      <c r="G11" s="236"/>
      <c r="H11" s="236"/>
      <c r="I11" s="236"/>
      <c r="J11" s="239"/>
      <c r="K11" s="239"/>
      <c r="L11" s="239"/>
      <c r="M11" s="240"/>
    </row>
    <row r="12" spans="1:16">
      <c r="A12" s="53">
        <v>7</v>
      </c>
      <c r="B12" s="302"/>
      <c r="C12" s="241" t="s">
        <v>25</v>
      </c>
      <c r="D12" s="227">
        <f>SUM(F12:I12)</f>
        <v>4</v>
      </c>
      <c r="E12" s="228" t="s">
        <v>11</v>
      </c>
      <c r="F12" s="228">
        <v>1</v>
      </c>
      <c r="G12" s="228">
        <v>1</v>
      </c>
      <c r="H12" s="228">
        <v>1</v>
      </c>
      <c r="I12" s="228">
        <v>1</v>
      </c>
      <c r="J12" s="233">
        <v>0</v>
      </c>
      <c r="K12" s="230">
        <f>D12*J12</f>
        <v>0</v>
      </c>
      <c r="L12" s="234">
        <v>0</v>
      </c>
      <c r="M12" s="231">
        <f>D12*L12</f>
        <v>0</v>
      </c>
    </row>
    <row r="13" spans="1:16">
      <c r="A13" s="53">
        <v>8</v>
      </c>
      <c r="B13" s="302"/>
      <c r="C13" s="241" t="s">
        <v>27</v>
      </c>
      <c r="D13" s="227">
        <f>SUM(F13:I13)</f>
        <v>19</v>
      </c>
      <c r="E13" s="228" t="s">
        <v>11</v>
      </c>
      <c r="F13" s="228">
        <f t="shared" ref="F13:I13" si="5">F17+F24+F25+F27+F29+F30+F31+F34+F35+F36+F37+F39+F41+F42+F44+F32+F51+F52+F53+F54</f>
        <v>4</v>
      </c>
      <c r="G13" s="228">
        <f t="shared" si="5"/>
        <v>0</v>
      </c>
      <c r="H13" s="228">
        <f t="shared" si="5"/>
        <v>15</v>
      </c>
      <c r="I13" s="228">
        <f t="shared" si="5"/>
        <v>0</v>
      </c>
      <c r="J13" s="233">
        <v>0</v>
      </c>
      <c r="K13" s="230">
        <f>D13*J13</f>
        <v>0</v>
      </c>
      <c r="L13" s="234">
        <v>0</v>
      </c>
      <c r="M13" s="231">
        <f>D13*L13</f>
        <v>0</v>
      </c>
      <c r="P13" s="8"/>
    </row>
    <row r="14" spans="1:16">
      <c r="A14" s="53"/>
      <c r="B14" s="236"/>
      <c r="C14" s="378"/>
      <c r="D14" s="237"/>
      <c r="E14" s="238"/>
      <c r="F14" s="236"/>
      <c r="G14" s="236"/>
      <c r="H14" s="236"/>
      <c r="I14" s="236"/>
      <c r="J14" s="239"/>
      <c r="K14" s="239"/>
      <c r="L14" s="239"/>
      <c r="M14" s="240"/>
    </row>
    <row r="15" spans="1:16" ht="28.2" customHeight="1">
      <c r="A15" s="53">
        <v>9</v>
      </c>
      <c r="B15" s="302"/>
      <c r="C15" s="241" t="s">
        <v>150</v>
      </c>
      <c r="D15" s="227">
        <f t="shared" ref="D15:D22" si="6">SUM(F15:I15)</f>
        <v>2</v>
      </c>
      <c r="E15" s="228" t="s">
        <v>11</v>
      </c>
      <c r="F15" s="228">
        <v>2</v>
      </c>
      <c r="G15" s="228">
        <v>0</v>
      </c>
      <c r="H15" s="228">
        <v>0</v>
      </c>
      <c r="I15" s="228">
        <v>0</v>
      </c>
      <c r="J15" s="233">
        <v>0</v>
      </c>
      <c r="K15" s="230">
        <f t="shared" ref="K15:K22" si="7">D15*J15</f>
        <v>0</v>
      </c>
      <c r="L15" s="234">
        <v>0</v>
      </c>
      <c r="M15" s="231">
        <f t="shared" ref="M15:M22" si="8">D15*L15</f>
        <v>0</v>
      </c>
    </row>
    <row r="16" spans="1:16">
      <c r="A16" s="53">
        <v>10</v>
      </c>
      <c r="B16" s="302"/>
      <c r="C16" s="241" t="s">
        <v>151</v>
      </c>
      <c r="D16" s="227">
        <f t="shared" si="6"/>
        <v>2</v>
      </c>
      <c r="E16" s="228" t="s">
        <v>11</v>
      </c>
      <c r="F16" s="228">
        <v>2</v>
      </c>
      <c r="G16" s="228">
        <v>0</v>
      </c>
      <c r="H16" s="228">
        <v>0</v>
      </c>
      <c r="I16" s="228">
        <v>0</v>
      </c>
      <c r="J16" s="233">
        <v>0</v>
      </c>
      <c r="K16" s="230">
        <f t="shared" si="7"/>
        <v>0</v>
      </c>
      <c r="L16" s="234">
        <v>0</v>
      </c>
      <c r="M16" s="231">
        <f t="shared" si="8"/>
        <v>0</v>
      </c>
    </row>
    <row r="17" spans="1:13" hidden="1">
      <c r="A17" s="53">
        <v>11</v>
      </c>
      <c r="B17" s="226"/>
      <c r="C17" s="241" t="s">
        <v>152</v>
      </c>
      <c r="D17" s="227">
        <f t="shared" si="6"/>
        <v>0</v>
      </c>
      <c r="E17" s="228" t="s">
        <v>11</v>
      </c>
      <c r="F17" s="228">
        <v>0</v>
      </c>
      <c r="G17" s="228">
        <v>0</v>
      </c>
      <c r="H17" s="228">
        <v>0</v>
      </c>
      <c r="I17" s="228">
        <v>0</v>
      </c>
      <c r="J17" s="229">
        <v>0</v>
      </c>
      <c r="K17" s="230">
        <f t="shared" si="7"/>
        <v>0</v>
      </c>
      <c r="L17" s="230">
        <v>0</v>
      </c>
      <c r="M17" s="231">
        <f t="shared" si="8"/>
        <v>0</v>
      </c>
    </row>
    <row r="18" spans="1:13" hidden="1">
      <c r="A18" s="53">
        <v>12</v>
      </c>
      <c r="B18" s="226"/>
      <c r="C18" s="241" t="s">
        <v>153</v>
      </c>
      <c r="D18" s="227">
        <f t="shared" si="6"/>
        <v>0</v>
      </c>
      <c r="E18" s="228" t="s">
        <v>11</v>
      </c>
      <c r="F18" s="228">
        <f t="shared" ref="F18:I18" si="9">F17</f>
        <v>0</v>
      </c>
      <c r="G18" s="228">
        <f t="shared" si="9"/>
        <v>0</v>
      </c>
      <c r="H18" s="228">
        <f t="shared" si="9"/>
        <v>0</v>
      </c>
      <c r="I18" s="228">
        <f t="shared" si="9"/>
        <v>0</v>
      </c>
      <c r="J18" s="229">
        <v>0</v>
      </c>
      <c r="K18" s="230">
        <f t="shared" si="7"/>
        <v>0</v>
      </c>
      <c r="L18" s="230">
        <v>0</v>
      </c>
      <c r="M18" s="231">
        <f t="shared" si="8"/>
        <v>0</v>
      </c>
    </row>
    <row r="19" spans="1:13" hidden="1">
      <c r="A19" s="53">
        <v>13</v>
      </c>
      <c r="B19" s="226"/>
      <c r="C19" s="241" t="s">
        <v>154</v>
      </c>
      <c r="D19" s="227">
        <f t="shared" si="6"/>
        <v>0</v>
      </c>
      <c r="E19" s="228" t="s">
        <v>11</v>
      </c>
      <c r="F19" s="228">
        <f t="shared" ref="F19:I19" si="10">F17</f>
        <v>0</v>
      </c>
      <c r="G19" s="228">
        <f t="shared" si="10"/>
        <v>0</v>
      </c>
      <c r="H19" s="228">
        <f t="shared" si="10"/>
        <v>0</v>
      </c>
      <c r="I19" s="228">
        <f t="shared" si="10"/>
        <v>0</v>
      </c>
      <c r="J19" s="229">
        <v>0</v>
      </c>
      <c r="K19" s="230">
        <f t="shared" si="7"/>
        <v>0</v>
      </c>
      <c r="L19" s="230">
        <v>0</v>
      </c>
      <c r="M19" s="231">
        <f t="shared" si="8"/>
        <v>0</v>
      </c>
    </row>
    <row r="20" spans="1:13" hidden="1">
      <c r="A20" s="53">
        <v>14</v>
      </c>
      <c r="B20" s="226"/>
      <c r="C20" s="241" t="s">
        <v>155</v>
      </c>
      <c r="D20" s="227">
        <f t="shared" si="6"/>
        <v>0</v>
      </c>
      <c r="E20" s="228" t="s">
        <v>11</v>
      </c>
      <c r="F20" s="228">
        <f t="shared" ref="F20:I20" si="11">F17</f>
        <v>0</v>
      </c>
      <c r="G20" s="228">
        <f t="shared" si="11"/>
        <v>0</v>
      </c>
      <c r="H20" s="228">
        <f t="shared" si="11"/>
        <v>0</v>
      </c>
      <c r="I20" s="228">
        <f t="shared" si="11"/>
        <v>0</v>
      </c>
      <c r="J20" s="229">
        <v>0</v>
      </c>
      <c r="K20" s="230">
        <f t="shared" si="7"/>
        <v>0</v>
      </c>
      <c r="L20" s="230">
        <v>0</v>
      </c>
      <c r="M20" s="231">
        <f t="shared" si="8"/>
        <v>0</v>
      </c>
    </row>
    <row r="21" spans="1:13" hidden="1">
      <c r="A21" s="53">
        <v>15</v>
      </c>
      <c r="B21" s="226"/>
      <c r="C21" s="241" t="s">
        <v>156</v>
      </c>
      <c r="D21" s="227">
        <f t="shared" si="6"/>
        <v>0</v>
      </c>
      <c r="E21" s="228" t="s">
        <v>11</v>
      </c>
      <c r="F21" s="228">
        <f t="shared" ref="F21:I21" si="12">F19</f>
        <v>0</v>
      </c>
      <c r="G21" s="228">
        <f t="shared" si="12"/>
        <v>0</v>
      </c>
      <c r="H21" s="228">
        <f t="shared" si="12"/>
        <v>0</v>
      </c>
      <c r="I21" s="228">
        <f t="shared" si="12"/>
        <v>0</v>
      </c>
      <c r="J21" s="229">
        <v>0</v>
      </c>
      <c r="K21" s="230">
        <f t="shared" si="7"/>
        <v>0</v>
      </c>
      <c r="L21" s="230">
        <v>0</v>
      </c>
      <c r="M21" s="231">
        <f t="shared" si="8"/>
        <v>0</v>
      </c>
    </row>
    <row r="22" spans="1:13" hidden="1">
      <c r="A22" s="53">
        <v>16</v>
      </c>
      <c r="B22" s="226"/>
      <c r="C22" s="241" t="s">
        <v>157</v>
      </c>
      <c r="D22" s="227">
        <f t="shared" si="6"/>
        <v>0</v>
      </c>
      <c r="E22" s="228" t="s">
        <v>14</v>
      </c>
      <c r="F22" s="228">
        <f t="shared" ref="F22:I22" si="13">F19*25</f>
        <v>0</v>
      </c>
      <c r="G22" s="228">
        <f t="shared" si="13"/>
        <v>0</v>
      </c>
      <c r="H22" s="228">
        <f t="shared" si="13"/>
        <v>0</v>
      </c>
      <c r="I22" s="228">
        <f t="shared" si="13"/>
        <v>0</v>
      </c>
      <c r="J22" s="410">
        <v>0</v>
      </c>
      <c r="K22" s="230">
        <f t="shared" si="7"/>
        <v>0</v>
      </c>
      <c r="L22" s="230">
        <v>0</v>
      </c>
      <c r="M22" s="231">
        <f t="shared" si="8"/>
        <v>0</v>
      </c>
    </row>
    <row r="23" spans="1:13">
      <c r="A23" s="53"/>
      <c r="B23" s="236"/>
      <c r="C23" s="378"/>
      <c r="D23" s="237"/>
      <c r="E23" s="238"/>
      <c r="F23" s="236"/>
      <c r="G23" s="236"/>
      <c r="H23" s="236"/>
      <c r="I23" s="236"/>
      <c r="J23" s="239"/>
      <c r="K23" s="239"/>
      <c r="L23" s="239"/>
      <c r="M23" s="240"/>
    </row>
    <row r="24" spans="1:13">
      <c r="A24" s="53">
        <v>17</v>
      </c>
      <c r="B24" s="302"/>
      <c r="C24" s="241" t="s">
        <v>158</v>
      </c>
      <c r="D24" s="227">
        <f>SUM(F24:I24)</f>
        <v>1</v>
      </c>
      <c r="E24" s="228" t="s">
        <v>11</v>
      </c>
      <c r="F24" s="228">
        <v>0</v>
      </c>
      <c r="G24" s="228">
        <v>0</v>
      </c>
      <c r="H24" s="228">
        <v>1</v>
      </c>
      <c r="I24" s="228">
        <v>0</v>
      </c>
      <c r="J24" s="233">
        <v>0</v>
      </c>
      <c r="K24" s="230">
        <f>D24*J24</f>
        <v>0</v>
      </c>
      <c r="L24" s="234">
        <v>0</v>
      </c>
      <c r="M24" s="231">
        <f>D24*L24</f>
        <v>0</v>
      </c>
    </row>
    <row r="25" spans="1:13" ht="22.8" hidden="1">
      <c r="A25" s="53">
        <v>18</v>
      </c>
      <c r="B25" s="226"/>
      <c r="C25" s="241" t="s">
        <v>159</v>
      </c>
      <c r="D25" s="227">
        <f>SUM(F25:I25)</f>
        <v>0</v>
      </c>
      <c r="E25" s="228" t="s">
        <v>11</v>
      </c>
      <c r="F25" s="228">
        <v>0</v>
      </c>
      <c r="G25" s="228">
        <v>0</v>
      </c>
      <c r="H25" s="228">
        <v>0</v>
      </c>
      <c r="I25" s="228">
        <v>0</v>
      </c>
      <c r="J25" s="229">
        <v>0</v>
      </c>
      <c r="K25" s="230">
        <f>D25*J25</f>
        <v>0</v>
      </c>
      <c r="L25" s="230">
        <v>0</v>
      </c>
      <c r="M25" s="231">
        <f>D25*L25</f>
        <v>0</v>
      </c>
    </row>
    <row r="26" spans="1:13" ht="16.2" customHeight="1">
      <c r="A26" s="53">
        <v>19</v>
      </c>
      <c r="B26" s="302"/>
      <c r="C26" s="241" t="s">
        <v>160</v>
      </c>
      <c r="D26" s="227">
        <f>SUM(F26:I26)</f>
        <v>1</v>
      </c>
      <c r="E26" s="228" t="s">
        <v>11</v>
      </c>
      <c r="F26" s="228">
        <f t="shared" ref="F26:I26" si="14">F24+F25+F51</f>
        <v>0</v>
      </c>
      <c r="G26" s="228">
        <f t="shared" si="14"/>
        <v>0</v>
      </c>
      <c r="H26" s="228">
        <f t="shared" si="14"/>
        <v>1</v>
      </c>
      <c r="I26" s="228">
        <f t="shared" si="14"/>
        <v>0</v>
      </c>
      <c r="J26" s="233">
        <v>0</v>
      </c>
      <c r="K26" s="230">
        <f>D26*J26</f>
        <v>0</v>
      </c>
      <c r="L26" s="234">
        <v>0</v>
      </c>
      <c r="M26" s="231">
        <f>D26*L26</f>
        <v>0</v>
      </c>
    </row>
    <row r="27" spans="1:13" hidden="1">
      <c r="A27" s="53">
        <v>20</v>
      </c>
      <c r="B27" s="226"/>
      <c r="C27" s="241" t="s">
        <v>161</v>
      </c>
      <c r="D27" s="227">
        <f>SUM(F27:I27)</f>
        <v>0</v>
      </c>
      <c r="E27" s="228" t="s">
        <v>11</v>
      </c>
      <c r="F27" s="228">
        <v>0</v>
      </c>
      <c r="G27" s="228">
        <v>0</v>
      </c>
      <c r="H27" s="228">
        <v>0</v>
      </c>
      <c r="I27" s="228">
        <v>0</v>
      </c>
      <c r="J27" s="229">
        <v>0</v>
      </c>
      <c r="K27" s="230">
        <f>D27*J27</f>
        <v>0</v>
      </c>
      <c r="L27" s="230">
        <v>0</v>
      </c>
      <c r="M27" s="231">
        <f>D27*L27</f>
        <v>0</v>
      </c>
    </row>
    <row r="28" spans="1:13">
      <c r="A28" s="53"/>
      <c r="B28" s="236"/>
      <c r="C28" s="378"/>
      <c r="D28" s="237"/>
      <c r="E28" s="238"/>
      <c r="F28" s="236"/>
      <c r="G28" s="236"/>
      <c r="H28" s="236"/>
      <c r="I28" s="236"/>
      <c r="J28" s="239"/>
      <c r="K28" s="239"/>
      <c r="L28" s="239"/>
      <c r="M28" s="240"/>
    </row>
    <row r="29" spans="1:13" hidden="1">
      <c r="A29" s="53">
        <v>21</v>
      </c>
      <c r="B29" s="226"/>
      <c r="C29" s="241" t="s">
        <v>162</v>
      </c>
      <c r="D29" s="227">
        <f>SUM(F29:I29)</f>
        <v>0</v>
      </c>
      <c r="E29" s="228" t="s">
        <v>11</v>
      </c>
      <c r="F29" s="228">
        <v>0</v>
      </c>
      <c r="G29" s="228">
        <v>0</v>
      </c>
      <c r="H29" s="228">
        <v>0</v>
      </c>
      <c r="I29" s="228">
        <v>0</v>
      </c>
      <c r="J29" s="229">
        <v>0</v>
      </c>
      <c r="K29" s="230">
        <f>D29*J29</f>
        <v>0</v>
      </c>
      <c r="L29" s="230">
        <v>0</v>
      </c>
      <c r="M29" s="231">
        <f>D29*L29</f>
        <v>0</v>
      </c>
    </row>
    <row r="30" spans="1:13" hidden="1">
      <c r="A30" s="53">
        <v>22</v>
      </c>
      <c r="B30" s="226"/>
      <c r="C30" s="241" t="s">
        <v>163</v>
      </c>
      <c r="D30" s="227">
        <f>SUM(F30:I30)</f>
        <v>0</v>
      </c>
      <c r="E30" s="228" t="s">
        <v>11</v>
      </c>
      <c r="F30" s="228">
        <v>0</v>
      </c>
      <c r="G30" s="228">
        <v>0</v>
      </c>
      <c r="H30" s="228">
        <v>0</v>
      </c>
      <c r="I30" s="228">
        <v>0</v>
      </c>
      <c r="J30" s="229">
        <v>0</v>
      </c>
      <c r="K30" s="230">
        <f>D30*J30</f>
        <v>0</v>
      </c>
      <c r="L30" s="230">
        <v>0</v>
      </c>
      <c r="M30" s="231">
        <f>D30*L30</f>
        <v>0</v>
      </c>
    </row>
    <row r="31" spans="1:13" hidden="1">
      <c r="A31" s="53">
        <v>23</v>
      </c>
      <c r="B31" s="226"/>
      <c r="C31" s="241" t="s">
        <v>164</v>
      </c>
      <c r="D31" s="227">
        <f>SUM(F31:I31)</f>
        <v>0</v>
      </c>
      <c r="E31" s="228" t="s">
        <v>11</v>
      </c>
      <c r="F31" s="228">
        <v>0</v>
      </c>
      <c r="G31" s="228">
        <v>0</v>
      </c>
      <c r="H31" s="228">
        <v>0</v>
      </c>
      <c r="I31" s="228">
        <v>0</v>
      </c>
      <c r="J31" s="229">
        <v>0</v>
      </c>
      <c r="K31" s="230">
        <f>D31*J31</f>
        <v>0</v>
      </c>
      <c r="L31" s="230">
        <v>0</v>
      </c>
      <c r="M31" s="231">
        <f>D31*L31</f>
        <v>0</v>
      </c>
    </row>
    <row r="32" spans="1:13">
      <c r="A32" s="53">
        <v>24</v>
      </c>
      <c r="B32" s="302"/>
      <c r="C32" s="241" t="s">
        <v>165</v>
      </c>
      <c r="D32" s="227">
        <f>SUM(F32:I32)</f>
        <v>4</v>
      </c>
      <c r="E32" s="228" t="s">
        <v>11</v>
      </c>
      <c r="F32" s="228">
        <v>0</v>
      </c>
      <c r="G32" s="228">
        <v>0</v>
      </c>
      <c r="H32" s="228">
        <v>4</v>
      </c>
      <c r="I32" s="228">
        <v>0</v>
      </c>
      <c r="J32" s="233">
        <v>0</v>
      </c>
      <c r="K32" s="230">
        <f>D32*J32</f>
        <v>0</v>
      </c>
      <c r="L32" s="234">
        <v>0</v>
      </c>
      <c r="M32" s="231">
        <f>D32*L32</f>
        <v>0</v>
      </c>
    </row>
    <row r="33" spans="1:13">
      <c r="A33" s="53"/>
      <c r="B33" s="236"/>
      <c r="C33" s="378"/>
      <c r="D33" s="237"/>
      <c r="E33" s="238"/>
      <c r="F33" s="236"/>
      <c r="G33" s="236"/>
      <c r="H33" s="236"/>
      <c r="I33" s="236"/>
      <c r="J33" s="239"/>
      <c r="K33" s="239"/>
      <c r="L33" s="239"/>
      <c r="M33" s="240"/>
    </row>
    <row r="34" spans="1:13">
      <c r="A34" s="53">
        <v>25</v>
      </c>
      <c r="B34" s="302"/>
      <c r="C34" s="241" t="s">
        <v>166</v>
      </c>
      <c r="D34" s="227">
        <f t="shared" ref="D34:D39" si="15">SUM(F34:I34)</f>
        <v>1</v>
      </c>
      <c r="E34" s="228" t="s">
        <v>11</v>
      </c>
      <c r="F34" s="228">
        <v>0</v>
      </c>
      <c r="G34" s="228">
        <v>0</v>
      </c>
      <c r="H34" s="228">
        <v>1</v>
      </c>
      <c r="I34" s="228">
        <v>0</v>
      </c>
      <c r="J34" s="233">
        <v>0</v>
      </c>
      <c r="K34" s="230">
        <f t="shared" ref="K34:K39" si="16">D34*J34</f>
        <v>0</v>
      </c>
      <c r="L34" s="234">
        <v>0</v>
      </c>
      <c r="M34" s="231">
        <f t="shared" ref="M34:M39" si="17">D34*L34</f>
        <v>0</v>
      </c>
    </row>
    <row r="35" spans="1:13" ht="22.8" hidden="1">
      <c r="A35" s="53">
        <v>26</v>
      </c>
      <c r="B35" s="226"/>
      <c r="C35" s="241" t="s">
        <v>167</v>
      </c>
      <c r="D35" s="227">
        <f t="shared" si="15"/>
        <v>0</v>
      </c>
      <c r="E35" s="228" t="s">
        <v>11</v>
      </c>
      <c r="F35" s="228">
        <v>0</v>
      </c>
      <c r="G35" s="228">
        <v>0</v>
      </c>
      <c r="H35" s="228">
        <v>0</v>
      </c>
      <c r="I35" s="228">
        <v>0</v>
      </c>
      <c r="J35" s="229">
        <v>0</v>
      </c>
      <c r="K35" s="230">
        <f t="shared" si="16"/>
        <v>0</v>
      </c>
      <c r="L35" s="230">
        <v>0</v>
      </c>
      <c r="M35" s="231">
        <f t="shared" si="17"/>
        <v>0</v>
      </c>
    </row>
    <row r="36" spans="1:13" hidden="1">
      <c r="A36" s="53">
        <v>27</v>
      </c>
      <c r="B36" s="226"/>
      <c r="C36" s="241" t="s">
        <v>168</v>
      </c>
      <c r="D36" s="227">
        <f t="shared" si="15"/>
        <v>0</v>
      </c>
      <c r="E36" s="228" t="s">
        <v>11</v>
      </c>
      <c r="F36" s="228">
        <v>0</v>
      </c>
      <c r="G36" s="228">
        <v>0</v>
      </c>
      <c r="H36" s="228">
        <v>0</v>
      </c>
      <c r="I36" s="228">
        <v>0</v>
      </c>
      <c r="J36" s="229">
        <v>0</v>
      </c>
      <c r="K36" s="230">
        <f t="shared" si="16"/>
        <v>0</v>
      </c>
      <c r="L36" s="230">
        <v>0</v>
      </c>
      <c r="M36" s="231">
        <f t="shared" si="17"/>
        <v>0</v>
      </c>
    </row>
    <row r="37" spans="1:13" hidden="1">
      <c r="A37" s="53">
        <v>28</v>
      </c>
      <c r="B37" s="226"/>
      <c r="C37" s="241" t="s">
        <v>169</v>
      </c>
      <c r="D37" s="227">
        <f t="shared" si="15"/>
        <v>0</v>
      </c>
      <c r="E37" s="228" t="s">
        <v>11</v>
      </c>
      <c r="F37" s="228">
        <v>0</v>
      </c>
      <c r="G37" s="228">
        <v>0</v>
      </c>
      <c r="H37" s="228">
        <v>0</v>
      </c>
      <c r="I37" s="228">
        <v>0</v>
      </c>
      <c r="J37" s="229">
        <v>0</v>
      </c>
      <c r="K37" s="230">
        <f t="shared" si="16"/>
        <v>0</v>
      </c>
      <c r="L37" s="230">
        <v>0</v>
      </c>
      <c r="M37" s="231">
        <f t="shared" si="17"/>
        <v>0</v>
      </c>
    </row>
    <row r="38" spans="1:13" hidden="1">
      <c r="A38" s="53">
        <v>29</v>
      </c>
      <c r="B38" s="226"/>
      <c r="C38" s="241" t="s">
        <v>77</v>
      </c>
      <c r="D38" s="227">
        <f t="shared" si="15"/>
        <v>0</v>
      </c>
      <c r="E38" s="228" t="s">
        <v>11</v>
      </c>
      <c r="F38" s="228">
        <f t="shared" ref="F38:I38" si="18">F37</f>
        <v>0</v>
      </c>
      <c r="G38" s="228">
        <f t="shared" si="18"/>
        <v>0</v>
      </c>
      <c r="H38" s="228">
        <f t="shared" si="18"/>
        <v>0</v>
      </c>
      <c r="I38" s="228">
        <f t="shared" si="18"/>
        <v>0</v>
      </c>
      <c r="J38" s="229">
        <v>0</v>
      </c>
      <c r="K38" s="230">
        <f t="shared" si="16"/>
        <v>0</v>
      </c>
      <c r="L38" s="230">
        <v>0</v>
      </c>
      <c r="M38" s="231">
        <f t="shared" si="17"/>
        <v>0</v>
      </c>
    </row>
    <row r="39" spans="1:13">
      <c r="A39" s="53">
        <v>30</v>
      </c>
      <c r="B39" s="302"/>
      <c r="C39" s="241" t="s">
        <v>170</v>
      </c>
      <c r="D39" s="227">
        <f t="shared" si="15"/>
        <v>1</v>
      </c>
      <c r="E39" s="228" t="s">
        <v>11</v>
      </c>
      <c r="F39" s="228">
        <v>0</v>
      </c>
      <c r="G39" s="228">
        <v>0</v>
      </c>
      <c r="H39" s="228">
        <v>1</v>
      </c>
      <c r="I39" s="228">
        <v>0</v>
      </c>
      <c r="J39" s="233">
        <v>0</v>
      </c>
      <c r="K39" s="230">
        <f t="shared" si="16"/>
        <v>0</v>
      </c>
      <c r="L39" s="234">
        <v>0</v>
      </c>
      <c r="M39" s="231">
        <f t="shared" si="17"/>
        <v>0</v>
      </c>
    </row>
    <row r="40" spans="1:13">
      <c r="A40" s="53"/>
      <c r="B40" s="236"/>
      <c r="C40" s="378"/>
      <c r="D40" s="237"/>
      <c r="E40" s="238"/>
      <c r="F40" s="236"/>
      <c r="G40" s="236"/>
      <c r="H40" s="236"/>
      <c r="I40" s="236"/>
      <c r="J40" s="239"/>
      <c r="K40" s="239"/>
      <c r="L40" s="239"/>
      <c r="M40" s="240"/>
    </row>
    <row r="41" spans="1:13" hidden="1">
      <c r="A41" s="53">
        <v>31</v>
      </c>
      <c r="B41" s="226"/>
      <c r="C41" s="241" t="s">
        <v>171</v>
      </c>
      <c r="D41" s="227">
        <f>SUM(F41:I41)</f>
        <v>0</v>
      </c>
      <c r="E41" s="228" t="s">
        <v>11</v>
      </c>
      <c r="F41" s="228">
        <v>0</v>
      </c>
      <c r="G41" s="228">
        <v>0</v>
      </c>
      <c r="H41" s="228">
        <v>0</v>
      </c>
      <c r="I41" s="228">
        <v>0</v>
      </c>
      <c r="J41" s="229">
        <v>0</v>
      </c>
      <c r="K41" s="230">
        <f>D41*J41</f>
        <v>0</v>
      </c>
      <c r="L41" s="230">
        <v>0</v>
      </c>
      <c r="M41" s="231">
        <f>D41*L41</f>
        <v>0</v>
      </c>
    </row>
    <row r="42" spans="1:13" hidden="1">
      <c r="A42" s="53">
        <v>32</v>
      </c>
      <c r="B42" s="226"/>
      <c r="C42" s="241" t="s">
        <v>169</v>
      </c>
      <c r="D42" s="227">
        <f>SUM(F42:I42)</f>
        <v>0</v>
      </c>
      <c r="E42" s="228" t="s">
        <v>11</v>
      </c>
      <c r="F42" s="228">
        <v>0</v>
      </c>
      <c r="G42" s="228">
        <v>0</v>
      </c>
      <c r="H42" s="228">
        <v>0</v>
      </c>
      <c r="I42" s="228">
        <v>0</v>
      </c>
      <c r="J42" s="229">
        <v>0</v>
      </c>
      <c r="K42" s="230">
        <f>D42*J42</f>
        <v>0</v>
      </c>
      <c r="L42" s="230">
        <v>0</v>
      </c>
      <c r="M42" s="231">
        <f>D42*L42</f>
        <v>0</v>
      </c>
    </row>
    <row r="43" spans="1:13" hidden="1">
      <c r="A43" s="53">
        <v>33</v>
      </c>
      <c r="B43" s="226"/>
      <c r="C43" s="241" t="s">
        <v>77</v>
      </c>
      <c r="D43" s="227">
        <f>SUM(F43:I43)</f>
        <v>0</v>
      </c>
      <c r="E43" s="228" t="s">
        <v>11</v>
      </c>
      <c r="F43" s="228">
        <f t="shared" ref="F43:I43" si="19">F42</f>
        <v>0</v>
      </c>
      <c r="G43" s="228">
        <f t="shared" si="19"/>
        <v>0</v>
      </c>
      <c r="H43" s="228">
        <f t="shared" si="19"/>
        <v>0</v>
      </c>
      <c r="I43" s="228">
        <f t="shared" si="19"/>
        <v>0</v>
      </c>
      <c r="J43" s="229">
        <v>0</v>
      </c>
      <c r="K43" s="230">
        <f>D43*J43</f>
        <v>0</v>
      </c>
      <c r="L43" s="230">
        <v>0</v>
      </c>
      <c r="M43" s="231">
        <f>D43*L43</f>
        <v>0</v>
      </c>
    </row>
    <row r="44" spans="1:13">
      <c r="A44" s="53">
        <v>34</v>
      </c>
      <c r="B44" s="302"/>
      <c r="C44" s="241" t="s">
        <v>170</v>
      </c>
      <c r="D44" s="227">
        <f>SUM(F44:I44)</f>
        <v>1</v>
      </c>
      <c r="E44" s="228" t="s">
        <v>11</v>
      </c>
      <c r="F44" s="228">
        <v>0</v>
      </c>
      <c r="G44" s="228">
        <v>0</v>
      </c>
      <c r="H44" s="228">
        <v>1</v>
      </c>
      <c r="I44" s="228">
        <v>0</v>
      </c>
      <c r="J44" s="233">
        <v>0</v>
      </c>
      <c r="K44" s="230">
        <f>D44*J44</f>
        <v>0</v>
      </c>
      <c r="L44" s="234">
        <v>0</v>
      </c>
      <c r="M44" s="231">
        <f>D44*L44</f>
        <v>0</v>
      </c>
    </row>
    <row r="45" spans="1:13">
      <c r="A45" s="53"/>
      <c r="B45" s="236"/>
      <c r="C45" s="378"/>
      <c r="D45" s="237"/>
      <c r="E45" s="238"/>
      <c r="F45" s="236"/>
      <c r="G45" s="236"/>
      <c r="H45" s="236"/>
      <c r="I45" s="236"/>
      <c r="J45" s="239"/>
      <c r="K45" s="239"/>
      <c r="L45" s="239"/>
      <c r="M45" s="240"/>
    </row>
    <row r="46" spans="1:13">
      <c r="A46" s="53">
        <v>35</v>
      </c>
      <c r="B46" s="302"/>
      <c r="C46" s="241" t="s">
        <v>172</v>
      </c>
      <c r="D46" s="227">
        <f>SUM(F46:I46)</f>
        <v>10</v>
      </c>
      <c r="E46" s="228" t="s">
        <v>14</v>
      </c>
      <c r="F46" s="228">
        <v>0</v>
      </c>
      <c r="G46" s="228">
        <v>0</v>
      </c>
      <c r="H46" s="228">
        <v>10</v>
      </c>
      <c r="I46" s="228">
        <v>0</v>
      </c>
      <c r="J46" s="233">
        <v>0</v>
      </c>
      <c r="K46" s="230">
        <f>D46*J46</f>
        <v>0</v>
      </c>
      <c r="L46" s="234">
        <v>0</v>
      </c>
      <c r="M46" s="231">
        <f>D46*L46</f>
        <v>0</v>
      </c>
    </row>
    <row r="47" spans="1:13">
      <c r="A47" s="53">
        <v>36</v>
      </c>
      <c r="B47" s="302"/>
      <c r="C47" s="241" t="s">
        <v>173</v>
      </c>
      <c r="D47" s="227">
        <f>SUM(F47:I47)</f>
        <v>60</v>
      </c>
      <c r="E47" s="228" t="s">
        <v>14</v>
      </c>
      <c r="F47" s="228">
        <v>0</v>
      </c>
      <c r="G47" s="228">
        <v>0</v>
      </c>
      <c r="H47" s="228">
        <v>60</v>
      </c>
      <c r="I47" s="228">
        <v>0</v>
      </c>
      <c r="J47" s="233">
        <v>0</v>
      </c>
      <c r="K47" s="230">
        <f>D47*J47</f>
        <v>0</v>
      </c>
      <c r="L47" s="234">
        <v>0</v>
      </c>
      <c r="M47" s="231">
        <f>D47*L47</f>
        <v>0</v>
      </c>
    </row>
    <row r="48" spans="1:13">
      <c r="A48" s="53">
        <v>37</v>
      </c>
      <c r="B48" s="302"/>
      <c r="C48" s="241" t="s">
        <v>174</v>
      </c>
      <c r="D48" s="227">
        <f>SUM(F48:I48)</f>
        <v>10</v>
      </c>
      <c r="E48" s="228" t="s">
        <v>14</v>
      </c>
      <c r="F48" s="228">
        <v>0</v>
      </c>
      <c r="G48" s="228">
        <v>0</v>
      </c>
      <c r="H48" s="228">
        <v>10</v>
      </c>
      <c r="I48" s="228">
        <v>0</v>
      </c>
      <c r="J48" s="233">
        <v>0</v>
      </c>
      <c r="K48" s="230">
        <f>D48*J48</f>
        <v>0</v>
      </c>
      <c r="L48" s="234">
        <v>0</v>
      </c>
      <c r="M48" s="231">
        <f>D48*L48</f>
        <v>0</v>
      </c>
    </row>
    <row r="49" spans="1:13">
      <c r="A49" s="53">
        <v>38</v>
      </c>
      <c r="B49" s="302"/>
      <c r="C49" s="241" t="s">
        <v>175</v>
      </c>
      <c r="D49" s="227">
        <f>SUM(F49:I49)</f>
        <v>10</v>
      </c>
      <c r="E49" s="228" t="s">
        <v>14</v>
      </c>
      <c r="F49" s="228">
        <v>0</v>
      </c>
      <c r="G49" s="228">
        <v>0</v>
      </c>
      <c r="H49" s="228">
        <v>10</v>
      </c>
      <c r="I49" s="228">
        <v>0</v>
      </c>
      <c r="J49" s="233">
        <v>0</v>
      </c>
      <c r="K49" s="230">
        <f>D49*J49</f>
        <v>0</v>
      </c>
      <c r="L49" s="234">
        <v>0</v>
      </c>
      <c r="M49" s="231">
        <f>D49*L49</f>
        <v>0</v>
      </c>
    </row>
    <row r="50" spans="1:13">
      <c r="A50" s="53"/>
      <c r="B50" s="236"/>
      <c r="C50" s="378"/>
      <c r="D50" s="237"/>
      <c r="E50" s="238"/>
      <c r="F50" s="236"/>
      <c r="G50" s="236"/>
      <c r="H50" s="236"/>
      <c r="I50" s="236"/>
      <c r="J50" s="239"/>
      <c r="K50" s="239"/>
      <c r="L50" s="239"/>
      <c r="M50" s="240"/>
    </row>
    <row r="51" spans="1:13" hidden="1">
      <c r="A51" s="53">
        <v>39</v>
      </c>
      <c r="B51" s="226"/>
      <c r="C51" s="241" t="s">
        <v>176</v>
      </c>
      <c r="D51" s="227">
        <f t="shared" ref="D51:D61" si="20">SUM(F51:I51)</f>
        <v>0</v>
      </c>
      <c r="E51" s="228" t="s">
        <v>11</v>
      </c>
      <c r="F51" s="228">
        <v>0</v>
      </c>
      <c r="G51" s="228">
        <v>0</v>
      </c>
      <c r="H51" s="228">
        <v>0</v>
      </c>
      <c r="I51" s="228">
        <v>0</v>
      </c>
      <c r="J51" s="229">
        <v>0</v>
      </c>
      <c r="K51" s="230">
        <f t="shared" ref="K51:K66" si="21">D51*J51</f>
        <v>0</v>
      </c>
      <c r="L51" s="230">
        <v>0</v>
      </c>
      <c r="M51" s="231">
        <f t="shared" ref="M51:M66" si="22">D51*L51</f>
        <v>0</v>
      </c>
    </row>
    <row r="52" spans="1:13" hidden="1">
      <c r="A52" s="53">
        <v>40</v>
      </c>
      <c r="B52" s="226"/>
      <c r="C52" s="241" t="s">
        <v>177</v>
      </c>
      <c r="D52" s="227">
        <f t="shared" si="20"/>
        <v>0</v>
      </c>
      <c r="E52" s="228" t="s">
        <v>11</v>
      </c>
      <c r="F52" s="228">
        <v>0</v>
      </c>
      <c r="G52" s="228">
        <v>0</v>
      </c>
      <c r="H52" s="228">
        <v>0</v>
      </c>
      <c r="I52" s="228">
        <v>0</v>
      </c>
      <c r="J52" s="229">
        <v>0</v>
      </c>
      <c r="K52" s="230">
        <f t="shared" si="21"/>
        <v>0</v>
      </c>
      <c r="L52" s="230">
        <v>0</v>
      </c>
      <c r="M52" s="231">
        <f t="shared" si="22"/>
        <v>0</v>
      </c>
    </row>
    <row r="53" spans="1:13" hidden="1">
      <c r="A53" s="53">
        <v>41</v>
      </c>
      <c r="B53" s="226"/>
      <c r="C53" s="241" t="s">
        <v>178</v>
      </c>
      <c r="D53" s="227">
        <f t="shared" si="20"/>
        <v>0</v>
      </c>
      <c r="E53" s="228" t="s">
        <v>11</v>
      </c>
      <c r="F53" s="228">
        <v>0</v>
      </c>
      <c r="G53" s="228">
        <v>0</v>
      </c>
      <c r="H53" s="228">
        <v>0</v>
      </c>
      <c r="I53" s="228">
        <v>0</v>
      </c>
      <c r="J53" s="229">
        <v>0</v>
      </c>
      <c r="K53" s="230">
        <f t="shared" si="21"/>
        <v>0</v>
      </c>
      <c r="L53" s="230">
        <v>0</v>
      </c>
      <c r="M53" s="231">
        <f t="shared" si="22"/>
        <v>0</v>
      </c>
    </row>
    <row r="54" spans="1:13">
      <c r="A54" s="53">
        <v>42</v>
      </c>
      <c r="B54" s="302"/>
      <c r="C54" s="241" t="s">
        <v>179</v>
      </c>
      <c r="D54" s="227">
        <f t="shared" si="20"/>
        <v>11</v>
      </c>
      <c r="E54" s="228" t="s">
        <v>11</v>
      </c>
      <c r="F54" s="228">
        <v>4</v>
      </c>
      <c r="G54" s="228">
        <v>0</v>
      </c>
      <c r="H54" s="228">
        <v>7</v>
      </c>
      <c r="I54" s="228">
        <v>0</v>
      </c>
      <c r="J54" s="233">
        <v>0</v>
      </c>
      <c r="K54" s="230">
        <f t="shared" si="21"/>
        <v>0</v>
      </c>
      <c r="L54" s="234">
        <v>0</v>
      </c>
      <c r="M54" s="231">
        <f t="shared" si="22"/>
        <v>0</v>
      </c>
    </row>
    <row r="55" spans="1:13" hidden="1">
      <c r="A55" s="53">
        <v>43</v>
      </c>
      <c r="B55" s="226"/>
      <c r="C55" s="241" t="s">
        <v>180</v>
      </c>
      <c r="D55" s="227">
        <f t="shared" si="20"/>
        <v>0</v>
      </c>
      <c r="E55" s="228" t="s">
        <v>11</v>
      </c>
      <c r="F55" s="228">
        <v>0</v>
      </c>
      <c r="G55" s="228">
        <v>0</v>
      </c>
      <c r="H55" s="228">
        <v>0</v>
      </c>
      <c r="I55" s="228">
        <v>0</v>
      </c>
      <c r="J55" s="229">
        <v>0</v>
      </c>
      <c r="K55" s="230">
        <f t="shared" si="21"/>
        <v>0</v>
      </c>
      <c r="L55" s="230">
        <v>0</v>
      </c>
      <c r="M55" s="231">
        <f t="shared" si="22"/>
        <v>0</v>
      </c>
    </row>
    <row r="56" spans="1:13" hidden="1">
      <c r="A56" s="53">
        <v>44</v>
      </c>
      <c r="B56" s="226"/>
      <c r="C56" s="241" t="s">
        <v>181</v>
      </c>
      <c r="D56" s="227">
        <f t="shared" si="20"/>
        <v>0</v>
      </c>
      <c r="E56" s="228" t="s">
        <v>11</v>
      </c>
      <c r="F56" s="228">
        <f t="shared" ref="F56:I56" si="23">F55</f>
        <v>0</v>
      </c>
      <c r="G56" s="228">
        <f t="shared" si="23"/>
        <v>0</v>
      </c>
      <c r="H56" s="228">
        <f t="shared" si="23"/>
        <v>0</v>
      </c>
      <c r="I56" s="228">
        <f t="shared" si="23"/>
        <v>0</v>
      </c>
      <c r="J56" s="229">
        <v>0</v>
      </c>
      <c r="K56" s="230">
        <f t="shared" si="21"/>
        <v>0</v>
      </c>
      <c r="L56" s="230">
        <v>0</v>
      </c>
      <c r="M56" s="231">
        <f t="shared" si="22"/>
        <v>0</v>
      </c>
    </row>
    <row r="57" spans="1:13" hidden="1">
      <c r="A57" s="53">
        <v>45</v>
      </c>
      <c r="B57" s="226"/>
      <c r="C57" s="241" t="s">
        <v>182</v>
      </c>
      <c r="D57" s="227">
        <f t="shared" si="20"/>
        <v>0</v>
      </c>
      <c r="E57" s="228" t="s">
        <v>11</v>
      </c>
      <c r="F57" s="228">
        <f t="shared" ref="F57:I57" si="24">F55</f>
        <v>0</v>
      </c>
      <c r="G57" s="228">
        <f t="shared" si="24"/>
        <v>0</v>
      </c>
      <c r="H57" s="228">
        <f t="shared" si="24"/>
        <v>0</v>
      </c>
      <c r="I57" s="228">
        <f t="shared" si="24"/>
        <v>0</v>
      </c>
      <c r="J57" s="229">
        <v>0</v>
      </c>
      <c r="K57" s="230">
        <f t="shared" si="21"/>
        <v>0</v>
      </c>
      <c r="L57" s="230">
        <v>0</v>
      </c>
      <c r="M57" s="231">
        <f t="shared" si="22"/>
        <v>0</v>
      </c>
    </row>
    <row r="58" spans="1:13" hidden="1">
      <c r="A58" s="53">
        <v>46</v>
      </c>
      <c r="B58" s="226"/>
      <c r="C58" s="241" t="s">
        <v>183</v>
      </c>
      <c r="D58" s="227">
        <f t="shared" si="20"/>
        <v>0</v>
      </c>
      <c r="E58" s="228" t="s">
        <v>11</v>
      </c>
      <c r="F58" s="228">
        <f t="shared" ref="F58:I58" si="25">F55</f>
        <v>0</v>
      </c>
      <c r="G58" s="228">
        <f t="shared" si="25"/>
        <v>0</v>
      </c>
      <c r="H58" s="228">
        <f t="shared" si="25"/>
        <v>0</v>
      </c>
      <c r="I58" s="228">
        <f t="shared" si="25"/>
        <v>0</v>
      </c>
      <c r="J58" s="229">
        <v>0</v>
      </c>
      <c r="K58" s="230">
        <f t="shared" si="21"/>
        <v>0</v>
      </c>
      <c r="L58" s="230">
        <v>0</v>
      </c>
      <c r="M58" s="231">
        <f t="shared" si="22"/>
        <v>0</v>
      </c>
    </row>
    <row r="59" spans="1:13" hidden="1">
      <c r="A59" s="53">
        <v>47</v>
      </c>
      <c r="B59" s="226"/>
      <c r="C59" s="241" t="s">
        <v>184</v>
      </c>
      <c r="D59" s="227">
        <f t="shared" si="20"/>
        <v>0</v>
      </c>
      <c r="E59" s="228" t="s">
        <v>11</v>
      </c>
      <c r="F59" s="228">
        <f t="shared" ref="F59:I59" si="26">F55</f>
        <v>0</v>
      </c>
      <c r="G59" s="228">
        <f t="shared" si="26"/>
        <v>0</v>
      </c>
      <c r="H59" s="228">
        <f t="shared" si="26"/>
        <v>0</v>
      </c>
      <c r="I59" s="228">
        <f t="shared" si="26"/>
        <v>0</v>
      </c>
      <c r="J59" s="229">
        <v>0</v>
      </c>
      <c r="K59" s="230">
        <f t="shared" si="21"/>
        <v>0</v>
      </c>
      <c r="L59" s="230">
        <v>0</v>
      </c>
      <c r="M59" s="231">
        <f t="shared" si="22"/>
        <v>0</v>
      </c>
    </row>
    <row r="60" spans="1:13" hidden="1">
      <c r="A60" s="53">
        <v>48</v>
      </c>
      <c r="B60" s="226"/>
      <c r="C60" s="241" t="s">
        <v>58</v>
      </c>
      <c r="D60" s="227">
        <f t="shared" si="20"/>
        <v>0</v>
      </c>
      <c r="E60" s="228" t="s">
        <v>11</v>
      </c>
      <c r="F60" s="228">
        <v>0</v>
      </c>
      <c r="G60" s="228">
        <v>0</v>
      </c>
      <c r="H60" s="228">
        <v>0</v>
      </c>
      <c r="I60" s="228">
        <v>0</v>
      </c>
      <c r="J60" s="229">
        <v>0</v>
      </c>
      <c r="K60" s="230">
        <f t="shared" si="21"/>
        <v>0</v>
      </c>
      <c r="L60" s="230">
        <v>0</v>
      </c>
      <c r="M60" s="231">
        <f t="shared" si="22"/>
        <v>0</v>
      </c>
    </row>
    <row r="61" spans="1:13">
      <c r="A61" s="53">
        <v>49</v>
      </c>
      <c r="B61" s="302"/>
      <c r="C61" s="241" t="s">
        <v>59</v>
      </c>
      <c r="D61" s="227">
        <f t="shared" si="20"/>
        <v>2</v>
      </c>
      <c r="E61" s="228" t="s">
        <v>11</v>
      </c>
      <c r="F61" s="228">
        <v>1</v>
      </c>
      <c r="G61" s="228">
        <v>0</v>
      </c>
      <c r="H61" s="228">
        <v>1</v>
      </c>
      <c r="I61" s="228">
        <v>0</v>
      </c>
      <c r="J61" s="233">
        <v>0</v>
      </c>
      <c r="K61" s="230">
        <f t="shared" si="21"/>
        <v>0</v>
      </c>
      <c r="L61" s="234">
        <v>0</v>
      </c>
      <c r="M61" s="231">
        <f t="shared" si="22"/>
        <v>0</v>
      </c>
    </row>
    <row r="62" spans="1:13">
      <c r="A62" s="53"/>
      <c r="B62" s="236"/>
      <c r="C62" s="378"/>
      <c r="D62" s="237"/>
      <c r="E62" s="238"/>
      <c r="F62" s="236"/>
      <c r="G62" s="236"/>
      <c r="H62" s="236"/>
      <c r="I62" s="236"/>
      <c r="J62" s="239"/>
      <c r="K62" s="239"/>
      <c r="L62" s="239"/>
      <c r="M62" s="240"/>
    </row>
    <row r="63" spans="1:13" hidden="1">
      <c r="A63" s="53">
        <v>50</v>
      </c>
      <c r="B63" s="226"/>
      <c r="C63" s="241" t="s">
        <v>172</v>
      </c>
      <c r="D63" s="227">
        <f>SUM(F63:I63)</f>
        <v>0</v>
      </c>
      <c r="E63" s="228" t="s">
        <v>14</v>
      </c>
      <c r="F63" s="228">
        <v>0</v>
      </c>
      <c r="G63" s="228">
        <v>0</v>
      </c>
      <c r="H63" s="228">
        <v>0</v>
      </c>
      <c r="I63" s="228">
        <v>0</v>
      </c>
      <c r="J63" s="229">
        <v>0</v>
      </c>
      <c r="K63" s="230">
        <f t="shared" si="21"/>
        <v>0</v>
      </c>
      <c r="L63" s="230">
        <v>0</v>
      </c>
      <c r="M63" s="231">
        <f t="shared" si="22"/>
        <v>0</v>
      </c>
    </row>
    <row r="64" spans="1:13" hidden="1">
      <c r="A64" s="53">
        <v>51</v>
      </c>
      <c r="B64" s="226"/>
      <c r="C64" s="241" t="s">
        <v>185</v>
      </c>
      <c r="D64" s="227">
        <f t="shared" ref="D64:D65" si="27">SUM(F64:I64)</f>
        <v>0</v>
      </c>
      <c r="E64" s="228" t="s">
        <v>14</v>
      </c>
      <c r="F64" s="228">
        <v>0</v>
      </c>
      <c r="G64" s="228">
        <v>0</v>
      </c>
      <c r="H64" s="228">
        <v>0</v>
      </c>
      <c r="I64" s="228">
        <v>0</v>
      </c>
      <c r="J64" s="229">
        <v>0</v>
      </c>
      <c r="K64" s="230">
        <f t="shared" si="21"/>
        <v>0</v>
      </c>
      <c r="L64" s="230">
        <v>0</v>
      </c>
      <c r="M64" s="231">
        <f t="shared" si="22"/>
        <v>0</v>
      </c>
    </row>
    <row r="65" spans="1:13">
      <c r="A65" s="53">
        <v>52</v>
      </c>
      <c r="B65" s="302"/>
      <c r="C65" s="241" t="s">
        <v>186</v>
      </c>
      <c r="D65" s="227">
        <f t="shared" si="27"/>
        <v>240</v>
      </c>
      <c r="E65" s="228" t="s">
        <v>14</v>
      </c>
      <c r="F65" s="228">
        <v>90</v>
      </c>
      <c r="G65" s="228">
        <v>0</v>
      </c>
      <c r="H65" s="228">
        <v>150</v>
      </c>
      <c r="I65" s="228">
        <v>0</v>
      </c>
      <c r="J65" s="233">
        <v>0</v>
      </c>
      <c r="K65" s="230">
        <f t="shared" si="21"/>
        <v>0</v>
      </c>
      <c r="L65" s="234">
        <v>0</v>
      </c>
      <c r="M65" s="231">
        <f t="shared" si="22"/>
        <v>0</v>
      </c>
    </row>
    <row r="66" spans="1:13" hidden="1">
      <c r="A66" s="53">
        <v>53</v>
      </c>
      <c r="B66" s="226"/>
      <c r="C66" s="241" t="s">
        <v>174</v>
      </c>
      <c r="D66" s="227">
        <f>SUM(F66:I66)</f>
        <v>0</v>
      </c>
      <c r="E66" s="228" t="s">
        <v>14</v>
      </c>
      <c r="F66" s="228">
        <v>0</v>
      </c>
      <c r="G66" s="228">
        <v>0</v>
      </c>
      <c r="H66" s="228">
        <v>0</v>
      </c>
      <c r="I66" s="228">
        <v>0</v>
      </c>
      <c r="J66" s="229">
        <v>0</v>
      </c>
      <c r="K66" s="230">
        <f t="shared" si="21"/>
        <v>0</v>
      </c>
      <c r="L66" s="230">
        <v>0</v>
      </c>
      <c r="M66" s="231">
        <f t="shared" si="22"/>
        <v>0</v>
      </c>
    </row>
    <row r="67" spans="1:13" hidden="1">
      <c r="A67" s="53">
        <v>54</v>
      </c>
      <c r="B67" s="226"/>
      <c r="C67" s="241" t="s">
        <v>175</v>
      </c>
      <c r="D67" s="227">
        <f>SUM(F67:I67)</f>
        <v>0</v>
      </c>
      <c r="E67" s="228" t="s">
        <v>14</v>
      </c>
      <c r="F67" s="228">
        <v>0</v>
      </c>
      <c r="G67" s="228">
        <v>0</v>
      </c>
      <c r="H67" s="228">
        <v>0</v>
      </c>
      <c r="I67" s="228">
        <v>0</v>
      </c>
      <c r="J67" s="229">
        <v>0</v>
      </c>
      <c r="K67" s="230">
        <f>D67*J67</f>
        <v>0</v>
      </c>
      <c r="L67" s="230">
        <v>0</v>
      </c>
      <c r="M67" s="231">
        <f>D67*L67</f>
        <v>0</v>
      </c>
    </row>
    <row r="68" spans="1:13" hidden="1">
      <c r="A68" s="53">
        <v>55</v>
      </c>
      <c r="B68" s="226"/>
      <c r="C68" s="241" t="s">
        <v>187</v>
      </c>
      <c r="D68" s="227">
        <f>SUM(F68:I68)</f>
        <v>0</v>
      </c>
      <c r="E68" s="228" t="s">
        <v>14</v>
      </c>
      <c r="F68" s="228">
        <v>0</v>
      </c>
      <c r="G68" s="228">
        <v>0</v>
      </c>
      <c r="H68" s="228">
        <v>0</v>
      </c>
      <c r="I68" s="228">
        <v>0</v>
      </c>
      <c r="J68" s="229">
        <v>0</v>
      </c>
      <c r="K68" s="230">
        <f>D68*J68</f>
        <v>0</v>
      </c>
      <c r="L68" s="230">
        <v>0</v>
      </c>
      <c r="M68" s="231">
        <f>D68*L68</f>
        <v>0</v>
      </c>
    </row>
    <row r="69" spans="1:13">
      <c r="A69" s="53"/>
      <c r="B69" s="236"/>
      <c r="C69" s="378"/>
      <c r="D69" s="237"/>
      <c r="E69" s="238"/>
      <c r="F69" s="236"/>
      <c r="G69" s="236"/>
      <c r="H69" s="236"/>
      <c r="I69" s="236"/>
      <c r="J69" s="239"/>
      <c r="K69" s="239"/>
      <c r="L69" s="239"/>
      <c r="M69" s="240"/>
    </row>
    <row r="70" spans="1:13" hidden="1">
      <c r="A70" s="53">
        <v>56</v>
      </c>
      <c r="B70" s="226"/>
      <c r="C70" s="241" t="s">
        <v>71</v>
      </c>
      <c r="D70" s="227">
        <f t="shared" ref="D70:D75" si="28">SUM(F70:I70)</f>
        <v>0</v>
      </c>
      <c r="E70" s="228" t="s">
        <v>14</v>
      </c>
      <c r="F70" s="228">
        <v>0</v>
      </c>
      <c r="G70" s="228">
        <v>0</v>
      </c>
      <c r="H70" s="228">
        <v>0</v>
      </c>
      <c r="I70" s="228">
        <v>0</v>
      </c>
      <c r="J70" s="229">
        <v>0</v>
      </c>
      <c r="K70" s="230">
        <f t="shared" ref="K70:K75" si="29">D70*J70</f>
        <v>0</v>
      </c>
      <c r="L70" s="230">
        <v>0</v>
      </c>
      <c r="M70" s="231">
        <f t="shared" ref="M70:M75" si="30">D70*L70</f>
        <v>0</v>
      </c>
    </row>
    <row r="71" spans="1:13" hidden="1">
      <c r="A71" s="53">
        <v>57</v>
      </c>
      <c r="B71" s="226"/>
      <c r="C71" s="241" t="s">
        <v>72</v>
      </c>
      <c r="D71" s="227">
        <f t="shared" si="28"/>
        <v>0</v>
      </c>
      <c r="E71" s="228" t="s">
        <v>11</v>
      </c>
      <c r="F71" s="228">
        <v>0</v>
      </c>
      <c r="G71" s="228">
        <v>0</v>
      </c>
      <c r="H71" s="228">
        <v>0</v>
      </c>
      <c r="I71" s="228">
        <v>0</v>
      </c>
      <c r="J71" s="229">
        <v>0</v>
      </c>
      <c r="K71" s="230">
        <f t="shared" si="29"/>
        <v>0</v>
      </c>
      <c r="L71" s="230">
        <v>0</v>
      </c>
      <c r="M71" s="231">
        <f t="shared" si="30"/>
        <v>0</v>
      </c>
    </row>
    <row r="72" spans="1:13" hidden="1">
      <c r="A72" s="53">
        <v>58</v>
      </c>
      <c r="B72" s="226"/>
      <c r="C72" s="241" t="s">
        <v>73</v>
      </c>
      <c r="D72" s="227">
        <f t="shared" si="28"/>
        <v>0</v>
      </c>
      <c r="E72" s="228" t="s">
        <v>11</v>
      </c>
      <c r="F72" s="228">
        <v>0</v>
      </c>
      <c r="G72" s="228">
        <v>0</v>
      </c>
      <c r="H72" s="228">
        <v>0</v>
      </c>
      <c r="I72" s="228">
        <v>0</v>
      </c>
      <c r="J72" s="229">
        <v>0</v>
      </c>
      <c r="K72" s="230">
        <f t="shared" si="29"/>
        <v>0</v>
      </c>
      <c r="L72" s="230">
        <v>0</v>
      </c>
      <c r="M72" s="231">
        <f t="shared" si="30"/>
        <v>0</v>
      </c>
    </row>
    <row r="73" spans="1:13" hidden="1">
      <c r="A73" s="53">
        <v>59</v>
      </c>
      <c r="B73" s="226"/>
      <c r="C73" s="241" t="s">
        <v>74</v>
      </c>
      <c r="D73" s="227">
        <f t="shared" si="28"/>
        <v>0</v>
      </c>
      <c r="E73" s="228" t="s">
        <v>11</v>
      </c>
      <c r="F73" s="228">
        <v>0</v>
      </c>
      <c r="G73" s="228">
        <v>0</v>
      </c>
      <c r="H73" s="228">
        <v>0</v>
      </c>
      <c r="I73" s="228">
        <v>0</v>
      </c>
      <c r="J73" s="229">
        <v>0</v>
      </c>
      <c r="K73" s="230">
        <f t="shared" si="29"/>
        <v>0</v>
      </c>
      <c r="L73" s="230">
        <v>0</v>
      </c>
      <c r="M73" s="231">
        <f t="shared" si="30"/>
        <v>0</v>
      </c>
    </row>
    <row r="74" spans="1:13" hidden="1">
      <c r="A74" s="53">
        <v>60</v>
      </c>
      <c r="B74" s="226"/>
      <c r="C74" s="241" t="s">
        <v>75</v>
      </c>
      <c r="D74" s="227">
        <f t="shared" si="28"/>
        <v>0</v>
      </c>
      <c r="E74" s="228" t="s">
        <v>11</v>
      </c>
      <c r="F74" s="228">
        <v>0</v>
      </c>
      <c r="G74" s="228">
        <v>0</v>
      </c>
      <c r="H74" s="228">
        <v>0</v>
      </c>
      <c r="I74" s="228">
        <v>0</v>
      </c>
      <c r="J74" s="229">
        <v>0</v>
      </c>
      <c r="K74" s="230">
        <f t="shared" si="29"/>
        <v>0</v>
      </c>
      <c r="L74" s="230">
        <v>0</v>
      </c>
      <c r="M74" s="231">
        <f t="shared" si="30"/>
        <v>0</v>
      </c>
    </row>
    <row r="75" spans="1:13" hidden="1">
      <c r="A75" s="53">
        <v>61</v>
      </c>
      <c r="B75" s="226"/>
      <c r="C75" s="241" t="s">
        <v>76</v>
      </c>
      <c r="D75" s="227">
        <f t="shared" si="28"/>
        <v>0</v>
      </c>
      <c r="E75" s="228" t="s">
        <v>11</v>
      </c>
      <c r="F75" s="228">
        <v>0</v>
      </c>
      <c r="G75" s="228">
        <v>0</v>
      </c>
      <c r="H75" s="228">
        <v>0</v>
      </c>
      <c r="I75" s="228">
        <v>0</v>
      </c>
      <c r="J75" s="229">
        <v>0</v>
      </c>
      <c r="K75" s="230">
        <f t="shared" si="29"/>
        <v>0</v>
      </c>
      <c r="L75" s="230">
        <v>0</v>
      </c>
      <c r="M75" s="231">
        <f t="shared" si="30"/>
        <v>0</v>
      </c>
    </row>
    <row r="76" spans="1:13">
      <c r="A76" s="53"/>
      <c r="B76" s="236"/>
      <c r="C76" s="378"/>
      <c r="D76" s="237"/>
      <c r="E76" s="238"/>
      <c r="F76" s="236"/>
      <c r="G76" s="236"/>
      <c r="H76" s="236"/>
      <c r="I76" s="236"/>
      <c r="J76" s="239"/>
      <c r="K76" s="239"/>
      <c r="L76" s="239"/>
      <c r="M76" s="240"/>
    </row>
    <row r="77" spans="1:13">
      <c r="A77" s="53">
        <v>62</v>
      </c>
      <c r="B77" s="302"/>
      <c r="C77" s="241" t="s">
        <v>77</v>
      </c>
      <c r="D77" s="227">
        <f>SUM(F77:I77)</f>
        <v>9</v>
      </c>
      <c r="E77" s="228" t="s">
        <v>11</v>
      </c>
      <c r="F77" s="228">
        <v>3</v>
      </c>
      <c r="G77" s="228">
        <f>(G82+G83)/30</f>
        <v>0</v>
      </c>
      <c r="H77" s="228">
        <v>6</v>
      </c>
      <c r="I77" s="228">
        <f>(I82+I83)/30</f>
        <v>0</v>
      </c>
      <c r="J77" s="233">
        <v>0</v>
      </c>
      <c r="K77" s="230">
        <f>D77*J77</f>
        <v>0</v>
      </c>
      <c r="L77" s="234">
        <v>0</v>
      </c>
      <c r="M77" s="231">
        <f>D77*L77</f>
        <v>0</v>
      </c>
    </row>
    <row r="78" spans="1:13">
      <c r="A78" s="53">
        <v>63</v>
      </c>
      <c r="B78" s="302"/>
      <c r="C78" s="241" t="s">
        <v>198</v>
      </c>
      <c r="D78" s="227">
        <f>SUM(F78:I78)</f>
        <v>2</v>
      </c>
      <c r="E78" s="228" t="s">
        <v>11</v>
      </c>
      <c r="F78" s="228">
        <f>(F83+F84)/30</f>
        <v>0</v>
      </c>
      <c r="G78" s="228">
        <f>(G83+G84)/30</f>
        <v>0</v>
      </c>
      <c r="H78" s="228">
        <v>2</v>
      </c>
      <c r="I78" s="228">
        <f>(I83+I84)/30</f>
        <v>0</v>
      </c>
      <c r="J78" s="233">
        <v>0</v>
      </c>
      <c r="K78" s="230">
        <f>D78*J78</f>
        <v>0</v>
      </c>
      <c r="L78" s="234">
        <v>0</v>
      </c>
      <c r="M78" s="231">
        <f>D78*L78</f>
        <v>0</v>
      </c>
    </row>
    <row r="79" spans="1:13" hidden="1">
      <c r="A79" s="53">
        <v>64</v>
      </c>
      <c r="B79" s="226"/>
      <c r="C79" s="241" t="s">
        <v>78</v>
      </c>
      <c r="D79" s="227">
        <f>SUM(F79:I79)</f>
        <v>0</v>
      </c>
      <c r="E79" s="228" t="s">
        <v>11</v>
      </c>
      <c r="F79" s="228">
        <v>0</v>
      </c>
      <c r="G79" s="228">
        <v>0</v>
      </c>
      <c r="H79" s="228">
        <v>0</v>
      </c>
      <c r="I79" s="228">
        <v>0</v>
      </c>
      <c r="J79" s="229">
        <v>0</v>
      </c>
      <c r="K79" s="230">
        <f>D79*J79</f>
        <v>0</v>
      </c>
      <c r="L79" s="230">
        <v>0</v>
      </c>
      <c r="M79" s="231">
        <f>D79*L79</f>
        <v>0</v>
      </c>
    </row>
    <row r="80" spans="1:13" hidden="1">
      <c r="A80" s="53">
        <v>65</v>
      </c>
      <c r="B80" s="226"/>
      <c r="C80" s="241" t="s">
        <v>199</v>
      </c>
      <c r="D80" s="227">
        <f>SUM(F80:I80)</f>
        <v>0</v>
      </c>
      <c r="E80" s="228" t="s">
        <v>11</v>
      </c>
      <c r="F80" s="228">
        <v>0</v>
      </c>
      <c r="G80" s="228">
        <v>0</v>
      </c>
      <c r="H80" s="228">
        <v>0</v>
      </c>
      <c r="I80" s="228">
        <v>0</v>
      </c>
      <c r="J80" s="229">
        <v>0</v>
      </c>
      <c r="K80" s="230">
        <f>D80*J80</f>
        <v>0</v>
      </c>
      <c r="L80" s="230">
        <v>0</v>
      </c>
      <c r="M80" s="231">
        <f>D80*L80</f>
        <v>0</v>
      </c>
    </row>
    <row r="81" spans="1:13">
      <c r="A81" s="53"/>
      <c r="B81" s="236"/>
      <c r="C81" s="378"/>
      <c r="D81" s="237"/>
      <c r="E81" s="238"/>
      <c r="F81" s="236"/>
      <c r="G81" s="236"/>
      <c r="H81" s="236"/>
      <c r="I81" s="236"/>
      <c r="J81" s="239"/>
      <c r="K81" s="239"/>
      <c r="L81" s="239"/>
      <c r="M81" s="240"/>
    </row>
    <row r="82" spans="1:13">
      <c r="A82" s="53">
        <v>66</v>
      </c>
      <c r="B82" s="302"/>
      <c r="C82" s="241" t="s">
        <v>188</v>
      </c>
      <c r="D82" s="227">
        <f>SUM(F82:I82)</f>
        <v>215</v>
      </c>
      <c r="E82" s="228" t="s">
        <v>14</v>
      </c>
      <c r="F82" s="228">
        <v>65</v>
      </c>
      <c r="G82" s="228">
        <f>(G47+G64+G65)*0.7</f>
        <v>0</v>
      </c>
      <c r="H82" s="228">
        <v>150</v>
      </c>
      <c r="I82" s="228">
        <f>(I47+I64+I65)*0.7</f>
        <v>0</v>
      </c>
      <c r="J82" s="233">
        <v>0</v>
      </c>
      <c r="K82" s="230">
        <f>D82*J82</f>
        <v>0</v>
      </c>
      <c r="L82" s="234">
        <v>0</v>
      </c>
      <c r="M82" s="231">
        <f>D82*L82</f>
        <v>0</v>
      </c>
    </row>
    <row r="83" spans="1:13">
      <c r="A83" s="53">
        <v>67</v>
      </c>
      <c r="B83" s="302"/>
      <c r="C83" s="241" t="s">
        <v>79</v>
      </c>
      <c r="D83" s="227">
        <f>SUM(F83:I83)</f>
        <v>10</v>
      </c>
      <c r="E83" s="228" t="s">
        <v>14</v>
      </c>
      <c r="F83" s="228">
        <f>(F46+F63+F64)*0.6</f>
        <v>0</v>
      </c>
      <c r="G83" s="228">
        <f>(G46+G63+G64)*0.6</f>
        <v>0</v>
      </c>
      <c r="H83" s="228">
        <v>10</v>
      </c>
      <c r="I83" s="228">
        <f>(I46+I63+I64)*0.6</f>
        <v>0</v>
      </c>
      <c r="J83" s="233">
        <v>0</v>
      </c>
      <c r="K83" s="230">
        <f>D83*J83</f>
        <v>0</v>
      </c>
      <c r="L83" s="234">
        <v>0</v>
      </c>
      <c r="M83" s="231">
        <f>D83*L83</f>
        <v>0</v>
      </c>
    </row>
    <row r="84" spans="1:13" hidden="1">
      <c r="A84" s="53">
        <v>68</v>
      </c>
      <c r="B84" s="226"/>
      <c r="C84" s="241" t="s">
        <v>80</v>
      </c>
      <c r="D84" s="227">
        <f>SUM(F84:I84)</f>
        <v>0</v>
      </c>
      <c r="E84" s="228" t="s">
        <v>14</v>
      </c>
      <c r="F84" s="228">
        <v>0</v>
      </c>
      <c r="G84" s="228">
        <v>0</v>
      </c>
      <c r="H84" s="228">
        <v>0</v>
      </c>
      <c r="I84" s="228">
        <v>0</v>
      </c>
      <c r="J84" s="229">
        <v>0</v>
      </c>
      <c r="K84" s="230">
        <f>D84*J84</f>
        <v>0</v>
      </c>
      <c r="L84" s="230">
        <v>0</v>
      </c>
      <c r="M84" s="231">
        <f>D84*L84</f>
        <v>0</v>
      </c>
    </row>
    <row r="85" spans="1:13" hidden="1">
      <c r="A85" s="53">
        <v>69</v>
      </c>
      <c r="B85" s="226"/>
      <c r="C85" s="241" t="s">
        <v>81</v>
      </c>
      <c r="D85" s="227">
        <f>SUM(F85:I85)</f>
        <v>0</v>
      </c>
      <c r="E85" s="228" t="s">
        <v>14</v>
      </c>
      <c r="F85" s="228">
        <f>F92*10</f>
        <v>0</v>
      </c>
      <c r="G85" s="228">
        <f>G92*10</f>
        <v>0</v>
      </c>
      <c r="H85" s="228">
        <f>H92*10</f>
        <v>0</v>
      </c>
      <c r="I85" s="228">
        <f>I92*10</f>
        <v>0</v>
      </c>
      <c r="J85" s="229">
        <v>0</v>
      </c>
      <c r="K85" s="230">
        <f>D85*J85</f>
        <v>0</v>
      </c>
      <c r="L85" s="230">
        <v>0</v>
      </c>
      <c r="M85" s="231">
        <f>D85*L85</f>
        <v>0</v>
      </c>
    </row>
    <row r="86" spans="1:13">
      <c r="A86" s="53"/>
      <c r="B86" s="236"/>
      <c r="C86" s="378"/>
      <c r="D86" s="237"/>
      <c r="E86" s="238"/>
      <c r="F86" s="236"/>
      <c r="G86" s="236"/>
      <c r="H86" s="236"/>
      <c r="I86" s="236"/>
      <c r="J86" s="239"/>
      <c r="K86" s="239"/>
      <c r="L86" s="239"/>
      <c r="M86" s="240"/>
    </row>
    <row r="87" spans="1:13">
      <c r="A87" s="53">
        <v>70</v>
      </c>
      <c r="B87" s="302"/>
      <c r="C87" s="241" t="s">
        <v>82</v>
      </c>
      <c r="D87" s="227">
        <f t="shared" ref="D87:D94" si="31">SUM(F87:I87)</f>
        <v>40</v>
      </c>
      <c r="E87" s="228" t="s">
        <v>14</v>
      </c>
      <c r="F87" s="228">
        <v>10</v>
      </c>
      <c r="G87" s="228">
        <v>0</v>
      </c>
      <c r="H87" s="228">
        <v>30</v>
      </c>
      <c r="I87" s="228">
        <v>0</v>
      </c>
      <c r="J87" s="233">
        <v>0</v>
      </c>
      <c r="K87" s="230">
        <f t="shared" ref="K87:K97" si="32">D87*J87</f>
        <v>0</v>
      </c>
      <c r="L87" s="234">
        <v>0</v>
      </c>
      <c r="M87" s="231">
        <f t="shared" ref="M87:M97" si="33">D87*L87</f>
        <v>0</v>
      </c>
    </row>
    <row r="88" spans="1:13">
      <c r="A88" s="53">
        <v>71</v>
      </c>
      <c r="B88" s="302"/>
      <c r="C88" s="241" t="s">
        <v>83</v>
      </c>
      <c r="D88" s="227">
        <f t="shared" si="31"/>
        <v>40</v>
      </c>
      <c r="E88" s="228" t="s">
        <v>14</v>
      </c>
      <c r="F88" s="228">
        <f t="shared" ref="F88:I88" si="34">F87</f>
        <v>10</v>
      </c>
      <c r="G88" s="228">
        <f t="shared" si="34"/>
        <v>0</v>
      </c>
      <c r="H88" s="228">
        <f t="shared" si="34"/>
        <v>30</v>
      </c>
      <c r="I88" s="228">
        <f t="shared" si="34"/>
        <v>0</v>
      </c>
      <c r="J88" s="233">
        <v>0</v>
      </c>
      <c r="K88" s="230">
        <f t="shared" si="32"/>
        <v>0</v>
      </c>
      <c r="L88" s="234">
        <v>0</v>
      </c>
      <c r="M88" s="231">
        <f t="shared" si="33"/>
        <v>0</v>
      </c>
    </row>
    <row r="89" spans="1:13">
      <c r="A89" s="53">
        <v>72</v>
      </c>
      <c r="B89" s="302"/>
      <c r="C89" s="241" t="s">
        <v>84</v>
      </c>
      <c r="D89" s="227">
        <f t="shared" si="31"/>
        <v>225</v>
      </c>
      <c r="E89" s="228" t="s">
        <v>14</v>
      </c>
      <c r="F89" s="228">
        <f t="shared" ref="F89:I89" si="35">F82+F83+F84+F85</f>
        <v>65</v>
      </c>
      <c r="G89" s="228">
        <f t="shared" si="35"/>
        <v>0</v>
      </c>
      <c r="H89" s="228">
        <f t="shared" si="35"/>
        <v>160</v>
      </c>
      <c r="I89" s="228">
        <f t="shared" si="35"/>
        <v>0</v>
      </c>
      <c r="J89" s="233">
        <v>0</v>
      </c>
      <c r="K89" s="230">
        <f t="shared" si="32"/>
        <v>0</v>
      </c>
      <c r="L89" s="234">
        <v>0</v>
      </c>
      <c r="M89" s="231">
        <f t="shared" si="33"/>
        <v>0</v>
      </c>
    </row>
    <row r="90" spans="1:13">
      <c r="A90" s="53">
        <v>73</v>
      </c>
      <c r="B90" s="302"/>
      <c r="C90" s="241" t="s">
        <v>85</v>
      </c>
      <c r="D90" s="227">
        <f t="shared" si="31"/>
        <v>20</v>
      </c>
      <c r="E90" s="228" t="s">
        <v>86</v>
      </c>
      <c r="F90" s="228">
        <f t="shared" ref="F90:I90" si="36">F88/2</f>
        <v>5</v>
      </c>
      <c r="G90" s="228">
        <f t="shared" si="36"/>
        <v>0</v>
      </c>
      <c r="H90" s="228">
        <f t="shared" si="36"/>
        <v>15</v>
      </c>
      <c r="I90" s="228">
        <f t="shared" si="36"/>
        <v>0</v>
      </c>
      <c r="J90" s="233">
        <v>0</v>
      </c>
      <c r="K90" s="230">
        <f t="shared" si="32"/>
        <v>0</v>
      </c>
      <c r="L90" s="234">
        <v>0</v>
      </c>
      <c r="M90" s="231">
        <f t="shared" si="33"/>
        <v>0</v>
      </c>
    </row>
    <row r="91" spans="1:13">
      <c r="A91" s="53">
        <v>74</v>
      </c>
      <c r="B91" s="302"/>
      <c r="C91" s="241" t="s">
        <v>87</v>
      </c>
      <c r="D91" s="227">
        <f t="shared" si="31"/>
        <v>40</v>
      </c>
      <c r="E91" s="228" t="s">
        <v>86</v>
      </c>
      <c r="F91" s="228">
        <f t="shared" ref="F91:I91" si="37">F88</f>
        <v>10</v>
      </c>
      <c r="G91" s="228">
        <f t="shared" si="37"/>
        <v>0</v>
      </c>
      <c r="H91" s="228">
        <f t="shared" si="37"/>
        <v>30</v>
      </c>
      <c r="I91" s="228">
        <f t="shared" si="37"/>
        <v>0</v>
      </c>
      <c r="J91" s="233">
        <v>0</v>
      </c>
      <c r="K91" s="230">
        <f t="shared" si="32"/>
        <v>0</v>
      </c>
      <c r="L91" s="234">
        <v>0</v>
      </c>
      <c r="M91" s="231">
        <f t="shared" si="33"/>
        <v>0</v>
      </c>
    </row>
    <row r="92" spans="1:13" hidden="1">
      <c r="A92" s="53">
        <v>75</v>
      </c>
      <c r="B92" s="226"/>
      <c r="C92" s="373" t="s">
        <v>88</v>
      </c>
      <c r="D92" s="227">
        <f t="shared" si="31"/>
        <v>0</v>
      </c>
      <c r="E92" s="228" t="s">
        <v>11</v>
      </c>
      <c r="F92" s="228">
        <v>0</v>
      </c>
      <c r="G92" s="228">
        <v>0</v>
      </c>
      <c r="H92" s="228">
        <v>0</v>
      </c>
      <c r="I92" s="228">
        <v>0</v>
      </c>
      <c r="J92" s="229">
        <v>0</v>
      </c>
      <c r="K92" s="230">
        <f t="shared" si="32"/>
        <v>0</v>
      </c>
      <c r="L92" s="230">
        <v>0</v>
      </c>
      <c r="M92" s="231">
        <f t="shared" si="33"/>
        <v>0</v>
      </c>
    </row>
    <row r="93" spans="1:13">
      <c r="A93" s="53">
        <v>76</v>
      </c>
      <c r="B93" s="302"/>
      <c r="C93" s="241" t="s">
        <v>89</v>
      </c>
      <c r="D93" s="227">
        <f t="shared" si="31"/>
        <v>3</v>
      </c>
      <c r="E93" s="228" t="s">
        <v>11</v>
      </c>
      <c r="F93" s="228">
        <v>0</v>
      </c>
      <c r="G93" s="228">
        <v>0</v>
      </c>
      <c r="H93" s="228">
        <v>3</v>
      </c>
      <c r="I93" s="228">
        <v>0</v>
      </c>
      <c r="J93" s="233">
        <v>0</v>
      </c>
      <c r="K93" s="230">
        <f t="shared" si="32"/>
        <v>0</v>
      </c>
      <c r="L93" s="234">
        <v>0</v>
      </c>
      <c r="M93" s="231">
        <f t="shared" si="33"/>
        <v>0</v>
      </c>
    </row>
    <row r="94" spans="1:13" hidden="1">
      <c r="A94" s="53">
        <v>77</v>
      </c>
      <c r="B94" s="226"/>
      <c r="C94" s="241" t="s">
        <v>90</v>
      </c>
      <c r="D94" s="227">
        <f t="shared" si="31"/>
        <v>0</v>
      </c>
      <c r="E94" s="228" t="s">
        <v>11</v>
      </c>
      <c r="F94" s="228">
        <v>0</v>
      </c>
      <c r="G94" s="228">
        <v>0</v>
      </c>
      <c r="H94" s="228">
        <v>0</v>
      </c>
      <c r="I94" s="228">
        <v>0</v>
      </c>
      <c r="J94" s="229">
        <v>0</v>
      </c>
      <c r="K94" s="230">
        <f t="shared" si="32"/>
        <v>0</v>
      </c>
      <c r="L94" s="230">
        <v>0</v>
      </c>
      <c r="M94" s="231">
        <f t="shared" si="33"/>
        <v>0</v>
      </c>
    </row>
    <row r="95" spans="1:13">
      <c r="A95" s="53">
        <v>78</v>
      </c>
      <c r="B95" s="302"/>
      <c r="C95" s="241" t="s">
        <v>92</v>
      </c>
      <c r="D95" s="227">
        <v>1</v>
      </c>
      <c r="E95" s="228" t="s">
        <v>93</v>
      </c>
      <c r="F95" s="228" t="s">
        <v>203</v>
      </c>
      <c r="G95" s="228" t="s">
        <v>203</v>
      </c>
      <c r="H95" s="228" t="s">
        <v>203</v>
      </c>
      <c r="I95" s="228" t="s">
        <v>203</v>
      </c>
      <c r="J95" s="233">
        <v>0</v>
      </c>
      <c r="K95" s="230">
        <f t="shared" si="32"/>
        <v>0</v>
      </c>
      <c r="L95" s="234">
        <v>0</v>
      </c>
      <c r="M95" s="231">
        <f t="shared" si="33"/>
        <v>0</v>
      </c>
    </row>
    <row r="96" spans="1:13">
      <c r="A96" s="53">
        <v>79</v>
      </c>
      <c r="B96" s="302"/>
      <c r="C96" s="241" t="s">
        <v>94</v>
      </c>
      <c r="D96" s="227">
        <f>SUM(F96:I96)</f>
        <v>1</v>
      </c>
      <c r="E96" s="228" t="s">
        <v>11</v>
      </c>
      <c r="F96" s="228">
        <v>0</v>
      </c>
      <c r="G96" s="228">
        <v>0</v>
      </c>
      <c r="H96" s="228">
        <v>1</v>
      </c>
      <c r="I96" s="228">
        <v>0</v>
      </c>
      <c r="J96" s="233">
        <v>0</v>
      </c>
      <c r="K96" s="230">
        <f t="shared" si="32"/>
        <v>0</v>
      </c>
      <c r="L96" s="234">
        <v>0</v>
      </c>
      <c r="M96" s="231">
        <f t="shared" si="33"/>
        <v>0</v>
      </c>
    </row>
    <row r="97" spans="1:13">
      <c r="A97" s="53">
        <v>80</v>
      </c>
      <c r="B97" s="302"/>
      <c r="C97" s="241" t="s">
        <v>95</v>
      </c>
      <c r="D97" s="227">
        <f>SUM(F97:I97)</f>
        <v>2</v>
      </c>
      <c r="E97" s="228" t="s">
        <v>11</v>
      </c>
      <c r="F97" s="228">
        <v>0</v>
      </c>
      <c r="G97" s="228">
        <v>0</v>
      </c>
      <c r="H97" s="228">
        <v>2</v>
      </c>
      <c r="I97" s="228">
        <v>0</v>
      </c>
      <c r="J97" s="233">
        <v>0</v>
      </c>
      <c r="K97" s="230">
        <f t="shared" si="32"/>
        <v>0</v>
      </c>
      <c r="L97" s="234">
        <v>0</v>
      </c>
      <c r="M97" s="231">
        <f t="shared" si="33"/>
        <v>0</v>
      </c>
    </row>
    <row r="98" spans="1:13">
      <c r="A98" s="53"/>
      <c r="B98" s="236"/>
      <c r="C98" s="378"/>
      <c r="D98" s="237"/>
      <c r="E98" s="238"/>
      <c r="F98" s="236"/>
      <c r="G98" s="236"/>
      <c r="H98" s="236"/>
      <c r="I98" s="236"/>
      <c r="J98" s="239"/>
      <c r="K98" s="239"/>
      <c r="L98" s="239"/>
      <c r="M98" s="240"/>
    </row>
    <row r="99" spans="1:13">
      <c r="A99" s="53">
        <v>81</v>
      </c>
      <c r="B99" s="302"/>
      <c r="C99" s="241" t="s">
        <v>97</v>
      </c>
      <c r="D99" s="227">
        <v>1</v>
      </c>
      <c r="E99" s="228" t="s">
        <v>93</v>
      </c>
      <c r="F99" s="228" t="s">
        <v>203</v>
      </c>
      <c r="G99" s="228" t="s">
        <v>203</v>
      </c>
      <c r="H99" s="228" t="s">
        <v>203</v>
      </c>
      <c r="I99" s="228" t="s">
        <v>203</v>
      </c>
      <c r="J99" s="233">
        <v>0</v>
      </c>
      <c r="K99" s="230">
        <f>D99*J99</f>
        <v>0</v>
      </c>
      <c r="L99" s="234">
        <v>0</v>
      </c>
      <c r="M99" s="231">
        <f>D99*L99</f>
        <v>0</v>
      </c>
    </row>
    <row r="100" spans="1:13">
      <c r="A100" s="53">
        <v>82</v>
      </c>
      <c r="B100" s="302"/>
      <c r="C100" s="241" t="s">
        <v>98</v>
      </c>
      <c r="D100" s="227">
        <v>1</v>
      </c>
      <c r="E100" s="228" t="s">
        <v>93</v>
      </c>
      <c r="F100" s="228" t="s">
        <v>203</v>
      </c>
      <c r="G100" s="228" t="s">
        <v>203</v>
      </c>
      <c r="H100" s="228" t="s">
        <v>203</v>
      </c>
      <c r="I100" s="228" t="s">
        <v>203</v>
      </c>
      <c r="J100" s="233">
        <v>0</v>
      </c>
      <c r="K100" s="230">
        <f>D100*J100</f>
        <v>0</v>
      </c>
      <c r="L100" s="234">
        <v>0</v>
      </c>
      <c r="M100" s="231">
        <f>D100*L100</f>
        <v>0</v>
      </c>
    </row>
    <row r="101" spans="1:13">
      <c r="A101" s="53">
        <v>83</v>
      </c>
      <c r="B101" s="302"/>
      <c r="C101" s="241" t="s">
        <v>189</v>
      </c>
      <c r="D101" s="227">
        <v>1</v>
      </c>
      <c r="E101" s="228" t="s">
        <v>93</v>
      </c>
      <c r="F101" s="228" t="s">
        <v>203</v>
      </c>
      <c r="G101" s="228" t="s">
        <v>203</v>
      </c>
      <c r="H101" s="228" t="s">
        <v>203</v>
      </c>
      <c r="I101" s="228" t="s">
        <v>203</v>
      </c>
      <c r="J101" s="233">
        <v>0</v>
      </c>
      <c r="K101" s="230">
        <f>D101*J101</f>
        <v>0</v>
      </c>
      <c r="L101" s="234">
        <v>0</v>
      </c>
      <c r="M101" s="231">
        <f>D101*L101</f>
        <v>0</v>
      </c>
    </row>
    <row r="102" spans="1:13">
      <c r="A102" s="53">
        <v>84</v>
      </c>
      <c r="B102" s="302"/>
      <c r="C102" s="241" t="s">
        <v>100</v>
      </c>
      <c r="D102" s="227">
        <v>1</v>
      </c>
      <c r="E102" s="228" t="s">
        <v>93</v>
      </c>
      <c r="F102" s="228" t="s">
        <v>203</v>
      </c>
      <c r="G102" s="228" t="s">
        <v>203</v>
      </c>
      <c r="H102" s="228" t="s">
        <v>203</v>
      </c>
      <c r="I102" s="228" t="s">
        <v>203</v>
      </c>
      <c r="J102" s="233">
        <v>0</v>
      </c>
      <c r="K102" s="230">
        <f>D102*J102</f>
        <v>0</v>
      </c>
      <c r="L102" s="234">
        <v>0</v>
      </c>
      <c r="M102" s="231">
        <f>D102*L102</f>
        <v>0</v>
      </c>
    </row>
    <row r="103" spans="1:13">
      <c r="A103" s="53">
        <v>85</v>
      </c>
      <c r="B103" s="302"/>
      <c r="C103" s="241" t="s">
        <v>101</v>
      </c>
      <c r="D103" s="227">
        <f>SUM(F103:I103)</f>
        <v>17</v>
      </c>
      <c r="E103" s="228" t="s">
        <v>93</v>
      </c>
      <c r="F103" s="228">
        <f t="shared" ref="F103:I103" si="38">F24+F25+F27+F51+F52+F53+F55+F29+F30+F31+F34+F35+F36+F41+F32+F54</f>
        <v>4</v>
      </c>
      <c r="G103" s="228">
        <f t="shared" si="38"/>
        <v>0</v>
      </c>
      <c r="H103" s="228">
        <f t="shared" si="38"/>
        <v>13</v>
      </c>
      <c r="I103" s="228">
        <f t="shared" si="38"/>
        <v>0</v>
      </c>
      <c r="J103" s="233">
        <v>0</v>
      </c>
      <c r="K103" s="230">
        <f>D103*J103</f>
        <v>0</v>
      </c>
      <c r="L103" s="234">
        <v>0</v>
      </c>
      <c r="M103" s="231">
        <f>D103*L103</f>
        <v>0</v>
      </c>
    </row>
    <row r="104" spans="1:13">
      <c r="A104" s="53"/>
      <c r="B104" s="336"/>
      <c r="C104" s="379"/>
      <c r="D104" s="339"/>
      <c r="E104" s="354"/>
      <c r="F104" s="337"/>
      <c r="G104" s="337"/>
      <c r="H104" s="337"/>
      <c r="I104" s="337"/>
      <c r="J104" s="340" t="s">
        <v>102</v>
      </c>
      <c r="K104" s="341">
        <f>SUM(K4:K103)</f>
        <v>0</v>
      </c>
      <c r="L104" s="341"/>
      <c r="M104" s="342">
        <f>SUM(M4:M103)</f>
        <v>0</v>
      </c>
    </row>
    <row r="105" spans="1:13">
      <c r="A105" s="53"/>
      <c r="B105" s="336"/>
      <c r="C105" s="379"/>
      <c r="D105" s="355"/>
      <c r="E105" s="355"/>
      <c r="F105" s="423" t="s">
        <v>200</v>
      </c>
      <c r="G105" s="423"/>
      <c r="H105" s="423"/>
      <c r="I105" s="423"/>
      <c r="J105" s="423"/>
      <c r="K105" s="343"/>
      <c r="L105" s="343"/>
      <c r="M105" s="344">
        <f>K104+M104</f>
        <v>0</v>
      </c>
    </row>
    <row r="106" spans="1:13">
      <c r="A106" s="53"/>
      <c r="B106" s="262"/>
      <c r="C106" s="380" t="s">
        <v>103</v>
      </c>
      <c r="D106" s="260"/>
      <c r="E106" s="261"/>
      <c r="F106" s="262"/>
      <c r="G106" s="262"/>
      <c r="H106" s="262"/>
      <c r="I106" s="262"/>
      <c r="J106" s="263"/>
      <c r="K106" s="263"/>
      <c r="L106" s="263"/>
      <c r="M106" s="264"/>
    </row>
    <row r="107" spans="1:13">
      <c r="A107" s="53">
        <v>86</v>
      </c>
      <c r="B107" s="302"/>
      <c r="C107" s="241" t="s">
        <v>104</v>
      </c>
      <c r="D107" s="227">
        <v>1</v>
      </c>
      <c r="E107" s="228" t="s">
        <v>93</v>
      </c>
      <c r="F107" s="228" t="s">
        <v>203</v>
      </c>
      <c r="G107" s="228" t="s">
        <v>203</v>
      </c>
      <c r="H107" s="228" t="s">
        <v>203</v>
      </c>
      <c r="I107" s="228" t="s">
        <v>203</v>
      </c>
      <c r="J107" s="229"/>
      <c r="K107" s="230"/>
      <c r="L107" s="265">
        <v>0</v>
      </c>
      <c r="M107" s="231">
        <f t="shared" ref="M107:M114" si="39">D107*L107</f>
        <v>0</v>
      </c>
    </row>
    <row r="108" spans="1:13">
      <c r="A108" s="53">
        <v>87</v>
      </c>
      <c r="B108" s="302"/>
      <c r="C108" s="241" t="s">
        <v>105</v>
      </c>
      <c r="D108" s="227">
        <v>1</v>
      </c>
      <c r="E108" s="228" t="s">
        <v>93</v>
      </c>
      <c r="F108" s="228" t="s">
        <v>203</v>
      </c>
      <c r="G108" s="228" t="s">
        <v>203</v>
      </c>
      <c r="H108" s="228" t="s">
        <v>203</v>
      </c>
      <c r="I108" s="228" t="s">
        <v>203</v>
      </c>
      <c r="J108" s="229"/>
      <c r="K108" s="230"/>
      <c r="L108" s="265">
        <v>0</v>
      </c>
      <c r="M108" s="231">
        <f t="shared" si="39"/>
        <v>0</v>
      </c>
    </row>
    <row r="109" spans="1:13">
      <c r="A109" s="53">
        <v>88</v>
      </c>
      <c r="B109" s="302"/>
      <c r="C109" s="241" t="s">
        <v>106</v>
      </c>
      <c r="D109" s="227">
        <v>1</v>
      </c>
      <c r="E109" s="228" t="s">
        <v>93</v>
      </c>
      <c r="F109" s="228" t="s">
        <v>203</v>
      </c>
      <c r="G109" s="228" t="s">
        <v>203</v>
      </c>
      <c r="H109" s="228" t="s">
        <v>203</v>
      </c>
      <c r="I109" s="228" t="s">
        <v>203</v>
      </c>
      <c r="J109" s="229"/>
      <c r="K109" s="230"/>
      <c r="L109" s="265">
        <v>0</v>
      </c>
      <c r="M109" s="231">
        <f t="shared" si="39"/>
        <v>0</v>
      </c>
    </row>
    <row r="110" spans="1:13">
      <c r="A110" s="53">
        <v>89</v>
      </c>
      <c r="B110" s="302"/>
      <c r="C110" s="241" t="s">
        <v>107</v>
      </c>
      <c r="D110" s="227">
        <v>1</v>
      </c>
      <c r="E110" s="228" t="s">
        <v>93</v>
      </c>
      <c r="F110" s="228" t="s">
        <v>203</v>
      </c>
      <c r="G110" s="228" t="s">
        <v>203</v>
      </c>
      <c r="H110" s="228" t="s">
        <v>203</v>
      </c>
      <c r="I110" s="228" t="s">
        <v>203</v>
      </c>
      <c r="J110" s="229"/>
      <c r="K110" s="230"/>
      <c r="L110" s="265">
        <f>ROUND((M105)*0.005,-2)</f>
        <v>0</v>
      </c>
      <c r="M110" s="231">
        <f t="shared" si="39"/>
        <v>0</v>
      </c>
    </row>
    <row r="111" spans="1:13">
      <c r="A111" s="53">
        <v>90</v>
      </c>
      <c r="B111" s="302"/>
      <c r="C111" s="241" t="s">
        <v>108</v>
      </c>
      <c r="D111" s="227">
        <v>1</v>
      </c>
      <c r="E111" s="228" t="s">
        <v>93</v>
      </c>
      <c r="F111" s="228" t="s">
        <v>203</v>
      </c>
      <c r="G111" s="228" t="s">
        <v>203</v>
      </c>
      <c r="H111" s="228" t="s">
        <v>203</v>
      </c>
      <c r="I111" s="228" t="s">
        <v>203</v>
      </c>
      <c r="J111" s="229"/>
      <c r="K111" s="230"/>
      <c r="L111" s="265">
        <v>0</v>
      </c>
      <c r="M111" s="231">
        <f t="shared" si="39"/>
        <v>0</v>
      </c>
    </row>
    <row r="112" spans="1:13">
      <c r="A112" s="53">
        <v>91</v>
      </c>
      <c r="B112" s="302"/>
      <c r="C112" s="241" t="s">
        <v>109</v>
      </c>
      <c r="D112" s="227">
        <v>1</v>
      </c>
      <c r="E112" s="228" t="s">
        <v>93</v>
      </c>
      <c r="F112" s="228" t="s">
        <v>203</v>
      </c>
      <c r="G112" s="228" t="s">
        <v>203</v>
      </c>
      <c r="H112" s="228" t="s">
        <v>203</v>
      </c>
      <c r="I112" s="228" t="s">
        <v>203</v>
      </c>
      <c r="J112" s="229"/>
      <c r="K112" s="230"/>
      <c r="L112" s="265">
        <v>0</v>
      </c>
      <c r="M112" s="231">
        <f t="shared" si="39"/>
        <v>0</v>
      </c>
    </row>
    <row r="113" spans="1:13">
      <c r="A113" s="53">
        <v>92</v>
      </c>
      <c r="B113" s="302"/>
      <c r="C113" s="241" t="s">
        <v>110</v>
      </c>
      <c r="D113" s="227">
        <v>1</v>
      </c>
      <c r="E113" s="228" t="s">
        <v>93</v>
      </c>
      <c r="F113" s="228" t="s">
        <v>203</v>
      </c>
      <c r="G113" s="228" t="s">
        <v>203</v>
      </c>
      <c r="H113" s="228" t="s">
        <v>203</v>
      </c>
      <c r="I113" s="228" t="s">
        <v>203</v>
      </c>
      <c r="J113" s="229"/>
      <c r="K113" s="230"/>
      <c r="L113" s="265">
        <v>0</v>
      </c>
      <c r="M113" s="231">
        <f t="shared" si="39"/>
        <v>0</v>
      </c>
    </row>
    <row r="114" spans="1:13">
      <c r="A114" s="53">
        <v>93</v>
      </c>
      <c r="B114" s="302"/>
      <c r="C114" s="241" t="s">
        <v>111</v>
      </c>
      <c r="D114" s="227">
        <v>1</v>
      </c>
      <c r="E114" s="228" t="s">
        <v>93</v>
      </c>
      <c r="F114" s="228" t="s">
        <v>203</v>
      </c>
      <c r="G114" s="228" t="s">
        <v>203</v>
      </c>
      <c r="H114" s="228" t="s">
        <v>203</v>
      </c>
      <c r="I114" s="228" t="s">
        <v>203</v>
      </c>
      <c r="J114" s="229"/>
      <c r="K114" s="230"/>
      <c r="L114" s="234">
        <v>0</v>
      </c>
      <c r="M114" s="231">
        <f t="shared" si="39"/>
        <v>0</v>
      </c>
    </row>
    <row r="115" spans="1:13">
      <c r="A115" s="384"/>
      <c r="B115" s="346"/>
      <c r="C115" s="346"/>
      <c r="D115" s="339"/>
      <c r="E115" s="354"/>
      <c r="F115" s="337"/>
      <c r="G115" s="337"/>
      <c r="H115" s="337"/>
      <c r="I115" s="337"/>
      <c r="J115" s="340" t="s">
        <v>102</v>
      </c>
      <c r="K115" s="340"/>
      <c r="L115" s="341">
        <f>SUM(L106:L114)</f>
        <v>0</v>
      </c>
      <c r="M115" s="342">
        <f>SUM(M106:M114)</f>
        <v>0</v>
      </c>
    </row>
    <row r="116" spans="1:13">
      <c r="A116" s="411"/>
      <c r="B116" s="322"/>
      <c r="C116" s="246"/>
      <c r="D116" s="355"/>
      <c r="E116" s="355"/>
      <c r="F116" s="423" t="s">
        <v>201</v>
      </c>
      <c r="G116" s="424"/>
      <c r="H116" s="424"/>
      <c r="I116" s="424"/>
      <c r="J116" s="424"/>
      <c r="K116" s="343"/>
      <c r="L116" s="347"/>
      <c r="M116" s="344">
        <f>M115</f>
        <v>0</v>
      </c>
    </row>
    <row r="117" spans="1:13" ht="14.4" thickBot="1">
      <c r="A117" s="412"/>
      <c r="B117" s="324"/>
      <c r="C117" s="325"/>
      <c r="D117" s="326"/>
      <c r="E117" s="327"/>
      <c r="F117" s="425" t="s">
        <v>202</v>
      </c>
      <c r="G117" s="425"/>
      <c r="H117" s="425"/>
      <c r="I117" s="425"/>
      <c r="J117" s="425"/>
      <c r="K117" s="425"/>
      <c r="L117" s="357"/>
      <c r="M117" s="348">
        <f>M105+M116</f>
        <v>0</v>
      </c>
    </row>
  </sheetData>
  <mergeCells count="5">
    <mergeCell ref="A1:C1"/>
    <mergeCell ref="F2:I2"/>
    <mergeCell ref="F117:K117"/>
    <mergeCell ref="F116:J116"/>
    <mergeCell ref="F105:J105"/>
  </mergeCells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Header>&amp;L&amp;"Verdana,Obyčejné"&amp;9VZ2024007 Rozšíření systémů PZTS, EKV a EPS
Příloha č. 1 – Technická specifikace včetně tabulky pro stanovení nabídkové ceny&amp;R&amp;"Verdana"&amp;12&amp;KFFC000 TLP:AMBER		&amp;1#_x000D_</oddHeader>
    <oddFooter xml:space="preserve">&amp;L&amp;P/&amp;N
&amp;A&amp;R_x000D_&amp;1#&amp;"Verdana"&amp;12&amp;KFFC000 TLP:AMBER		</oddFooter>
  </headerFooter>
  <rowBreaks count="1" manualBreakCount="1">
    <brk id="7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4B51B5DEF9B4B87F7A9EE823A8171" ma:contentTypeVersion="13" ma:contentTypeDescription="Create a new document." ma:contentTypeScope="" ma:versionID="2e164a54caaebb5082c1b2c479813097">
  <xsd:schema xmlns:xsd="http://www.w3.org/2001/XMLSchema" xmlns:xs="http://www.w3.org/2001/XMLSchema" xmlns:p="http://schemas.microsoft.com/office/2006/metadata/properties" xmlns:ns2="3059365c-eba2-43c7-a44a-f0c094d971a0" xmlns:ns3="69ce5804-6865-4ae7-b950-f2b39554d71e" targetNamespace="http://schemas.microsoft.com/office/2006/metadata/properties" ma:root="true" ma:fieldsID="1d03c28e3ef86fb64a0c505691ec63c3" ns2:_="" ns3:_="">
    <xsd:import namespace="3059365c-eba2-43c7-a44a-f0c094d971a0"/>
    <xsd:import namespace="69ce5804-6865-4ae7-b950-f2b39554d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9365c-eba2-43c7-a44a-f0c094d97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e5804-6865-4ae7-b950-f2b39554d7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5e415f-9b38-49ea-9400-04fc0bfe6883}" ma:internalName="TaxCatchAll" ma:showField="CatchAllData" ma:web="69ce5804-6865-4ae7-b950-f2b39554d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9365c-eba2-43c7-a44a-f0c094d971a0">
      <Terms xmlns="http://schemas.microsoft.com/office/infopath/2007/PartnerControls"/>
    </lcf76f155ced4ddcb4097134ff3c332f>
    <TaxCatchAll xmlns="69ce5804-6865-4ae7-b950-f2b39554d71e" xsi:nil="true"/>
  </documentManagement>
</p:properties>
</file>

<file path=customXml/itemProps1.xml><?xml version="1.0" encoding="utf-8"?>
<ds:datastoreItem xmlns:ds="http://schemas.openxmlformats.org/officeDocument/2006/customXml" ds:itemID="{E128CBDB-7F44-4752-BA97-1A64772F7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9365c-eba2-43c7-a44a-f0c094d971a0"/>
    <ds:schemaRef ds:uri="69ce5804-6865-4ae7-b950-f2b39554d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16867A-254B-42BF-B1D3-4348793E5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04429-6C3F-40FC-B213-35267D85A2B1}">
  <ds:schemaRefs>
    <ds:schemaRef ds:uri="3059365c-eba2-43c7-a44a-f0c094d971a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9ce5804-6865-4ae7-b950-f2b39554d71e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10</vt:i4>
      </vt:variant>
    </vt:vector>
  </HeadingPairs>
  <TitlesOfParts>
    <vt:vector size="23" baseType="lpstr">
      <vt:lpstr>Rekapitulace</vt:lpstr>
      <vt:lpstr>A_EPS</vt:lpstr>
      <vt:lpstr>T_EPS</vt:lpstr>
      <vt:lpstr>S_EPS</vt:lpstr>
      <vt:lpstr>I_EPS</vt:lpstr>
      <vt:lpstr>P_EPS</vt:lpstr>
      <vt:lpstr>V_EPS</vt:lpstr>
      <vt:lpstr>A_PZTS_EKV</vt:lpstr>
      <vt:lpstr>T_PZTS_EKV</vt:lpstr>
      <vt:lpstr>S_PZTS_EKV</vt:lpstr>
      <vt:lpstr>I_PZTS_EKV</vt:lpstr>
      <vt:lpstr>P_PZTS_EKV</vt:lpstr>
      <vt:lpstr>V_PZTS_EKV</vt:lpstr>
      <vt:lpstr>A_PZTS_EKV!Oblast_tisku</vt:lpstr>
      <vt:lpstr>A_EPS!Print_Area</vt:lpstr>
      <vt:lpstr>A_PZTS_EKV!Print_Area</vt:lpstr>
      <vt:lpstr>I_EPS!Print_Area</vt:lpstr>
      <vt:lpstr>P_EPS!Print_Area</vt:lpstr>
      <vt:lpstr>Rekapitulace!Print_Area</vt:lpstr>
      <vt:lpstr>S_EPS!Print_Area</vt:lpstr>
      <vt:lpstr>T_EPS!Print_Area</vt:lpstr>
      <vt:lpstr>V_EPS!Print_Area</vt:lpstr>
      <vt:lpstr>V_PZTS_EKV!Print_Area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</dc:title>
  <dc:subject/>
  <dc:creator>ALES</dc:creator>
  <cp:keywords/>
  <dc:description/>
  <cp:lastModifiedBy>Krátošková Andrea</cp:lastModifiedBy>
  <cp:revision/>
  <cp:lastPrinted>2024-02-23T11:39:11Z</cp:lastPrinted>
  <dcterms:created xsi:type="dcterms:W3CDTF">2001-05-14T05:19:07Z</dcterms:created>
  <dcterms:modified xsi:type="dcterms:W3CDTF">2024-02-23T11:39:59Z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2021-04-09T08:03:06Z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8fad1fbd-bda9-4741-8bdc-3e28eb9df205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  <property fmtid="{D5CDD505-2E9C-101B-9397-08002B2CF9AE}" pid="11" name="ContentTypeId">
    <vt:lpwstr>0x010100E8C4B51B5DEF9B4B87F7A9EE823A8171</vt:lpwstr>
  </property>
  <property fmtid="{D5CDD505-2E9C-101B-9397-08002B2CF9AE}" pid="12" name="MediaServiceImageTags">
    <vt:lpwstr/>
  </property>
  <property fmtid="{D5CDD505-2E9C-101B-9397-08002B2CF9AE}" pid="13" name="MSIP_Label_22c5d95a-8ae7-458f-9507-70e0cc24520d_Enabled">
    <vt:lpwstr>true</vt:lpwstr>
  </property>
  <property fmtid="{D5CDD505-2E9C-101B-9397-08002B2CF9AE}" pid="14" name="MSIP_Label_22c5d95a-8ae7-458f-9507-70e0cc24520d_SetDate">
    <vt:lpwstr>2024-02-23T11:38:46Z</vt:lpwstr>
  </property>
  <property fmtid="{D5CDD505-2E9C-101B-9397-08002B2CF9AE}" pid="15" name="MSIP_Label_22c5d95a-8ae7-458f-9507-70e0cc24520d_Method">
    <vt:lpwstr>Privileged</vt:lpwstr>
  </property>
  <property fmtid="{D5CDD505-2E9C-101B-9397-08002B2CF9AE}" pid="16" name="MSIP_Label_22c5d95a-8ae7-458f-9507-70e0cc24520d_Name">
    <vt:lpwstr>TLP AMBER</vt:lpwstr>
  </property>
  <property fmtid="{D5CDD505-2E9C-101B-9397-08002B2CF9AE}" pid="17" name="MSIP_Label_22c5d95a-8ae7-458f-9507-70e0cc24520d_SiteId">
    <vt:lpwstr>8ef2ef64-61e6-4033-9f7f-48ccd5d03c90</vt:lpwstr>
  </property>
  <property fmtid="{D5CDD505-2E9C-101B-9397-08002B2CF9AE}" pid="18" name="MSIP_Label_22c5d95a-8ae7-458f-9507-70e0cc24520d_ActionId">
    <vt:lpwstr>f690bf81-5e24-40d0-b5d6-050cdbcae9ce</vt:lpwstr>
  </property>
  <property fmtid="{D5CDD505-2E9C-101B-9397-08002B2CF9AE}" pid="19" name="MSIP_Label_22c5d95a-8ae7-458f-9507-70e0cc24520d_ContentBits">
    <vt:lpwstr>3</vt:lpwstr>
  </property>
</Properties>
</file>