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avel Otruba\Documents\Rozpočty\Ateliér A4\Budova STC v Praze\"/>
    </mc:Choice>
  </mc:AlternateContent>
  <xr:revisionPtr revIDLastSave="0" documentId="13_ncr:1_{295ADCB4-09F0-4DF7-B1F5-BB236D7CD9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SO 01 - Stavební úpravy v..." sheetId="2" r:id="rId2"/>
    <sheet name="Pokyny pro vyplnění" sheetId="3" r:id="rId3"/>
  </sheets>
  <definedNames>
    <definedName name="_xlnm._FilterDatabase" localSheetId="1" hidden="1">'SO 01 - Stavební úpravy v...'!$C$111:$K$1196</definedName>
    <definedName name="_xlnm.Print_Titles" localSheetId="0">'Rekapitulace stavby'!$52:$52</definedName>
    <definedName name="_xlnm.Print_Titles" localSheetId="1">'SO 01 - Stavební úpravy v...'!$111:$111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 01 - Stavební úpravy v...'!$C$4:$J$39,'SO 01 - Stavební úpravy v...'!$C$45:$J$93,'SO 01 - Stavební úpravy v...'!$C$99:$K$1196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85" i="2"/>
  <c r="BH1185" i="2"/>
  <c r="BG1185" i="2"/>
  <c r="BF1185" i="2"/>
  <c r="T1185" i="2"/>
  <c r="R1185" i="2"/>
  <c r="P1185" i="2"/>
  <c r="BI1181" i="2"/>
  <c r="BH1181" i="2"/>
  <c r="BG1181" i="2"/>
  <c r="BF1181" i="2"/>
  <c r="T1181" i="2"/>
  <c r="R1181" i="2"/>
  <c r="P1181" i="2"/>
  <c r="BI1176" i="2"/>
  <c r="BH1176" i="2"/>
  <c r="BG1176" i="2"/>
  <c r="BF1176" i="2"/>
  <c r="T1176" i="2"/>
  <c r="T1175" i="2"/>
  <c r="R1176" i="2"/>
  <c r="R1175" i="2"/>
  <c r="P1176" i="2"/>
  <c r="P1175" i="2"/>
  <c r="BI1171" i="2"/>
  <c r="BH1171" i="2"/>
  <c r="BG1171" i="2"/>
  <c r="BF1171" i="2"/>
  <c r="T1171" i="2"/>
  <c r="R1171" i="2"/>
  <c r="P1171" i="2"/>
  <c r="BI1167" i="2"/>
  <c r="BH1167" i="2"/>
  <c r="BG1167" i="2"/>
  <c r="BF1167" i="2"/>
  <c r="T1167" i="2"/>
  <c r="R1167" i="2"/>
  <c r="P1167" i="2"/>
  <c r="BI1164" i="2"/>
  <c r="BH1164" i="2"/>
  <c r="BG1164" i="2"/>
  <c r="BF1164" i="2"/>
  <c r="T1164" i="2"/>
  <c r="R1164" i="2"/>
  <c r="P1164" i="2"/>
  <c r="BI1160" i="2"/>
  <c r="BH1160" i="2"/>
  <c r="BG1160" i="2"/>
  <c r="BF1160" i="2"/>
  <c r="T1160" i="2"/>
  <c r="R1160" i="2"/>
  <c r="P1160" i="2"/>
  <c r="BI1153" i="2"/>
  <c r="BH1153" i="2"/>
  <c r="BG1153" i="2"/>
  <c r="BF1153" i="2"/>
  <c r="T1153" i="2"/>
  <c r="R1153" i="2"/>
  <c r="P1153" i="2"/>
  <c r="BI1146" i="2"/>
  <c r="BH1146" i="2"/>
  <c r="BG1146" i="2"/>
  <c r="BF1146" i="2"/>
  <c r="T1146" i="2"/>
  <c r="R1146" i="2"/>
  <c r="P1146" i="2"/>
  <c r="BI1141" i="2"/>
  <c r="BH1141" i="2"/>
  <c r="BG1141" i="2"/>
  <c r="BF1141" i="2"/>
  <c r="T1141" i="2"/>
  <c r="R1141" i="2"/>
  <c r="P1141" i="2"/>
  <c r="BI1139" i="2"/>
  <c r="BH1139" i="2"/>
  <c r="BG1139" i="2"/>
  <c r="BF1139" i="2"/>
  <c r="T1139" i="2"/>
  <c r="R1139" i="2"/>
  <c r="P1139" i="2"/>
  <c r="BI1117" i="2"/>
  <c r="BH1117" i="2"/>
  <c r="BG1117" i="2"/>
  <c r="BF1117" i="2"/>
  <c r="T1117" i="2"/>
  <c r="T1103" i="2"/>
  <c r="R1117" i="2"/>
  <c r="P1117" i="2"/>
  <c r="BI1104" i="2"/>
  <c r="BH1104" i="2"/>
  <c r="BG1104" i="2"/>
  <c r="BF1104" i="2"/>
  <c r="T1104" i="2"/>
  <c r="R1104" i="2"/>
  <c r="R1103" i="2" s="1"/>
  <c r="P1104" i="2"/>
  <c r="P1103" i="2" s="1"/>
  <c r="BI1093" i="2"/>
  <c r="BH1093" i="2"/>
  <c r="BG1093" i="2"/>
  <c r="BF1093" i="2"/>
  <c r="T1093" i="2"/>
  <c r="R1093" i="2"/>
  <c r="P1093" i="2"/>
  <c r="BI1083" i="2"/>
  <c r="BH1083" i="2"/>
  <c r="BG1083" i="2"/>
  <c r="BF1083" i="2"/>
  <c r="T1083" i="2"/>
  <c r="R1083" i="2"/>
  <c r="P1083" i="2"/>
  <c r="BI1079" i="2"/>
  <c r="BH1079" i="2"/>
  <c r="BG1079" i="2"/>
  <c r="BF1079" i="2"/>
  <c r="T1079" i="2"/>
  <c r="R1079" i="2"/>
  <c r="P1079" i="2"/>
  <c r="BI1054" i="2"/>
  <c r="BH1054" i="2"/>
  <c r="BG1054" i="2"/>
  <c r="BF1054" i="2"/>
  <c r="T1054" i="2"/>
  <c r="R1054" i="2"/>
  <c r="P1054" i="2"/>
  <c r="BI1029" i="2"/>
  <c r="BH1029" i="2"/>
  <c r="BG1029" i="2"/>
  <c r="BF1029" i="2"/>
  <c r="T1029" i="2"/>
  <c r="R1029" i="2"/>
  <c r="P1029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2" i="2"/>
  <c r="BH982" i="2"/>
  <c r="BG982" i="2"/>
  <c r="BF982" i="2"/>
  <c r="T982" i="2"/>
  <c r="R982" i="2"/>
  <c r="P982" i="2"/>
  <c r="BI980" i="2"/>
  <c r="BH980" i="2"/>
  <c r="BG980" i="2"/>
  <c r="BF980" i="2"/>
  <c r="T980" i="2"/>
  <c r="R980" i="2"/>
  <c r="P980" i="2"/>
  <c r="BI970" i="2"/>
  <c r="BH970" i="2"/>
  <c r="BG970" i="2"/>
  <c r="BF970" i="2"/>
  <c r="T970" i="2"/>
  <c r="R970" i="2"/>
  <c r="P970" i="2"/>
  <c r="BI963" i="2"/>
  <c r="BH963" i="2"/>
  <c r="BG963" i="2"/>
  <c r="BF963" i="2"/>
  <c r="T963" i="2"/>
  <c r="R963" i="2"/>
  <c r="P963" i="2"/>
  <c r="BI953" i="2"/>
  <c r="BH953" i="2"/>
  <c r="BG953" i="2"/>
  <c r="BF953" i="2"/>
  <c r="T953" i="2"/>
  <c r="R953" i="2"/>
  <c r="P953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7" i="2"/>
  <c r="BH927" i="2"/>
  <c r="BG927" i="2"/>
  <c r="BF927" i="2"/>
  <c r="T927" i="2"/>
  <c r="R927" i="2"/>
  <c r="P927" i="2"/>
  <c r="BI923" i="2"/>
  <c r="BH923" i="2"/>
  <c r="BG923" i="2"/>
  <c r="BF923" i="2"/>
  <c r="T923" i="2"/>
  <c r="R923" i="2"/>
  <c r="P923" i="2"/>
  <c r="BI916" i="2"/>
  <c r="BH916" i="2"/>
  <c r="BG916" i="2"/>
  <c r="BF916" i="2"/>
  <c r="T916" i="2"/>
  <c r="R916" i="2"/>
  <c r="P916" i="2"/>
  <c r="BI909" i="2"/>
  <c r="BH909" i="2"/>
  <c r="BG909" i="2"/>
  <c r="BF909" i="2"/>
  <c r="T909" i="2"/>
  <c r="R909" i="2"/>
  <c r="P909" i="2"/>
  <c r="BI898" i="2"/>
  <c r="BH898" i="2"/>
  <c r="BG898" i="2"/>
  <c r="BF898" i="2"/>
  <c r="T898" i="2"/>
  <c r="R898" i="2"/>
  <c r="P898" i="2"/>
  <c r="BI896" i="2"/>
  <c r="BH896" i="2"/>
  <c r="BG896" i="2"/>
  <c r="BF896" i="2"/>
  <c r="T896" i="2"/>
  <c r="R896" i="2"/>
  <c r="P896" i="2"/>
  <c r="BI885" i="2"/>
  <c r="BH885" i="2"/>
  <c r="BG885" i="2"/>
  <c r="BF885" i="2"/>
  <c r="T885" i="2"/>
  <c r="R885" i="2"/>
  <c r="P885" i="2"/>
  <c r="BI876" i="2"/>
  <c r="BH876" i="2"/>
  <c r="BG876" i="2"/>
  <c r="BF876" i="2"/>
  <c r="T876" i="2"/>
  <c r="R876" i="2"/>
  <c r="P876" i="2"/>
  <c r="BI872" i="2"/>
  <c r="BH872" i="2"/>
  <c r="BG872" i="2"/>
  <c r="BF872" i="2"/>
  <c r="T872" i="2"/>
  <c r="R872" i="2"/>
  <c r="P872" i="2"/>
  <c r="BI868" i="2"/>
  <c r="BH868" i="2"/>
  <c r="BG868" i="2"/>
  <c r="BF868" i="2"/>
  <c r="T868" i="2"/>
  <c r="R868" i="2"/>
  <c r="P868" i="2"/>
  <c r="BI864" i="2"/>
  <c r="BH864" i="2"/>
  <c r="BG864" i="2"/>
  <c r="BF864" i="2"/>
  <c r="T864" i="2"/>
  <c r="R864" i="2"/>
  <c r="P864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47" i="2"/>
  <c r="BH847" i="2"/>
  <c r="BG847" i="2"/>
  <c r="BF847" i="2"/>
  <c r="T847" i="2"/>
  <c r="R847" i="2"/>
  <c r="P847" i="2"/>
  <c r="BI837" i="2"/>
  <c r="BH837" i="2"/>
  <c r="BG837" i="2"/>
  <c r="BF837" i="2"/>
  <c r="T837" i="2"/>
  <c r="R837" i="2"/>
  <c r="P837" i="2"/>
  <c r="BI833" i="2"/>
  <c r="BH833" i="2"/>
  <c r="BG833" i="2"/>
  <c r="BF833" i="2"/>
  <c r="T833" i="2"/>
  <c r="R833" i="2"/>
  <c r="P833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17" i="2"/>
  <c r="BH817" i="2"/>
  <c r="BG817" i="2"/>
  <c r="BF817" i="2"/>
  <c r="T817" i="2"/>
  <c r="R817" i="2"/>
  <c r="P817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5" i="2"/>
  <c r="BH795" i="2"/>
  <c r="BG795" i="2"/>
  <c r="BF795" i="2"/>
  <c r="T795" i="2"/>
  <c r="R795" i="2"/>
  <c r="P795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2" i="2"/>
  <c r="BH762" i="2"/>
  <c r="BG762" i="2"/>
  <c r="BF762" i="2"/>
  <c r="T762" i="2"/>
  <c r="R762" i="2"/>
  <c r="P762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0" i="2"/>
  <c r="BH740" i="2"/>
  <c r="BG740" i="2"/>
  <c r="BF740" i="2"/>
  <c r="T740" i="2"/>
  <c r="R740" i="2"/>
  <c r="P740" i="2"/>
  <c r="BI729" i="2"/>
  <c r="BH729" i="2"/>
  <c r="BG729" i="2"/>
  <c r="BF729" i="2"/>
  <c r="T729" i="2"/>
  <c r="R729" i="2"/>
  <c r="P729" i="2"/>
  <c r="BI723" i="2"/>
  <c r="BH723" i="2"/>
  <c r="BG723" i="2"/>
  <c r="BF723" i="2"/>
  <c r="T723" i="2"/>
  <c r="R723" i="2"/>
  <c r="P723" i="2"/>
  <c r="BI719" i="2"/>
  <c r="BH719" i="2"/>
  <c r="BG719" i="2"/>
  <c r="BF719" i="2"/>
  <c r="T719" i="2"/>
  <c r="R719" i="2"/>
  <c r="P719" i="2"/>
  <c r="BI706" i="2"/>
  <c r="BH706" i="2"/>
  <c r="BG706" i="2"/>
  <c r="BF706" i="2"/>
  <c r="T706" i="2"/>
  <c r="R706" i="2"/>
  <c r="P706" i="2"/>
  <c r="BI697" i="2"/>
  <c r="BH697" i="2"/>
  <c r="BG697" i="2"/>
  <c r="BF697" i="2"/>
  <c r="T697" i="2"/>
  <c r="R697" i="2"/>
  <c r="P697" i="2"/>
  <c r="BI691" i="2"/>
  <c r="BH691" i="2"/>
  <c r="BG691" i="2"/>
  <c r="BF691" i="2"/>
  <c r="T691" i="2"/>
  <c r="R691" i="2"/>
  <c r="P691" i="2"/>
  <c r="BI680" i="2"/>
  <c r="BH680" i="2"/>
  <c r="BG680" i="2"/>
  <c r="BF680" i="2"/>
  <c r="T680" i="2"/>
  <c r="R680" i="2"/>
  <c r="P680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55" i="2"/>
  <c r="BH655" i="2"/>
  <c r="BG655" i="2"/>
  <c r="BF655" i="2"/>
  <c r="T655" i="2"/>
  <c r="R655" i="2"/>
  <c r="P655" i="2"/>
  <c r="BI646" i="2"/>
  <c r="BH646" i="2"/>
  <c r="BG646" i="2"/>
  <c r="BF646" i="2"/>
  <c r="T646" i="2"/>
  <c r="R646" i="2"/>
  <c r="P646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598" i="2"/>
  <c r="BH598" i="2"/>
  <c r="BG598" i="2"/>
  <c r="BF598" i="2"/>
  <c r="T598" i="2"/>
  <c r="R598" i="2"/>
  <c r="P598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T416" i="2"/>
  <c r="R417" i="2"/>
  <c r="R416" i="2" s="1"/>
  <c r="P417" i="2"/>
  <c r="P416" i="2" s="1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T266" i="2"/>
  <c r="R267" i="2"/>
  <c r="R266" i="2"/>
  <c r="P267" i="2"/>
  <c r="P266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T167" i="2"/>
  <c r="R168" i="2"/>
  <c r="R167" i="2"/>
  <c r="P168" i="2"/>
  <c r="P167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42" i="2"/>
  <c r="BH142" i="2"/>
  <c r="BG142" i="2"/>
  <c r="BF142" i="2"/>
  <c r="T142" i="2"/>
  <c r="R142" i="2"/>
  <c r="P142" i="2"/>
  <c r="BI132" i="2"/>
  <c r="BH132" i="2"/>
  <c r="BG132" i="2"/>
  <c r="BF132" i="2"/>
  <c r="T132" i="2"/>
  <c r="R132" i="2"/>
  <c r="P132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T114" i="2"/>
  <c r="R115" i="2"/>
  <c r="R114" i="2"/>
  <c r="P115" i="2"/>
  <c r="P114" i="2"/>
  <c r="J109" i="2"/>
  <c r="J108" i="2"/>
  <c r="F106" i="2"/>
  <c r="E104" i="2"/>
  <c r="J55" i="2"/>
  <c r="J54" i="2"/>
  <c r="F52" i="2"/>
  <c r="E50" i="2"/>
  <c r="J18" i="2"/>
  <c r="E18" i="2"/>
  <c r="F109" i="2"/>
  <c r="J17" i="2"/>
  <c r="J15" i="2"/>
  <c r="E15" i="2"/>
  <c r="F108" i="2" s="1"/>
  <c r="J14" i="2"/>
  <c r="J12" i="2"/>
  <c r="J52" i="2"/>
  <c r="E7" i="2"/>
  <c r="E102" i="2"/>
  <c r="L50" i="1"/>
  <c r="AM50" i="1"/>
  <c r="AM49" i="1"/>
  <c r="L49" i="1"/>
  <c r="AM47" i="1"/>
  <c r="L47" i="1"/>
  <c r="L45" i="1"/>
  <c r="L44" i="1"/>
  <c r="BK543" i="2"/>
  <c r="BK322" i="2"/>
  <c r="BK378" i="2"/>
  <c r="BK953" i="2"/>
  <c r="BK1005" i="2"/>
  <c r="BK468" i="2"/>
  <c r="J680" i="2"/>
  <c r="BK363" i="2"/>
  <c r="BK514" i="2"/>
  <c r="BK387" i="2"/>
  <c r="J480" i="2"/>
  <c r="BK157" i="2"/>
  <c r="BK1104" i="2"/>
  <c r="BK943" i="2"/>
  <c r="J482" i="2"/>
  <c r="J740" i="2"/>
  <c r="J285" i="2"/>
  <c r="J927" i="2"/>
  <c r="J433" i="2"/>
  <c r="J201" i="2"/>
  <c r="J837" i="2"/>
  <c r="BK833" i="2"/>
  <c r="J931" i="2"/>
  <c r="J403" i="2"/>
  <c r="J354" i="2"/>
  <c r="J314" i="2"/>
  <c r="BK502" i="2"/>
  <c r="J989" i="2"/>
  <c r="J496" i="2"/>
  <c r="J377" i="2"/>
  <c r="J864" i="2"/>
  <c r="BK809" i="2"/>
  <c r="BK155" i="2"/>
  <c r="BK342" i="2"/>
  <c r="BK758" i="2"/>
  <c r="J1117" i="2"/>
  <c r="BK391" i="2"/>
  <c r="J387" i="2"/>
  <c r="BK318" i="2"/>
  <c r="J348" i="2"/>
  <c r="J697" i="2"/>
  <c r="J488" i="2"/>
  <c r="BK554" i="2"/>
  <c r="J188" i="2"/>
  <c r="J484" i="2"/>
  <c r="J393" i="2"/>
  <c r="J132" i="2"/>
  <c r="BK740" i="2"/>
  <c r="BK562" i="2"/>
  <c r="BK389" i="2"/>
  <c r="BK372" i="2"/>
  <c r="BK1153" i="2"/>
  <c r="BK860" i="2"/>
  <c r="BK931" i="2"/>
  <c r="J729" i="2"/>
  <c r="BK1029" i="2"/>
  <c r="J558" i="2"/>
  <c r="BK475" i="2"/>
  <c r="BK472" i="2"/>
  <c r="BK463" i="2"/>
  <c r="J562" i="2"/>
  <c r="BK526" i="2"/>
  <c r="J459" i="2"/>
  <c r="J187" i="2"/>
  <c r="BK548" i="2"/>
  <c r="BK180" i="2"/>
  <c r="BK1146" i="2"/>
  <c r="J554" i="2"/>
  <c r="BK289" i="2"/>
  <c r="BK395" i="2"/>
  <c r="AS54" i="1"/>
  <c r="J453" i="2"/>
  <c r="BK923" i="2"/>
  <c r="BK575" i="2"/>
  <c r="J999" i="2"/>
  <c r="J524" i="2"/>
  <c r="BK505" i="2"/>
  <c r="J448" i="2"/>
  <c r="J301" i="2"/>
  <c r="BK356" i="2"/>
  <c r="J245" i="2"/>
  <c r="J464" i="2"/>
  <c r="J612" i="2"/>
  <c r="J352" i="2"/>
  <c r="J566" i="2"/>
  <c r="BK963" i="2"/>
  <c r="J876" i="2"/>
  <c r="J120" i="2"/>
  <c r="J415" i="2"/>
  <c r="BK464" i="2"/>
  <c r="J237" i="2"/>
  <c r="BK655" i="2"/>
  <c r="J428" i="2"/>
  <c r="J115" i="2"/>
  <c r="BK1181" i="2"/>
  <c r="J1003" i="2"/>
  <c r="BK271" i="2"/>
  <c r="J857" i="2"/>
  <c r="BK933" i="2"/>
  <c r="BK484" i="2"/>
  <c r="J338" i="2"/>
  <c r="J514" i="2"/>
  <c r="J1153" i="2"/>
  <c r="BK551" i="2"/>
  <c r="J486" i="2"/>
  <c r="J533" i="2"/>
  <c r="J831" i="2"/>
  <c r="J399" i="2"/>
  <c r="J872" i="2"/>
  <c r="BK829" i="2"/>
  <c r="J277" i="2"/>
  <c r="J228" i="2"/>
  <c r="BK476" i="2"/>
  <c r="BK817" i="2"/>
  <c r="J860" i="2"/>
  <c r="BK228" i="2"/>
  <c r="J407" i="2"/>
  <c r="BK868" i="2"/>
  <c r="BK456" i="2"/>
  <c r="BK1139" i="2"/>
  <c r="BK982" i="2"/>
  <c r="J1079" i="2"/>
  <c r="J310" i="2"/>
  <c r="BK260" i="2"/>
  <c r="J360" i="2"/>
  <c r="J260" i="2"/>
  <c r="BK813" i="2"/>
  <c r="BK691" i="2"/>
  <c r="J868" i="2"/>
  <c r="J445" i="2"/>
  <c r="BK592" i="2"/>
  <c r="BK330" i="2"/>
  <c r="J586" i="2"/>
  <c r="BK233" i="2"/>
  <c r="J382" i="2"/>
  <c r="J124" i="2"/>
  <c r="BK697" i="2"/>
  <c r="J395" i="2"/>
  <c r="J495" i="2"/>
  <c r="BK440" i="2"/>
  <c r="BK566" i="2"/>
  <c r="J306" i="2"/>
  <c r="BK802" i="2"/>
  <c r="J551" i="2"/>
  <c r="J923" i="2"/>
  <c r="J545" i="2"/>
  <c r="J193" i="2"/>
  <c r="J438" i="2"/>
  <c r="J538" i="2"/>
  <c r="J943" i="2"/>
  <c r="BK638" i="2"/>
  <c r="J634" i="2"/>
  <c r="BK220" i="2"/>
  <c r="J443" i="2"/>
  <c r="J1141" i="2"/>
  <c r="BK488" i="2"/>
  <c r="J1104" i="2"/>
  <c r="J456" i="2"/>
  <c r="BK1164" i="2"/>
  <c r="J476" i="2"/>
  <c r="J174" i="2"/>
  <c r="J289" i="2"/>
  <c r="J520" i="2"/>
  <c r="J1164" i="2"/>
  <c r="J372" i="2"/>
  <c r="J220" i="2"/>
  <c r="BK876" i="2"/>
  <c r="J450" i="2"/>
  <c r="BK1185" i="2"/>
  <c r="J779" i="2"/>
  <c r="BK598" i="2"/>
  <c r="J157" i="2"/>
  <c r="J423" i="2"/>
  <c r="J330" i="2"/>
  <c r="J638" i="2"/>
  <c r="J258" i="2"/>
  <c r="BK479" i="2"/>
  <c r="J829" i="2"/>
  <c r="BK872" i="2"/>
  <c r="BK521" i="2"/>
  <c r="BK533" i="2"/>
  <c r="BK542" i="2"/>
  <c r="BK438" i="2"/>
  <c r="BK940" i="2"/>
  <c r="J1160" i="2"/>
  <c r="J419" i="2"/>
  <c r="J505" i="2"/>
  <c r="J391" i="2"/>
  <c r="J620" i="2"/>
  <c r="BK197" i="2"/>
  <c r="J898" i="2"/>
  <c r="BK1093" i="2"/>
  <c r="J775" i="2"/>
  <c r="BK520" i="2"/>
  <c r="BK511" i="2"/>
  <c r="J542" i="2"/>
  <c r="BK999" i="2"/>
  <c r="J706" i="2"/>
  <c r="J933" i="2"/>
  <c r="BK616" i="2"/>
  <c r="BK1160" i="2"/>
  <c r="BK787" i="2"/>
  <c r="J155" i="2"/>
  <c r="BK753" i="2"/>
  <c r="J517" i="2"/>
  <c r="BK495" i="2"/>
  <c r="BK232" i="2"/>
  <c r="BK241" i="2"/>
  <c r="J592" i="2"/>
  <c r="BK885" i="2"/>
  <c r="BK120" i="2"/>
  <c r="J719" i="2"/>
  <c r="BK524" i="2"/>
  <c r="J356" i="2"/>
  <c r="J273" i="2"/>
  <c r="J271" i="2"/>
  <c r="BK634" i="2"/>
  <c r="BK471" i="2"/>
  <c r="BK267" i="2"/>
  <c r="J1167" i="2"/>
  <c r="BK795" i="2"/>
  <c r="J1181" i="2"/>
  <c r="BK431" i="2"/>
  <c r="BK558" i="2"/>
  <c r="BK352" i="2"/>
  <c r="J1083" i="2"/>
  <c r="BK459" i="2"/>
  <c r="BK927" i="2"/>
  <c r="BK620" i="2"/>
  <c r="BK293" i="2"/>
  <c r="BK344" i="2"/>
  <c r="BK193" i="2"/>
  <c r="J1146" i="2"/>
  <c r="J579" i="2"/>
  <c r="BK723" i="2"/>
  <c r="J475" i="2"/>
  <c r="BK273" i="2"/>
  <c r="BK583" i="2"/>
  <c r="BK805" i="2"/>
  <c r="BK1195" i="2"/>
  <c r="BK790" i="2"/>
  <c r="BK1171" i="2"/>
  <c r="BK522" i="2"/>
  <c r="J383" i="2"/>
  <c r="BK256" i="2"/>
  <c r="J691" i="2"/>
  <c r="BK115" i="2"/>
  <c r="J463" i="2"/>
  <c r="BK301" i="2"/>
  <c r="BK898" i="2"/>
  <c r="BK237" i="2"/>
  <c r="BK545" i="2"/>
  <c r="BK1193" i="2"/>
  <c r="BK646" i="2"/>
  <c r="BK1167" i="2"/>
  <c r="J762" i="2"/>
  <c r="J541" i="2"/>
  <c r="BK377" i="2"/>
  <c r="BK496" i="2"/>
  <c r="BK386" i="2"/>
  <c r="BK360" i="2"/>
  <c r="BK297" i="2"/>
  <c r="BK168" i="2"/>
  <c r="BK706" i="2"/>
  <c r="BK1117" i="2"/>
  <c r="BK535" i="2"/>
  <c r="BK314" i="2"/>
  <c r="BK188" i="2"/>
  <c r="J980" i="2"/>
  <c r="J991" i="2"/>
  <c r="J511" i="2"/>
  <c r="BK403" i="2"/>
  <c r="BK285" i="2"/>
  <c r="J790" i="2"/>
  <c r="BK729" i="2"/>
  <c r="J758" i="2"/>
  <c r="J526" i="2"/>
  <c r="BK991" i="2"/>
  <c r="J805" i="2"/>
  <c r="J490" i="2"/>
  <c r="J159" i="2"/>
  <c r="J885" i="2"/>
  <c r="J583" i="2"/>
  <c r="J575" i="2"/>
  <c r="J297" i="2"/>
  <c r="BK448" i="2"/>
  <c r="BK245" i="2"/>
  <c r="BK142" i="2"/>
  <c r="J389" i="2"/>
  <c r="BK508" i="2"/>
  <c r="BK368" i="2"/>
  <c r="BK557" i="2"/>
  <c r="J1029" i="2"/>
  <c r="BK486" i="2"/>
  <c r="J809" i="2"/>
  <c r="J616" i="2"/>
  <c r="BK1141" i="2"/>
  <c r="J197" i="2"/>
  <c r="BK532" i="2"/>
  <c r="J471" i="2"/>
  <c r="J373" i="2"/>
  <c r="J342" i="2"/>
  <c r="J817" i="2"/>
  <c r="J833" i="2"/>
  <c r="BK348" i="2"/>
  <c r="BK757" i="2"/>
  <c r="J1054" i="2"/>
  <c r="BK980" i="2"/>
  <c r="J460" i="2"/>
  <c r="J916" i="2"/>
  <c r="J787" i="2"/>
  <c r="J472" i="2"/>
  <c r="J326" i="2"/>
  <c r="BK775" i="2"/>
  <c r="J241" i="2"/>
  <c r="BK302" i="2"/>
  <c r="BK1176" i="2"/>
  <c r="BK415" i="2"/>
  <c r="J344" i="2"/>
  <c r="J827" i="2"/>
  <c r="BK579" i="2"/>
  <c r="J670" i="2"/>
  <c r="J543" i="2"/>
  <c r="J677" i="2"/>
  <c r="BK338" i="2"/>
  <c r="BK1003" i="2"/>
  <c r="BK176" i="2"/>
  <c r="BK159" i="2"/>
  <c r="J723" i="2"/>
  <c r="BK937" i="2"/>
  <c r="J1191" i="2"/>
  <c r="J655" i="2"/>
  <c r="BK423" i="2"/>
  <c r="BK393" i="2"/>
  <c r="BK970" i="2"/>
  <c r="BK443" i="2"/>
  <c r="BK187" i="2"/>
  <c r="BK428" i="2"/>
  <c r="BK460" i="2"/>
  <c r="J180" i="2"/>
  <c r="J165" i="2"/>
  <c r="J532" i="2"/>
  <c r="J191" i="2"/>
  <c r="J233" i="2"/>
  <c r="BK896" i="2"/>
  <c r="J939" i="2"/>
  <c r="J573" i="2"/>
  <c r="BK916" i="2"/>
  <c r="BK531" i="2"/>
  <c r="BK541" i="2"/>
  <c r="J385" i="2"/>
  <c r="J281" i="2"/>
  <c r="J799" i="2"/>
  <c r="J264" i="2"/>
  <c r="J937" i="2"/>
  <c r="J896" i="2"/>
  <c r="J598" i="2"/>
  <c r="BK482" i="2"/>
  <c r="J368" i="2"/>
  <c r="J168" i="2"/>
  <c r="BK132" i="2"/>
  <c r="J502" i="2"/>
  <c r="J1171" i="2"/>
  <c r="J1176" i="2"/>
  <c r="J757" i="2"/>
  <c r="BK492" i="2"/>
  <c r="J560" i="2"/>
  <c r="BK373" i="2"/>
  <c r="BK939" i="2"/>
  <c r="BK612" i="2"/>
  <c r="J982" i="2"/>
  <c r="J431" i="2"/>
  <c r="J646" i="2"/>
  <c r="BK857" i="2"/>
  <c r="BK480" i="2"/>
  <c r="J795" i="2"/>
  <c r="J1195" i="2"/>
  <c r="BK382" i="2"/>
  <c r="J468" i="2"/>
  <c r="J267" i="2"/>
  <c r="BK719" i="2"/>
  <c r="J970" i="2"/>
  <c r="BK989" i="2"/>
  <c r="BK779" i="2"/>
  <c r="J1193" i="2"/>
  <c r="J749" i="2"/>
  <c r="BK433" i="2"/>
  <c r="J440" i="2"/>
  <c r="J318" i="2"/>
  <c r="J909" i="2"/>
  <c r="J771" i="2"/>
  <c r="BK191" i="2"/>
  <c r="J426" i="2"/>
  <c r="J1185" i="2"/>
  <c r="BK749" i="2"/>
  <c r="BK334" i="2"/>
  <c r="BK1008" i="2"/>
  <c r="BK771" i="2"/>
  <c r="J548" i="2"/>
  <c r="J953" i="2"/>
  <c r="J232" i="2"/>
  <c r="J479" i="2"/>
  <c r="BK383" i="2"/>
  <c r="BK538" i="2"/>
  <c r="BK450" i="2"/>
  <c r="J412" i="2"/>
  <c r="J176" i="2"/>
  <c r="BK673" i="2"/>
  <c r="J256" i="2"/>
  <c r="BK864" i="2"/>
  <c r="BK560" i="2"/>
  <c r="BK407" i="2"/>
  <c r="J378" i="2"/>
  <c r="BK310" i="2"/>
  <c r="BK445" i="2"/>
  <c r="BK1079" i="2"/>
  <c r="BK1191" i="2"/>
  <c r="J813" i="2"/>
  <c r="BK124" i="2"/>
  <c r="J521" i="2"/>
  <c r="BK419" i="2"/>
  <c r="J492" i="2"/>
  <c r="BK417" i="2"/>
  <c r="BK174" i="2"/>
  <c r="J522" i="2"/>
  <c r="J1005" i="2"/>
  <c r="J293" i="2"/>
  <c r="BK827" i="2"/>
  <c r="J535" i="2"/>
  <c r="BK426" i="2"/>
  <c r="J557" i="2"/>
  <c r="BK365" i="2"/>
  <c r="J142" i="2"/>
  <c r="BK277" i="2"/>
  <c r="J302" i="2"/>
  <c r="J802" i="2"/>
  <c r="BK201" i="2"/>
  <c r="J847" i="2"/>
  <c r="J365" i="2"/>
  <c r="J386" i="2"/>
  <c r="BK385" i="2"/>
  <c r="BK264" i="2"/>
  <c r="J753" i="2"/>
  <c r="BK837" i="2"/>
  <c r="J508" i="2"/>
  <c r="BK586" i="2"/>
  <c r="J1139" i="2"/>
  <c r="J363" i="2"/>
  <c r="BK677" i="2"/>
  <c r="BK799" i="2"/>
  <c r="BK422" i="2"/>
  <c r="J531" i="2"/>
  <c r="BK258" i="2"/>
  <c r="J334" i="2"/>
  <c r="J1008" i="2"/>
  <c r="BK453" i="2"/>
  <c r="BK1083" i="2"/>
  <c r="BK909" i="2"/>
  <c r="BK605" i="2"/>
  <c r="J940" i="2"/>
  <c r="BK573" i="2"/>
  <c r="BK490" i="2"/>
  <c r="BK847" i="2"/>
  <c r="J417" i="2"/>
  <c r="BK165" i="2"/>
  <c r="BK680" i="2"/>
  <c r="BK354" i="2"/>
  <c r="BK399" i="2"/>
  <c r="BK326" i="2"/>
  <c r="BK831" i="2"/>
  <c r="BK517" i="2"/>
  <c r="BK1054" i="2"/>
  <c r="J422" i="2"/>
  <c r="J963" i="2"/>
  <c r="J673" i="2"/>
  <c r="BK412" i="2"/>
  <c r="J605" i="2"/>
  <c r="J322" i="2"/>
  <c r="BK306" i="2"/>
  <c r="BK762" i="2"/>
  <c r="J1093" i="2"/>
  <c r="BK281" i="2"/>
  <c r="BK670" i="2"/>
  <c r="T196" i="2" l="1"/>
  <c r="T173" i="2"/>
  <c r="P341" i="2"/>
  <c r="P398" i="2"/>
  <c r="R341" i="2"/>
  <c r="R398" i="2"/>
  <c r="R547" i="2"/>
  <c r="BK119" i="2"/>
  <c r="J119" i="2"/>
  <c r="J63" i="2"/>
  <c r="BK196" i="2"/>
  <c r="BK173" i="2" s="1"/>
  <c r="J173" i="2" s="1"/>
  <c r="J65" i="2" s="1"/>
  <c r="J196" i="2"/>
  <c r="J66" i="2"/>
  <c r="P255" i="2"/>
  <c r="P270" i="2"/>
  <c r="T300" i="2"/>
  <c r="P418" i="2"/>
  <c r="T561" i="2"/>
  <c r="R119" i="2"/>
  <c r="R118" i="2"/>
  <c r="R255" i="2"/>
  <c r="T270" i="2"/>
  <c r="R418" i="2"/>
  <c r="BK547" i="2"/>
  <c r="J547" i="2"/>
  <c r="J77" i="2"/>
  <c r="P547" i="2"/>
  <c r="T547" i="2"/>
  <c r="P669" i="2"/>
  <c r="P786" i="2"/>
  <c r="P859" i="2"/>
  <c r="P196" i="2"/>
  <c r="P173" i="2" s="1"/>
  <c r="P113" i="2" s="1"/>
  <c r="T255" i="2"/>
  <c r="R300" i="2"/>
  <c r="BK418" i="2"/>
  <c r="J418" i="2"/>
  <c r="J75" i="2"/>
  <c r="P537" i="2"/>
  <c r="BK561" i="2"/>
  <c r="J561" i="2"/>
  <c r="J78" i="2"/>
  <c r="BK669" i="2"/>
  <c r="J669" i="2"/>
  <c r="J79" i="2"/>
  <c r="BK786" i="2"/>
  <c r="J786" i="2"/>
  <c r="J80" i="2"/>
  <c r="R786" i="2"/>
  <c r="R808" i="2"/>
  <c r="T859" i="2"/>
  <c r="R942" i="2"/>
  <c r="T119" i="2"/>
  <c r="T118" i="2"/>
  <c r="T113" i="2"/>
  <c r="BK255" i="2"/>
  <c r="J255" i="2"/>
  <c r="J67" i="2"/>
  <c r="R270" i="2"/>
  <c r="BK341" i="2"/>
  <c r="J341" i="2"/>
  <c r="J72" i="2"/>
  <c r="T341" i="2"/>
  <c r="T398" i="2"/>
  <c r="BK537" i="2"/>
  <c r="J537" i="2"/>
  <c r="J76" i="2"/>
  <c r="R537" i="2"/>
  <c r="R561" i="2"/>
  <c r="T669" i="2"/>
  <c r="T786" i="2"/>
  <c r="T808" i="2"/>
  <c r="R859" i="2"/>
  <c r="P942" i="2"/>
  <c r="BK1007" i="2"/>
  <c r="J1007" i="2"/>
  <c r="J84" i="2"/>
  <c r="T1007" i="2"/>
  <c r="T1138" i="2"/>
  <c r="BK300" i="2"/>
  <c r="J300" i="2" s="1"/>
  <c r="J71" i="2" s="1"/>
  <c r="BK398" i="2"/>
  <c r="J398" i="2"/>
  <c r="J73" i="2"/>
  <c r="P1007" i="2"/>
  <c r="R1138" i="2"/>
  <c r="R1145" i="2"/>
  <c r="BK1190" i="2"/>
  <c r="J1190" i="2"/>
  <c r="J92" i="2"/>
  <c r="P119" i="2"/>
  <c r="P118" i="2"/>
  <c r="R196" i="2"/>
  <c r="R173" i="2"/>
  <c r="BK270" i="2"/>
  <c r="J270" i="2"/>
  <c r="J70" i="2"/>
  <c r="P300" i="2"/>
  <c r="T418" i="2"/>
  <c r="T537" i="2"/>
  <c r="P561" i="2"/>
  <c r="R669" i="2"/>
  <c r="BK808" i="2"/>
  <c r="J808" i="2"/>
  <c r="J81" i="2"/>
  <c r="P808" i="2"/>
  <c r="BK859" i="2"/>
  <c r="J859" i="2"/>
  <c r="J82" i="2"/>
  <c r="BK942" i="2"/>
  <c r="J942" i="2" s="1"/>
  <c r="J83" i="2" s="1"/>
  <c r="T942" i="2"/>
  <c r="R1007" i="2"/>
  <c r="BK1138" i="2"/>
  <c r="J1138" i="2"/>
  <c r="J87" i="2"/>
  <c r="P1138" i="2"/>
  <c r="BK1145" i="2"/>
  <c r="J1145" i="2"/>
  <c r="J88" i="2"/>
  <c r="P1145" i="2"/>
  <c r="T1145" i="2"/>
  <c r="BK1166" i="2"/>
  <c r="J1166" i="2"/>
  <c r="J89" i="2"/>
  <c r="P1166" i="2"/>
  <c r="R1166" i="2"/>
  <c r="T1166" i="2"/>
  <c r="BK1180" i="2"/>
  <c r="J1180" i="2"/>
  <c r="J91" i="2"/>
  <c r="P1180" i="2"/>
  <c r="R1180" i="2"/>
  <c r="T1180" i="2"/>
  <c r="P1190" i="2"/>
  <c r="R1190" i="2"/>
  <c r="T1190" i="2"/>
  <c r="BK416" i="2"/>
  <c r="J416" i="2"/>
  <c r="J74" i="2"/>
  <c r="BK114" i="2"/>
  <c r="J114" i="2" s="1"/>
  <c r="J61" i="2" s="1"/>
  <c r="BK167" i="2"/>
  <c r="J167" i="2"/>
  <c r="J64" i="2"/>
  <c r="BK266" i="2"/>
  <c r="J266" i="2"/>
  <c r="J68" i="2"/>
  <c r="BK1103" i="2"/>
  <c r="J1103" i="2"/>
  <c r="J85" i="2"/>
  <c r="BK1175" i="2"/>
  <c r="J1175" i="2"/>
  <c r="J90" i="2" s="1"/>
  <c r="BE233" i="2"/>
  <c r="BE322" i="2"/>
  <c r="BE338" i="2"/>
  <c r="BE120" i="2"/>
  <c r="BE241" i="2"/>
  <c r="BE267" i="2"/>
  <c r="BE273" i="2"/>
  <c r="BE281" i="2"/>
  <c r="BE289" i="2"/>
  <c r="BE293" i="2"/>
  <c r="BE297" i="2"/>
  <c r="BE310" i="2"/>
  <c r="BE314" i="2"/>
  <c r="BE318" i="2"/>
  <c r="BE334" i="2"/>
  <c r="BE342" i="2"/>
  <c r="BE165" i="2"/>
  <c r="BE168" i="2"/>
  <c r="BE363" i="2"/>
  <c r="BE377" i="2"/>
  <c r="BE391" i="2"/>
  <c r="J106" i="2"/>
  <c r="BE132" i="2"/>
  <c r="BE378" i="2"/>
  <c r="BE403" i="2"/>
  <c r="BE412" i="2"/>
  <c r="BE428" i="2"/>
  <c r="BE448" i="2"/>
  <c r="BE464" i="2"/>
  <c r="BE488" i="2"/>
  <c r="BE330" i="2"/>
  <c r="BE344" i="2"/>
  <c r="BE389" i="2"/>
  <c r="BE407" i="2"/>
  <c r="BE415" i="2"/>
  <c r="BE419" i="2"/>
  <c r="BE476" i="2"/>
  <c r="BE479" i="2"/>
  <c r="BE492" i="2"/>
  <c r="BE505" i="2"/>
  <c r="BE535" i="2"/>
  <c r="BE260" i="2"/>
  <c r="BE277" i="2"/>
  <c r="BE354" i="2"/>
  <c r="BE482" i="2"/>
  <c r="BE495" i="2"/>
  <c r="BE541" i="2"/>
  <c r="BE554" i="2"/>
  <c r="BE562" i="2"/>
  <c r="BE616" i="2"/>
  <c r="BE157" i="2"/>
  <c r="BE372" i="2"/>
  <c r="BE382" i="2"/>
  <c r="BE393" i="2"/>
  <c r="BE399" i="2"/>
  <c r="BE443" i="2"/>
  <c r="BE459" i="2"/>
  <c r="BE472" i="2"/>
  <c r="BE486" i="2"/>
  <c r="BE557" i="2"/>
  <c r="BE560" i="2"/>
  <c r="F54" i="2"/>
  <c r="BE124" i="2"/>
  <c r="BE142" i="2"/>
  <c r="BE159" i="2"/>
  <c r="BE191" i="2"/>
  <c r="BE301" i="2"/>
  <c r="BE368" i="2"/>
  <c r="BE373" i="2"/>
  <c r="BE385" i="2"/>
  <c r="BE453" i="2"/>
  <c r="BE490" i="2"/>
  <c r="BE514" i="2"/>
  <c r="BE524" i="2"/>
  <c r="BE538" i="2"/>
  <c r="BE548" i="2"/>
  <c r="BE352" i="2"/>
  <c r="BE360" i="2"/>
  <c r="BE386" i="2"/>
  <c r="BE395" i="2"/>
  <c r="BE417" i="2"/>
  <c r="BE422" i="2"/>
  <c r="BE426" i="2"/>
  <c r="BE431" i="2"/>
  <c r="BE440" i="2"/>
  <c r="BE450" i="2"/>
  <c r="BE460" i="2"/>
  <c r="BE468" i="2"/>
  <c r="BE471" i="2"/>
  <c r="BE475" i="2"/>
  <c r="BE480" i="2"/>
  <c r="BE520" i="2"/>
  <c r="BE531" i="2"/>
  <c r="BE545" i="2"/>
  <c r="BE566" i="2"/>
  <c r="E48" i="2"/>
  <c r="BE155" i="2"/>
  <c r="BE201" i="2"/>
  <c r="BE579" i="2"/>
  <c r="BE592" i="2"/>
  <c r="BE605" i="2"/>
  <c r="BE245" i="2"/>
  <c r="BE264" i="2"/>
  <c r="BE271" i="2"/>
  <c r="BE356" i="2"/>
  <c r="BE438" i="2"/>
  <c r="BE463" i="2"/>
  <c r="BE511" i="2"/>
  <c r="BE517" i="2"/>
  <c r="BE526" i="2"/>
  <c r="BE575" i="2"/>
  <c r="BE634" i="2"/>
  <c r="BE646" i="2"/>
  <c r="BE670" i="2"/>
  <c r="BE677" i="2"/>
  <c r="BE691" i="2"/>
  <c r="BE697" i="2"/>
  <c r="BE740" i="2"/>
  <c r="BE758" i="2"/>
  <c r="BE762" i="2"/>
  <c r="BE771" i="2"/>
  <c r="BE799" i="2"/>
  <c r="BE802" i="2"/>
  <c r="BE805" i="2"/>
  <c r="BE809" i="2"/>
  <c r="BE817" i="2"/>
  <c r="BE831" i="2"/>
  <c r="BE864" i="2"/>
  <c r="BE896" i="2"/>
  <c r="BE923" i="2"/>
  <c r="BE927" i="2"/>
  <c r="BE931" i="2"/>
  <c r="BE937" i="2"/>
  <c r="BE1005" i="2"/>
  <c r="BE1008" i="2"/>
  <c r="BE1079" i="2"/>
  <c r="BE1083" i="2"/>
  <c r="BE1139" i="2"/>
  <c r="BE1160" i="2"/>
  <c r="BE1164" i="2"/>
  <c r="BE1171" i="2"/>
  <c r="BE1185" i="2"/>
  <c r="BE1195" i="2"/>
  <c r="BE174" i="2"/>
  <c r="BE180" i="2"/>
  <c r="BE188" i="2"/>
  <c r="BE193" i="2"/>
  <c r="BE197" i="2"/>
  <c r="BE533" i="2"/>
  <c r="BE543" i="2"/>
  <c r="BE558" i="2"/>
  <c r="BE583" i="2"/>
  <c r="BE586" i="2"/>
  <c r="BE598" i="2"/>
  <c r="BE706" i="2"/>
  <c r="BE723" i="2"/>
  <c r="BE749" i="2"/>
  <c r="BE753" i="2"/>
  <c r="BE757" i="2"/>
  <c r="BE775" i="2"/>
  <c r="BE779" i="2"/>
  <c r="BE787" i="2"/>
  <c r="BE790" i="2"/>
  <c r="BE795" i="2"/>
  <c r="BE813" i="2"/>
  <c r="BE829" i="2"/>
  <c r="BE837" i="2"/>
  <c r="BE872" i="2"/>
  <c r="BE876" i="2"/>
  <c r="BE898" i="2"/>
  <c r="BE970" i="2"/>
  <c r="BE991" i="2"/>
  <c r="BE1029" i="2"/>
  <c r="BE1104" i="2"/>
  <c r="BE1146" i="2"/>
  <c r="BE1153" i="2"/>
  <c r="BE1167" i="2"/>
  <c r="BE1176" i="2"/>
  <c r="BE1181" i="2"/>
  <c r="BE1191" i="2"/>
  <c r="BE1193" i="2"/>
  <c r="BE258" i="2"/>
  <c r="BE285" i="2"/>
  <c r="BE306" i="2"/>
  <c r="BE326" i="2"/>
  <c r="BE348" i="2"/>
  <c r="BE365" i="2"/>
  <c r="BE383" i="2"/>
  <c r="BE387" i="2"/>
  <c r="BE423" i="2"/>
  <c r="BE433" i="2"/>
  <c r="BE445" i="2"/>
  <c r="BE456" i="2"/>
  <c r="BE847" i="2"/>
  <c r="BE885" i="2"/>
  <c r="BE916" i="2"/>
  <c r="BE933" i="2"/>
  <c r="BE939" i="2"/>
  <c r="BE953" i="2"/>
  <c r="BE963" i="2"/>
  <c r="BE982" i="2"/>
  <c r="BE999" i="2"/>
  <c r="BE1003" i="2"/>
  <c r="BE1054" i="2"/>
  <c r="BE1117" i="2"/>
  <c r="BE1141" i="2"/>
  <c r="F55" i="2"/>
  <c r="BE115" i="2"/>
  <c r="BE176" i="2"/>
  <c r="BE256" i="2"/>
  <c r="BE302" i="2"/>
  <c r="BE909" i="2"/>
  <c r="BE940" i="2"/>
  <c r="BE943" i="2"/>
  <c r="BE187" i="2"/>
  <c r="BE220" i="2"/>
  <c r="BE228" i="2"/>
  <c r="BE232" i="2"/>
  <c r="BE237" i="2"/>
  <c r="BE484" i="2"/>
  <c r="BE496" i="2"/>
  <c r="BE502" i="2"/>
  <c r="BE508" i="2"/>
  <c r="BE521" i="2"/>
  <c r="BE522" i="2"/>
  <c r="BE532" i="2"/>
  <c r="BE542" i="2"/>
  <c r="BE551" i="2"/>
  <c r="BE573" i="2"/>
  <c r="BE612" i="2"/>
  <c r="BE620" i="2"/>
  <c r="BE638" i="2"/>
  <c r="BE655" i="2"/>
  <c r="BE673" i="2"/>
  <c r="BE680" i="2"/>
  <c r="BE719" i="2"/>
  <c r="BE729" i="2"/>
  <c r="BE827" i="2"/>
  <c r="BE833" i="2"/>
  <c r="BE857" i="2"/>
  <c r="BE860" i="2"/>
  <c r="BE868" i="2"/>
  <c r="BE980" i="2"/>
  <c r="BE989" i="2"/>
  <c r="BE1093" i="2"/>
  <c r="F37" i="2"/>
  <c r="BD55" i="1"/>
  <c r="BD54" i="1"/>
  <c r="W33" i="1"/>
  <c r="J34" i="2"/>
  <c r="AW55" i="1"/>
  <c r="F34" i="2"/>
  <c r="BA55" i="1"/>
  <c r="BA54" i="1"/>
  <c r="W30" i="1"/>
  <c r="F35" i="2"/>
  <c r="BB55" i="1" s="1"/>
  <c r="BB54" i="1" s="1"/>
  <c r="W31" i="1" s="1"/>
  <c r="F36" i="2"/>
  <c r="BC55" i="1"/>
  <c r="BC54" i="1"/>
  <c r="W32" i="1"/>
  <c r="R113" i="2" l="1"/>
  <c r="R1137" i="2"/>
  <c r="R269" i="2"/>
  <c r="T1137" i="2"/>
  <c r="T269" i="2"/>
  <c r="T112" i="2"/>
  <c r="P1137" i="2"/>
  <c r="P269" i="2"/>
  <c r="BK118" i="2"/>
  <c r="J118" i="2"/>
  <c r="J62" i="2"/>
  <c r="BK269" i="2"/>
  <c r="J269" i="2"/>
  <c r="J69" i="2"/>
  <c r="BK1137" i="2"/>
  <c r="J1137" i="2"/>
  <c r="J86" i="2" s="1"/>
  <c r="AY54" i="1"/>
  <c r="AW54" i="1"/>
  <c r="AK30" i="1" s="1"/>
  <c r="F33" i="2"/>
  <c r="AZ55" i="1" s="1"/>
  <c r="AZ54" i="1" s="1"/>
  <c r="W29" i="1" s="1"/>
  <c r="AX54" i="1"/>
  <c r="J33" i="2"/>
  <c r="AV55" i="1" s="1"/>
  <c r="AT55" i="1" s="1"/>
  <c r="P112" i="2" l="1"/>
  <c r="AU55" i="1"/>
  <c r="R112" i="2"/>
  <c r="BK113" i="2"/>
  <c r="BK112" i="2"/>
  <c r="J112" i="2"/>
  <c r="AU54" i="1"/>
  <c r="AV54" i="1"/>
  <c r="AK29" i="1"/>
  <c r="J30" i="2"/>
  <c r="AG55" i="1"/>
  <c r="AG54" i="1"/>
  <c r="AK26" i="1" s="1"/>
  <c r="J39" i="2" l="1"/>
  <c r="J113" i="2"/>
  <c r="J60" i="2"/>
  <c r="J59" i="2"/>
  <c r="AN55" i="1"/>
  <c r="AK35" i="1"/>
  <c r="AT54" i="1"/>
  <c r="AN54" i="1"/>
</calcChain>
</file>

<file path=xl/sharedStrings.xml><?xml version="1.0" encoding="utf-8"?>
<sst xmlns="http://schemas.openxmlformats.org/spreadsheetml/2006/main" count="11185" uniqueCount="1870">
  <si>
    <t>Export Komplet</t>
  </si>
  <si>
    <t>VZ</t>
  </si>
  <si>
    <t>2.0</t>
  </si>
  <si>
    <t>ZAMOK</t>
  </si>
  <si>
    <t>False</t>
  </si>
  <si>
    <t>{3d55177c-9c1d-4684-94ba-7f1502a0af9c}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</si>
  <si>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</si>
  <si>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</si>
  <si>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</si>
  <si>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</si>
  <si>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</si>
  <si>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</si>
  <si>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</si>
  <si>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</si>
  <si>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</si>
  <si>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</si>
  <si>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</si>
  <si>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stávajících prostorů chodby a přilehlých částí ve 4. NP objektu VZ I</t>
  </si>
  <si>
    <t>KSO:</t>
  </si>
  <si>
    <t/>
  </si>
  <si>
    <t>CC-CZ:</t>
  </si>
  <si>
    <t>Místo:</t>
  </si>
  <si>
    <t>Praha 1</t>
  </si>
  <si>
    <t>Datum:</t>
  </si>
  <si>
    <t>28. 6. 2024</t>
  </si>
  <si>
    <t>Zadavatel:</t>
  </si>
  <si>
    <t>IČ:</t>
  </si>
  <si>
    <t>DIČ:</t>
  </si>
  <si>
    <t>Uchazeč:</t>
  </si>
  <si>
    <t>Vyplň údaj</t>
  </si>
  <si>
    <t>Projektant:</t>
  </si>
  <si>
    <t>Ateliér A4 s.r.o., Ruská 971/92, Praha 10</t>
  </si>
  <si>
    <t>True</t>
  </si>
  <si>
    <t>Zpracovatel:</t>
  </si>
  <si>
    <t>OTRUBA &amp; PARTNER, s.r.o. , Pavel Otruba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</si>
  <si>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</si>
  <si>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</si>
  <si>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</si>
  <si>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</si>
  <si>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</si>
  <si>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</si>
  <si>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</si>
  <si>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</si>
  <si>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</si>
  <si>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</si>
  <si>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</si>
  <si>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</si>
  <si>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</si>
  <si>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</si>
  <si>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</si>
  <si>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</si>
  <si>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</si>
  <si>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</si>
  <si>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</si>
  <si>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</si>
  <si>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</si>
  <si>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</si>
  <si>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</si>
  <si>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</si>
  <si>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</si>
  <si>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</si>
  <si>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</si>
  <si>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</si>
  <si>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</si>
  <si>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</si>
  <si>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</si>
  <si>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</si>
  <si>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</si>
  <si>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</si>
  <si>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</si>
  <si>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</si>
  <si>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</si>
  <si>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</si>
  <si>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</si>
  <si>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</si>
  <si>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</si>
  <si>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</si>
  <si>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Stavební úpravy ve 4. NP </t>
  </si>
  <si>
    <t>STA</t>
  </si>
  <si>
    <t>1</t>
  </si>
  <si>
    <t>{585eb1f0-5dcc-4451-b09e-b1b098d4a783}</t>
  </si>
  <si>
    <t>2</t>
  </si>
  <si>
    <t>KRYCÍ LIST SOUPISU PRACÍ</t>
  </si>
  <si>
    <t>Objekt:</t>
  </si>
  <si>
    <t xml:space="preserve">SO 01 - Stavební úpravy ve 4. NP </t>
  </si>
  <si>
    <t>Praha</t>
  </si>
  <si>
    <t>Ateliér A4</t>
  </si>
  <si>
    <t>OTRUBA &amp; PARTNER, s.r.o., Pavel Otruba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</si>
  <si>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</si>
  <si>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</si>
  <si>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</si>
  <si>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</si>
  <si>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</si>
  <si>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</si>
  <si>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</si>
  <si>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</si>
  <si>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</si>
  <si>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</si>
  <si>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</si>
  <si>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</si>
  <si>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</si>
  <si>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</si>
  <si>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</si>
  <si>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</si>
  <si>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</si>
  <si>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</si>
  <si>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</si>
  <si>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</si>
  <si>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</si>
  <si>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</si>
  <si>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</si>
  <si>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</si>
  <si>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</si>
  <si>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</si>
  <si>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</si>
  <si>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</si>
  <si>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</si>
  <si>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</si>
  <si>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</si>
  <si>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</si>
  <si>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</si>
  <si>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</si>
  <si>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</si>
  <si>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</si>
  <si>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</si>
  <si>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</si>
  <si>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</si>
  <si>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</si>
  <si>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</si>
  <si>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</si>
  <si>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</si>
  <si>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</si>
  <si>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</si>
  <si>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</si>
  <si>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</si>
  <si>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</si>
  <si>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</si>
  <si>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</si>
  <si>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</si>
  <si>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</si>
  <si>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</si>
  <si>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</si>
  <si>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</si>
  <si>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</si>
  <si>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342244201</t>
  </si>
  <si>
    <t>Příčky jednoduché z cihel děrovaných broušených, na tenkovrstvou maltu, pevnost cihel do P15, tl. příčky 80 mm</t>
  </si>
  <si>
    <t>m2</t>
  </si>
  <si>
    <t>CS ÚRS 2024 02</t>
  </si>
  <si>
    <t>4</t>
  </si>
  <si>
    <t>-1213411884</t>
  </si>
  <si>
    <t>Online PSC</t>
  </si>
  <si>
    <t>https://podminky.urs.cz/item/CS_URS_2024_02/342244201</t>
  </si>
  <si>
    <t>VV</t>
  </si>
  <si>
    <t>2,15*0,6</t>
  </si>
  <si>
    <t>6</t>
  </si>
  <si>
    <t>Úpravy povrchů, podlahy a osazování výplní</t>
  </si>
  <si>
    <t>61</t>
  </si>
  <si>
    <t>Úprava povrchů vnitřních</t>
  </si>
  <si>
    <t>612321121</t>
  </si>
  <si>
    <t>Omítka vápenocementová vnitřních ploch nanášená ručně jednovrstvá, tloušťky do 10 mm hladká svislých konstrukcí stěn</t>
  </si>
  <si>
    <t>-857500499</t>
  </si>
  <si>
    <t>https://podminky.urs.cz/item/CS_URS_2024_02/612321121</t>
  </si>
  <si>
    <t>Nová omítka na nové příčce pod obklad</t>
  </si>
  <si>
    <t>2,03*(0,6*2+0,13)</t>
  </si>
  <si>
    <t>611325422</t>
  </si>
  <si>
    <t>Oprava vápenocementové omítky vnitřních ploch štukové dvouvrstvé, tl. jádrové omítky do 20 mm a tl. štuku do 3 mm stropů, v rozsahu opravované plochy přes 10 do 30%</t>
  </si>
  <si>
    <t>611113119</t>
  </si>
  <si>
    <t>https://podminky.urs.cz/item/CS_URS_2024_02/611325422</t>
  </si>
  <si>
    <t>Stávající omítka stropů bez podhledů</t>
  </si>
  <si>
    <t>"301b" 1,07</t>
  </si>
  <si>
    <t>"301c" 1,2</t>
  </si>
  <si>
    <t>"301d" 6,45</t>
  </si>
  <si>
    <t>"301f" 1,23</t>
  </si>
  <si>
    <t>Součet</t>
  </si>
  <si>
    <t>612325413</t>
  </si>
  <si>
    <t>Oprava vápenocementové omítky vnitřních ploch hladké, tl. do 20 mm stěn, v rozsahu opravované plochy přes 30 do 50%</t>
  </si>
  <si>
    <t>-360021917</t>
  </si>
  <si>
    <t>https://podminky.urs.cz/item/CS_URS_2024_02/612325413</t>
  </si>
  <si>
    <t xml:space="preserve">Pod obklad na stávajících stěnách </t>
  </si>
  <si>
    <t>"344a"2,36*(1,27*2+0,78)-0,7*2</t>
  </si>
  <si>
    <t>"344b" 2,36*(2,02*2+1,38*2)-(0,7*2+0,86*2)</t>
  </si>
  <si>
    <t>"345a" 2,36*(0,905+1,27*2)-0,7*2</t>
  </si>
  <si>
    <t>"345b" 2,36*(1,41+1,27*2)-0,7*2</t>
  </si>
  <si>
    <t>"345c" 2,36*(2,02*2+1,78*2)-(0,86*2+0,7*2*2)</t>
  </si>
  <si>
    <t>"350" 2,36*(2,2*2+1,25)-(0,7*2,1+0,57*2,15*2)</t>
  </si>
  <si>
    <t>5</t>
  </si>
  <si>
    <t>612325422</t>
  </si>
  <si>
    <t>Oprava vápenocementové omítky vnitřních ploch štukové dvouvrstvé, tl. jádrové omítky do 20 mm a tl. štuku do 3 mm stěn, v rozsahu opravované plochy přes 10 do 30%</t>
  </si>
  <si>
    <t>870166567</t>
  </si>
  <si>
    <t>https://podminky.urs.cz/item/CS_URS_2024_02/612325422</t>
  </si>
  <si>
    <t xml:space="preserve">Veškeré omítky na chodbách do úrovně 10 cm nad podhledy po provedených instalacích a demontážích </t>
  </si>
  <si>
    <t>Dle půdorysu navrhovaného stavu</t>
  </si>
  <si>
    <t>"301a" 3,2*(9,73*2+2,095+0,44*2+0,51*2+0,46*6+0,15*2)-(1,35*2,1*4+1,5*2,2+1,1*2,1)</t>
  </si>
  <si>
    <t>"301b +301c" 3,2*0,945*2</t>
  </si>
  <si>
    <t>"301d"(2,7+3,2)/2*3,125*2</t>
  </si>
  <si>
    <t>"301f" 2,4*(0,35+1,26+0,54+1)-1,02*2,3</t>
  </si>
  <si>
    <t>"307" 3,2*(7,08*2+2,084+0,56*2)-(1,416*2,1+1,17*2,1+0,7*2,1+1,17*2,1)</t>
  </si>
  <si>
    <t>"351a" 2,95*(9,02+2,62+0,45+0,36*2+0,68+3,863+0,638+0,878+0,561+0,4+2,24+2,85+1,922+0,651+0,214+1,363+8,805)-2,1*(1,5+0,81+1,15+0,76*3+0,9+0,79)</t>
  </si>
  <si>
    <t>"351b" 2,95*(10,88+13,08+0,25*2+0,66*2+0,25*2+0,31+0,3*2+0,21-0,306)-2,15*(1,17+0,9+1,45)</t>
  </si>
  <si>
    <t>"351c"3,5*(1,17+0,537+0,254+2,26+0,582+0,16)+2,5*( 5,56-1,17+7,365-1,17+0,306+0,158+0,16)-2,25*(1,86+1,48)</t>
  </si>
  <si>
    <t>619991001</t>
  </si>
  <si>
    <t>Zakrytí vnitřních ploch před znečištěním fólií včetně pozdějšího odkrytí podlah</t>
  </si>
  <si>
    <t>-1731267933</t>
  </si>
  <si>
    <t>https://podminky.urs.cz/item/CS_URS_2024_02/619991001</t>
  </si>
  <si>
    <t>7</t>
  </si>
  <si>
    <t>619991005</t>
  </si>
  <si>
    <t>Zakrytí vnitřních ploch před znečištěním fólií včetně pozdějšího odkrytí stěn nebo svislých ploch</t>
  </si>
  <si>
    <t>383272920</t>
  </si>
  <si>
    <t>https://podminky.urs.cz/item/CS_URS_2024_02/619991005</t>
  </si>
  <si>
    <t>8</t>
  </si>
  <si>
    <t>629995213</t>
  </si>
  <si>
    <t>Očištění vnějších ploch tryskáním křemičitým pískem nesušeným ( metodou torbo tryskání), povrchu kamenného přírodního tvrdého</t>
  </si>
  <si>
    <t>1494575176</t>
  </si>
  <si>
    <t>https://podminky.urs.cz/item/CS_URS_2024_02/629995213</t>
  </si>
  <si>
    <t>Dle tabulky místností</t>
  </si>
  <si>
    <t>"301 b,c,e" 1,07+1,2+2,67</t>
  </si>
  <si>
    <t>"svislé plochy stupňů" 0,167*1,18*6+0,167*1,3*5</t>
  </si>
  <si>
    <t>9</t>
  </si>
  <si>
    <t>629995223</t>
  </si>
  <si>
    <t>Očištění vnějších ploch tryskáním Příplatek k cenám za zvýšenou pracnost ve stísněném nebo uzavřeném prostoru</t>
  </si>
  <si>
    <t>254719617</t>
  </si>
  <si>
    <t>https://podminky.urs.cz/item/CS_URS_2024_02/629995223</t>
  </si>
  <si>
    <t>63</t>
  </si>
  <si>
    <t>Podlahy a podlahové konstrukce</t>
  </si>
  <si>
    <t>10</t>
  </si>
  <si>
    <t>632681115</t>
  </si>
  <si>
    <t>Vyspravení betonových podlah rychletuhnoucím polymerem s možností okamžitého zatížení, průměr vysprávky přes 200 do 500 mm a tl. do 50 mm</t>
  </si>
  <si>
    <t>kus</t>
  </si>
  <si>
    <t>-885676982</t>
  </si>
  <si>
    <t>https://podminky.urs.cz/item/CS_URS_2024_02/632681115</t>
  </si>
  <si>
    <t>Vyspravení podlah po bourané dlažbě, předpoklad 1 vysprávka na 2 m2</t>
  </si>
  <si>
    <t>výpočet 127/2= 63,5</t>
  </si>
  <si>
    <t>64</t>
  </si>
  <si>
    <t>Ostatní konstrukce a práce, bourání</t>
  </si>
  <si>
    <t>11</t>
  </si>
  <si>
    <t>949101111</t>
  </si>
  <si>
    <t>Lešení pomocné pracovní pro objekty pozemních staveb pro zatížení do 150 kg/m2, o výšce lešeňové podlahy do 1,9 m</t>
  </si>
  <si>
    <t>1025338946</t>
  </si>
  <si>
    <t>https://podminky.urs.cz/item/CS_URS_2024_02/949101111</t>
  </si>
  <si>
    <t>952901111</t>
  </si>
  <si>
    <t>Vyčištění budov nebo objektů před předáním do užívání budov bytové nebo občanské výstavby, světlé výšky podlaží do 4 m</t>
  </si>
  <si>
    <t>407376602</t>
  </si>
  <si>
    <t>https://podminky.urs.cz/item/CS_URS_2024_02/952901111</t>
  </si>
  <si>
    <t>Dle podlahové plochy místností dotčených výstavbou</t>
  </si>
  <si>
    <t>127,9+12,7</t>
  </si>
  <si>
    <t>13</t>
  </si>
  <si>
    <t>95990R01</t>
  </si>
  <si>
    <t xml:space="preserve">Zednické výpomoci u řemesel </t>
  </si>
  <si>
    <t>hod</t>
  </si>
  <si>
    <t>-2027535978</t>
  </si>
  <si>
    <t>Zednické výpomoci včetně materiálu na opravy zdiva</t>
  </si>
  <si>
    <t>"ZTI" 15</t>
  </si>
  <si>
    <t>"VZT" 10</t>
  </si>
  <si>
    <t>"Topení" 10</t>
  </si>
  <si>
    <t>"Elektro" 18</t>
  </si>
  <si>
    <t>14</t>
  </si>
  <si>
    <t>95990R02</t>
  </si>
  <si>
    <t xml:space="preserve">Provizorní zavěšení rozvodů a následné odstranění provizorní konstrukce pro zavěšení </t>
  </si>
  <si>
    <t>kpl</t>
  </si>
  <si>
    <t>195158627</t>
  </si>
  <si>
    <t>15</t>
  </si>
  <si>
    <t>95990R03</t>
  </si>
  <si>
    <t xml:space="preserve">Koordinace prací při úpravách slaboproudu, které provádí objednatel </t>
  </si>
  <si>
    <t>-988122909</t>
  </si>
  <si>
    <t>odborný odhad</t>
  </si>
  <si>
    <t>16</t>
  </si>
  <si>
    <t>95990R04</t>
  </si>
  <si>
    <t>Provizorní prachotěsná SDK stěna s dveřmi pro rozdělení podesty schodiště ve 4. a 5. NP dle výkresu ZOV</t>
  </si>
  <si>
    <t>13367181</t>
  </si>
  <si>
    <t>1+1</t>
  </si>
  <si>
    <t>17</t>
  </si>
  <si>
    <t>95990R05</t>
  </si>
  <si>
    <t>Provedení dočasného zádveří pro umožnění repase nebo výměny stávajících dveří do nerekonstruovaných prostor včetně uvedení do původního stavu dle popisu v ZOV</t>
  </si>
  <si>
    <t>-179788280</t>
  </si>
  <si>
    <t>Počet zádveří</t>
  </si>
  <si>
    <t>96</t>
  </si>
  <si>
    <t>Bourání konstrukcí</t>
  </si>
  <si>
    <t>18</t>
  </si>
  <si>
    <t>962031132</t>
  </si>
  <si>
    <t>Bourání příček nebo přizdívek z cihel pálených plných nebo dutých, tl. do 100 mm</t>
  </si>
  <si>
    <t>1032668217</t>
  </si>
  <si>
    <t>https://podminky.urs.cz/item/CS_URS_2024_02/962031132</t>
  </si>
  <si>
    <t>místnost 344b</t>
  </si>
  <si>
    <t>0,63*2</t>
  </si>
  <si>
    <t>19</t>
  </si>
  <si>
    <t>965081213</t>
  </si>
  <si>
    <t>Bourání podlah z dlaždic bez podkladního lože nebo mazaniny, s jakoukoliv výplní spár keramických nebo xylolitových tl. do 10 mm, plochy přes 1 m2</t>
  </si>
  <si>
    <t>-190584870</t>
  </si>
  <si>
    <t>https://podminky.urs.cz/item/CS_URS_2024_02/965081213</t>
  </si>
  <si>
    <t xml:space="preserve">dle výkresu bouracích prací a tabulky podlah a skladby podlah stávajících </t>
  </si>
  <si>
    <t>"344a" 1,2</t>
  </si>
  <si>
    <t>"344b" 2,71</t>
  </si>
  <si>
    <t>"345a" 1,21</t>
  </si>
  <si>
    <t>"345b" 2,04</t>
  </si>
  <si>
    <t>"345c" 3,54</t>
  </si>
  <si>
    <t>"350" 3,02</t>
  </si>
  <si>
    <t>Mezisoučet</t>
  </si>
  <si>
    <t>pod PVC</t>
  </si>
  <si>
    <t>"301a" 23,69</t>
  </si>
  <si>
    <t>"351a" 45,04</t>
  </si>
  <si>
    <t>"351b" 15,07</t>
  </si>
  <si>
    <t>"351c" 21,86</t>
  </si>
  <si>
    <t>20</t>
  </si>
  <si>
    <t>965081611</t>
  </si>
  <si>
    <t>Odsekání soklíků včetně otlučení podkladní omítky až na zdivo rovných</t>
  </si>
  <si>
    <t>m</t>
  </si>
  <si>
    <t>433070034</t>
  </si>
  <si>
    <t>https://podminky.urs.cz/item/CS_URS_2024_02/965081611</t>
  </si>
  <si>
    <t>"301" 3,125*2+1,395+0,44*2+1,375-1,17+2,45+0,51*2+1,38-1,16+3,12+2,095-1,48+0,15*2+0,46*2+1,345-1,17+3,635+7,95+2,09+0,46*4</t>
  </si>
  <si>
    <t>"307" 7+2,095-1,17+3,75-0,7-1,17+0,555*2+1,415+1,905+1,31*2</t>
  </si>
  <si>
    <t>"351" 2,67-1,5+0,15*2+1,055-0,61+0,36*2+0,31+6,09+2,665-0,88+0,765+2,245+2,785-0,76*2+1,92+8,79-1,45+2,04+0,745+0,425+2,355+0,17+0,31+0,537+2,02</t>
  </si>
  <si>
    <t>0,254*2+2,345-1,5+0,15*2+0,16+4,245+0,305+0,775+2,27-1,17+0,25*2+0,42+2,965+0,66*2+0,27+0,46+0,275+2,46-0,9+0,31+1,015+0,485+0,255+2,34+0,305+0,555</t>
  </si>
  <si>
    <t>0,65+0,215+1,365+8,805-0,9-0,79+9,02-0,76-1,15-0,81</t>
  </si>
  <si>
    <t>968062455</t>
  </si>
  <si>
    <t>Vybourání dřevěných rámů oken s křídly, dveřních zárubní, vrat, stěn, ostění nebo obkladů dveřních zárubní, plochy do 2 m2</t>
  </si>
  <si>
    <t>-1817409941</t>
  </si>
  <si>
    <t>https://podminky.urs.cz/item/CS_URS_2024_02/968062455</t>
  </si>
  <si>
    <t>Stávající dveře D.16</t>
  </si>
  <si>
    <t>0,9*2,15</t>
  </si>
  <si>
    <t>22</t>
  </si>
  <si>
    <t>969031R01</t>
  </si>
  <si>
    <t xml:space="preserve">Vybourání vnitřních nefunkčních rozvodů dle rozhodnutí objednatele </t>
  </si>
  <si>
    <t>1939973622</t>
  </si>
  <si>
    <t>23</t>
  </si>
  <si>
    <t>971033331</t>
  </si>
  <si>
    <t>Vybourání otvorů ve zdivu základovém nebo nadzákladovém z cihel, tvárnic, příčkovek z cihel pálených na maltu vápennou nebo vápenocementovou plochy do 0,09 m2, tl. do 150 mm</t>
  </si>
  <si>
    <t>-498210435</t>
  </si>
  <si>
    <t>https://podminky.urs.cz/item/CS_URS_2024_02/971033331</t>
  </si>
  <si>
    <t xml:space="preserve">Vybourání otvorů pro rozvody instalací v příčkách - odborný odhad </t>
  </si>
  <si>
    <t>24</t>
  </si>
  <si>
    <t>971033351</t>
  </si>
  <si>
    <t>Vybourání otvorů ve zdivu základovém nebo nadzákladovém z cihel, tvárnic, příčkovek z cihel pálených na maltu vápennou nebo vápenocementovou plochy do 0,09 m2, tl. do 450 mm</t>
  </si>
  <si>
    <t>-1739158361</t>
  </si>
  <si>
    <t>https://podminky.urs.cz/item/CS_URS_2024_02/971033351</t>
  </si>
  <si>
    <t>25</t>
  </si>
  <si>
    <t>977151123</t>
  </si>
  <si>
    <t>Jádrové vrty diamantovými korunkami do stavebních materiálů (železobetonu, betonu, cihel, obkladů, dlažeb, kamene) průměru přes 130 do 150 mm</t>
  </si>
  <si>
    <t>-991568054</t>
  </si>
  <si>
    <t>https://podminky.urs.cz/item/CS_URS_2024_02/977151123</t>
  </si>
  <si>
    <t>Pro VZT potrubí průměr 150 mm</t>
  </si>
  <si>
    <t>0,48</t>
  </si>
  <si>
    <t>26</t>
  </si>
  <si>
    <t>978059541</t>
  </si>
  <si>
    <t>Odsekání obkladů stěn včetně otlučení podkladní omítky až na zdivo z obkládaček vnitřních, z jakýchkoliv materiálů, plochy přes 1 m2</t>
  </si>
  <si>
    <t>1867274798</t>
  </si>
  <si>
    <t>https://podminky.urs.cz/item/CS_URS_2024_02/978059541</t>
  </si>
  <si>
    <t>dle výkresu bourání</t>
  </si>
  <si>
    <t>"344a" 2,1*3,622</t>
  </si>
  <si>
    <t>"344b" 2,1*(4,253+2,258)</t>
  </si>
  <si>
    <t>"345a" 2,12*3,775</t>
  </si>
  <si>
    <t>"345b" 2,12*4,814</t>
  </si>
  <si>
    <t>"345c" 2,12*(2,982+0,31+2,156)</t>
  </si>
  <si>
    <t>"350" 2,2*6,52-0,57*1*2</t>
  </si>
  <si>
    <t>997</t>
  </si>
  <si>
    <t>Přesun sutě</t>
  </si>
  <si>
    <t>27</t>
  </si>
  <si>
    <t>997013156</t>
  </si>
  <si>
    <t>Vnitrostaveništní doprava suti a vybouraných hmot vodorovně do 50 m s naložením s omezením mechanizace pro budovy a haly výšky přes 18 do 21 m</t>
  </si>
  <si>
    <t>t</t>
  </si>
  <si>
    <t>1014595903</t>
  </si>
  <si>
    <t>https://podminky.urs.cz/item/CS_URS_2024_02/997013156</t>
  </si>
  <si>
    <t>28</t>
  </si>
  <si>
    <t>997013501</t>
  </si>
  <si>
    <t>Odvoz suti a vybouraných hmot na skládku nebo meziskládku se složením, na vzdálenost do 1 km</t>
  </si>
  <si>
    <t>2093197407</t>
  </si>
  <si>
    <t>https://podminky.urs.cz/item/CS_URS_2024_02/997013501</t>
  </si>
  <si>
    <t>29</t>
  </si>
  <si>
    <t>997013509</t>
  </si>
  <si>
    <t>Odvoz suti a vybouraných hmot na skládku nebo meziskládku se složením, na vzdálenost Příplatek k ceně za každý další i započatý 1 km přes 1 km</t>
  </si>
  <si>
    <t>-856391448</t>
  </si>
  <si>
    <t>https://podminky.urs.cz/item/CS_URS_2024_02/997013509</t>
  </si>
  <si>
    <t>Do 20 km</t>
  </si>
  <si>
    <t>12,539*19</t>
  </si>
  <si>
    <t>30</t>
  </si>
  <si>
    <t>997013871</t>
  </si>
  <si>
    <t>Poplatek za uložení stavebního odpadu na recyklační skládce (skládkovné) směsného stavebního a demoličního zatříděného do Katalogu odpadů pod kódem 17 09 04</t>
  </si>
  <si>
    <t>-604638442</t>
  </si>
  <si>
    <t>https://podminky.urs.cz/item/CS_URS_2024_02/997013871</t>
  </si>
  <si>
    <t>998</t>
  </si>
  <si>
    <t>Přesun hmot</t>
  </si>
  <si>
    <t>31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</si>
  <si>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</si>
  <si>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</si>
  <si>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-445350172</t>
  </si>
  <si>
    <t>https://podminky.urs.cz/item/CS_URS_2024_02/998011010</t>
  </si>
  <si>
    <t>PSV</t>
  </si>
  <si>
    <t>Práce a dodávky PSV</t>
  </si>
  <si>
    <t>721</t>
  </si>
  <si>
    <t>Zdravotechnika - vnitřní kanalizace</t>
  </si>
  <si>
    <t>32</t>
  </si>
  <si>
    <t>721140802</t>
  </si>
  <si>
    <t xml:space="preserve">Demontáž stávajících rozvodů vnitřní kanalizace </t>
  </si>
  <si>
    <t>soubor</t>
  </si>
  <si>
    <t>-420369906</t>
  </si>
  <si>
    <t>https://podminky.urs.cz/item/CS_URS_2024_02/721140802</t>
  </si>
  <si>
    <t>33</t>
  </si>
  <si>
    <t>721174041</t>
  </si>
  <si>
    <t>Potrubí z trub polypropylenových připojovací DN 32</t>
  </si>
  <si>
    <t>1906327589</t>
  </si>
  <si>
    <t>https://podminky.urs.cz/item/CS_URS_2024_02/721174041</t>
  </si>
  <si>
    <t xml:space="preserve">Kompletní potrubí včetně tvarovek, kotvících prvků , objímek </t>
  </si>
  <si>
    <t>"pro odkapy kondenzátu" 5</t>
  </si>
  <si>
    <t>34</t>
  </si>
  <si>
    <t>721174043</t>
  </si>
  <si>
    <t>Potrubí z trub polypropylenových připojovací DN 50</t>
  </si>
  <si>
    <t>1096204616</t>
  </si>
  <si>
    <t>https://podminky.urs.cz/item/CS_URS_2024_02/721174043</t>
  </si>
  <si>
    <t>"Připojení ZP" 12</t>
  </si>
  <si>
    <t>35</t>
  </si>
  <si>
    <t>721174044</t>
  </si>
  <si>
    <t>Potrubí z trub polypropylenových připojovací DN 75</t>
  </si>
  <si>
    <t>-1033275453</t>
  </si>
  <si>
    <t>https://podminky.urs.cz/item/CS_URS_2024_02/721174044</t>
  </si>
  <si>
    <t>"Připojení ZP" 2</t>
  </si>
  <si>
    <t>36</t>
  </si>
  <si>
    <t>721174045</t>
  </si>
  <si>
    <t>Potrubí z trub polypropylenových připojovací DN 110</t>
  </si>
  <si>
    <t>-1767025411</t>
  </si>
  <si>
    <t>https://podminky.urs.cz/item/CS_URS_2024_02/721174045</t>
  </si>
  <si>
    <t>"Připojení ZP" 5</t>
  </si>
  <si>
    <t>37</t>
  </si>
  <si>
    <t>721175205</t>
  </si>
  <si>
    <t>Plastové potrubí odhlučněné třívrstvé připojovací DN 110</t>
  </si>
  <si>
    <t>1306749738</t>
  </si>
  <si>
    <t>https://podminky.urs.cz/item/CS_URS_2024_02/721175205</t>
  </si>
  <si>
    <t>38</t>
  </si>
  <si>
    <t>721274123</t>
  </si>
  <si>
    <t>Ventily přivzdušňovací odpadních potrubí vnitřní DN 100</t>
  </si>
  <si>
    <t>-1878555419</t>
  </si>
  <si>
    <t>https://podminky.urs.cz/item/CS_URS_2024_02/721274123</t>
  </si>
  <si>
    <t>Systém pro zazdění - podomítkový systém</t>
  </si>
  <si>
    <t>39</t>
  </si>
  <si>
    <t>721713R01</t>
  </si>
  <si>
    <t xml:space="preserve">dodatečné provedení akustické izolace na potrubí do DN 125 včetně dodávky hluktlumící izolace </t>
  </si>
  <si>
    <t>-2087011726</t>
  </si>
  <si>
    <t>doplňující protihluková izolace - kompletní provedení na potrubí do DN 125</t>
  </si>
  <si>
    <t>722</t>
  </si>
  <si>
    <t>Zdravotechnika - vnitřní vodovod</t>
  </si>
  <si>
    <t>40</t>
  </si>
  <si>
    <t>722130R01</t>
  </si>
  <si>
    <t xml:space="preserve">Demontáž stávajících rozvodů vody </t>
  </si>
  <si>
    <t>soub</t>
  </si>
  <si>
    <t>754119038</t>
  </si>
  <si>
    <t>41</t>
  </si>
  <si>
    <t>722173402</t>
  </si>
  <si>
    <t>Potrubí z plastových trubek z vícevrstvého polyethylenu (PE-Xc/Al/PE-Xc) spojované lisováním PN 16 do 70°C D 20/2,3</t>
  </si>
  <si>
    <t>-1937743687</t>
  </si>
  <si>
    <t>https://podminky.urs.cz/item/CS_URS_2024_02/722173402</t>
  </si>
  <si>
    <t xml:space="preserve">Kompletní systém potrubí včetně tvarovek, fitinek, spojek a propojovacích prvků , pomocných konstrukcí, táhel, kompenzace a pod. </t>
  </si>
  <si>
    <t>45</t>
  </si>
  <si>
    <t>42</t>
  </si>
  <si>
    <t>722173403</t>
  </si>
  <si>
    <t>Potrubí z plastových trubek z vícevrstvého polyethylenu (PE-Xc/Al/PE-Xc) spojované lisováním PN 16 do 70°C D 25/2,8</t>
  </si>
  <si>
    <t>-1709666939</t>
  </si>
  <si>
    <t>https://podminky.urs.cz/item/CS_URS_2024_02/722173403</t>
  </si>
  <si>
    <t>43</t>
  </si>
  <si>
    <t>722173404</t>
  </si>
  <si>
    <t>Potrubí z plastových trubek z vícevrstvého polyethylenu (PE-Xc/Al/PE-Xc) spojované lisováním PN 16 do 70°C D 32/3,6</t>
  </si>
  <si>
    <t>-1656057557</t>
  </si>
  <si>
    <t>https://podminky.urs.cz/item/CS_URS_2024_02/722173404</t>
  </si>
  <si>
    <t>44</t>
  </si>
  <si>
    <t>722173405</t>
  </si>
  <si>
    <t>Potrubí z plastových trubek z vícevrstvého polyethylenu (PE-Xc/Al/PE-Xc) spojované lisováním PN 16 do 70°C D 40/4,5</t>
  </si>
  <si>
    <t>62608758</t>
  </si>
  <si>
    <t>https://podminky.urs.cz/item/CS_URS_2024_02/722173405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</si>
  <si>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</si>
  <si>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</si>
  <si>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677098298</t>
  </si>
  <si>
    <t>https://podminky.urs.cz/item/CS_URS_2024_02/722181221</t>
  </si>
  <si>
    <t>Izolace potrubí trubicemi s uzavřenou strukturou buněk</t>
  </si>
  <si>
    <t>46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</si>
  <si>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</si>
  <si>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</si>
  <si>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-467090379</t>
  </si>
  <si>
    <t>https://podminky.urs.cz/item/CS_URS_2024_02/722181222</t>
  </si>
  <si>
    <t>15+6+15</t>
  </si>
  <si>
    <t>47</t>
  </si>
  <si>
    <t>722230101</t>
  </si>
  <si>
    <t>Armatury se dvěma závity ventily přímé G 1/2"</t>
  </si>
  <si>
    <t>-1487415787</t>
  </si>
  <si>
    <t>https://podminky.urs.cz/item/CS_URS_2024_02/722230101</t>
  </si>
  <si>
    <t>Uzavírací armatury včetně šroupení, podložek těsnění atd</t>
  </si>
  <si>
    <t>"KK DN 15" 3</t>
  </si>
  <si>
    <t>48</t>
  </si>
  <si>
    <t>722230102</t>
  </si>
  <si>
    <t>Armatury se dvěma závity ventily přímé G 3/4"</t>
  </si>
  <si>
    <t>-512976110</t>
  </si>
  <si>
    <t>https://podminky.urs.cz/item/CS_URS_2024_02/722230102</t>
  </si>
  <si>
    <t>"KK DN 20" 2</t>
  </si>
  <si>
    <t>49</t>
  </si>
  <si>
    <t>722231072</t>
  </si>
  <si>
    <t>Armatury se dvěma závity ventily zpětné mosazné PN 10 do 110°C G 1/2"</t>
  </si>
  <si>
    <t>-64764307</t>
  </si>
  <si>
    <t>https://podminky.urs.cz/item/CS_URS_2024_02/722231072</t>
  </si>
  <si>
    <t>Zpětné ventily  včetně šroubení, podložek těsnění atd</t>
  </si>
  <si>
    <t>"DN 15" 1</t>
  </si>
  <si>
    <t>50</t>
  </si>
  <si>
    <t>722290246</t>
  </si>
  <si>
    <t>Zkoušky, proplach a desinfekce vodovodního potrubí zkoušky těsnosti vodovodního potrubí plastového do DN 40</t>
  </si>
  <si>
    <t>1612928641</t>
  </si>
  <si>
    <t>https://podminky.urs.cz/item/CS_URS_2024_02/722290246</t>
  </si>
  <si>
    <t>45+15+6+15</t>
  </si>
  <si>
    <t>725</t>
  </si>
  <si>
    <t>Zdravotechnika - zařizovací předměty</t>
  </si>
  <si>
    <t>51</t>
  </si>
  <si>
    <t>725110811</t>
  </si>
  <si>
    <t>Demontáž klozetů splachovacíchch s nádrží nebo tlakovým splachovačem</t>
  </si>
  <si>
    <t>-2009407471</t>
  </si>
  <si>
    <t>https://podminky.urs.cz/item/CS_URS_2024_02/725110811</t>
  </si>
  <si>
    <t>52</t>
  </si>
  <si>
    <t>725112022</t>
  </si>
  <si>
    <t>Zařízení záchodů klozety keramické závěsné na nosné stěny s hlubokým splachováním odpad vodorovný</t>
  </si>
  <si>
    <t>-2070208110</t>
  </si>
  <si>
    <t>https://podminky.urs.cz/item/CS_URS_2024_02/725112022</t>
  </si>
  <si>
    <t xml:space="preserve">WC závěsné karamika bílá kompletní včetně prkénka </t>
  </si>
  <si>
    <t>53</t>
  </si>
  <si>
    <t>725121525</t>
  </si>
  <si>
    <t>Pisoárové záchodky keramické automatické s radarovým senzorem</t>
  </si>
  <si>
    <t>2019413435</t>
  </si>
  <si>
    <t>https://podminky.urs.cz/item/CS_URS_2024_02/725121525</t>
  </si>
  <si>
    <t>Pisoárové stání</t>
  </si>
  <si>
    <t>54</t>
  </si>
  <si>
    <t>725122817</t>
  </si>
  <si>
    <t>Demontáž pisoárů bez nádrže s rohovým ventilem s 1 záchodkem</t>
  </si>
  <si>
    <t>1213105012</t>
  </si>
  <si>
    <t>https://podminky.urs.cz/item/CS_URS_2024_02/725122817</t>
  </si>
  <si>
    <t>55</t>
  </si>
  <si>
    <t>725210821</t>
  </si>
  <si>
    <t>Demontáž umyvadel bez výtokových armatur umyvadel</t>
  </si>
  <si>
    <t>-1414883679</t>
  </si>
  <si>
    <t>https://podminky.urs.cz/item/CS_URS_2024_02/725210821</t>
  </si>
  <si>
    <t>56</t>
  </si>
  <si>
    <t>725211661</t>
  </si>
  <si>
    <t>Umyvadla keramická bílá bez výtokových armatur do desky zápustná, šířky umyvadla 550 až 560 mm</t>
  </si>
  <si>
    <t>563419133</t>
  </si>
  <si>
    <t>https://podminky.urs.cz/item/CS_URS_2024_02/725211661</t>
  </si>
  <si>
    <t>Umavdla zápustná keramická do desky</t>
  </si>
  <si>
    <t>57</t>
  </si>
  <si>
    <t>725211R01</t>
  </si>
  <si>
    <t xml:space="preserve">Deska pro zapuštění umyvadla </t>
  </si>
  <si>
    <t>-639617806</t>
  </si>
  <si>
    <t>Deska pro zapuštění umyvadla atypická</t>
  </si>
  <si>
    <t>58</t>
  </si>
  <si>
    <t>725230811</t>
  </si>
  <si>
    <t>Demontáž bidetů diturvitových</t>
  </si>
  <si>
    <t>-1574260374</t>
  </si>
  <si>
    <t>https://podminky.urs.cz/item/CS_URS_2024_02/725230811</t>
  </si>
  <si>
    <t>59</t>
  </si>
  <si>
    <t>725231203</t>
  </si>
  <si>
    <t>Bidety bez výtokových armatur se zápachovou uzávěrkou keramické závěsné</t>
  </si>
  <si>
    <t>1021248974</t>
  </si>
  <si>
    <t>https://podminky.urs.cz/item/CS_URS_2024_02/725231203</t>
  </si>
  <si>
    <t>"Dle specifikace" 1</t>
  </si>
  <si>
    <t>60</t>
  </si>
  <si>
    <t>725291653</t>
  </si>
  <si>
    <t>Montáž doplňků zařízení koupelen a záchodů zásobníku toaletních papírů</t>
  </si>
  <si>
    <t>1268358149</t>
  </si>
  <si>
    <t>https://podminky.urs.cz/item/CS_URS_2024_02/725291653</t>
  </si>
  <si>
    <t>Výrobek X.01</t>
  </si>
  <si>
    <t>M</t>
  </si>
  <si>
    <t>55431091</t>
  </si>
  <si>
    <t>zásobník toaletních papírů nerez D 220mm</t>
  </si>
  <si>
    <t>1586436793</t>
  </si>
  <si>
    <t>62</t>
  </si>
  <si>
    <t>725291654</t>
  </si>
  <si>
    <t>Montáž doplňků zařízení koupelen a záchodů zásobníku papírových ručníků</t>
  </si>
  <si>
    <t>-1541861720</t>
  </si>
  <si>
    <t>https://podminky.urs.cz/item/CS_URS_2024_02/725291654</t>
  </si>
  <si>
    <t>Výrobek X.02</t>
  </si>
  <si>
    <t>55431084</t>
  </si>
  <si>
    <t>zásobník papírových ručníků skládaných nerezové provedení</t>
  </si>
  <si>
    <t>465037410</t>
  </si>
  <si>
    <t>725291680</t>
  </si>
  <si>
    <t>Montáž doplňků zařízení koupelen a záchodů drobného elektrického zařízení osoušeče rukou</t>
  </si>
  <si>
    <t>562700360</t>
  </si>
  <si>
    <t>https://podminky.urs.cz/item/CS_URS_2024_02/725291680</t>
  </si>
  <si>
    <t>Výrobek X.03</t>
  </si>
  <si>
    <t>65</t>
  </si>
  <si>
    <t>55431061.R</t>
  </si>
  <si>
    <t>osušovač rukou elektrický nerezový kryt</t>
  </si>
  <si>
    <t>-1249141284</t>
  </si>
  <si>
    <t>66</t>
  </si>
  <si>
    <t>725819401</t>
  </si>
  <si>
    <t>Ventily montáž ventilů ostatních typů rohových s připojovací trubičkou G 1/2"</t>
  </si>
  <si>
    <t>726776034</t>
  </si>
  <si>
    <t>https://podminky.urs.cz/item/CS_URS_2024_02/725819401</t>
  </si>
  <si>
    <t>67</t>
  </si>
  <si>
    <t>55141001</t>
  </si>
  <si>
    <t>kohout kulový rohový mosazný R 1/2"x3/8"</t>
  </si>
  <si>
    <t>-2043382237</t>
  </si>
  <si>
    <t>68</t>
  </si>
  <si>
    <t>55190005</t>
  </si>
  <si>
    <t>flexi hadice ohebná k baterii D 8x12mm F 1/2"xM10 500mm</t>
  </si>
  <si>
    <t>-1814320016</t>
  </si>
  <si>
    <t>69</t>
  </si>
  <si>
    <t>725820801</t>
  </si>
  <si>
    <t>Demontáž baterií nástěnných do G 3/4</t>
  </si>
  <si>
    <t>1471461749</t>
  </si>
  <si>
    <t>https://podminky.urs.cz/item/CS_URS_2024_02/725820801</t>
  </si>
  <si>
    <t>70</t>
  </si>
  <si>
    <t>725822613</t>
  </si>
  <si>
    <t>Baterie umyvadlové stojánkové pákové s výpustí</t>
  </si>
  <si>
    <t>-1249296215</t>
  </si>
  <si>
    <t>https://podminky.urs.cz/item/CS_URS_2024_02/725822613</t>
  </si>
  <si>
    <t>71</t>
  </si>
  <si>
    <t>725823112</t>
  </si>
  <si>
    <t>Baterie bidetové stojánkové pákové s výpustí</t>
  </si>
  <si>
    <t>-191349116</t>
  </si>
  <si>
    <t>https://podminky.urs.cz/item/CS_URS_2024_02/725823112</t>
  </si>
  <si>
    <t>72</t>
  </si>
  <si>
    <t>725860811</t>
  </si>
  <si>
    <t>Demontáž zápachových uzávěrek pro zařizovací předměty jednoduchých</t>
  </si>
  <si>
    <t>2071116199</t>
  </si>
  <si>
    <t>https://podminky.urs.cz/item/CS_URS_2024_02/725860811</t>
  </si>
  <si>
    <t>73</t>
  </si>
  <si>
    <t>725992R01</t>
  </si>
  <si>
    <t xml:space="preserve">Demontáž příslušenství sociálního zařízení </t>
  </si>
  <si>
    <t>-2106320517</t>
  </si>
  <si>
    <t>Stávající příslušenství sociálních zařízení do suti</t>
  </si>
  <si>
    <t>726</t>
  </si>
  <si>
    <t>Zdravotechnika - předstěnové instalace</t>
  </si>
  <si>
    <t>74</t>
  </si>
  <si>
    <t>726131011</t>
  </si>
  <si>
    <t>Předstěnové instalační systémy do lehkých stěn s kovovou konstrukcí pro bidety stavební výška 1120 mm</t>
  </si>
  <si>
    <t>1856176423</t>
  </si>
  <si>
    <t>https://podminky.urs.cz/item/CS_URS_2024_02/726131011</t>
  </si>
  <si>
    <t>Pro zavěšení keramické výlevky</t>
  </si>
  <si>
    <t>75</t>
  </si>
  <si>
    <t>726131041</t>
  </si>
  <si>
    <t>Předstěnové instalační systémy do lehkých stěn s kovovou konstrukcí pro závěsné klozety ovládání zepředu, stavební výšky 1120 mm</t>
  </si>
  <si>
    <t>-1650636085</t>
  </si>
  <si>
    <t>https://podminky.urs.cz/item/CS_URS_2024_02/726131041</t>
  </si>
  <si>
    <t xml:space="preserve">nosná konstrukce pro zavěšení klozetové mísy </t>
  </si>
  <si>
    <t>76</t>
  </si>
  <si>
    <t>726191001</t>
  </si>
  <si>
    <t>Ostatní příslušenství instalačních systémů zvukoizolační souprava pro WC a bidet</t>
  </si>
  <si>
    <t>-724437097</t>
  </si>
  <si>
    <t>https://podminky.urs.cz/item/CS_URS_2024_02/726191001</t>
  </si>
  <si>
    <t>"Pro WC" 4</t>
  </si>
  <si>
    <t>"Pro výlevku" 1</t>
  </si>
  <si>
    <t>77</t>
  </si>
  <si>
    <t>726191011</t>
  </si>
  <si>
    <t>Ostatní příslušenství instalačních systémů montáž ovládacích tlačítek k WC</t>
  </si>
  <si>
    <t>386910839</t>
  </si>
  <si>
    <t>https://podminky.urs.cz/item/CS_URS_2024_02/726191011</t>
  </si>
  <si>
    <t>"Dle WC" 4</t>
  </si>
  <si>
    <t>78</t>
  </si>
  <si>
    <t>55281792</t>
  </si>
  <si>
    <t>tlačítko pro ovládání WC zepředu, chrom, Stop splachování, 246x164mm</t>
  </si>
  <si>
    <t>-1923731255</t>
  </si>
  <si>
    <t>727</t>
  </si>
  <si>
    <t>Zdravotechnika - požární ochrana</t>
  </si>
  <si>
    <t>79</t>
  </si>
  <si>
    <t>727213R01</t>
  </si>
  <si>
    <t>Těsnění požárních prostupů dle zprávy PBŘS</t>
  </si>
  <si>
    <t>-2119339702</t>
  </si>
  <si>
    <t>741</t>
  </si>
  <si>
    <t>Elektroinstalace - silnoproud</t>
  </si>
  <si>
    <t>80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</si>
  <si>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</si>
  <si>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</si>
  <si>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206816258</t>
  </si>
  <si>
    <t>https://podminky.urs.cz/item/CS_URS_2024_02/741112111</t>
  </si>
  <si>
    <t>81</t>
  </si>
  <si>
    <t>34571482</t>
  </si>
  <si>
    <t>krabice v uzavřeném provedení PVC s krytím IP 54 čtvercová 100x100mm</t>
  </si>
  <si>
    <t>640011043</t>
  </si>
  <si>
    <t>82</t>
  </si>
  <si>
    <t>741120401</t>
  </si>
  <si>
    <t>Montáž vodičů izolovaných měděných drátovacích bez ukončení v rozváděčích plných a laněných (např. CY), průřezu žily 0,35 až 6 mm2</t>
  </si>
  <si>
    <t>-835546146</t>
  </si>
  <si>
    <t>https://podminky.urs.cz/item/CS_URS_2024_02/741120401</t>
  </si>
  <si>
    <t>83</t>
  </si>
  <si>
    <t>34140825</t>
  </si>
  <si>
    <t>vodič propojovací jádro Cu plné izolace PVC 450/750V (H07V-U) 1x4mm2</t>
  </si>
  <si>
    <t>129296626</t>
  </si>
  <si>
    <t>70*1,15 'Přepočtené koeficientem množství</t>
  </si>
  <si>
    <t>84</t>
  </si>
  <si>
    <t>741122011</t>
  </si>
  <si>
    <t>Montáž kabelů měděných bez ukončení uložených pod omítku plných kulatých (např. CYKY), počtu a průřezu žil 2x1,5 až 2,5 mm2</t>
  </si>
  <si>
    <t>1197344207</t>
  </si>
  <si>
    <t>https://podminky.urs.cz/item/CS_URS_2024_02/741122011</t>
  </si>
  <si>
    <t>95</t>
  </si>
  <si>
    <t>85</t>
  </si>
  <si>
    <t>34111005</t>
  </si>
  <si>
    <t>kabel instalační jádro Cu plné izolace PVC plášť PVC 450/750V (CYKY) 2x1,5mm2</t>
  </si>
  <si>
    <t>968316461</t>
  </si>
  <si>
    <t>95*1,15 'Přepočtené koeficientem množství</t>
  </si>
  <si>
    <t>86</t>
  </si>
  <si>
    <t>741122015</t>
  </si>
  <si>
    <t>Montáž kabelů měděných bez ukončení uložených pod omítku plných kulatých (např. CYKY), počtu a průřezu žil 3x1,5 mm2</t>
  </si>
  <si>
    <t>-1568616031</t>
  </si>
  <si>
    <t>https://podminky.urs.cz/item/CS_URS_2024_02/741122015</t>
  </si>
  <si>
    <t>"CYKY-J 3x1,5"375</t>
  </si>
  <si>
    <t>"CYKY O 3x1,5" 40</t>
  </si>
  <si>
    <t>87</t>
  </si>
  <si>
    <t>34111030</t>
  </si>
  <si>
    <t>kabel instalační jádro Cu plné izolace PVC plášť PVC 450/750V (CYKY) 3x1,5mm2</t>
  </si>
  <si>
    <t>-1164397548</t>
  </si>
  <si>
    <t>415*1,15 'Přepočtené koeficientem množství</t>
  </si>
  <si>
    <t>88</t>
  </si>
  <si>
    <t>741122016</t>
  </si>
  <si>
    <t>Montáž kabelů měděných bez ukončení uložených pod omítku plných kulatých (např. CYKY), počtu a průřezu žil 3x2,5 až 6 mm2</t>
  </si>
  <si>
    <t>551785950</t>
  </si>
  <si>
    <t>https://podminky.urs.cz/item/CS_URS_2024_02/741122016</t>
  </si>
  <si>
    <t>255</t>
  </si>
  <si>
    <t>89</t>
  </si>
  <si>
    <t>34111036</t>
  </si>
  <si>
    <t>kabel instalační jádro Cu plné izolace PVC plášť PVC 450/750V (CYKY) 3x2,5mm2</t>
  </si>
  <si>
    <t>-1575836567</t>
  </si>
  <si>
    <t>255*1,15 'Přepočtené koeficientem množství</t>
  </si>
  <si>
    <t>90</t>
  </si>
  <si>
    <t>741122031</t>
  </si>
  <si>
    <t>Montáž kabelů měděných bez ukončení uložených pod omítku plných kulatých (např. CYKY), počtu a průřezu žil 5x1,5 až 2,5 mm2</t>
  </si>
  <si>
    <t>-991689514</t>
  </si>
  <si>
    <t>https://podminky.urs.cz/item/CS_URS_2024_02/741122031</t>
  </si>
  <si>
    <t>91</t>
  </si>
  <si>
    <t>34111090</t>
  </si>
  <si>
    <t>kabel instalační jádro Cu plné izolace PVC plášť PVC 450/750V (CYKY) 5x1,5mm2</t>
  </si>
  <si>
    <t>69950781</t>
  </si>
  <si>
    <t>75*1,15 'Přepočtené koeficientem množství</t>
  </si>
  <si>
    <t>92</t>
  </si>
  <si>
    <t>741210R91</t>
  </si>
  <si>
    <t xml:space="preserve">Rekonstrukce rozvaděče RM 12 </t>
  </si>
  <si>
    <t>-1534921861</t>
  </si>
  <si>
    <t>Vybavený a zapojený dle výkresu č. D.1.4.5 b.5</t>
  </si>
  <si>
    <t>93</t>
  </si>
  <si>
    <t>741210R92</t>
  </si>
  <si>
    <t>Rekonstrukce rozvaděče RM 21</t>
  </si>
  <si>
    <t>-810132868</t>
  </si>
  <si>
    <t xml:space="preserve">Vybavený a zapojený dle výkresu č. D.1.4.5 b.6, chrániče oceněny samostatně </t>
  </si>
  <si>
    <t>94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</si>
  <si>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</si>
  <si>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</si>
  <si>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-399347687</t>
  </si>
  <si>
    <t>https://podminky.urs.cz/item/CS_URS_2024_02/741310201</t>
  </si>
  <si>
    <t>"Vypínač č. 1, IP 20" 4</t>
  </si>
  <si>
    <t>34539064</t>
  </si>
  <si>
    <t>spínač jednopólový, řazení 1, s krytem, bez rámečku, šroubové svorky</t>
  </si>
  <si>
    <t>563258007</t>
  </si>
  <si>
    <t>741310214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</si>
  <si>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</si>
  <si>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631075319</t>
  </si>
  <si>
    <t>https://podminky.urs.cz/item/CS_URS_2024_02/741310214</t>
  </si>
  <si>
    <t>"tlačítkový ovladač zapínací s orientační doutnavkou č. 1/0So, IP20" 8</t>
  </si>
  <si>
    <t>97</t>
  </si>
  <si>
    <t>34539076</t>
  </si>
  <si>
    <t>ovládač tlačítkový zapínací, s průzorem, řazení 1/0So, 1/0S, s krytem, bez rámečku, šroubová svorka</t>
  </si>
  <si>
    <t>-1598443890</t>
  </si>
  <si>
    <t>98</t>
  </si>
  <si>
    <t>34539027</t>
  </si>
  <si>
    <t>doutnavka orientační 0,5 mA (univerzální), světlo oranžové</t>
  </si>
  <si>
    <t>441118134</t>
  </si>
  <si>
    <t>" u ovladače" 8</t>
  </si>
  <si>
    <t>" u přepínače" 4</t>
  </si>
  <si>
    <t>99</t>
  </si>
  <si>
    <t>741310236</t>
  </si>
  <si>
    <t>Montáž spínačů jedno nebo dvoupólových polozapuštěných nebo zapuštěných se zapojením vodičů šroubové připojení, pro prostředí normální přepínačů, řazení 6So-střídavých s orientační doutnavkou</t>
  </si>
  <si>
    <t>-1600638609</t>
  </si>
  <si>
    <t>https://podminky.urs.cz/item/CS_URS_2024_02/741310236</t>
  </si>
  <si>
    <t>"střídavý přepínač s orientační doutnavkou č. 6So, IP 20" 4</t>
  </si>
  <si>
    <t>100</t>
  </si>
  <si>
    <t>34539069</t>
  </si>
  <si>
    <t>přepínač střídavý, s průzorem, řazení 6So, s krytem, bez rámečku, šroubové svorky</t>
  </si>
  <si>
    <t>1295256229</t>
  </si>
  <si>
    <t>101</t>
  </si>
  <si>
    <t>741313041</t>
  </si>
  <si>
    <t>Montáž zásuvek domovních se zapojením vodičů šroubové připojení polozapuštěných nebo zapuštěných 10/16 A, provedení 2P + PE</t>
  </si>
  <si>
    <t>350851203</t>
  </si>
  <si>
    <t>https://podminky.urs.cz/item/CS_URS_2024_02/741313041</t>
  </si>
  <si>
    <t>"Zásuvka jednonásobná 16A/250V IP20" 9</t>
  </si>
  <si>
    <t>102</t>
  </si>
  <si>
    <t>34555239</t>
  </si>
  <si>
    <t>přístroj zásuvky zápustné jednonásobné, krytka, šroubové svorky</t>
  </si>
  <si>
    <t>495224259</t>
  </si>
  <si>
    <t>103</t>
  </si>
  <si>
    <t>741313044</t>
  </si>
  <si>
    <t>Montáž zásuvek domovních se zapojením vodičů šroubové připojení polozapuštěných nebo zapuštěných 10/16 A, provedení 2x (2P + PE) dvojnásobná šikmá</t>
  </si>
  <si>
    <t>-99654957</t>
  </si>
  <si>
    <t>https://podminky.urs.cz/item/CS_URS_2024_02/741313044</t>
  </si>
  <si>
    <t>"Zásuvka dvojnásobná 16A/250V IP20" 10</t>
  </si>
  <si>
    <t>104</t>
  </si>
  <si>
    <t>34555243</t>
  </si>
  <si>
    <t>zásuvka zápustná dvojnásobná, šikmá, s clonkami, šroubové svorky</t>
  </si>
  <si>
    <t>1957171247</t>
  </si>
  <si>
    <t>105</t>
  </si>
  <si>
    <t>34539059</t>
  </si>
  <si>
    <t>rámeček jednonásobný</t>
  </si>
  <si>
    <t>475965750</t>
  </si>
  <si>
    <t>"krycí ráměček jednonásobný" 19</t>
  </si>
  <si>
    <t>106</t>
  </si>
  <si>
    <t>34539060</t>
  </si>
  <si>
    <t>rámeček dvojnásobný</t>
  </si>
  <si>
    <t>1072540182</t>
  </si>
  <si>
    <t>"krycí ráměček dvojnonásobný" 1</t>
  </si>
  <si>
    <t>107</t>
  </si>
  <si>
    <t>34539061</t>
  </si>
  <si>
    <t>rámeček trojnásobný</t>
  </si>
  <si>
    <t>1786539415</t>
  </si>
  <si>
    <t>"krycí ráměček trojnásobný" 2</t>
  </si>
  <si>
    <t>108</t>
  </si>
  <si>
    <t>741321003</t>
  </si>
  <si>
    <t>Montáž proudových chráničů se zapojením vodičů dvoupólových nn do 25 A ve skříni</t>
  </si>
  <si>
    <t>-958767705</t>
  </si>
  <si>
    <t>https://podminky.urs.cz/item/CS_URS_2024_02/741321003</t>
  </si>
  <si>
    <t>109</t>
  </si>
  <si>
    <t>1000140R01</t>
  </si>
  <si>
    <t>Proudový chránič s nadproudovou spouští, 10C/2/30mA/G</t>
  </si>
  <si>
    <t>-987225276</t>
  </si>
  <si>
    <t>110</t>
  </si>
  <si>
    <t>11.140.R02</t>
  </si>
  <si>
    <t>Proudový chránič s nadproudovou spouští, 16B/2/30mA/G</t>
  </si>
  <si>
    <t>167090824</t>
  </si>
  <si>
    <t>111</t>
  </si>
  <si>
    <t>741372013</t>
  </si>
  <si>
    <t>Montáž svítidel s integrovaným zdrojem LED se zapojením vodičů interiérových přisazených nástěnných reflektorových se samostatným nebo integrovaným pohybovým čidlem</t>
  </si>
  <si>
    <t>1360922119</t>
  </si>
  <si>
    <t>https://podminky.urs.cz/item/CS_URS_2024_02/741372013</t>
  </si>
  <si>
    <t>112</t>
  </si>
  <si>
    <t>40461058</t>
  </si>
  <si>
    <t>čidlo pohybové a prezenční stropní 360°</t>
  </si>
  <si>
    <t>1702952923</t>
  </si>
  <si>
    <t>113</t>
  </si>
  <si>
    <t>741372111</t>
  </si>
  <si>
    <t>Montáž svítidel s integrovaným zdrojem LED se zapojením vodičů interiérových vestavných stropních panelových hranatých nebo kruhových, plochy do 0,09 m2</t>
  </si>
  <si>
    <t>-1671679199</t>
  </si>
  <si>
    <t>https://podminky.urs.cz/item/CS_URS_2024_02/741372111</t>
  </si>
  <si>
    <t>"Svítidlo typ A" 4</t>
  </si>
  <si>
    <t>"Svítidlo typ B" 1</t>
  </si>
  <si>
    <t>"Svítislo typ C" 3</t>
  </si>
  <si>
    <t>114</t>
  </si>
  <si>
    <t>34825R01</t>
  </si>
  <si>
    <t>Typ A - svítidlo stropní LED , downlight do podhledu  D 108 mm IP 20 (1 x 14W 1260 lm , 4000 K 90l/W, CRI 80)</t>
  </si>
  <si>
    <t>-967715473</t>
  </si>
  <si>
    <t>Svítidlo typ A</t>
  </si>
  <si>
    <t>115</t>
  </si>
  <si>
    <t>34825R02</t>
  </si>
  <si>
    <t>Typ B - svítidlo stropní LED , downlight do podhledu  D 187 mm IP 20 (1 x 24W 24060 lm , 4000 K 100l/W, CRI 80)</t>
  </si>
  <si>
    <t>-26045420</t>
  </si>
  <si>
    <t>Svítidlo typ B</t>
  </si>
  <si>
    <t>116</t>
  </si>
  <si>
    <t>34825R03</t>
  </si>
  <si>
    <t>Typ C - svítidlo stropní LED , downlight do podhledu  D 137 mm IP 20 (1 x 18 W 1700 lm , 4000 K 95l/W, CRI 80)</t>
  </si>
  <si>
    <t>1728440761</t>
  </si>
  <si>
    <t>Svítidlo typ C</t>
  </si>
  <si>
    <t>117</t>
  </si>
  <si>
    <t>741372112</t>
  </si>
  <si>
    <t>Montáž svítidel s integrovaným zdrojem LED se zapojením vodičů interiérových vestavných stropních panelových hranatých nebo kruhových, plochy přes 0,09 do 0,36 m2</t>
  </si>
  <si>
    <t>-1051352161</t>
  </si>
  <si>
    <t>https://podminky.urs.cz/item/CS_URS_2024_02/741372112</t>
  </si>
  <si>
    <t>"Svítidlo typ D" 19</t>
  </si>
  <si>
    <t>118</t>
  </si>
  <si>
    <t>34825R04</t>
  </si>
  <si>
    <t>Typ D - svítidlo LED vestavné stropní panelové čtvercové do podhledu 600x600 mm IP 20 (1x 32W, 3840 lm, 4000 K, 120 lúW, UGR 22, CRI 80)</t>
  </si>
  <si>
    <t>1597935718</t>
  </si>
  <si>
    <t>Svítidlo typ D</t>
  </si>
  <si>
    <t>119</t>
  </si>
  <si>
    <t>741420031</t>
  </si>
  <si>
    <t>Montáž hromosvodného vedení svorek na potrubí Ø do 200 mm se zhotovením</t>
  </si>
  <si>
    <t>1521299508</t>
  </si>
  <si>
    <t>https://podminky.urs.cz/item/CS_URS_2024_02/741420031</t>
  </si>
  <si>
    <t>120</t>
  </si>
  <si>
    <t>11.273.617</t>
  </si>
  <si>
    <t>Svítidlo LED 12W 1200lm 4000K downlight IP20</t>
  </si>
  <si>
    <t>-705763541</t>
  </si>
  <si>
    <t>121</t>
  </si>
  <si>
    <t>35441999</t>
  </si>
  <si>
    <t xml:space="preserve">svorka na potrubí vč CU pásku </t>
  </si>
  <si>
    <t>-319560874</t>
  </si>
  <si>
    <t>122</t>
  </si>
  <si>
    <t>741810002</t>
  </si>
  <si>
    <t>Zkoušky a prohlídky elektrických rozvodů a zařízení celková prohlídka a vyhotovení revizní zprávy pro objem montážních prací přes 100 do 500 tis. Kč</t>
  </si>
  <si>
    <t>-1753596332</t>
  </si>
  <si>
    <t>https://podminky.urs.cz/item/CS_URS_2024_02/741810002</t>
  </si>
  <si>
    <t>123</t>
  </si>
  <si>
    <t>741811001</t>
  </si>
  <si>
    <t>Zkoušky a prohlídky rozvodných zařízení kontrola rozváděčů nn, (1 pole) manipulačních, ovládacích nebo reléových</t>
  </si>
  <si>
    <t>1940936028</t>
  </si>
  <si>
    <t>https://podminky.urs.cz/item/CS_URS_2024_02/741811001</t>
  </si>
  <si>
    <t>124</t>
  </si>
  <si>
    <t>741910412</t>
  </si>
  <si>
    <t>Montáž žlabů bez stojiny a výložníků kovových s podpěrkami a příslušenstvím bez víka, šířky do 100 mm</t>
  </si>
  <si>
    <t>-250632029</t>
  </si>
  <si>
    <t>https://podminky.urs.cz/item/CS_URS_2024_02/741910412</t>
  </si>
  <si>
    <t>"Kabelový žlab drátový 60 x 60 mm" 54</t>
  </si>
  <si>
    <t>"Kabelový žlab drátový 35 x 100 mm" 23</t>
  </si>
  <si>
    <t>125</t>
  </si>
  <si>
    <t>1199440</t>
  </si>
  <si>
    <t>DRATENY KABELOVY ZLAB DZ 60X60 BF /3M/</t>
  </si>
  <si>
    <t>-2073899962</t>
  </si>
  <si>
    <t>126</t>
  </si>
  <si>
    <t>1200766</t>
  </si>
  <si>
    <t>DRATENY KABEL. ZLAB DZ 35X100 BZNCR /3M/</t>
  </si>
  <si>
    <t>-582843516</t>
  </si>
  <si>
    <t>127</t>
  </si>
  <si>
    <t>741990R01</t>
  </si>
  <si>
    <t xml:space="preserve">Demontáž stávajících elektrických rozvodů včetně rozvaděčů </t>
  </si>
  <si>
    <t>688336936</t>
  </si>
  <si>
    <t>128</t>
  </si>
  <si>
    <t>741990R02</t>
  </si>
  <si>
    <t>Pomocný montážní a stavební materiál pro celkovou montáž</t>
  </si>
  <si>
    <t>1475597067</t>
  </si>
  <si>
    <t>742</t>
  </si>
  <si>
    <t>Elektroinstalace - slaboproud</t>
  </si>
  <si>
    <t>129</t>
  </si>
  <si>
    <t>742330044</t>
  </si>
  <si>
    <t>Montáž strukturované kabeláže zásuvek datových pod omítku, do nábytku, do parapetního žlabu nebo podlahové krabice 1 až 6 pozic</t>
  </si>
  <si>
    <t>-702136207</t>
  </si>
  <si>
    <t>https://podminky.urs.cz/item/CS_URS_2024_02/742330044</t>
  </si>
  <si>
    <t>"zásuvka datová 2xRJ45 pod spolčný ráměček" 2</t>
  </si>
  <si>
    <t>130</t>
  </si>
  <si>
    <t>37451170</t>
  </si>
  <si>
    <t>modul zásuvkový se záclonkou přímý (neosazený) pro keystone 2xRJ45 45x45mm</t>
  </si>
  <si>
    <t>506874784</t>
  </si>
  <si>
    <t>131</t>
  </si>
  <si>
    <t>37451004</t>
  </si>
  <si>
    <t>třmen se soklem (pro 2x keystone)</t>
  </si>
  <si>
    <t>-136342923</t>
  </si>
  <si>
    <t>132</t>
  </si>
  <si>
    <t>742330051</t>
  </si>
  <si>
    <t>Montáž strukturované kabeláže zásuvek datových popis portu zásuvky</t>
  </si>
  <si>
    <t>1616745562</t>
  </si>
  <si>
    <t>https://podminky.urs.cz/item/CS_URS_2024_02/742330051</t>
  </si>
  <si>
    <t>133</t>
  </si>
  <si>
    <t>742330101</t>
  </si>
  <si>
    <t>Montáž strukturované kabeláže měření segmentu metalického s vyhotovením protokolu</t>
  </si>
  <si>
    <t>-1422506550</t>
  </si>
  <si>
    <t>https://podminky.urs.cz/item/CS_URS_2024_02/742330101</t>
  </si>
  <si>
    <t>751</t>
  </si>
  <si>
    <t>Vzduchotechnika</t>
  </si>
  <si>
    <t>134</t>
  </si>
  <si>
    <t>751122R01</t>
  </si>
  <si>
    <t xml:space="preserve">Dodávka a montáž vzduchotechnického zařízení pro odvod vzduchu - kompletní systém včetně odzkoušení </t>
  </si>
  <si>
    <t>1902461382</t>
  </si>
  <si>
    <t xml:space="preserve">Výrobek X. 06 v kompletnosti dle tabulky ostatních výrobků </t>
  </si>
  <si>
    <t>135</t>
  </si>
  <si>
    <t>751191R01</t>
  </si>
  <si>
    <t>Demontáže stávajícího vzduchotechnického zařízení pro odvod vzduchu v sociálech</t>
  </si>
  <si>
    <t>-1424955011</t>
  </si>
  <si>
    <t>Stávající odvětrání sociálů</t>
  </si>
  <si>
    <t>136</t>
  </si>
  <si>
    <t>751398031</t>
  </si>
  <si>
    <t>Montáž ostatních zařízení ventilační mřížky do dveří nebo desek, průřezu do 0,040 m2</t>
  </si>
  <si>
    <t>1994371576</t>
  </si>
  <si>
    <t>https://podminky.urs.cz/item/CS_URS_2024_02/751398031</t>
  </si>
  <si>
    <t>"Dveře D.18 až D,22" 5</t>
  </si>
  <si>
    <t>137</t>
  </si>
  <si>
    <t>42972106</t>
  </si>
  <si>
    <t>mřížka větrací do dřeva kovová 80x400mm</t>
  </si>
  <si>
    <t>2137759340</t>
  </si>
  <si>
    <t>138</t>
  </si>
  <si>
    <t>751613140</t>
  </si>
  <si>
    <t>Montáž ostatních zařízení pro odvod kondenzátu sifonu</t>
  </si>
  <si>
    <t>-600008120</t>
  </si>
  <si>
    <t>https://podminky.urs.cz/item/CS_URS_2024_02/751613140</t>
  </si>
  <si>
    <t>139</t>
  </si>
  <si>
    <t>28654742</t>
  </si>
  <si>
    <t>sifon pro odvod kondenzátu, zpětná klapka s koulí, DN 40</t>
  </si>
  <si>
    <t>-2012546548</t>
  </si>
  <si>
    <t>763</t>
  </si>
  <si>
    <t>Konstrukce suché výstavby</t>
  </si>
  <si>
    <t>140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</si>
  <si>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</si>
  <si>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</si>
  <si>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-1493954822</t>
  </si>
  <si>
    <t>https://podminky.urs.cz/item/CS_URS_2024_02/763121590</t>
  </si>
  <si>
    <t>Dle skladby ST 2 do výšky 2,5 m na sociálech</t>
  </si>
  <si>
    <t>2,5*(0,78+1,41+0,905+1,25)</t>
  </si>
  <si>
    <t>141</t>
  </si>
  <si>
    <t>763131451</t>
  </si>
  <si>
    <t>Podhled ze sádrokartonových desek dvouvrstvá zavěšená spodní konstrukce z ocelových profilů CD, UD jednoduše opláštěná deskou impregnovanou H2, tl. 12,5 mm, bez izolace</t>
  </si>
  <si>
    <t>-626798573</t>
  </si>
  <si>
    <t>https://podminky.urs.cz/item/CS_URS_2024_02/763131451</t>
  </si>
  <si>
    <t>"344a" 1,08</t>
  </si>
  <si>
    <t>"345a" 1,07</t>
  </si>
  <si>
    <t>"345b" 1,83</t>
  </si>
  <si>
    <t>142</t>
  </si>
  <si>
    <t>763131714</t>
  </si>
  <si>
    <t>Podhled ze sádrokartonových desek ostatní práce a konstrukce na podhledech ze sádrokartonových desek základní penetrační nátěr</t>
  </si>
  <si>
    <t>-719507831</t>
  </si>
  <si>
    <t>https://podminky.urs.cz/item/CS_URS_2024_02/763131714</t>
  </si>
  <si>
    <t>143</t>
  </si>
  <si>
    <t>763131721</t>
  </si>
  <si>
    <t>Podhled ze sádrokartonových desek ostatní práce a konstrukce na podhledech ze sádrokartonových desek skokové změny výšky podhledu do 0,5 m</t>
  </si>
  <si>
    <t>1778623858</t>
  </si>
  <si>
    <t>https://podminky.urs.cz/item/CS_URS_2024_02/763131721</t>
  </si>
  <si>
    <t>U kazetových podhledů</t>
  </si>
  <si>
    <t>1,64</t>
  </si>
  <si>
    <t>144</t>
  </si>
  <si>
    <t>763131722</t>
  </si>
  <si>
    <t>Podhled ze sádrokartonových desek ostatní práce a konstrukce na podhledech ze sádrokartonových desek skokové změny výšky podhledu přes 0,5 m</t>
  </si>
  <si>
    <t>-989012604</t>
  </si>
  <si>
    <t>https://podminky.urs.cz/item/CS_URS_2024_02/763131722</t>
  </si>
  <si>
    <t>3,88+4,1</t>
  </si>
  <si>
    <t>145</t>
  </si>
  <si>
    <t>763131731</t>
  </si>
  <si>
    <t>Podhled ze sádrokartonových desek ostatní práce a konstrukce na podhledech ze sádrokartonových desek čelo pro kazetové podhledy (F lišta) tl. 12,5 mm</t>
  </si>
  <si>
    <t>864929242</t>
  </si>
  <si>
    <t>https://podminky.urs.cz/item/CS_URS_2024_02/763131731</t>
  </si>
  <si>
    <t>2,25+2,3</t>
  </si>
  <si>
    <t>146</t>
  </si>
  <si>
    <t>763131761</t>
  </si>
  <si>
    <t>Podhled ze sádrokartonových desek Příplatek k cenám za plochu do 3 m2 jednotlivě</t>
  </si>
  <si>
    <t>816016795</t>
  </si>
  <si>
    <t>https://podminky.urs.cz/item/CS_URS_2024_02/763131761</t>
  </si>
  <si>
    <t>147</t>
  </si>
  <si>
    <t>763131766</t>
  </si>
  <si>
    <t>Podhled ze sádrokartonových desek Příplatek k cenám za výšku zavěšení přes 1,0 do 1,5 m</t>
  </si>
  <si>
    <t>-240864199</t>
  </si>
  <si>
    <t>https://podminky.urs.cz/item/CS_URS_2024_02/763131766</t>
  </si>
  <si>
    <t>148</t>
  </si>
  <si>
    <t>763131821</t>
  </si>
  <si>
    <t>Demontáž podhledu nebo samostatného požárního předělu ze sádrokartonových desek s nosnou konstrukcí dvouvrstvou z ocelových profilů, opláštění jednoduché</t>
  </si>
  <si>
    <t>-2069357020</t>
  </si>
  <si>
    <t>https://podminky.urs.cz/item/CS_URS_2024_02/763131821</t>
  </si>
  <si>
    <t>149</t>
  </si>
  <si>
    <t>763172321</t>
  </si>
  <si>
    <t>Montáž dvířek pro konstrukce ze sádrokartonových desek revizních jednoplášťových pro příčky a předsazené stěny velikost (šxv) 200 x 200 mm</t>
  </si>
  <si>
    <t>-1657074554</t>
  </si>
  <si>
    <t>https://podminky.urs.cz/item/CS_URS_2024_02/763172321</t>
  </si>
  <si>
    <t>Výrobek č. 4</t>
  </si>
  <si>
    <t>Výrobek č. 5</t>
  </si>
  <si>
    <t>150</t>
  </si>
  <si>
    <t>59030710</t>
  </si>
  <si>
    <t>dvířka revizní jednokřídlá s automatickým zámkem 200x200mm</t>
  </si>
  <si>
    <t>512119208</t>
  </si>
  <si>
    <t>151</t>
  </si>
  <si>
    <t>59030711.R</t>
  </si>
  <si>
    <t>dvířka revizní jednokřídlá pod kermický obklad 200x200mm</t>
  </si>
  <si>
    <t>-1091808221</t>
  </si>
  <si>
    <t>152</t>
  </si>
  <si>
    <t>763431001</t>
  </si>
  <si>
    <t>Montáž podhledu minerálního včetně zavěšeného roštu viditelného s panely vyjímatelnými, velikosti panelů do 0,36 m2</t>
  </si>
  <si>
    <t>-666576927</t>
  </si>
  <si>
    <t>https://podminky.urs.cz/item/CS_URS_2024_02/763431001</t>
  </si>
  <si>
    <t>Dle zaměření ve výkrese podhledů</t>
  </si>
  <si>
    <t>"301a" 19,87</t>
  </si>
  <si>
    <t xml:space="preserve">"301e" 1,42 </t>
  </si>
  <si>
    <t>"301f" 1,26</t>
  </si>
  <si>
    <t>"307" 14,92</t>
  </si>
  <si>
    <t>"344b" 2,7</t>
  </si>
  <si>
    <t>"350" 2,5</t>
  </si>
  <si>
    <t>"351a" 44,27</t>
  </si>
  <si>
    <t>"351b" 22,47</t>
  </si>
  <si>
    <t>"351c" 13,42</t>
  </si>
  <si>
    <t>153</t>
  </si>
  <si>
    <t>59036500</t>
  </si>
  <si>
    <t>deska podhledová minerální rovná bílá jemně texturovaná bez perforace 15x600x600mm</t>
  </si>
  <si>
    <t>338007690</t>
  </si>
  <si>
    <t xml:space="preserve">Dle montáže </t>
  </si>
  <si>
    <t>126,37</t>
  </si>
  <si>
    <t>126,37*1,05 'Přepočtené koeficientem množství</t>
  </si>
  <si>
    <t>154</t>
  </si>
  <si>
    <t>763431041</t>
  </si>
  <si>
    <t>Montáž podhledu minerálního včetně zavěšeného roštu Příplatek k cenám: za výšku zavěšení přes 0,5 do 1,0 m</t>
  </si>
  <si>
    <t>-2076890404</t>
  </si>
  <si>
    <t>https://podminky.urs.cz/item/CS_URS_2024_02/763431041</t>
  </si>
  <si>
    <t>"351a" 44,21-2,05</t>
  </si>
  <si>
    <t>"351c" 13,42-1,168*3,88</t>
  </si>
  <si>
    <t>155</t>
  </si>
  <si>
    <t>763431042</t>
  </si>
  <si>
    <t>Montáž podhledu minerálního včetně zavěšeného roštu Příplatek k cenám: za výšku zavěšení přes 1,0 do 1,4 m</t>
  </si>
  <si>
    <t>509974879</t>
  </si>
  <si>
    <t>https://podminky.urs.cz/item/CS_URS_2024_02/763431042</t>
  </si>
  <si>
    <t>156</t>
  </si>
  <si>
    <t>763431801</t>
  </si>
  <si>
    <t>Demontáž podhledu minerálního na zavěšeném na roštu viditelném</t>
  </si>
  <si>
    <t>-333099953</t>
  </si>
  <si>
    <t>https://podminky.urs.cz/item/CS_URS_2024_02/763431801</t>
  </si>
  <si>
    <t>766</t>
  </si>
  <si>
    <t>Konstrukce truhlářské</t>
  </si>
  <si>
    <t>157</t>
  </si>
  <si>
    <t>766622R01</t>
  </si>
  <si>
    <t>Repase stávajících zdvojených oken dřevěných včetně rámu a nátěru v dílně včetně zpětného osazení</t>
  </si>
  <si>
    <t>-215689040</t>
  </si>
  <si>
    <t>O.01 a O.02</t>
  </si>
  <si>
    <t>0,57*2,15*2</t>
  </si>
  <si>
    <t>158</t>
  </si>
  <si>
    <t>766660172</t>
  </si>
  <si>
    <t>Montáž dveřních křídel dřevěných nebo plastových otevíravých do obložkové zárubně povrchově upravených jednokřídlových, šířky přes 800 mm</t>
  </si>
  <si>
    <t>2063805325</t>
  </si>
  <si>
    <t>https://podminky.urs.cz/item/CS_URS_2024_02/766660172</t>
  </si>
  <si>
    <t>Nové dveře D.16</t>
  </si>
  <si>
    <t>159</t>
  </si>
  <si>
    <t>61161015.R1</t>
  </si>
  <si>
    <t xml:space="preserve">dveře jednokřídlé masivní dřevo povrch lakovaný plné atypický rozměr 900x2150 mm včetně kování </t>
  </si>
  <si>
    <t>-1598577764</t>
  </si>
  <si>
    <t>160</t>
  </si>
  <si>
    <t>766660191</t>
  </si>
  <si>
    <t>Montáž dveřních křídel dřevěných nebo plastových otevíravých do obložkové zárubně z masivního dřeva s polodrážkou jednokřídlových, šířky do 800 mm</t>
  </si>
  <si>
    <t>246110149</t>
  </si>
  <si>
    <t>https://podminky.urs.cz/item/CS_URS_2024_02/766660191</t>
  </si>
  <si>
    <t>"D.09" 1</t>
  </si>
  <si>
    <t>"D.12" 1</t>
  </si>
  <si>
    <t>"D.13" 1</t>
  </si>
  <si>
    <t>"D.18" 1</t>
  </si>
  <si>
    <t>"D.19" 1</t>
  </si>
  <si>
    <t>"D.20" 1</t>
  </si>
  <si>
    <t>"D.21" 1</t>
  </si>
  <si>
    <t>"D.22" 1</t>
  </si>
  <si>
    <t>161</t>
  </si>
  <si>
    <t>766660192</t>
  </si>
  <si>
    <t>Montáž dveřních křídel dřevěných nebo plastových otevíravých do obložkové zárubně z masivního dřeva s polodrážkou jednokřídlových, šířky přes 800 mm</t>
  </si>
  <si>
    <t>-95072947</t>
  </si>
  <si>
    <t>https://podminky.urs.cz/item/CS_URS_2024_02/766660192</t>
  </si>
  <si>
    <t>"D.04" 1</t>
  </si>
  <si>
    <t>"D.14" 1</t>
  </si>
  <si>
    <t>"D.15" 1</t>
  </si>
  <si>
    <t>162</t>
  </si>
  <si>
    <t>766660193</t>
  </si>
  <si>
    <t>Montáž dveřních křídel dřevěných nebo plastových otevíravých do obložkové zárubně z masivního dřeva s polodrážkou dvoukřídlových, šířky do 1450 mm</t>
  </si>
  <si>
    <t>-2127837221</t>
  </si>
  <si>
    <t>https://podminky.urs.cz/item/CS_URS_2024_02/766660193</t>
  </si>
  <si>
    <t>"D.01" 2</t>
  </si>
  <si>
    <t>"D.02" 2</t>
  </si>
  <si>
    <t>"D.03" 2</t>
  </si>
  <si>
    <t>"D.05"2</t>
  </si>
  <si>
    <t>"D.11" 2</t>
  </si>
  <si>
    <t>"D.17" 2</t>
  </si>
  <si>
    <t>163</t>
  </si>
  <si>
    <t>766661R01</t>
  </si>
  <si>
    <t>Repase dveřního křídla profilovaných dřevěných dveří jednokřídlových plných včetně vytmelení bez nátěru, bude prováděno mimo stavbu v dílně</t>
  </si>
  <si>
    <t>-721980794</t>
  </si>
  <si>
    <t>164</t>
  </si>
  <si>
    <t>766661R03</t>
  </si>
  <si>
    <t>Repase dveřního křídla profilovaných dřevěných dveří dvoukřídlových plných včetně vytmelení bez nátěru, bude prováděno mimo stavbu v dílně</t>
  </si>
  <si>
    <t>-1989689452</t>
  </si>
  <si>
    <t>165</t>
  </si>
  <si>
    <t>766661R04</t>
  </si>
  <si>
    <t>Repase dveřního křídla profilovaných dřevěných dveří dvoukřídlových prosklenných včetně vytmelení bez nátěru, bude prováděno mimo stavbu v dílně</t>
  </si>
  <si>
    <t>1324071203</t>
  </si>
  <si>
    <t>166</t>
  </si>
  <si>
    <t>766662811</t>
  </si>
  <si>
    <t>Demontáž dveřních konstrukcí k opětovnému použití prahů dveří jednokřídlových</t>
  </si>
  <si>
    <t>-462892259</t>
  </si>
  <si>
    <t>https://podminky.urs.cz/item/CS_URS_2024_02/766662811</t>
  </si>
  <si>
    <t>167</t>
  </si>
  <si>
    <t>766662812</t>
  </si>
  <si>
    <t>Demontáž dveřních konstrukcí k opětovnému použití prahů dveří dvoukřídlových</t>
  </si>
  <si>
    <t>-1107594071</t>
  </si>
  <si>
    <t>https://podminky.urs.cz/item/CS_URS_2024_02/766662812</t>
  </si>
  <si>
    <t>"D.01" 1</t>
  </si>
  <si>
    <t>"D.02" 1</t>
  </si>
  <si>
    <t>"D.03" 1</t>
  </si>
  <si>
    <t>"D.05"1</t>
  </si>
  <si>
    <t>"D.11" 1</t>
  </si>
  <si>
    <t>"D.17" 1</t>
  </si>
  <si>
    <t>168</t>
  </si>
  <si>
    <t>766663911</t>
  </si>
  <si>
    <t>Oprava dveřních křídel dřevěných vyřezání otvoru v dveřních křídlech pro zasklení nebo větrání z měkkého dřeva</t>
  </si>
  <si>
    <t>977843624</t>
  </si>
  <si>
    <t>https://podminky.urs.cz/item/CS_URS_2024_02/766663911</t>
  </si>
  <si>
    <t>Vyřezání otvoru pro větrací mřížku</t>
  </si>
  <si>
    <t>169</t>
  </si>
  <si>
    <t>766682111</t>
  </si>
  <si>
    <t>Montáž zárubní dřevěných nebo plastových obložkových, pro dveře jednokřídlové, tloušťky stěny do 170 mm</t>
  </si>
  <si>
    <t>832090105</t>
  </si>
  <si>
    <t>https://podminky.urs.cz/item/CS_URS_2024_02/766682111</t>
  </si>
  <si>
    <t>Dveře D.16</t>
  </si>
  <si>
    <t>170</t>
  </si>
  <si>
    <t>61182307.R1</t>
  </si>
  <si>
    <t>zárubeň jednokřídlá obložková masivní dřevo s lakovaným povrchem tl stěny 60-150mm atypický rozměr 900x2150 mm</t>
  </si>
  <si>
    <t>1963094273</t>
  </si>
  <si>
    <t>171</t>
  </si>
  <si>
    <t>766691911</t>
  </si>
  <si>
    <t>Ostatní práce vyvěšení nebo zavěšení křídel dřevěných okenních, plochy do 1,5 m2</t>
  </si>
  <si>
    <t>456405955</t>
  </si>
  <si>
    <t>https://podminky.urs.cz/item/CS_URS_2024_02/766691911</t>
  </si>
  <si>
    <t xml:space="preserve">Vyvěšení stávajících okenních křídel k repasi </t>
  </si>
  <si>
    <t>2*2</t>
  </si>
  <si>
    <t>172</t>
  </si>
  <si>
    <t>766691914</t>
  </si>
  <si>
    <t>Ostatní práce vyvěšení nebo zavěšení křídel dřevěných dveřních, plochy do 2 m2</t>
  </si>
  <si>
    <t>-974641352</t>
  </si>
  <si>
    <t>https://podminky.urs.cz/item/CS_URS_2024_02/766691914</t>
  </si>
  <si>
    <t>Pro provedení repase dle tabulky dveří</t>
  </si>
  <si>
    <t>vyvěšení</t>
  </si>
  <si>
    <t>"jednokřídlových" 6+5</t>
  </si>
  <si>
    <t>"dvoukřídlových" 2+4</t>
  </si>
  <si>
    <t>Vybourané dveře D.16</t>
  </si>
  <si>
    <t>173</t>
  </si>
  <si>
    <t>766695213</t>
  </si>
  <si>
    <t>Montáž ostatních truhlářských konstrukcí prahů dveří jednokřídlových, šířky přes 100 mm</t>
  </si>
  <si>
    <t>120954120</t>
  </si>
  <si>
    <t>https://podminky.urs.cz/item/CS_URS_2024_02/766695213</t>
  </si>
  <si>
    <t>Montáž dveřních prahů po renovaci</t>
  </si>
  <si>
    <t>174</t>
  </si>
  <si>
    <t>766695233</t>
  </si>
  <si>
    <t>Montáž ostatních truhlářských konstrukcí prahů dveří dvoukřídlových, šířky přes 100 mm</t>
  </si>
  <si>
    <t>399436086</t>
  </si>
  <si>
    <t>https://podminky.urs.cz/item/CS_URS_2024_02/766695233</t>
  </si>
  <si>
    <t>175</t>
  </si>
  <si>
    <t>766696R01</t>
  </si>
  <si>
    <t>Renovace dveřních tuhlářských prahů dveří v dílně včetně nového nátěru š přes 10 cm</t>
  </si>
  <si>
    <t>250552256</t>
  </si>
  <si>
    <t>Renovace dveřních prahů včetně nátěru</t>
  </si>
  <si>
    <t>0,9+0,61+0,76+0,79+0,88+0,9</t>
  </si>
  <si>
    <t>1,15+1,45</t>
  </si>
  <si>
    <t>1,17+1,16+1,16+1,17</t>
  </si>
  <si>
    <t>0,76+0,76</t>
  </si>
  <si>
    <t>767</t>
  </si>
  <si>
    <t>Konstrukce zámečnické</t>
  </si>
  <si>
    <t>176</t>
  </si>
  <si>
    <t>767640311</t>
  </si>
  <si>
    <t>Montáž dveří ocelových nebo hliníkových vnitřních jednokřídlových</t>
  </si>
  <si>
    <t>2120479263</t>
  </si>
  <si>
    <t>https://podminky.urs.cz/item/CS_URS_2024_02/767640311</t>
  </si>
  <si>
    <t>"D.07" 1</t>
  </si>
  <si>
    <t>177</t>
  </si>
  <si>
    <t>767640322</t>
  </si>
  <si>
    <t>Montáž dveří ocelových nebo hliníkových vnitřních dvoukřídlových</t>
  </si>
  <si>
    <t>321461718</t>
  </si>
  <si>
    <t>https://podminky.urs.cz/item/CS_URS_2024_02/767640322</t>
  </si>
  <si>
    <t>"D.06" 1</t>
  </si>
  <si>
    <t>"D.08" 1</t>
  </si>
  <si>
    <t>178</t>
  </si>
  <si>
    <t>767651R01</t>
  </si>
  <si>
    <t>Repase dveřního křídla hladkých ocelových dveří dvoukřídlových plných včetně vytmelení bez nátěru, bude prováděno na stavbě</t>
  </si>
  <si>
    <t>-1397255781</t>
  </si>
  <si>
    <t>"D.06" 2</t>
  </si>
  <si>
    <t>"D.08" 2</t>
  </si>
  <si>
    <t>179</t>
  </si>
  <si>
    <t>767651R02</t>
  </si>
  <si>
    <t>-999443014</t>
  </si>
  <si>
    <t>180</t>
  </si>
  <si>
    <t>767891R01</t>
  </si>
  <si>
    <t>Repase stávajícího zábradlí - ostatní výrobky X.07</t>
  </si>
  <si>
    <t>-536170527</t>
  </si>
  <si>
    <t>Repase zahrnuje nový nátěr oceli a dřevěného madla v barevnosti dle investora</t>
  </si>
  <si>
    <t>2,2</t>
  </si>
  <si>
    <t>181</t>
  </si>
  <si>
    <t>767891R02</t>
  </si>
  <si>
    <t>Repase stávajícího madla - ostatní výrobky X.08</t>
  </si>
  <si>
    <t>-993634025</t>
  </si>
  <si>
    <t>0,82</t>
  </si>
  <si>
    <t>771</t>
  </si>
  <si>
    <t>Podlahy z dlaždic</t>
  </si>
  <si>
    <t>182</t>
  </si>
  <si>
    <t>771111011</t>
  </si>
  <si>
    <t>Příprava podkladu před provedením dlažby vysátí podlah</t>
  </si>
  <si>
    <t>1128565969</t>
  </si>
  <si>
    <t>https://podminky.urs.cz/item/CS_URS_2024_02/771111011</t>
  </si>
  <si>
    <t>Pod nové dlažby, dle montáže</t>
  </si>
  <si>
    <t>12,72</t>
  </si>
  <si>
    <t>183</t>
  </si>
  <si>
    <t>771121011</t>
  </si>
  <si>
    <t>Příprava podkladu před provedením dlažby nátěr penetrační na podlahu</t>
  </si>
  <si>
    <t>1297719170</t>
  </si>
  <si>
    <t>https://podminky.urs.cz/item/CS_URS_2024_02/771121011</t>
  </si>
  <si>
    <t>184</t>
  </si>
  <si>
    <t>771574419</t>
  </si>
  <si>
    <t>Montáž podlah z dlaždic keramických lepených cementovým flexibilním lepidlem hladkých, tloušťky do 10 mm přes 22 do 25 ks/m2</t>
  </si>
  <si>
    <t>2141834216</t>
  </si>
  <si>
    <t>https://podminky.urs.cz/item/CS_URS_2024_02/771574419</t>
  </si>
  <si>
    <t>Keramická dlažba dle tabulky místností a skladby podlah P2</t>
  </si>
  <si>
    <t>"344b" 2,70</t>
  </si>
  <si>
    <t>185</t>
  </si>
  <si>
    <t>59761159</t>
  </si>
  <si>
    <t>dlažba keramická slinutá mrazuvzdorná povrch hladký/matný tl do 10mm přes 22 do 25ks/m2</t>
  </si>
  <si>
    <t>-871387617</t>
  </si>
  <si>
    <t>14,295*1,15 'Přepočtené koeficientem množství</t>
  </si>
  <si>
    <t>186</t>
  </si>
  <si>
    <t>771577211</t>
  </si>
  <si>
    <t>Montáž podlah z dlaždic keramických lepených cementovým flexibilním lepidlem Příplatek k cenám za plochu do 5 m2 jednotlivě</t>
  </si>
  <si>
    <t>1841313950</t>
  </si>
  <si>
    <t>https://podminky.urs.cz/item/CS_URS_2024_02/771577211</t>
  </si>
  <si>
    <t>187</t>
  </si>
  <si>
    <t>771577213</t>
  </si>
  <si>
    <t>Montáž podlah z dlaždic keramických lepených cementovým flexibilním lepidlem Příplatek k cenám za pokládku na koso</t>
  </si>
  <si>
    <t>790393066</t>
  </si>
  <si>
    <t>https://podminky.urs.cz/item/CS_URS_2024_02/771577213</t>
  </si>
  <si>
    <t>188</t>
  </si>
  <si>
    <t>771591112</t>
  </si>
  <si>
    <t>Izolace podlahy pod dlažbu nátěrem nebo stěrkou ve dvou vrstvách</t>
  </si>
  <si>
    <t>-1515094778</t>
  </si>
  <si>
    <t>https://podminky.urs.cz/item/CS_URS_2024_02/771591112</t>
  </si>
  <si>
    <t>Pod nové dlažby v mokrých provozech, dle montáže</t>
  </si>
  <si>
    <t>189</t>
  </si>
  <si>
    <t>771591115</t>
  </si>
  <si>
    <t>Podlahy - dokončovací práce spárování silikonem</t>
  </si>
  <si>
    <t>1611651510</t>
  </si>
  <si>
    <t>https://podminky.urs.cz/item/CS_URS_2024_02/771591115</t>
  </si>
  <si>
    <t>Mezi dlažbou a obkladem</t>
  </si>
  <si>
    <t>"344a" 1,27*2+0,78*2-0,7</t>
  </si>
  <si>
    <t>"344b" 2,02*2+0,6*2+1,38*2-(0,7+0,86)</t>
  </si>
  <si>
    <t>"345a" 0,905*2+1,27*2-0,7</t>
  </si>
  <si>
    <t>"345b" 1,41*2+1,27*2-0,7</t>
  </si>
  <si>
    <t>"345c" 2,02*2+1,78*2-(0,86+0,7*2)</t>
  </si>
  <si>
    <t>"350" 2,2*2+1,25*2-0,7</t>
  </si>
  <si>
    <t>190</t>
  </si>
  <si>
    <t>771591264</t>
  </si>
  <si>
    <t>Izolace podlahy pod dlažbu těsnícími izolačními pásy mezi podlahou a stěnu</t>
  </si>
  <si>
    <t>2108072385</t>
  </si>
  <si>
    <t>https://podminky.urs.cz/item/CS_URS_2024_02/771591264</t>
  </si>
  <si>
    <t>v mokrých provozech</t>
  </si>
  <si>
    <t>191</t>
  </si>
  <si>
    <t>998771313</t>
  </si>
  <si>
    <t>Přesun hmot pro podlahy z dlaždic stanovený procentní sazbou (%) z ceny vodorovná dopravní vzdálenost do 50 m ruční (bez užití mechanizace) v objektech výšky přes 12 do 24 m</t>
  </si>
  <si>
    <t>%</t>
  </si>
  <si>
    <t>-521606195</t>
  </si>
  <si>
    <t>https://podminky.urs.cz/item/CS_URS_2024_02/998771313</t>
  </si>
  <si>
    <t>776</t>
  </si>
  <si>
    <t>Podlahy povlakové</t>
  </si>
  <si>
    <t>192</t>
  </si>
  <si>
    <t>776111116</t>
  </si>
  <si>
    <t>Příprava podkladu povlakových podlah a stěn broušení podlah stávajícího podkladu pro odstranění lepidla (po starých krytinách)</t>
  </si>
  <si>
    <t>-432502162</t>
  </si>
  <si>
    <t>https://podminky.urs.cz/item/CS_URS_2024_02/776111116</t>
  </si>
  <si>
    <t>Po demontáži stávající podlahové krytiny</t>
  </si>
  <si>
    <t>121,190</t>
  </si>
  <si>
    <t>193</t>
  </si>
  <si>
    <t>776111311</t>
  </si>
  <si>
    <t>Příprava podkladu povlakových podlah a stěn vysátí podlah</t>
  </si>
  <si>
    <t>-1701600103</t>
  </si>
  <si>
    <t>https://podminky.urs.cz/item/CS_URS_2024_02/776111311</t>
  </si>
  <si>
    <t>Před montáží podlah dle výměry montáže</t>
  </si>
  <si>
    <t>128,900</t>
  </si>
  <si>
    <t>194</t>
  </si>
  <si>
    <t>776121112</t>
  </si>
  <si>
    <t>Příprava podkladu povlakových podlah a stěn penetrace vodou ředitelná podlah</t>
  </si>
  <si>
    <t>2124190158</t>
  </si>
  <si>
    <t>https://podminky.urs.cz/item/CS_URS_2024_02/776121112</t>
  </si>
  <si>
    <t>195</t>
  </si>
  <si>
    <t>776141122</t>
  </si>
  <si>
    <t>Příprava podkladu povlakových podlah a stěn vyrovnání samonivelační stěrkou podlah min.pevnosti 30 MPa, tloušťky přes 3 do 5 mm</t>
  </si>
  <si>
    <t>-1174881061</t>
  </si>
  <si>
    <t>https://podminky.urs.cz/item/CS_URS_2024_02/776141122</t>
  </si>
  <si>
    <t>Vyrovnání podlah před montáží dle výměry montáže</t>
  </si>
  <si>
    <t>196</t>
  </si>
  <si>
    <t>776201811</t>
  </si>
  <si>
    <t>Demontáž povlakových podlahovin lepených ručně bez podložky</t>
  </si>
  <si>
    <t>-2040818332</t>
  </si>
  <si>
    <t>https://podminky.urs.cz/item/CS_URS_2024_02/776201811</t>
  </si>
  <si>
    <t>odstranění PVC dle tabulky místností</t>
  </si>
  <si>
    <t>"307" 15,52</t>
  </si>
  <si>
    <t>"351a" 45,05</t>
  </si>
  <si>
    <t>197</t>
  </si>
  <si>
    <t>776251111</t>
  </si>
  <si>
    <t>Montáž podlahovin z přírodního linolea (marmolea) lepením standardním lepidlem z pásů standardních</t>
  </si>
  <si>
    <t>-1613370652</t>
  </si>
  <si>
    <t>https://podminky.urs.cz/item/CS_URS_2024_02/776251111</t>
  </si>
  <si>
    <t>"307" 5,78+9,74</t>
  </si>
  <si>
    <t>198</t>
  </si>
  <si>
    <t>60756111</t>
  </si>
  <si>
    <t>linoleum přírodní tl 2,5mm v pásech, hořlavost Cfl-s1, smykové tření µ &gt;=0,3, třída zátěže 34/43</t>
  </si>
  <si>
    <t>784803673</t>
  </si>
  <si>
    <t>128,9*1,1 'Přepočtené koeficientem množství</t>
  </si>
  <si>
    <t>199</t>
  </si>
  <si>
    <t>776411221</t>
  </si>
  <si>
    <t>Montáž soklíků tahaných (fabiony) z linolea (marmolea) obvodových, výšky do 80 mm</t>
  </si>
  <si>
    <t>565304713</t>
  </si>
  <si>
    <t>https://podminky.urs.cz/item/CS_URS_2024_02/776411221</t>
  </si>
  <si>
    <t>"301a" 9,73*2+2,095+0,44*2+0,51*2+0,46*6+0,15*2-(1,35*4+1,5+1,1)</t>
  </si>
  <si>
    <t>"301d" 3,125*2</t>
  </si>
  <si>
    <t>"301f" 0,35+0,54+1</t>
  </si>
  <si>
    <t>"307" 7,08*2+2,084+0,56*2-(1,416+1,17+0,7+1,17)</t>
  </si>
  <si>
    <t>"351a" 9,02+2,62+0,25+0,2+0,36*2+0,31+0,37+3,863+0,638+0,878+0,561+0,1+0,3+2,24+2,85+1,922+0,651+0,214+1,363+8,805-(1,5+0,81+1,15+0,76*3+0,9+0,79)</t>
  </si>
  <si>
    <t>"351b" 10,88+13,08+0,25*2+0,66*2+0,25*2+0,31+0,3*2+0,21-(0,306+1,17+0,9+1,45)</t>
  </si>
  <si>
    <t>"351c" 5,56+7,365+2,26+0,537+0,254+0,31+0,17+0,306+0,158+0,16*2-(1,86+1,48)</t>
  </si>
  <si>
    <t>200</t>
  </si>
  <si>
    <t>776411223</t>
  </si>
  <si>
    <t>Montáž soklíků tahaných (fabiony) z linolea (marmolea) vnitřních rohů</t>
  </si>
  <si>
    <t>975847607</t>
  </si>
  <si>
    <t>https://podminky.urs.cz/item/CS_URS_2024_02/776411223</t>
  </si>
  <si>
    <t>Dle půdorysu výkres č. D.1.1 b.03</t>
  </si>
  <si>
    <t>2+2</t>
  </si>
  <si>
    <t>Dle půdorysu výkres č. D.1.1 b.04</t>
  </si>
  <si>
    <t>201</t>
  </si>
  <si>
    <t>776411224</t>
  </si>
  <si>
    <t>Montáž soklíků tahaných (fabiony) z linolea (marmolea) vnějších rohů</t>
  </si>
  <si>
    <t>2044435609</t>
  </si>
  <si>
    <t>https://podminky.urs.cz/item/CS_URS_2024_02/776411224</t>
  </si>
  <si>
    <t>202</t>
  </si>
  <si>
    <t>28411068</t>
  </si>
  <si>
    <t>linoleum přírodní ze 100% dřevité moučky tl 2,0mm, zátěž 32/41, R9, hořlavost Cfl S1</t>
  </si>
  <si>
    <t>1601447816</t>
  </si>
  <si>
    <t xml:space="preserve">Na sokly výšky 80 mm </t>
  </si>
  <si>
    <t>107,482*0,08</t>
  </si>
  <si>
    <t>8,599*1,15 'Přepočtené koeficientem množství</t>
  </si>
  <si>
    <t>203</t>
  </si>
  <si>
    <t>776421111</t>
  </si>
  <si>
    <t>Montáž lišt obvodových lepených</t>
  </si>
  <si>
    <t>1719848239</t>
  </si>
  <si>
    <t>https://podminky.urs.cz/item/CS_URS_2024_02/776421111</t>
  </si>
  <si>
    <t xml:space="preserve">Dle montáže soklíků </t>
  </si>
  <si>
    <t>107,482</t>
  </si>
  <si>
    <t>204</t>
  </si>
  <si>
    <t>28342165</t>
  </si>
  <si>
    <t>systémová soklová lišta - marmoleum dle specifikace viz příloha D.1.1.c.1 - skladby konstrukcí</t>
  </si>
  <si>
    <t>1875206278</t>
  </si>
  <si>
    <t>107,482*1,02 'Přepočtené koeficientem množství</t>
  </si>
  <si>
    <t>205</t>
  </si>
  <si>
    <t>776421711</t>
  </si>
  <si>
    <t>Montáž lišt vložení pásků z podlahoviny do lišt včetně nařezání</t>
  </si>
  <si>
    <t>991773302</t>
  </si>
  <si>
    <t>https://podminky.urs.cz/item/CS_URS_2024_02/776421711</t>
  </si>
  <si>
    <t>206</t>
  </si>
  <si>
    <t>776991121</t>
  </si>
  <si>
    <t>Ostatní práce údržba nových podlahovin po pokládce čištění základní</t>
  </si>
  <si>
    <t>-719411785</t>
  </si>
  <si>
    <t>https://podminky.urs.cz/item/CS_URS_2024_02/776991121</t>
  </si>
  <si>
    <t>207</t>
  </si>
  <si>
    <t>776991R01</t>
  </si>
  <si>
    <t>Příplatek za skladbu podlahy do vzoru dle architektonického návrhu</t>
  </si>
  <si>
    <t>-1325214353</t>
  </si>
  <si>
    <t>208</t>
  </si>
  <si>
    <t>998776313</t>
  </si>
  <si>
    <t>Přesun hmot pro podlahy povlakové stanovený procentní sazbou (%) z ceny vodorovná dopravní vzdálenost do 50 m ruční (bez užití mechanizace) v objektech výšky přes 12 do 24 m</t>
  </si>
  <si>
    <t>-170245599</t>
  </si>
  <si>
    <t>https://podminky.urs.cz/item/CS_URS_2024_02/998776313</t>
  </si>
  <si>
    <t>781</t>
  </si>
  <si>
    <t>Dokončovací práce - obklady</t>
  </si>
  <si>
    <t>209</t>
  </si>
  <si>
    <t>781121011</t>
  </si>
  <si>
    <t>Příprava podkladu před provedením obkladu nátěr penetrační na stěnu</t>
  </si>
  <si>
    <t>-106851297</t>
  </si>
  <si>
    <t>https://podminky.urs.cz/item/CS_URS_2024_02/781121011</t>
  </si>
  <si>
    <t>Pod obklad</t>
  </si>
  <si>
    <t>"344a"2,36*(1,27*2+0,78*2)-0,7*2</t>
  </si>
  <si>
    <t>"344b" 2,36*(2,02*2+1,38*2)+(2,03*0,6*2)-(0,7*2+0,86*2)+0,6*0,13</t>
  </si>
  <si>
    <t>"345a" 2,36*(0,905*2+1,27*2)-0,7*2</t>
  </si>
  <si>
    <t>"345b" 2,36*(1,41*2+1,27*2)-0,7*2</t>
  </si>
  <si>
    <t>"350" 2,36*(2,2*2+1,25*2)-(0,7*2,1+0,57*2,15*2)</t>
  </si>
  <si>
    <t>210</t>
  </si>
  <si>
    <t>781151031</t>
  </si>
  <si>
    <t>Příprava podkladu před provedením obkladu celoplošné vyrovnání podkladu stěrkou, tloušťky 3 mm</t>
  </si>
  <si>
    <t>-1653859149</t>
  </si>
  <si>
    <t>https://podminky.urs.cz/item/CS_URS_2024_02/781151031</t>
  </si>
  <si>
    <t xml:space="preserve">Pod obklad po vybourání stávajícího </t>
  </si>
  <si>
    <t>211</t>
  </si>
  <si>
    <t>781131112</t>
  </si>
  <si>
    <t>Izolace stěny pod obklad izolace nátěrem nebo stěrkou ve dvou vrstvách</t>
  </si>
  <si>
    <t>1538278287</t>
  </si>
  <si>
    <t>https://podminky.urs.cz/item/CS_URS_2024_02/781131112</t>
  </si>
  <si>
    <t>Na stěně ve styku s padlahu do výšky 150 mm</t>
  </si>
  <si>
    <t>29,69*0,15</t>
  </si>
  <si>
    <t>Stěna za pisoárem</t>
  </si>
  <si>
    <t>0,9*1,5</t>
  </si>
  <si>
    <t>212</t>
  </si>
  <si>
    <t>781472219</t>
  </si>
  <si>
    <t>Montáž keramických obkladů stěn lepených cementovým flexibilním lepidlem hladkých přes 22 do 25 ks/m2</t>
  </si>
  <si>
    <t>257488221</t>
  </si>
  <si>
    <t>https://podminky.urs.cz/item/CS_URS_2024_02/781472219</t>
  </si>
  <si>
    <t>Obklad stěn do výšky 2,36 m  dle tabulky místností</t>
  </si>
  <si>
    <t>213</t>
  </si>
  <si>
    <t>59761704</t>
  </si>
  <si>
    <t>obklad keramický nemrazuvzdorný povrch hladký/lesklý tl do 10mm přes 22 do 25ks/m2</t>
  </si>
  <si>
    <t>-1660405513</t>
  </si>
  <si>
    <t>69,613*1,15 'Přepočtené koeficientem množství</t>
  </si>
  <si>
    <t>214</t>
  </si>
  <si>
    <t>781492211</t>
  </si>
  <si>
    <t>Obklad - dokončující práce montáž profilu lepeného flexibilním cementovým lepidlem rohového</t>
  </si>
  <si>
    <t>-330716501</t>
  </si>
  <si>
    <t>https://podminky.urs.cz/item/CS_URS_2024_02/781492211</t>
  </si>
  <si>
    <t>Na rohy snéžené příčky</t>
  </si>
  <si>
    <t>2,03*2+0,6*2+0,13</t>
  </si>
  <si>
    <t>Na parapet v místnosti 350</t>
  </si>
  <si>
    <t>215</t>
  </si>
  <si>
    <t>19416014</t>
  </si>
  <si>
    <t>lišta ukončovací nerezová 8mm</t>
  </si>
  <si>
    <t>-1406612748</t>
  </si>
  <si>
    <t>7,59*1,05 'Přepočtené koeficientem množství</t>
  </si>
  <si>
    <t>216</t>
  </si>
  <si>
    <t>781495115</t>
  </si>
  <si>
    <t>Obklad - dokončující práce ostatní práce spárování silikonem</t>
  </si>
  <si>
    <t>915622860</t>
  </si>
  <si>
    <t>https://podminky.urs.cz/item/CS_URS_2024_02/781495115</t>
  </si>
  <si>
    <t xml:space="preserve">V koutech </t>
  </si>
  <si>
    <t>2,36*(4+4+4+4+4+4)+ 2,03*2</t>
  </si>
  <si>
    <t>Parapet v místnosti 350</t>
  </si>
  <si>
    <t>"U dveří" (2,05*2)*(6+10)+2,1*2+0,7*8+0,86*2</t>
  </si>
  <si>
    <t>217</t>
  </si>
  <si>
    <t>781674113</t>
  </si>
  <si>
    <t>Montáž keramických obkladů parapetů lepených flexibilním lepidlem, šířky parapetu přes 150 do 200 mm</t>
  </si>
  <si>
    <t>1243513157</t>
  </si>
  <si>
    <t>https://podminky.urs.cz/item/CS_URS_2024_02/781674113</t>
  </si>
  <si>
    <t>V místnosti 350 ve výšce pod okny</t>
  </si>
  <si>
    <t>218</t>
  </si>
  <si>
    <t>704518201</t>
  </si>
  <si>
    <t>2,2*0,22 'Přepočtené koeficientem množství</t>
  </si>
  <si>
    <t>219</t>
  </si>
  <si>
    <t>998781313</t>
  </si>
  <si>
    <t>Přesun hmot pro obklady keramické stanovený procentní sazbou (%) z ceny vodorovná dopravní vzdálenost do 50 m ruční (bez užití mechanizace) v objektech výšky přes 12 do 24 m</t>
  </si>
  <si>
    <t>993018731</t>
  </si>
  <si>
    <t>https://podminky.urs.cz/item/CS_URS_2024_02/998781313</t>
  </si>
  <si>
    <t>783</t>
  </si>
  <si>
    <t>Dokončovací práce - nátěry</t>
  </si>
  <si>
    <t>220</t>
  </si>
  <si>
    <t>783101203</t>
  </si>
  <si>
    <t>Příprava podkladu truhlářských konstrukcí před provedením nátěru broušení smirkovým papírem nebo plátnem jemné</t>
  </si>
  <si>
    <t>-1422672296</t>
  </si>
  <si>
    <t>https://podminky.urs.cz/item/CS_URS_2024_02/783101203</t>
  </si>
  <si>
    <t>Dřevěné zárubně, uvažována RŠ zárubně 400 mm</t>
  </si>
  <si>
    <t>"D.01" 0,4*(2,07*2+1,43)</t>
  </si>
  <si>
    <t>"D.02" 0,4*(2,09*2+1,42)</t>
  </si>
  <si>
    <t>"D.03" 0,4*(2,08*2+1,42)</t>
  </si>
  <si>
    <t>"D.04" 0,4*(2,07*2+1,16)</t>
  </si>
  <si>
    <t>"D.05"0,4*(2,06*2+1,43)</t>
  </si>
  <si>
    <t>"D.09" 0,4*(2,08*2+0,87)</t>
  </si>
  <si>
    <t>"D.11" 0,4*(2,06*2+1,41)</t>
  </si>
  <si>
    <t>"D.12" 0,4*(2,05*2+1,02)</t>
  </si>
  <si>
    <t>"D.13" 0,4*(2,1*2+1,05)</t>
  </si>
  <si>
    <t>"D.14" 0,4*(2,04*2+1,14)</t>
  </si>
  <si>
    <t>"D.15" 0,4*(2,12*2+1,16)</t>
  </si>
  <si>
    <t>"D.17" 0,4*(2,04*2+1,71)</t>
  </si>
  <si>
    <t>"D.18" 0,4*(2*2+1,02)</t>
  </si>
  <si>
    <t>"D.19" 0,4*(2*2+1,02)</t>
  </si>
  <si>
    <t>"D.20" 0,4*(1,99*2+0,86)</t>
  </si>
  <si>
    <t>"D.21" 0,4*(2,02*2+0,86)</t>
  </si>
  <si>
    <t>"D.22" 0,4*(2,02*2+0,86)</t>
  </si>
  <si>
    <t>221</t>
  </si>
  <si>
    <t>783114101</t>
  </si>
  <si>
    <t>Základní nátěr truhlářských konstrukcí jednonásobný syntetický</t>
  </si>
  <si>
    <t>1546142173</t>
  </si>
  <si>
    <t>https://podminky.urs.cz/item/CS_URS_2024_02/783114101</t>
  </si>
  <si>
    <t>Dveře po repasy</t>
  </si>
  <si>
    <t>"D.01" 1,17*2,07*2*1,1-0,34*2*2</t>
  </si>
  <si>
    <t>"D.02" 1,16*2,09*2*1,1-0,34*2*2</t>
  </si>
  <si>
    <t>"D.03" 1,16*2,08*2*1,1-0,34*2*2</t>
  </si>
  <si>
    <t>"D.04" 0,9*2,07*2*1,1</t>
  </si>
  <si>
    <t>"D.05"1,17*2,06*2*1,1-0,34*2*2</t>
  </si>
  <si>
    <t>"D.09" 0,61*2,08*2*1,1</t>
  </si>
  <si>
    <t>"D.11" 1,15*2,06*2*1,1</t>
  </si>
  <si>
    <t>"D.12" 0,76*2,05*2*1,1</t>
  </si>
  <si>
    <t>"D.13" 0,79*2,1*2*1,1</t>
  </si>
  <si>
    <t>"D.14" 0,88*2,04*2*1,1</t>
  </si>
  <si>
    <t>"D.15" 0,9*2,12*2*1,1</t>
  </si>
  <si>
    <t>"D.17" 1,45*2,04*2*1,1</t>
  </si>
  <si>
    <t>"D.18" 0,76*2*2*1,1</t>
  </si>
  <si>
    <t>"D.19" 0,76*2*2*1,1</t>
  </si>
  <si>
    <t>"D.20" 0,6*1,99*2*1,1</t>
  </si>
  <si>
    <t>"D.21" 0,6*2,02*2*1,1</t>
  </si>
  <si>
    <t>"D.22" 0,6*2,02*2*1,1</t>
  </si>
  <si>
    <t>Dřevěné zárubně</t>
  </si>
  <si>
    <t>35,848</t>
  </si>
  <si>
    <t>222</t>
  </si>
  <si>
    <t>783117101</t>
  </si>
  <si>
    <t>Krycí nátěr truhlářských konstrukcí jednonásobný syntetický</t>
  </si>
  <si>
    <t>-1077647096</t>
  </si>
  <si>
    <t>https://podminky.urs.cz/item/CS_URS_2024_02/783117101</t>
  </si>
  <si>
    <t>223</t>
  </si>
  <si>
    <t>783122111</t>
  </si>
  <si>
    <t>Tmelení truhlářských konstrukcí lokální, včetně přebroušení tmelených míst rozsahu přes 10 do 30% plochy, tmelem disperzním akrylátovým nebo latexovým</t>
  </si>
  <si>
    <t>596226864</t>
  </si>
  <si>
    <t>https://podminky.urs.cz/item/CS_URS_2024_02/783122111</t>
  </si>
  <si>
    <t>Stávající dřevěné zárubně před nátěrem</t>
  </si>
  <si>
    <t>224</t>
  </si>
  <si>
    <t>783314201</t>
  </si>
  <si>
    <t>Základní antikorozní nátěr zámečnických konstrukcí jednonásobný syntetický standardní</t>
  </si>
  <si>
    <t>-1985329168</t>
  </si>
  <si>
    <t>https://podminky.urs.cz/item/CS_URS_2024_02/783314201</t>
  </si>
  <si>
    <t xml:space="preserve">Nátěry repasovaných dveří včetně rámové zárubně </t>
  </si>
  <si>
    <t>"D.06" 1,48*2,14*2*1,1</t>
  </si>
  <si>
    <t>"D.08" 1,48*2,12*2*1,1</t>
  </si>
  <si>
    <t>Nátěr repasovaných dveří bez zárubě</t>
  </si>
  <si>
    <t>"D.07" (1,02*2,28*2-1,1*2)*1,1</t>
  </si>
  <si>
    <t xml:space="preserve">Nátěr ocelové zárubně </t>
  </si>
  <si>
    <t>"D.07" 0,3*(2,28*2+1,22)</t>
  </si>
  <si>
    <t>225</t>
  </si>
  <si>
    <t>783317101</t>
  </si>
  <si>
    <t>Krycí nátěr (email) zámečnických konstrukcí jednonásobný syntetický standardní</t>
  </si>
  <si>
    <t>1767586414</t>
  </si>
  <si>
    <t>https://podminky.urs.cz/item/CS_URS_2024_02/783317101</t>
  </si>
  <si>
    <t>784</t>
  </si>
  <si>
    <t>Dokončovací práce - malby a tapety</t>
  </si>
  <si>
    <t>226</t>
  </si>
  <si>
    <t>784121001</t>
  </si>
  <si>
    <t>Oškrabání malby v místnostech výšky do 3,80 m</t>
  </si>
  <si>
    <t>-1042622452</t>
  </si>
  <si>
    <t>https://podminky.urs.cz/item/CS_URS_2024_02/784121001</t>
  </si>
  <si>
    <t>Veškeré omítky na chodbách do úrovně 10 cm nad podhledy před opravou</t>
  </si>
  <si>
    <t>227</t>
  </si>
  <si>
    <t>784211111</t>
  </si>
  <si>
    <t>Malby z malířských směsí oděruvzdorných za mokra dvojnásobné, bílé za mokra oděruvzdorné velmi dobře v místnostech výšky do 3,80 m</t>
  </si>
  <si>
    <t>172726781</t>
  </si>
  <si>
    <t>https://podminky.urs.cz/item/CS_URS_2024_02/784211111</t>
  </si>
  <si>
    <t>SDK stropy</t>
  </si>
  <si>
    <t>3,98</t>
  </si>
  <si>
    <t>stěny na omítkách</t>
  </si>
  <si>
    <t>omítky na stropech</t>
  </si>
  <si>
    <t>9,95</t>
  </si>
  <si>
    <t>VRN</t>
  </si>
  <si>
    <t>Vedlejší rozpočtové náklady</t>
  </si>
  <si>
    <t>VRN1</t>
  </si>
  <si>
    <t>Průzkumné, geodetické a projektové práce</t>
  </si>
  <si>
    <t>228</t>
  </si>
  <si>
    <t>013203000</t>
  </si>
  <si>
    <t xml:space="preserve">Dílenská a výrobní dokumentace stavby </t>
  </si>
  <si>
    <t>1024</t>
  </si>
  <si>
    <t>-422490535</t>
  </si>
  <si>
    <t>https://podminky.urs.cz/item/CS_URS_2024_02/013203000</t>
  </si>
  <si>
    <t>229</t>
  </si>
  <si>
    <t>013274000</t>
  </si>
  <si>
    <t>Pasportizace objektu před započetím prací</t>
  </si>
  <si>
    <t>-1635317297</t>
  </si>
  <si>
    <t>https://podminky.urs.cz/item/CS_URS_2024_02/013274000</t>
  </si>
  <si>
    <t xml:space="preserve">Zhodnocení stavu konstrukcí dotčené stavebním zásahem před zahájením prací. </t>
  </si>
  <si>
    <t>VRN3</t>
  </si>
  <si>
    <t>Zařízení staveniště</t>
  </si>
  <si>
    <t>230</t>
  </si>
  <si>
    <t>032103000</t>
  </si>
  <si>
    <t>Náklady na úpravu stávajících objektů pro provádění prací - viz přílohu D.1.1.d ZOV</t>
  </si>
  <si>
    <t>-524713784</t>
  </si>
  <si>
    <t>https://podminky.urs.cz/item/CS_URS_2024_02/032103000</t>
  </si>
  <si>
    <t>Demontáž části zastřešení dvora a pochozí lávky</t>
  </si>
  <si>
    <t xml:space="preserve">stavební úpravy pro vstup do 5. NP ze staveništního výtahu (vyjmutí okna odbourání parapetu apod) </t>
  </si>
  <si>
    <t>vytvoření provizorní stěny s dveřmi pro vstup do objektu</t>
  </si>
  <si>
    <t>Uvedení objektu do původního stavu po doknčení prací a sejmutí výtahu</t>
  </si>
  <si>
    <t>231</t>
  </si>
  <si>
    <t>032803000</t>
  </si>
  <si>
    <t>Vybavení staveniště</t>
  </si>
  <si>
    <t>2106063021</t>
  </si>
  <si>
    <t>https://podminky.urs.cz/item/CS_URS_2024_02/032803000</t>
  </si>
  <si>
    <t>staveništní buňky pro šatny a sklad materiálu (vybudování, nájem)</t>
  </si>
  <si>
    <t>Staveništní výtah pro přepravu osob a materiálu (montáž, nájem, demontáž)</t>
  </si>
  <si>
    <t>Mobilní WC</t>
  </si>
  <si>
    <t>Staveništní rozvaděč a kabelové rozvody</t>
  </si>
  <si>
    <t>232</t>
  </si>
  <si>
    <t>034703000</t>
  </si>
  <si>
    <t>Ochranné konstrukce</t>
  </si>
  <si>
    <t>1018585999</t>
  </si>
  <si>
    <t>https://podminky.urs.cz/item/CS_URS_2024_02/034703000</t>
  </si>
  <si>
    <t xml:space="preserve">Oplocení ZS, zaplachtování skládek a sypkého materiálu při převozu, komunikační koridory ve dvoře apod. </t>
  </si>
  <si>
    <t>233</t>
  </si>
  <si>
    <t>039103000</t>
  </si>
  <si>
    <t>Rozebrání, bourání a odvoz zařízení staveniště</t>
  </si>
  <si>
    <t>2026686045</t>
  </si>
  <si>
    <t>https://podminky.urs.cz/item/CS_URS_2024_02/039103000</t>
  </si>
  <si>
    <t>VRN4</t>
  </si>
  <si>
    <t>Inženýrská činnost</t>
  </si>
  <si>
    <t>234</t>
  </si>
  <si>
    <t>045203000</t>
  </si>
  <si>
    <t>Kompletační činnost</t>
  </si>
  <si>
    <t>-927593110</t>
  </si>
  <si>
    <t>https://podminky.urs.cz/item/CS_URS_2024_02/045203000</t>
  </si>
  <si>
    <t>Spolupráce s objednatelem při pracích realizovaných objednatelem</t>
  </si>
  <si>
    <t>235</t>
  </si>
  <si>
    <t>049303000</t>
  </si>
  <si>
    <t>Náklady vzniklé v souvislosti s předáním stavby</t>
  </si>
  <si>
    <t>-1991124303</t>
  </si>
  <si>
    <t>https://podminky.urs.cz/item/CS_URS_2024_02/049303000</t>
  </si>
  <si>
    <t xml:space="preserve">Vypracování dokladové části k přejímce stavby </t>
  </si>
  <si>
    <t>VRN6</t>
  </si>
  <si>
    <t>Územní vlivy</t>
  </si>
  <si>
    <t>236</t>
  </si>
  <si>
    <t>065103000</t>
  </si>
  <si>
    <t>Mimostaveništní doprava materiálů a výrobků</t>
  </si>
  <si>
    <t>796311739</t>
  </si>
  <si>
    <t>https://podminky.urs.cz/item/CS_URS_2024_02/065103000</t>
  </si>
  <si>
    <t>Náročný přesun materiálů na staveniště, zvýšený nárok na dispečerské řízení dopravy</t>
  </si>
  <si>
    <t>VRN7</t>
  </si>
  <si>
    <t>Provozní vlivy</t>
  </si>
  <si>
    <t>237</t>
  </si>
  <si>
    <t>071002000</t>
  </si>
  <si>
    <t>Provoz investora, třetích osob - práce prováděné za provozu investora</t>
  </si>
  <si>
    <t>-2054013988</t>
  </si>
  <si>
    <t>https://podminky.urs.cz/item/CS_URS_2024_02/071002000</t>
  </si>
  <si>
    <t xml:space="preserve">Zvýšené náklady na bezpečností opatření při práci za provozu investora </t>
  </si>
  <si>
    <t>238</t>
  </si>
  <si>
    <t>071103000</t>
  </si>
  <si>
    <t xml:space="preserve">Provoz investora - omezení pracovní doby na tři dny v týdnu </t>
  </si>
  <si>
    <t>-1279254748</t>
  </si>
  <si>
    <t>https://podminky.urs.cz/item/CS_URS_2024_02/071103000</t>
  </si>
  <si>
    <t>Zvýšené náklady na přerušení prací - zajištění staveniště, materiálu a nářadí vždy při přerušení prací</t>
  </si>
  <si>
    <t xml:space="preserve">Zvýšené náklady na pracovníky za práce probíhající o víkendech </t>
  </si>
  <si>
    <t>VRN9</t>
  </si>
  <si>
    <t>Ostatní náklady</t>
  </si>
  <si>
    <t>239</t>
  </si>
  <si>
    <t>091703000</t>
  </si>
  <si>
    <t>Náklady na pravidelný úklid staveniště v budově i ve dvoře</t>
  </si>
  <si>
    <t>-806555168</t>
  </si>
  <si>
    <t>https://podminky.urs.cz/item/CS_URS_2024_02/091703000</t>
  </si>
  <si>
    <t>240</t>
  </si>
  <si>
    <t>091803000</t>
  </si>
  <si>
    <t>Náklady na zajištění BOZP při realizaci stavebních prací</t>
  </si>
  <si>
    <t>242030626</t>
  </si>
  <si>
    <t>https://podminky.urs.cz/item/CS_URS_2024_02/091803000</t>
  </si>
  <si>
    <t>241</t>
  </si>
  <si>
    <t>094002000</t>
  </si>
  <si>
    <t>Ostatní náklady související s výstavbou - odvoz a likvidace obalového materiálu</t>
  </si>
  <si>
    <t>75888492</t>
  </si>
  <si>
    <t>https://podminky.urs.cz/item/CS_URS_2024_02/094002000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</si>
  <si>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</si>
  <si>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</si>
  <si>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</si>
  <si>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</si>
  <si>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</si>
  <si>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</si>
  <si>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</si>
  <si>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</si>
  <si>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</si>
  <si>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</si>
  <si>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</si>
  <si>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</si>
  <si>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</si>
  <si>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</si>
  <si>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</si>
  <si>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</si>
  <si>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</si>
  <si>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</si>
  <si>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</si>
  <si>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</si>
  <si>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</si>
  <si>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</si>
  <si>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</si>
  <si>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</si>
  <si>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</si>
  <si>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</si>
  <si>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</si>
  <si>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</si>
  <si>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</si>
  <si>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</si>
  <si>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</si>
  <si>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</si>
  <si>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</si>
  <si>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</si>
  <si>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</si>
  <si>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</si>
  <si>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</si>
  <si>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</si>
  <si>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</si>
  <si>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</si>
  <si>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</si>
  <si>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</si>
  <si>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</si>
  <si>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</si>
  <si>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</si>
  <si>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</si>
  <si>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</si>
  <si>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</si>
  <si>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</si>
  <si>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</si>
  <si>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</si>
  <si>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</si>
  <si>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</si>
  <si>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</si>
  <si>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</si>
  <si>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</si>
  <si>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</si>
  <si>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</si>
  <si>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</si>
  <si>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</si>
  <si>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</si>
  <si>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</si>
  <si>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</si>
  <si>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</si>
  <si>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</si>
  <si>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</si>
  <si>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</si>
  <si>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</si>
  <si>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</si>
  <si>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</si>
  <si>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</si>
  <si>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</si>
  <si>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</si>
  <si>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</si>
  <si>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</si>
  <si>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</si>
  <si>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</si>
  <si>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</si>
  <si>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</si>
  <si>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</si>
  <si>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</si>
  <si>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</si>
  <si>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</si>
  <si>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</si>
  <si>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</si>
  <si>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</si>
  <si>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</si>
  <si>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</si>
  <si>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</si>
  <si>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</si>
  <si>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</si>
  <si>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</si>
  <si>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</si>
  <si>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</si>
  <si>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</si>
  <si>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</si>
  <si>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</si>
  <si>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</si>
  <si>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</si>
  <si>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</si>
  <si>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</si>
  <si>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</si>
  <si>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</si>
  <si>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</si>
  <si>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</si>
  <si>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</si>
  <si>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</si>
  <si>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</si>
  <si>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</si>
  <si>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</si>
  <si>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</si>
  <si>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</si>
  <si>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</si>
  <si>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</si>
  <si>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</si>
  <si>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</si>
  <si>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</si>
  <si>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</si>
  <si>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</si>
  <si>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</si>
  <si>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</si>
  <si>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</si>
  <si>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</si>
  <si>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</si>
  <si>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</si>
  <si>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</si>
  <si>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</si>
  <si>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</si>
  <si>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</si>
  <si>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</si>
  <si>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</si>
  <si>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</si>
  <si>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</si>
  <si>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</si>
  <si>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</si>
  <si>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</si>
  <si>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</si>
  <si>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</si>
  <si>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</si>
  <si>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</si>
  <si>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</si>
  <si>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</si>
  <si>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</si>
  <si>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</si>
  <si>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</si>
  <si>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</si>
  <si>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</si>
  <si>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</si>
  <si>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</si>
  <si>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</si>
  <si>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</si>
  <si>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</si>
  <si>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</si>
  <si>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</si>
  <si>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</si>
  <si>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</si>
  <si>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</si>
  <si>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</si>
  <si>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</si>
  <si>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</si>
  <si>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</si>
  <si>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</si>
  <si>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</si>
  <si>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</si>
  <si>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</si>
  <si>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</si>
  <si>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</si>
  <si>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</si>
  <si>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</si>
  <si>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</si>
  <si>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</si>
  <si>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</si>
  <si>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</si>
  <si>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</si>
  <si>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</si>
  <si>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</si>
  <si>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</si>
  <si>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</si>
  <si>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</si>
  <si>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</si>
  <si>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</si>
  <si>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</si>
  <si>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</si>
  <si>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</si>
  <si>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</si>
  <si>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</si>
  <si>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</si>
  <si>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Státní tiskárna cenin, s. p., Růžová 943/6, Nové Město, 110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</si>
</sst>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1140802" TargetMode="External"/><Relationship Id="rId117" Type="http://schemas.openxmlformats.org/officeDocument/2006/relationships/hyperlink" Target="https://podminky.urs.cz/item/CS_URS_2024_02/771574419" TargetMode="External"/><Relationship Id="rId21" Type="http://schemas.openxmlformats.org/officeDocument/2006/relationships/hyperlink" Target="https://podminky.urs.cz/item/CS_URS_2024_02/997013156" TargetMode="External"/><Relationship Id="rId42" Type="http://schemas.openxmlformats.org/officeDocument/2006/relationships/hyperlink" Target="https://podminky.urs.cz/item/CS_URS_2024_02/722290246" TargetMode="External"/><Relationship Id="rId47" Type="http://schemas.openxmlformats.org/officeDocument/2006/relationships/hyperlink" Target="https://podminky.urs.cz/item/CS_URS_2024_02/725210821" TargetMode="External"/><Relationship Id="rId63" Type="http://schemas.openxmlformats.org/officeDocument/2006/relationships/hyperlink" Target="https://podminky.urs.cz/item/CS_URS_2024_02/741112111" TargetMode="External"/><Relationship Id="rId68" Type="http://schemas.openxmlformats.org/officeDocument/2006/relationships/hyperlink" Target="https://podminky.urs.cz/item/CS_URS_2024_02/741122031" TargetMode="External"/><Relationship Id="rId84" Type="http://schemas.openxmlformats.org/officeDocument/2006/relationships/hyperlink" Target="https://podminky.urs.cz/item/CS_URS_2024_02/742330101" TargetMode="External"/><Relationship Id="rId89" Type="http://schemas.openxmlformats.org/officeDocument/2006/relationships/hyperlink" Target="https://podminky.urs.cz/item/CS_URS_2024_02/763131714" TargetMode="External"/><Relationship Id="rId112" Type="http://schemas.openxmlformats.org/officeDocument/2006/relationships/hyperlink" Target="https://podminky.urs.cz/item/CS_URS_2024_02/766695233" TargetMode="External"/><Relationship Id="rId133" Type="http://schemas.openxmlformats.org/officeDocument/2006/relationships/hyperlink" Target="https://podminky.urs.cz/item/CS_URS_2024_02/776421111" TargetMode="External"/><Relationship Id="rId138" Type="http://schemas.openxmlformats.org/officeDocument/2006/relationships/hyperlink" Target="https://podminky.urs.cz/item/CS_URS_2024_02/781151031" TargetMode="External"/><Relationship Id="rId154" Type="http://schemas.openxmlformats.org/officeDocument/2006/relationships/hyperlink" Target="https://podminky.urs.cz/item/CS_URS_2024_02/013274000" TargetMode="External"/><Relationship Id="rId159" Type="http://schemas.openxmlformats.org/officeDocument/2006/relationships/hyperlink" Target="https://podminky.urs.cz/item/CS_URS_2024_02/045203000" TargetMode="External"/><Relationship Id="rId16" Type="http://schemas.openxmlformats.org/officeDocument/2006/relationships/hyperlink" Target="https://podminky.urs.cz/item/CS_URS_2024_02/968062455" TargetMode="External"/><Relationship Id="rId107" Type="http://schemas.openxmlformats.org/officeDocument/2006/relationships/hyperlink" Target="https://podminky.urs.cz/item/CS_URS_2024_02/766663911" TargetMode="External"/><Relationship Id="rId11" Type="http://schemas.openxmlformats.org/officeDocument/2006/relationships/hyperlink" Target="https://podminky.urs.cz/item/CS_URS_2024_02/949101111" TargetMode="External"/><Relationship Id="rId32" Type="http://schemas.openxmlformats.org/officeDocument/2006/relationships/hyperlink" Target="https://podminky.urs.cz/item/CS_URS_2024_02/721274123" TargetMode="External"/><Relationship Id="rId37" Type="http://schemas.openxmlformats.org/officeDocument/2006/relationships/hyperlink" Target="https://podminky.urs.cz/item/CS_URS_2024_02/722181221" TargetMode="External"/><Relationship Id="rId53" Type="http://schemas.openxmlformats.org/officeDocument/2006/relationships/hyperlink" Target="https://podminky.urs.cz/item/CS_URS_2024_02/725291680" TargetMode="External"/><Relationship Id="rId58" Type="http://schemas.openxmlformats.org/officeDocument/2006/relationships/hyperlink" Target="https://podminky.urs.cz/item/CS_URS_2024_02/725860811" TargetMode="External"/><Relationship Id="rId74" Type="http://schemas.openxmlformats.org/officeDocument/2006/relationships/hyperlink" Target="https://podminky.urs.cz/item/CS_URS_2024_02/741321003" TargetMode="External"/><Relationship Id="rId79" Type="http://schemas.openxmlformats.org/officeDocument/2006/relationships/hyperlink" Target="https://podminky.urs.cz/item/CS_URS_2024_02/741810002" TargetMode="External"/><Relationship Id="rId102" Type="http://schemas.openxmlformats.org/officeDocument/2006/relationships/hyperlink" Target="https://podminky.urs.cz/item/CS_URS_2024_02/766660191" TargetMode="External"/><Relationship Id="rId123" Type="http://schemas.openxmlformats.org/officeDocument/2006/relationships/hyperlink" Target="https://podminky.urs.cz/item/CS_URS_2024_02/998771313" TargetMode="External"/><Relationship Id="rId128" Type="http://schemas.openxmlformats.org/officeDocument/2006/relationships/hyperlink" Target="https://podminky.urs.cz/item/CS_URS_2024_02/776201811" TargetMode="External"/><Relationship Id="rId144" Type="http://schemas.openxmlformats.org/officeDocument/2006/relationships/hyperlink" Target="https://podminky.urs.cz/item/CS_URS_2024_02/998781313" TargetMode="External"/><Relationship Id="rId149" Type="http://schemas.openxmlformats.org/officeDocument/2006/relationships/hyperlink" Target="https://podminky.urs.cz/item/CS_URS_2024_02/783314201" TargetMode="External"/><Relationship Id="rId5" Type="http://schemas.openxmlformats.org/officeDocument/2006/relationships/hyperlink" Target="https://podminky.urs.cz/item/CS_URS_2024_02/612325422" TargetMode="External"/><Relationship Id="rId90" Type="http://schemas.openxmlformats.org/officeDocument/2006/relationships/hyperlink" Target="https://podminky.urs.cz/item/CS_URS_2024_02/763131721" TargetMode="External"/><Relationship Id="rId95" Type="http://schemas.openxmlformats.org/officeDocument/2006/relationships/hyperlink" Target="https://podminky.urs.cz/item/CS_URS_2024_02/763131821" TargetMode="External"/><Relationship Id="rId160" Type="http://schemas.openxmlformats.org/officeDocument/2006/relationships/hyperlink" Target="https://podminky.urs.cz/item/CS_URS_2024_02/049303000" TargetMode="External"/><Relationship Id="rId165" Type="http://schemas.openxmlformats.org/officeDocument/2006/relationships/hyperlink" Target="https://podminky.urs.cz/item/CS_URS_2024_02/091803000" TargetMode="External"/><Relationship Id="rId22" Type="http://schemas.openxmlformats.org/officeDocument/2006/relationships/hyperlink" Target="https://podminky.urs.cz/item/CS_URS_2024_02/997013501" TargetMode="External"/><Relationship Id="rId27" Type="http://schemas.openxmlformats.org/officeDocument/2006/relationships/hyperlink" Target="https://podminky.urs.cz/item/CS_URS_2024_02/721174041" TargetMode="External"/><Relationship Id="rId43" Type="http://schemas.openxmlformats.org/officeDocument/2006/relationships/hyperlink" Target="https://podminky.urs.cz/item/CS_URS_2024_02/725110811" TargetMode="External"/><Relationship Id="rId48" Type="http://schemas.openxmlformats.org/officeDocument/2006/relationships/hyperlink" Target="https://podminky.urs.cz/item/CS_URS_2024_02/725211661" TargetMode="External"/><Relationship Id="rId64" Type="http://schemas.openxmlformats.org/officeDocument/2006/relationships/hyperlink" Target="https://podminky.urs.cz/item/CS_URS_2024_02/741120401" TargetMode="External"/><Relationship Id="rId69" Type="http://schemas.openxmlformats.org/officeDocument/2006/relationships/hyperlink" Target="https://podminky.urs.cz/item/CS_URS_2024_02/741310201" TargetMode="External"/><Relationship Id="rId113" Type="http://schemas.openxmlformats.org/officeDocument/2006/relationships/hyperlink" Target="https://podminky.urs.cz/item/CS_URS_2024_02/767640311" TargetMode="External"/><Relationship Id="rId118" Type="http://schemas.openxmlformats.org/officeDocument/2006/relationships/hyperlink" Target="https://podminky.urs.cz/item/CS_URS_2024_02/771577211" TargetMode="External"/><Relationship Id="rId134" Type="http://schemas.openxmlformats.org/officeDocument/2006/relationships/hyperlink" Target="https://podminky.urs.cz/item/CS_URS_2024_02/776421711" TargetMode="External"/><Relationship Id="rId139" Type="http://schemas.openxmlformats.org/officeDocument/2006/relationships/hyperlink" Target="https://podminky.urs.cz/item/CS_URS_2024_02/781131112" TargetMode="External"/><Relationship Id="rId80" Type="http://schemas.openxmlformats.org/officeDocument/2006/relationships/hyperlink" Target="https://podminky.urs.cz/item/CS_URS_2024_02/741811001" TargetMode="External"/><Relationship Id="rId85" Type="http://schemas.openxmlformats.org/officeDocument/2006/relationships/hyperlink" Target="https://podminky.urs.cz/item/CS_URS_2024_02/751398031" TargetMode="External"/><Relationship Id="rId150" Type="http://schemas.openxmlformats.org/officeDocument/2006/relationships/hyperlink" Target="https://podminky.urs.cz/item/CS_URS_2024_02/783317101" TargetMode="External"/><Relationship Id="rId155" Type="http://schemas.openxmlformats.org/officeDocument/2006/relationships/hyperlink" Target="https://podminky.urs.cz/item/CS_URS_2024_02/032103000" TargetMode="External"/><Relationship Id="rId12" Type="http://schemas.openxmlformats.org/officeDocument/2006/relationships/hyperlink" Target="https://podminky.urs.cz/item/CS_URS_2024_02/952901111" TargetMode="External"/><Relationship Id="rId17" Type="http://schemas.openxmlformats.org/officeDocument/2006/relationships/hyperlink" Target="https://podminky.urs.cz/item/CS_URS_2024_02/971033331" TargetMode="External"/><Relationship Id="rId33" Type="http://schemas.openxmlformats.org/officeDocument/2006/relationships/hyperlink" Target="https://podminky.urs.cz/item/CS_URS_2024_02/722173402" TargetMode="External"/><Relationship Id="rId38" Type="http://schemas.openxmlformats.org/officeDocument/2006/relationships/hyperlink" Target="https://podminky.urs.cz/item/CS_URS_2024_02/722181222" TargetMode="External"/><Relationship Id="rId59" Type="http://schemas.openxmlformats.org/officeDocument/2006/relationships/hyperlink" Target="https://podminky.urs.cz/item/CS_URS_2024_02/726131011" TargetMode="External"/><Relationship Id="rId103" Type="http://schemas.openxmlformats.org/officeDocument/2006/relationships/hyperlink" Target="https://podminky.urs.cz/item/CS_URS_2024_02/766660192" TargetMode="External"/><Relationship Id="rId108" Type="http://schemas.openxmlformats.org/officeDocument/2006/relationships/hyperlink" Target="https://podminky.urs.cz/item/CS_URS_2024_02/766682111" TargetMode="External"/><Relationship Id="rId124" Type="http://schemas.openxmlformats.org/officeDocument/2006/relationships/hyperlink" Target="https://podminky.urs.cz/item/CS_URS_2024_02/776111116" TargetMode="External"/><Relationship Id="rId129" Type="http://schemas.openxmlformats.org/officeDocument/2006/relationships/hyperlink" Target="https://podminky.urs.cz/item/CS_URS_2024_02/776251111" TargetMode="External"/><Relationship Id="rId54" Type="http://schemas.openxmlformats.org/officeDocument/2006/relationships/hyperlink" Target="https://podminky.urs.cz/item/CS_URS_2024_02/725819401" TargetMode="External"/><Relationship Id="rId70" Type="http://schemas.openxmlformats.org/officeDocument/2006/relationships/hyperlink" Target="https://podminky.urs.cz/item/CS_URS_2024_02/741310214" TargetMode="External"/><Relationship Id="rId75" Type="http://schemas.openxmlformats.org/officeDocument/2006/relationships/hyperlink" Target="https://podminky.urs.cz/item/CS_URS_2024_02/741372013" TargetMode="External"/><Relationship Id="rId91" Type="http://schemas.openxmlformats.org/officeDocument/2006/relationships/hyperlink" Target="https://podminky.urs.cz/item/CS_URS_2024_02/763131722" TargetMode="External"/><Relationship Id="rId96" Type="http://schemas.openxmlformats.org/officeDocument/2006/relationships/hyperlink" Target="https://podminky.urs.cz/item/CS_URS_2024_02/763172321" TargetMode="External"/><Relationship Id="rId140" Type="http://schemas.openxmlformats.org/officeDocument/2006/relationships/hyperlink" Target="https://podminky.urs.cz/item/CS_URS_2024_02/781472219" TargetMode="External"/><Relationship Id="rId145" Type="http://schemas.openxmlformats.org/officeDocument/2006/relationships/hyperlink" Target="https://podminky.urs.cz/item/CS_URS_2024_02/783101203" TargetMode="External"/><Relationship Id="rId161" Type="http://schemas.openxmlformats.org/officeDocument/2006/relationships/hyperlink" Target="https://podminky.urs.cz/item/CS_URS_2024_02/065103000" TargetMode="External"/><Relationship Id="rId166" Type="http://schemas.openxmlformats.org/officeDocument/2006/relationships/hyperlink" Target="https://podminky.urs.cz/item/CS_URS_2024_02/094002000" TargetMode="External"/><Relationship Id="rId1" Type="http://schemas.openxmlformats.org/officeDocument/2006/relationships/hyperlink" Target="https://podminky.urs.cz/item/CS_URS_2024_02/342244201" TargetMode="External"/><Relationship Id="rId6" Type="http://schemas.openxmlformats.org/officeDocument/2006/relationships/hyperlink" Target="https://podminky.urs.cz/item/CS_URS_2024_02/619991001" TargetMode="External"/><Relationship Id="rId15" Type="http://schemas.openxmlformats.org/officeDocument/2006/relationships/hyperlink" Target="https://podminky.urs.cz/item/CS_URS_2024_02/965081611" TargetMode="External"/><Relationship Id="rId23" Type="http://schemas.openxmlformats.org/officeDocument/2006/relationships/hyperlink" Target="https://podminky.urs.cz/item/CS_URS_2024_02/997013509" TargetMode="External"/><Relationship Id="rId28" Type="http://schemas.openxmlformats.org/officeDocument/2006/relationships/hyperlink" Target="https://podminky.urs.cz/item/CS_URS_2024_02/721174043" TargetMode="External"/><Relationship Id="rId36" Type="http://schemas.openxmlformats.org/officeDocument/2006/relationships/hyperlink" Target="https://podminky.urs.cz/item/CS_URS_2024_02/722173405" TargetMode="External"/><Relationship Id="rId49" Type="http://schemas.openxmlformats.org/officeDocument/2006/relationships/hyperlink" Target="https://podminky.urs.cz/item/CS_URS_2024_02/725230811" TargetMode="External"/><Relationship Id="rId57" Type="http://schemas.openxmlformats.org/officeDocument/2006/relationships/hyperlink" Target="https://podminky.urs.cz/item/CS_URS_2024_02/725823112" TargetMode="External"/><Relationship Id="rId106" Type="http://schemas.openxmlformats.org/officeDocument/2006/relationships/hyperlink" Target="https://podminky.urs.cz/item/CS_URS_2024_02/766662812" TargetMode="External"/><Relationship Id="rId114" Type="http://schemas.openxmlformats.org/officeDocument/2006/relationships/hyperlink" Target="https://podminky.urs.cz/item/CS_URS_2024_02/767640322" TargetMode="External"/><Relationship Id="rId119" Type="http://schemas.openxmlformats.org/officeDocument/2006/relationships/hyperlink" Target="https://podminky.urs.cz/item/CS_URS_2024_02/771577213" TargetMode="External"/><Relationship Id="rId127" Type="http://schemas.openxmlformats.org/officeDocument/2006/relationships/hyperlink" Target="https://podminky.urs.cz/item/CS_URS_2024_02/776141122" TargetMode="External"/><Relationship Id="rId10" Type="http://schemas.openxmlformats.org/officeDocument/2006/relationships/hyperlink" Target="https://podminky.urs.cz/item/CS_URS_2024_02/632681115" TargetMode="External"/><Relationship Id="rId31" Type="http://schemas.openxmlformats.org/officeDocument/2006/relationships/hyperlink" Target="https://podminky.urs.cz/item/CS_URS_2024_02/721175205" TargetMode="External"/><Relationship Id="rId44" Type="http://schemas.openxmlformats.org/officeDocument/2006/relationships/hyperlink" Target="https://podminky.urs.cz/item/CS_URS_2024_02/725112022" TargetMode="External"/><Relationship Id="rId52" Type="http://schemas.openxmlformats.org/officeDocument/2006/relationships/hyperlink" Target="https://podminky.urs.cz/item/CS_URS_2024_02/725291654" TargetMode="External"/><Relationship Id="rId60" Type="http://schemas.openxmlformats.org/officeDocument/2006/relationships/hyperlink" Target="https://podminky.urs.cz/item/CS_URS_2024_02/726131041" TargetMode="External"/><Relationship Id="rId65" Type="http://schemas.openxmlformats.org/officeDocument/2006/relationships/hyperlink" Target="https://podminky.urs.cz/item/CS_URS_2024_02/741122011" TargetMode="External"/><Relationship Id="rId73" Type="http://schemas.openxmlformats.org/officeDocument/2006/relationships/hyperlink" Target="https://podminky.urs.cz/item/CS_URS_2024_02/741313044" TargetMode="External"/><Relationship Id="rId78" Type="http://schemas.openxmlformats.org/officeDocument/2006/relationships/hyperlink" Target="https://podminky.urs.cz/item/CS_URS_2024_02/741420031" TargetMode="External"/><Relationship Id="rId81" Type="http://schemas.openxmlformats.org/officeDocument/2006/relationships/hyperlink" Target="https://podminky.urs.cz/item/CS_URS_2024_02/741910412" TargetMode="External"/><Relationship Id="rId86" Type="http://schemas.openxmlformats.org/officeDocument/2006/relationships/hyperlink" Target="https://podminky.urs.cz/item/CS_URS_2024_02/751613140" TargetMode="External"/><Relationship Id="rId94" Type="http://schemas.openxmlformats.org/officeDocument/2006/relationships/hyperlink" Target="https://podminky.urs.cz/item/CS_URS_2024_02/763131766" TargetMode="External"/><Relationship Id="rId99" Type="http://schemas.openxmlformats.org/officeDocument/2006/relationships/hyperlink" Target="https://podminky.urs.cz/item/CS_URS_2024_02/763431042" TargetMode="External"/><Relationship Id="rId101" Type="http://schemas.openxmlformats.org/officeDocument/2006/relationships/hyperlink" Target="https://podminky.urs.cz/item/CS_URS_2024_02/766660172" TargetMode="External"/><Relationship Id="rId122" Type="http://schemas.openxmlformats.org/officeDocument/2006/relationships/hyperlink" Target="https://podminky.urs.cz/item/CS_URS_2024_02/771591264" TargetMode="External"/><Relationship Id="rId130" Type="http://schemas.openxmlformats.org/officeDocument/2006/relationships/hyperlink" Target="https://podminky.urs.cz/item/CS_URS_2024_02/776411221" TargetMode="External"/><Relationship Id="rId135" Type="http://schemas.openxmlformats.org/officeDocument/2006/relationships/hyperlink" Target="https://podminky.urs.cz/item/CS_URS_2024_02/776991121" TargetMode="External"/><Relationship Id="rId143" Type="http://schemas.openxmlformats.org/officeDocument/2006/relationships/hyperlink" Target="https://podminky.urs.cz/item/CS_URS_2024_02/781674113" TargetMode="External"/><Relationship Id="rId148" Type="http://schemas.openxmlformats.org/officeDocument/2006/relationships/hyperlink" Target="https://podminky.urs.cz/item/CS_URS_2024_02/783122111" TargetMode="External"/><Relationship Id="rId151" Type="http://schemas.openxmlformats.org/officeDocument/2006/relationships/hyperlink" Target="https://podminky.urs.cz/item/CS_URS_2024_02/784121001" TargetMode="External"/><Relationship Id="rId156" Type="http://schemas.openxmlformats.org/officeDocument/2006/relationships/hyperlink" Target="https://podminky.urs.cz/item/CS_URS_2024_02/032803000" TargetMode="External"/><Relationship Id="rId164" Type="http://schemas.openxmlformats.org/officeDocument/2006/relationships/hyperlink" Target="https://podminky.urs.cz/item/CS_URS_2024_02/091703000" TargetMode="External"/><Relationship Id="rId4" Type="http://schemas.openxmlformats.org/officeDocument/2006/relationships/hyperlink" Target="https://podminky.urs.cz/item/CS_URS_2024_02/612325413" TargetMode="External"/><Relationship Id="rId9" Type="http://schemas.openxmlformats.org/officeDocument/2006/relationships/hyperlink" Target="https://podminky.urs.cz/item/CS_URS_2024_02/629995223" TargetMode="External"/><Relationship Id="rId13" Type="http://schemas.openxmlformats.org/officeDocument/2006/relationships/hyperlink" Target="https://podminky.urs.cz/item/CS_URS_2024_02/962031132" TargetMode="External"/><Relationship Id="rId18" Type="http://schemas.openxmlformats.org/officeDocument/2006/relationships/hyperlink" Target="https://podminky.urs.cz/item/CS_URS_2024_02/971033351" TargetMode="External"/><Relationship Id="rId39" Type="http://schemas.openxmlformats.org/officeDocument/2006/relationships/hyperlink" Target="https://podminky.urs.cz/item/CS_URS_2024_02/722230101" TargetMode="External"/><Relationship Id="rId109" Type="http://schemas.openxmlformats.org/officeDocument/2006/relationships/hyperlink" Target="https://podminky.urs.cz/item/CS_URS_2024_02/766691911" TargetMode="External"/><Relationship Id="rId34" Type="http://schemas.openxmlformats.org/officeDocument/2006/relationships/hyperlink" Target="https://podminky.urs.cz/item/CS_URS_2024_02/722173403" TargetMode="External"/><Relationship Id="rId50" Type="http://schemas.openxmlformats.org/officeDocument/2006/relationships/hyperlink" Target="https://podminky.urs.cz/item/CS_URS_2024_02/725231203" TargetMode="External"/><Relationship Id="rId55" Type="http://schemas.openxmlformats.org/officeDocument/2006/relationships/hyperlink" Target="https://podminky.urs.cz/item/CS_URS_2024_02/725820801" TargetMode="External"/><Relationship Id="rId76" Type="http://schemas.openxmlformats.org/officeDocument/2006/relationships/hyperlink" Target="https://podminky.urs.cz/item/CS_URS_2024_02/741372111" TargetMode="External"/><Relationship Id="rId97" Type="http://schemas.openxmlformats.org/officeDocument/2006/relationships/hyperlink" Target="https://podminky.urs.cz/item/CS_URS_2024_02/763431001" TargetMode="External"/><Relationship Id="rId104" Type="http://schemas.openxmlformats.org/officeDocument/2006/relationships/hyperlink" Target="https://podminky.urs.cz/item/CS_URS_2024_02/766660193" TargetMode="External"/><Relationship Id="rId120" Type="http://schemas.openxmlformats.org/officeDocument/2006/relationships/hyperlink" Target="https://podminky.urs.cz/item/CS_URS_2024_02/771591112" TargetMode="External"/><Relationship Id="rId125" Type="http://schemas.openxmlformats.org/officeDocument/2006/relationships/hyperlink" Target="https://podminky.urs.cz/item/CS_URS_2024_02/776111311" TargetMode="External"/><Relationship Id="rId141" Type="http://schemas.openxmlformats.org/officeDocument/2006/relationships/hyperlink" Target="https://podminky.urs.cz/item/CS_URS_2024_02/781492211" TargetMode="External"/><Relationship Id="rId146" Type="http://schemas.openxmlformats.org/officeDocument/2006/relationships/hyperlink" Target="https://podminky.urs.cz/item/CS_URS_2024_02/783114101" TargetMode="External"/><Relationship Id="rId167" Type="http://schemas.openxmlformats.org/officeDocument/2006/relationships/printerSettings" Target="../printerSettings/printerSettings2.bin"/><Relationship Id="rId7" Type="http://schemas.openxmlformats.org/officeDocument/2006/relationships/hyperlink" Target="https://podminky.urs.cz/item/CS_URS_2024_02/619991005" TargetMode="External"/><Relationship Id="rId71" Type="http://schemas.openxmlformats.org/officeDocument/2006/relationships/hyperlink" Target="https://podminky.urs.cz/item/CS_URS_2024_02/741310236" TargetMode="External"/><Relationship Id="rId92" Type="http://schemas.openxmlformats.org/officeDocument/2006/relationships/hyperlink" Target="https://podminky.urs.cz/item/CS_URS_2024_02/763131731" TargetMode="External"/><Relationship Id="rId162" Type="http://schemas.openxmlformats.org/officeDocument/2006/relationships/hyperlink" Target="https://podminky.urs.cz/item/CS_URS_2024_02/071002000" TargetMode="External"/><Relationship Id="rId2" Type="http://schemas.openxmlformats.org/officeDocument/2006/relationships/hyperlink" Target="https://podminky.urs.cz/item/CS_URS_2024_02/612321121" TargetMode="External"/><Relationship Id="rId29" Type="http://schemas.openxmlformats.org/officeDocument/2006/relationships/hyperlink" Target="https://podminky.urs.cz/item/CS_URS_2024_02/721174044" TargetMode="External"/><Relationship Id="rId24" Type="http://schemas.openxmlformats.org/officeDocument/2006/relationships/hyperlink" Target="https://podminky.urs.cz/item/CS_URS_2024_02/997013871" TargetMode="External"/><Relationship Id="rId40" Type="http://schemas.openxmlformats.org/officeDocument/2006/relationships/hyperlink" Target="https://podminky.urs.cz/item/CS_URS_2024_02/722230102" TargetMode="External"/><Relationship Id="rId45" Type="http://schemas.openxmlformats.org/officeDocument/2006/relationships/hyperlink" Target="https://podminky.urs.cz/item/CS_URS_2024_02/725121525" TargetMode="External"/><Relationship Id="rId66" Type="http://schemas.openxmlformats.org/officeDocument/2006/relationships/hyperlink" Target="https://podminky.urs.cz/item/CS_URS_2024_02/741122015" TargetMode="External"/><Relationship Id="rId87" Type="http://schemas.openxmlformats.org/officeDocument/2006/relationships/hyperlink" Target="https://podminky.urs.cz/item/CS_URS_2024_02/763121590" TargetMode="External"/><Relationship Id="rId110" Type="http://schemas.openxmlformats.org/officeDocument/2006/relationships/hyperlink" Target="https://podminky.urs.cz/item/CS_URS_2024_02/766691914" TargetMode="External"/><Relationship Id="rId115" Type="http://schemas.openxmlformats.org/officeDocument/2006/relationships/hyperlink" Target="https://podminky.urs.cz/item/CS_URS_2024_02/771111011" TargetMode="External"/><Relationship Id="rId131" Type="http://schemas.openxmlformats.org/officeDocument/2006/relationships/hyperlink" Target="https://podminky.urs.cz/item/CS_URS_2024_02/776411223" TargetMode="External"/><Relationship Id="rId136" Type="http://schemas.openxmlformats.org/officeDocument/2006/relationships/hyperlink" Target="https://podminky.urs.cz/item/CS_URS_2024_02/998776313" TargetMode="External"/><Relationship Id="rId157" Type="http://schemas.openxmlformats.org/officeDocument/2006/relationships/hyperlink" Target="https://podminky.urs.cz/item/CS_URS_2024_02/034703000" TargetMode="External"/><Relationship Id="rId61" Type="http://schemas.openxmlformats.org/officeDocument/2006/relationships/hyperlink" Target="https://podminky.urs.cz/item/CS_URS_2024_02/726191001" TargetMode="External"/><Relationship Id="rId82" Type="http://schemas.openxmlformats.org/officeDocument/2006/relationships/hyperlink" Target="https://podminky.urs.cz/item/CS_URS_2024_02/742330044" TargetMode="External"/><Relationship Id="rId152" Type="http://schemas.openxmlformats.org/officeDocument/2006/relationships/hyperlink" Target="https://podminky.urs.cz/item/CS_URS_2024_02/784211111" TargetMode="External"/><Relationship Id="rId19" Type="http://schemas.openxmlformats.org/officeDocument/2006/relationships/hyperlink" Target="https://podminky.urs.cz/item/CS_URS_2024_02/977151123" TargetMode="External"/><Relationship Id="rId14" Type="http://schemas.openxmlformats.org/officeDocument/2006/relationships/hyperlink" Target="https://podminky.urs.cz/item/CS_URS_2024_02/965081213" TargetMode="External"/><Relationship Id="rId30" Type="http://schemas.openxmlformats.org/officeDocument/2006/relationships/hyperlink" Target="https://podminky.urs.cz/item/CS_URS_2024_02/721174045" TargetMode="External"/><Relationship Id="rId35" Type="http://schemas.openxmlformats.org/officeDocument/2006/relationships/hyperlink" Target="https://podminky.urs.cz/item/CS_URS_2024_02/722173404" TargetMode="External"/><Relationship Id="rId56" Type="http://schemas.openxmlformats.org/officeDocument/2006/relationships/hyperlink" Target="https://podminky.urs.cz/item/CS_URS_2024_02/725822613" TargetMode="External"/><Relationship Id="rId77" Type="http://schemas.openxmlformats.org/officeDocument/2006/relationships/hyperlink" Target="https://podminky.urs.cz/item/CS_URS_2024_02/741372112" TargetMode="External"/><Relationship Id="rId100" Type="http://schemas.openxmlformats.org/officeDocument/2006/relationships/hyperlink" Target="https://podminky.urs.cz/item/CS_URS_2024_02/763431801" TargetMode="External"/><Relationship Id="rId105" Type="http://schemas.openxmlformats.org/officeDocument/2006/relationships/hyperlink" Target="https://podminky.urs.cz/item/CS_URS_2024_02/766662811" TargetMode="External"/><Relationship Id="rId126" Type="http://schemas.openxmlformats.org/officeDocument/2006/relationships/hyperlink" Target="https://podminky.urs.cz/item/CS_URS_2024_02/776121112" TargetMode="External"/><Relationship Id="rId147" Type="http://schemas.openxmlformats.org/officeDocument/2006/relationships/hyperlink" Target="https://podminky.urs.cz/item/CS_URS_2024_02/783117101" TargetMode="External"/><Relationship Id="rId168" Type="http://schemas.openxmlformats.org/officeDocument/2006/relationships/drawing" Target="../drawings/drawing2.xml"/><Relationship Id="rId8" Type="http://schemas.openxmlformats.org/officeDocument/2006/relationships/hyperlink" Target="https://podminky.urs.cz/item/CS_URS_2024_02/629995213" TargetMode="External"/><Relationship Id="rId51" Type="http://schemas.openxmlformats.org/officeDocument/2006/relationships/hyperlink" Target="https://podminky.urs.cz/item/CS_URS_2024_02/725291653" TargetMode="External"/><Relationship Id="rId72" Type="http://schemas.openxmlformats.org/officeDocument/2006/relationships/hyperlink" Target="https://podminky.urs.cz/item/CS_URS_2024_02/741313041" TargetMode="External"/><Relationship Id="rId93" Type="http://schemas.openxmlformats.org/officeDocument/2006/relationships/hyperlink" Target="https://podminky.urs.cz/item/CS_URS_2024_02/763131761" TargetMode="External"/><Relationship Id="rId98" Type="http://schemas.openxmlformats.org/officeDocument/2006/relationships/hyperlink" Target="https://podminky.urs.cz/item/CS_URS_2024_02/763431041" TargetMode="External"/><Relationship Id="rId121" Type="http://schemas.openxmlformats.org/officeDocument/2006/relationships/hyperlink" Target="https://podminky.urs.cz/item/CS_URS_2024_02/771591115" TargetMode="External"/><Relationship Id="rId142" Type="http://schemas.openxmlformats.org/officeDocument/2006/relationships/hyperlink" Target="https://podminky.urs.cz/item/CS_URS_2024_02/781495115" TargetMode="External"/><Relationship Id="rId163" Type="http://schemas.openxmlformats.org/officeDocument/2006/relationships/hyperlink" Target="https://podminky.urs.cz/item/CS_URS_2024_02/071103000" TargetMode="External"/><Relationship Id="rId3" Type="http://schemas.openxmlformats.org/officeDocument/2006/relationships/hyperlink" Target="https://podminky.urs.cz/item/CS_URS_2024_02/611325422" TargetMode="External"/><Relationship Id="rId25" Type="http://schemas.openxmlformats.org/officeDocument/2006/relationships/hyperlink" Target="https://podminky.urs.cz/item/CS_URS_2024_02/998011010" TargetMode="External"/><Relationship Id="rId46" Type="http://schemas.openxmlformats.org/officeDocument/2006/relationships/hyperlink" Target="https://podminky.urs.cz/item/CS_URS_2024_02/725122817" TargetMode="External"/><Relationship Id="rId67" Type="http://schemas.openxmlformats.org/officeDocument/2006/relationships/hyperlink" Target="https://podminky.urs.cz/item/CS_URS_2024_02/741122016" TargetMode="External"/><Relationship Id="rId116" Type="http://schemas.openxmlformats.org/officeDocument/2006/relationships/hyperlink" Target="https://podminky.urs.cz/item/CS_URS_2024_02/771121011" TargetMode="External"/><Relationship Id="rId137" Type="http://schemas.openxmlformats.org/officeDocument/2006/relationships/hyperlink" Target="https://podminky.urs.cz/item/CS_URS_2024_02/781121011" TargetMode="External"/><Relationship Id="rId158" Type="http://schemas.openxmlformats.org/officeDocument/2006/relationships/hyperlink" Target="https://podminky.urs.cz/item/CS_URS_2024_02/039103000" TargetMode="External"/><Relationship Id="rId20" Type="http://schemas.openxmlformats.org/officeDocument/2006/relationships/hyperlink" Target="https://podminky.urs.cz/item/CS_URS_2024_02/978059541" TargetMode="External"/><Relationship Id="rId41" Type="http://schemas.openxmlformats.org/officeDocument/2006/relationships/hyperlink" Target="https://podminky.urs.cz/item/CS_URS_2024_02/722231072" TargetMode="External"/><Relationship Id="rId62" Type="http://schemas.openxmlformats.org/officeDocument/2006/relationships/hyperlink" Target="https://podminky.urs.cz/item/CS_URS_2024_02/726191011" TargetMode="External"/><Relationship Id="rId83" Type="http://schemas.openxmlformats.org/officeDocument/2006/relationships/hyperlink" Target="https://podminky.urs.cz/item/CS_URS_2024_02/742330051" TargetMode="External"/><Relationship Id="rId88" Type="http://schemas.openxmlformats.org/officeDocument/2006/relationships/hyperlink" Target="https://podminky.urs.cz/item/CS_URS_2024_02/763131451" TargetMode="External"/><Relationship Id="rId111" Type="http://schemas.openxmlformats.org/officeDocument/2006/relationships/hyperlink" Target="https://podminky.urs.cz/item/CS_URS_2024_02/766695213" TargetMode="External"/><Relationship Id="rId132" Type="http://schemas.openxmlformats.org/officeDocument/2006/relationships/hyperlink" Target="https://podminky.urs.cz/item/CS_URS_2024_02/776411224" TargetMode="External"/><Relationship Id="rId153" Type="http://schemas.openxmlformats.org/officeDocument/2006/relationships/hyperlink" Target="https://podminky.urs.cz/item/CS_URS_2024_02/013203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topLeftCell="A67" workbookViewId="0">
      <selection activeCell="Z56" sqref="Z56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19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1"/>
      <c r="BE5" s="268" t="s">
        <v>15</v>
      </c>
      <c r="BS5" s="18" t="s">
        <v>6</v>
      </c>
    </row>
    <row r="6" spans="1:74" ht="36.9" customHeight="1">
      <c r="B6" s="21"/>
      <c r="D6" s="27" t="s">
        <v>16</v>
      </c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1"/>
      <c r="BE6" s="26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69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69"/>
      <c r="BS8" s="18" t="s">
        <v>6</v>
      </c>
    </row>
    <row r="9" spans="1:74" ht="14.4" customHeight="1">
      <c r="B9" s="21"/>
      <c r="AR9" s="21"/>
      <c r="BE9" s="269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69"/>
      <c r="BS10" s="18" t="s">
        <v>6</v>
      </c>
    </row>
    <row r="11" spans="1:74" ht="18.45" customHeight="1">
      <c r="B11" s="21"/>
      <c r="E11" s="26" t="s">
        <v>1869</v>
      </c>
      <c r="AK11" s="28" t="s">
        <v>27</v>
      </c>
      <c r="AN11" s="26" t="s">
        <v>19</v>
      </c>
      <c r="AR11" s="21"/>
      <c r="BE11" s="269"/>
      <c r="BS11" s="18" t="s">
        <v>6</v>
      </c>
    </row>
    <row r="12" spans="1:74" ht="6.9" customHeight="1">
      <c r="B12" s="21"/>
      <c r="AR12" s="21"/>
      <c r="BE12" s="269"/>
      <c r="BS12" s="18" t="s">
        <v>6</v>
      </c>
    </row>
    <row r="13" spans="1:74" ht="12" customHeight="1">
      <c r="B13" s="21"/>
      <c r="D13" s="28" t="s">
        <v>28</v>
      </c>
      <c r="AK13" s="28" t="s">
        <v>26</v>
      </c>
      <c r="AN13" s="30" t="s">
        <v>29</v>
      </c>
      <c r="AR13" s="21"/>
      <c r="BE13" s="269"/>
      <c r="BS13" s="18" t="s">
        <v>6</v>
      </c>
    </row>
    <row r="14" spans="1:74" ht="13.2">
      <c r="B14" s="21"/>
      <c r="E14" s="274" t="s">
        <v>29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8" t="s">
        <v>27</v>
      </c>
      <c r="AN14" s="30" t="s">
        <v>29</v>
      </c>
      <c r="AR14" s="21"/>
      <c r="BE14" s="269"/>
      <c r="BS14" s="18" t="s">
        <v>6</v>
      </c>
    </row>
    <row r="15" spans="1:74" ht="6.9" customHeight="1">
      <c r="B15" s="21"/>
      <c r="AR15" s="21"/>
      <c r="BE15" s="269"/>
      <c r="BS15" s="18" t="s">
        <v>4</v>
      </c>
    </row>
    <row r="16" spans="1:74" ht="12" customHeight="1">
      <c r="B16" s="21"/>
      <c r="D16" s="28" t="s">
        <v>30</v>
      </c>
      <c r="AK16" s="28" t="s">
        <v>26</v>
      </c>
      <c r="AN16" s="26" t="s">
        <v>19</v>
      </c>
      <c r="AR16" s="21"/>
      <c r="BE16" s="269"/>
      <c r="BS16" s="18" t="s">
        <v>4</v>
      </c>
    </row>
    <row r="17" spans="2:71" ht="18.45" customHeight="1">
      <c r="B17" s="21"/>
      <c r="E17" s="26" t="s">
        <v>31</v>
      </c>
      <c r="AK17" s="28" t="s">
        <v>27</v>
      </c>
      <c r="AN17" s="26" t="s">
        <v>19</v>
      </c>
      <c r="AR17" s="21"/>
      <c r="BE17" s="269"/>
      <c r="BS17" s="18" t="s">
        <v>32</v>
      </c>
    </row>
    <row r="18" spans="2:71" ht="6.9" customHeight="1">
      <c r="B18" s="21"/>
      <c r="AR18" s="21"/>
      <c r="BE18" s="269"/>
      <c r="BS18" s="18" t="s">
        <v>6</v>
      </c>
    </row>
    <row r="19" spans="2:71" ht="12" customHeight="1">
      <c r="B19" s="21"/>
      <c r="D19" s="28" t="s">
        <v>33</v>
      </c>
      <c r="AK19" s="28" t="s">
        <v>26</v>
      </c>
      <c r="AN19" s="26" t="s">
        <v>19</v>
      </c>
      <c r="AR19" s="21"/>
      <c r="BE19" s="269"/>
      <c r="BS19" s="18" t="s">
        <v>6</v>
      </c>
    </row>
    <row r="20" spans="2:71" ht="18.45" customHeight="1">
      <c r="B20" s="21"/>
      <c r="E20" s="26" t="s">
        <v>34</v>
      </c>
      <c r="AK20" s="28" t="s">
        <v>27</v>
      </c>
      <c r="AN20" s="26" t="s">
        <v>19</v>
      </c>
      <c r="AR20" s="21"/>
      <c r="BE20" s="269"/>
      <c r="BS20" s="18" t="s">
        <v>4</v>
      </c>
    </row>
    <row r="21" spans="2:71" ht="6.9" customHeight="1">
      <c r="B21" s="21"/>
      <c r="AR21" s="21"/>
      <c r="BE21" s="269"/>
    </row>
    <row r="22" spans="2:71" ht="12" customHeight="1">
      <c r="B22" s="21"/>
      <c r="D22" s="28" t="s">
        <v>35</v>
      </c>
      <c r="AR22" s="21"/>
      <c r="BE22" s="269"/>
    </row>
    <row r="23" spans="2:71" ht="47.25" customHeight="1">
      <c r="B23" s="21"/>
      <c r="E23" s="276" t="s">
        <v>36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R23" s="21"/>
      <c r="BE23" s="269"/>
    </row>
    <row r="24" spans="2:71" ht="6.9" customHeight="1">
      <c r="B24" s="21"/>
      <c r="AR24" s="21"/>
      <c r="BE24" s="269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9"/>
    </row>
    <row r="26" spans="2:71" s="1" customFormat="1" ht="25.95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7">
        <f>ROUND(AG54,2)</f>
        <v>0</v>
      </c>
      <c r="AL26" s="278"/>
      <c r="AM26" s="278"/>
      <c r="AN26" s="278"/>
      <c r="AO26" s="278"/>
      <c r="AR26" s="33"/>
      <c r="BE26" s="269"/>
    </row>
    <row r="27" spans="2:71" s="1" customFormat="1" ht="6.9" customHeight="1">
      <c r="B27" s="33"/>
      <c r="AR27" s="33"/>
      <c r="BE27" s="269"/>
    </row>
    <row r="28" spans="2:71" s="1" customFormat="1" ht="13.2">
      <c r="B28" s="33"/>
      <c r="L28" s="279" t="s">
        <v>38</v>
      </c>
      <c r="M28" s="279"/>
      <c r="N28" s="279"/>
      <c r="O28" s="279"/>
      <c r="P28" s="279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K28" s="279" t="s">
        <v>40</v>
      </c>
      <c r="AL28" s="279"/>
      <c r="AM28" s="279"/>
      <c r="AN28" s="279"/>
      <c r="AO28" s="279"/>
      <c r="AR28" s="33"/>
      <c r="BE28" s="269"/>
    </row>
    <row r="29" spans="2:71" s="2" customFormat="1" ht="14.4" customHeight="1">
      <c r="B29" s="37"/>
      <c r="D29" s="28" t="s">
        <v>41</v>
      </c>
      <c r="F29" s="28" t="s">
        <v>42</v>
      </c>
      <c r="L29" s="282">
        <v>0.21</v>
      </c>
      <c r="M29" s="281"/>
      <c r="N29" s="281"/>
      <c r="O29" s="281"/>
      <c r="P29" s="281"/>
      <c r="W29" s="280">
        <f>ROUND(AZ54, 2)</f>
        <v>0</v>
      </c>
      <c r="X29" s="281"/>
      <c r="Y29" s="281"/>
      <c r="Z29" s="281"/>
      <c r="AA29" s="281"/>
      <c r="AB29" s="281"/>
      <c r="AC29" s="281"/>
      <c r="AD29" s="281"/>
      <c r="AE29" s="281"/>
      <c r="AK29" s="280">
        <f>ROUND(AV54, 2)</f>
        <v>0</v>
      </c>
      <c r="AL29" s="281"/>
      <c r="AM29" s="281"/>
      <c r="AN29" s="281"/>
      <c r="AO29" s="281"/>
      <c r="AR29" s="37"/>
      <c r="BE29" s="270"/>
    </row>
    <row r="30" spans="2:71" s="2" customFormat="1" ht="14.4" customHeight="1">
      <c r="B30" s="37"/>
      <c r="F30" s="28" t="s">
        <v>43</v>
      </c>
      <c r="L30" s="282">
        <v>0.12</v>
      </c>
      <c r="M30" s="281"/>
      <c r="N30" s="281"/>
      <c r="O30" s="281"/>
      <c r="P30" s="281"/>
      <c r="W30" s="280">
        <f>ROUND(BA54, 2)</f>
        <v>0</v>
      </c>
      <c r="X30" s="281"/>
      <c r="Y30" s="281"/>
      <c r="Z30" s="281"/>
      <c r="AA30" s="281"/>
      <c r="AB30" s="281"/>
      <c r="AC30" s="281"/>
      <c r="AD30" s="281"/>
      <c r="AE30" s="281"/>
      <c r="AK30" s="280">
        <f>ROUND(AW54, 2)</f>
        <v>0</v>
      </c>
      <c r="AL30" s="281"/>
      <c r="AM30" s="281"/>
      <c r="AN30" s="281"/>
      <c r="AO30" s="281"/>
      <c r="AR30" s="37"/>
      <c r="BE30" s="270"/>
    </row>
    <row r="31" spans="2:71" s="2" customFormat="1" ht="14.4" hidden="1" customHeight="1">
      <c r="B31" s="37"/>
      <c r="F31" s="28" t="s">
        <v>44</v>
      </c>
      <c r="L31" s="282">
        <v>0.21</v>
      </c>
      <c r="M31" s="281"/>
      <c r="N31" s="281"/>
      <c r="O31" s="281"/>
      <c r="P31" s="281"/>
      <c r="W31" s="280">
        <f>ROUND(BB54, 2)</f>
        <v>0</v>
      </c>
      <c r="X31" s="281"/>
      <c r="Y31" s="281"/>
      <c r="Z31" s="281"/>
      <c r="AA31" s="281"/>
      <c r="AB31" s="281"/>
      <c r="AC31" s="281"/>
      <c r="AD31" s="281"/>
      <c r="AE31" s="281"/>
      <c r="AK31" s="280">
        <v>0</v>
      </c>
      <c r="AL31" s="281"/>
      <c r="AM31" s="281"/>
      <c r="AN31" s="281"/>
      <c r="AO31" s="281"/>
      <c r="AR31" s="37"/>
      <c r="BE31" s="270"/>
    </row>
    <row r="32" spans="2:71" s="2" customFormat="1" ht="14.4" hidden="1" customHeight="1">
      <c r="B32" s="37"/>
      <c r="F32" s="28" t="s">
        <v>45</v>
      </c>
      <c r="L32" s="282">
        <v>0.12</v>
      </c>
      <c r="M32" s="281"/>
      <c r="N32" s="281"/>
      <c r="O32" s="281"/>
      <c r="P32" s="281"/>
      <c r="W32" s="280">
        <f>ROUND(BC54, 2)</f>
        <v>0</v>
      </c>
      <c r="X32" s="281"/>
      <c r="Y32" s="281"/>
      <c r="Z32" s="281"/>
      <c r="AA32" s="281"/>
      <c r="AB32" s="281"/>
      <c r="AC32" s="281"/>
      <c r="AD32" s="281"/>
      <c r="AE32" s="281"/>
      <c r="AK32" s="280">
        <v>0</v>
      </c>
      <c r="AL32" s="281"/>
      <c r="AM32" s="281"/>
      <c r="AN32" s="281"/>
      <c r="AO32" s="281"/>
      <c r="AR32" s="37"/>
      <c r="BE32" s="270"/>
    </row>
    <row r="33" spans="2:44" s="2" customFormat="1" ht="14.4" hidden="1" customHeight="1">
      <c r="B33" s="37"/>
      <c r="F33" s="28" t="s">
        <v>46</v>
      </c>
      <c r="L33" s="282">
        <v>0</v>
      </c>
      <c r="M33" s="281"/>
      <c r="N33" s="281"/>
      <c r="O33" s="281"/>
      <c r="P33" s="281"/>
      <c r="W33" s="280">
        <f>ROUND(BD54, 2)</f>
        <v>0</v>
      </c>
      <c r="X33" s="281"/>
      <c r="Y33" s="281"/>
      <c r="Z33" s="281"/>
      <c r="AA33" s="281"/>
      <c r="AB33" s="281"/>
      <c r="AC33" s="281"/>
      <c r="AD33" s="281"/>
      <c r="AE33" s="281"/>
      <c r="AK33" s="280">
        <v>0</v>
      </c>
      <c r="AL33" s="281"/>
      <c r="AM33" s="281"/>
      <c r="AN33" s="281"/>
      <c r="AO33" s="281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83" t="s">
        <v>49</v>
      </c>
      <c r="Y35" s="284"/>
      <c r="Z35" s="284"/>
      <c r="AA35" s="284"/>
      <c r="AB35" s="284"/>
      <c r="AC35" s="40"/>
      <c r="AD35" s="40"/>
      <c r="AE35" s="40"/>
      <c r="AF35" s="40"/>
      <c r="AG35" s="40"/>
      <c r="AH35" s="40"/>
      <c r="AI35" s="40"/>
      <c r="AJ35" s="40"/>
      <c r="AK35" s="285">
        <f>SUM(AK26:AK33)</f>
        <v>0</v>
      </c>
      <c r="AL35" s="284"/>
      <c r="AM35" s="284"/>
      <c r="AN35" s="284"/>
      <c r="AO35" s="286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50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24042</v>
      </c>
      <c r="AR44" s="46"/>
    </row>
    <row r="45" spans="2:44" s="4" customFormat="1" ht="36.9" customHeight="1">
      <c r="B45" s="47"/>
      <c r="C45" s="48" t="s">
        <v>16</v>
      </c>
      <c r="L45" s="287" t="str">
        <f>K6</f>
        <v>Stavební úpravy stávajících prostorů chodby a přilehlých částí ve 4. NP objektu VZ I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Praha 1</v>
      </c>
      <c r="AI47" s="28" t="s">
        <v>23</v>
      </c>
      <c r="AM47" s="289" t="str">
        <f>IF(AN8= "","",AN8)</f>
        <v>28. 6. 2024</v>
      </c>
      <c r="AN47" s="289"/>
      <c r="AR47" s="33"/>
    </row>
    <row r="48" spans="2:44" s="1" customFormat="1" ht="6.9" customHeight="1">
      <c r="B48" s="33"/>
      <c r="AR48" s="33"/>
    </row>
    <row r="49" spans="1:91" s="1" customFormat="1" ht="25.65" customHeight="1">
      <c r="B49" s="33"/>
      <c r="C49" s="28" t="s">
        <v>25</v>
      </c>
      <c r="L49" s="3" t="str">
        <f>IF(E11= "","",E11)</f>
        <v>Státní tiskárna cenin, s. p., Růžová 943/6, Nové Město, 110 00 Praha 1</v>
      </c>
      <c r="AI49" s="28" t="s">
        <v>30</v>
      </c>
      <c r="AM49" s="290" t="str">
        <f>IF(E17="","",E17)</f>
        <v>Ateliér A4 s.r.o., Ruská 971/92, Praha 10</v>
      </c>
      <c r="AN49" s="291"/>
      <c r="AO49" s="291"/>
      <c r="AP49" s="291"/>
      <c r="AR49" s="33"/>
      <c r="AS49" s="292" t="s">
        <v>51</v>
      </c>
      <c r="AT49" s="293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25.65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290" t="str">
        <f>IF(E20="","",E20)</f>
        <v>OTRUBA &amp; PARTNER, s.r.o. , Pavel Otruba</v>
      </c>
      <c r="AN50" s="291"/>
      <c r="AO50" s="291"/>
      <c r="AP50" s="291"/>
      <c r="AR50" s="33"/>
      <c r="AS50" s="294"/>
      <c r="AT50" s="295"/>
      <c r="BD50" s="54"/>
    </row>
    <row r="51" spans="1:91" s="1" customFormat="1" ht="10.8" customHeight="1">
      <c r="B51" s="33"/>
      <c r="AR51" s="33"/>
      <c r="AS51" s="294"/>
      <c r="AT51" s="295"/>
      <c r="BD51" s="54"/>
    </row>
    <row r="52" spans="1:91" s="1" customFormat="1" ht="29.25" customHeight="1">
      <c r="B52" s="33"/>
      <c r="C52" s="296" t="s">
        <v>52</v>
      </c>
      <c r="D52" s="297"/>
      <c r="E52" s="297"/>
      <c r="F52" s="297"/>
      <c r="G52" s="297"/>
      <c r="H52" s="55"/>
      <c r="I52" s="298" t="s">
        <v>53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9" t="s">
        <v>54</v>
      </c>
      <c r="AH52" s="297"/>
      <c r="AI52" s="297"/>
      <c r="AJ52" s="297"/>
      <c r="AK52" s="297"/>
      <c r="AL52" s="297"/>
      <c r="AM52" s="297"/>
      <c r="AN52" s="298" t="s">
        <v>55</v>
      </c>
      <c r="AO52" s="297"/>
      <c r="AP52" s="297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3">
        <f>ROUND(AG55,2)</f>
        <v>0</v>
      </c>
      <c r="AH54" s="303"/>
      <c r="AI54" s="303"/>
      <c r="AJ54" s="303"/>
      <c r="AK54" s="303"/>
      <c r="AL54" s="303"/>
      <c r="AM54" s="303"/>
      <c r="AN54" s="304">
        <f>SUM(AG54,AT54)</f>
        <v>0</v>
      </c>
      <c r="AO54" s="304"/>
      <c r="AP54" s="304"/>
      <c r="AQ54" s="65" t="s">
        <v>19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19</v>
      </c>
    </row>
    <row r="55" spans="1:91" s="6" customFormat="1" ht="16.5" customHeight="1">
      <c r="A55" s="72" t="s">
        <v>75</v>
      </c>
      <c r="B55" s="73"/>
      <c r="C55" s="74"/>
      <c r="D55" s="302" t="s">
        <v>76</v>
      </c>
      <c r="E55" s="302"/>
      <c r="F55" s="302"/>
      <c r="G55" s="302"/>
      <c r="H55" s="302"/>
      <c r="I55" s="75"/>
      <c r="J55" s="302" t="s">
        <v>77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0">
        <f>'SO 01 - Stavební úpravy v...'!J30</f>
        <v>0</v>
      </c>
      <c r="AH55" s="301"/>
      <c r="AI55" s="301"/>
      <c r="AJ55" s="301"/>
      <c r="AK55" s="301"/>
      <c r="AL55" s="301"/>
      <c r="AM55" s="301"/>
      <c r="AN55" s="300">
        <f>SUM(AG55,AT55)</f>
        <v>0</v>
      </c>
      <c r="AO55" s="301"/>
      <c r="AP55" s="301"/>
      <c r="AQ55" s="76" t="s">
        <v>78</v>
      </c>
      <c r="AR55" s="73"/>
      <c r="AS55" s="77">
        <v>0</v>
      </c>
      <c r="AT55" s="78">
        <f>ROUND(SUM(AV55:AW55),2)</f>
        <v>0</v>
      </c>
      <c r="AU55" s="79">
        <f>'SO 01 - Stavební úpravy v...'!P112</f>
        <v>0</v>
      </c>
      <c r="AV55" s="78">
        <f>'SO 01 - Stavební úpravy v...'!J33</f>
        <v>0</v>
      </c>
      <c r="AW55" s="78">
        <f>'SO 01 - Stavební úpravy v...'!J34</f>
        <v>0</v>
      </c>
      <c r="AX55" s="78">
        <f>'SO 01 - Stavební úpravy v...'!J35</f>
        <v>0</v>
      </c>
      <c r="AY55" s="78">
        <f>'SO 01 - Stavební úpravy v...'!J36</f>
        <v>0</v>
      </c>
      <c r="AZ55" s="78">
        <f>'SO 01 - Stavební úpravy v...'!F33</f>
        <v>0</v>
      </c>
      <c r="BA55" s="78">
        <f>'SO 01 - Stavební úpravy v...'!F34</f>
        <v>0</v>
      </c>
      <c r="BB55" s="78">
        <f>'SO 01 - Stavební úpravy v...'!F35</f>
        <v>0</v>
      </c>
      <c r="BC55" s="78">
        <f>'SO 01 - Stavební úpravy v...'!F36</f>
        <v>0</v>
      </c>
      <c r="BD55" s="80">
        <f>'SO 01 - Stavební úpravy v...'!F37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1" customFormat="1" ht="30" customHeight="1">
      <c r="B56" s="33"/>
      <c r="AR56" s="33"/>
    </row>
    <row r="57" spans="1:91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Yt5+LnYpBp+rG+/42URM4rjTlOnd5PfOgKb1gJIKYMvXVX03jGqbHcXrQGsLRSM1s1i8SyZwaVBrxUZnCUrqsQ==" saltValue="yI1PnT/SZoW/k7o5XnT/w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Stavební úpravy v...'!C2" display="/" xr:uid="{00000000-0004-0000-0000-000000000000}"/>
  </hyperlinks>
  <printOptions horizontalCentered="1"/>
  <pageMargins left="0.39370078740157483" right="0.39370078740157483" top="0.39370078740157483" bottom="0.39370078740157483" header="0" footer="0"/>
  <pageSetup paperSize="9" scale="62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97"/>
  <sheetViews>
    <sheetView showGridLines="0" topLeftCell="A28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20.42578125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80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>
      <c r="B4" s="21"/>
      <c r="D4" s="22" t="s">
        <v>82</v>
      </c>
      <c r="L4" s="21"/>
      <c r="M4" s="8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05" t="str">
        <f>'Rekapitulace stavby'!K6</f>
        <v>Stavební úpravy stávajících prostorů chodby a přilehlých částí ve 4. NP objektu VZ I</v>
      </c>
      <c r="F7" s="306"/>
      <c r="G7" s="306"/>
      <c r="H7" s="306"/>
      <c r="L7" s="21"/>
    </row>
    <row r="8" spans="2:46" s="1" customFormat="1" ht="12" customHeight="1">
      <c r="B8" s="33"/>
      <c r="D8" s="28" t="s">
        <v>83</v>
      </c>
      <c r="L8" s="33"/>
    </row>
    <row r="9" spans="2:46" s="1" customFormat="1" ht="16.5" customHeight="1">
      <c r="B9" s="33"/>
      <c r="E9" s="287" t="s">
        <v>84</v>
      </c>
      <c r="F9" s="307"/>
      <c r="G9" s="307"/>
      <c r="H9" s="307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85</v>
      </c>
      <c r="I12" s="28" t="s">
        <v>23</v>
      </c>
      <c r="J12" s="50" t="str">
        <f>'Rekapitulace stavby'!AN8</f>
        <v>28. 6. 2024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>Státní tiskárna cenin, s. p., Růžová 943/6, Nové Město, 110 00 Praha 1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28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08" t="str">
        <f>'Rekapitulace stavby'!E14</f>
        <v>Vyplň údaj</v>
      </c>
      <c r="F18" s="271"/>
      <c r="G18" s="271"/>
      <c r="H18" s="271"/>
      <c r="I18" s="28" t="s">
        <v>27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30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86</v>
      </c>
      <c r="I21" s="28" t="s">
        <v>27</v>
      </c>
      <c r="J21" s="26" t="s">
        <v>19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33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87</v>
      </c>
      <c r="I24" s="28" t="s">
        <v>27</v>
      </c>
      <c r="J24" s="26" t="s">
        <v>19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83"/>
      <c r="E27" s="276" t="s">
        <v>19</v>
      </c>
      <c r="F27" s="276"/>
      <c r="G27" s="276"/>
      <c r="H27" s="276"/>
      <c r="L27" s="83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4" t="s">
        <v>37</v>
      </c>
      <c r="J30" s="64">
        <f>ROUND(J112,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" customHeight="1">
      <c r="B33" s="33"/>
      <c r="D33" s="53" t="s">
        <v>41</v>
      </c>
      <c r="E33" s="28" t="s">
        <v>42</v>
      </c>
      <c r="F33" s="85">
        <f>ROUND((SUM(BE112:BE1196)),  2)</f>
        <v>0</v>
      </c>
      <c r="I33" s="86">
        <v>0.21</v>
      </c>
      <c r="J33" s="85">
        <f>ROUND(((SUM(BE112:BE1196))*I33),  2)</f>
        <v>0</v>
      </c>
      <c r="L33" s="33"/>
    </row>
    <row r="34" spans="2:12" s="1" customFormat="1" ht="14.4" customHeight="1">
      <c r="B34" s="33"/>
      <c r="E34" s="28" t="s">
        <v>43</v>
      </c>
      <c r="F34" s="85">
        <f>ROUND((SUM(BF112:BF1196)),  2)</f>
        <v>0</v>
      </c>
      <c r="I34" s="86">
        <v>0.12</v>
      </c>
      <c r="J34" s="85">
        <f>ROUND(((SUM(BF112:BF1196))*I34),  2)</f>
        <v>0</v>
      </c>
      <c r="L34" s="33"/>
    </row>
    <row r="35" spans="2:12" s="1" customFormat="1" ht="14.4" hidden="1" customHeight="1">
      <c r="B35" s="33"/>
      <c r="E35" s="28" t="s">
        <v>44</v>
      </c>
      <c r="F35" s="85">
        <f>ROUND((SUM(BG112:BG1196)),  2)</f>
        <v>0</v>
      </c>
      <c r="I35" s="86">
        <v>0.21</v>
      </c>
      <c r="J35" s="85">
        <f>0</f>
        <v>0</v>
      </c>
      <c r="L35" s="33"/>
    </row>
    <row r="36" spans="2:12" s="1" customFormat="1" ht="14.4" hidden="1" customHeight="1">
      <c r="B36" s="33"/>
      <c r="E36" s="28" t="s">
        <v>45</v>
      </c>
      <c r="F36" s="85">
        <f>ROUND((SUM(BH112:BH1196)),  2)</f>
        <v>0</v>
      </c>
      <c r="I36" s="86">
        <v>0.12</v>
      </c>
      <c r="J36" s="85">
        <f>0</f>
        <v>0</v>
      </c>
      <c r="L36" s="33"/>
    </row>
    <row r="37" spans="2:12" s="1" customFormat="1" ht="14.4" hidden="1" customHeight="1">
      <c r="B37" s="33"/>
      <c r="E37" s="28" t="s">
        <v>46</v>
      </c>
      <c r="F37" s="85">
        <f>ROUND((SUM(BI112:BI1196)),  2)</f>
        <v>0</v>
      </c>
      <c r="I37" s="86">
        <v>0</v>
      </c>
      <c r="J37" s="85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87"/>
      <c r="D39" s="88" t="s">
        <v>47</v>
      </c>
      <c r="E39" s="55"/>
      <c r="F39" s="55"/>
      <c r="G39" s="89" t="s">
        <v>48</v>
      </c>
      <c r="H39" s="90" t="s">
        <v>49</v>
      </c>
      <c r="I39" s="55"/>
      <c r="J39" s="91">
        <f>SUM(J30:J37)</f>
        <v>0</v>
      </c>
      <c r="K39" s="92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88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05" t="str">
        <f>E7</f>
        <v>Stavební úpravy stávajících prostorů chodby a přilehlých částí ve 4. NP objektu VZ I</v>
      </c>
      <c r="F48" s="306"/>
      <c r="G48" s="306"/>
      <c r="H48" s="306"/>
      <c r="L48" s="33"/>
    </row>
    <row r="49" spans="2:47" s="1" customFormat="1" ht="12" customHeight="1">
      <c r="B49" s="33"/>
      <c r="C49" s="28" t="s">
        <v>83</v>
      </c>
      <c r="L49" s="33"/>
    </row>
    <row r="50" spans="2:47" s="1" customFormat="1" ht="16.5" customHeight="1">
      <c r="B50" s="33"/>
      <c r="E50" s="287" t="str">
        <f>E9</f>
        <v xml:space="preserve">SO 01 - Stavební úpravy ve 4. NP </v>
      </c>
      <c r="F50" s="307"/>
      <c r="G50" s="307"/>
      <c r="H50" s="307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Praha</v>
      </c>
      <c r="I52" s="28" t="s">
        <v>23</v>
      </c>
      <c r="J52" s="50" t="str">
        <f>IF(J12="","",J12)</f>
        <v>28. 6. 2024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8" t="s">
        <v>25</v>
      </c>
      <c r="F54" s="26" t="str">
        <f>E15</f>
        <v>Státní tiskárna cenin, s. p., Růžová 943/6, Nové Město, 110 00 Praha 1</v>
      </c>
      <c r="I54" s="28" t="s">
        <v>30</v>
      </c>
      <c r="J54" s="31" t="str">
        <f>E21</f>
        <v>Ateliér A4</v>
      </c>
      <c r="L54" s="33"/>
    </row>
    <row r="55" spans="2:47" s="1" customFormat="1" ht="40.049999999999997" customHeight="1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>OTRUBA &amp; PARTNER, s.r.o., Pavel Otruba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3" t="s">
        <v>89</v>
      </c>
      <c r="D57" s="87"/>
      <c r="E57" s="87"/>
      <c r="F57" s="87"/>
      <c r="G57" s="87"/>
      <c r="H57" s="87"/>
      <c r="I57" s="87"/>
      <c r="J57" s="94" t="s">
        <v>90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5" t="s">
        <v>69</v>
      </c>
      <c r="J59" s="64">
        <f>J112</f>
        <v>0</v>
      </c>
      <c r="L59" s="33"/>
      <c r="AU59" s="18" t="s">
        <v>91</v>
      </c>
    </row>
    <row r="60" spans="2:47" s="8" customFormat="1" ht="24.9" customHeight="1">
      <c r="B60" s="96"/>
      <c r="D60" s="97" t="s">
        <v>92</v>
      </c>
      <c r="E60" s="98"/>
      <c r="F60" s="98"/>
      <c r="G60" s="98"/>
      <c r="H60" s="98"/>
      <c r="I60" s="98"/>
      <c r="J60" s="99">
        <f>J113</f>
        <v>0</v>
      </c>
      <c r="L60" s="96"/>
    </row>
    <row r="61" spans="2:47" s="9" customFormat="1" ht="19.95" customHeight="1">
      <c r="B61" s="100"/>
      <c r="D61" s="101" t="s">
        <v>93</v>
      </c>
      <c r="E61" s="102"/>
      <c r="F61" s="102"/>
      <c r="G61" s="102"/>
      <c r="H61" s="102"/>
      <c r="I61" s="102"/>
      <c r="J61" s="103">
        <f>J114</f>
        <v>0</v>
      </c>
      <c r="L61" s="100"/>
    </row>
    <row r="62" spans="2:47" s="9" customFormat="1" ht="19.95" customHeight="1">
      <c r="B62" s="100"/>
      <c r="D62" s="101" t="s">
        <v>94</v>
      </c>
      <c r="E62" s="102"/>
      <c r="F62" s="102"/>
      <c r="G62" s="102"/>
      <c r="H62" s="102"/>
      <c r="I62" s="102"/>
      <c r="J62" s="103">
        <f>J118</f>
        <v>0</v>
      </c>
      <c r="L62" s="100"/>
    </row>
    <row r="63" spans="2:47" s="9" customFormat="1" ht="14.85" customHeight="1">
      <c r="B63" s="100"/>
      <c r="D63" s="101" t="s">
        <v>95</v>
      </c>
      <c r="E63" s="102"/>
      <c r="F63" s="102"/>
      <c r="G63" s="102"/>
      <c r="H63" s="102"/>
      <c r="I63" s="102"/>
      <c r="J63" s="103">
        <f>J119</f>
        <v>0</v>
      </c>
      <c r="L63" s="100"/>
    </row>
    <row r="64" spans="2:47" s="9" customFormat="1" ht="14.85" customHeight="1">
      <c r="B64" s="100"/>
      <c r="D64" s="101" t="s">
        <v>96</v>
      </c>
      <c r="E64" s="102"/>
      <c r="F64" s="102"/>
      <c r="G64" s="102"/>
      <c r="H64" s="102"/>
      <c r="I64" s="102"/>
      <c r="J64" s="103">
        <f>J167</f>
        <v>0</v>
      </c>
      <c r="L64" s="100"/>
    </row>
    <row r="65" spans="2:12" s="9" customFormat="1" ht="19.95" customHeight="1">
      <c r="B65" s="100"/>
      <c r="D65" s="101" t="s">
        <v>97</v>
      </c>
      <c r="E65" s="102"/>
      <c r="F65" s="102"/>
      <c r="G65" s="102"/>
      <c r="H65" s="102"/>
      <c r="I65" s="102"/>
      <c r="J65" s="103">
        <f>J173</f>
        <v>0</v>
      </c>
      <c r="L65" s="100"/>
    </row>
    <row r="66" spans="2:12" s="9" customFormat="1" ht="14.85" customHeight="1">
      <c r="B66" s="100"/>
      <c r="D66" s="101" t="s">
        <v>98</v>
      </c>
      <c r="E66" s="102"/>
      <c r="F66" s="102"/>
      <c r="G66" s="102"/>
      <c r="H66" s="102"/>
      <c r="I66" s="102"/>
      <c r="J66" s="103">
        <f>J196</f>
        <v>0</v>
      </c>
      <c r="L66" s="100"/>
    </row>
    <row r="67" spans="2:12" s="9" customFormat="1" ht="19.95" customHeight="1">
      <c r="B67" s="100"/>
      <c r="D67" s="101" t="s">
        <v>99</v>
      </c>
      <c r="E67" s="102"/>
      <c r="F67" s="102"/>
      <c r="G67" s="102"/>
      <c r="H67" s="102"/>
      <c r="I67" s="102"/>
      <c r="J67" s="103">
        <f>J255</f>
        <v>0</v>
      </c>
      <c r="L67" s="100"/>
    </row>
    <row r="68" spans="2:12" s="9" customFormat="1" ht="19.95" customHeight="1">
      <c r="B68" s="100"/>
      <c r="D68" s="101" t="s">
        <v>100</v>
      </c>
      <c r="E68" s="102"/>
      <c r="F68" s="102"/>
      <c r="G68" s="102"/>
      <c r="H68" s="102"/>
      <c r="I68" s="102"/>
      <c r="J68" s="103">
        <f>J266</f>
        <v>0</v>
      </c>
      <c r="L68" s="100"/>
    </row>
    <row r="69" spans="2:12" s="8" customFormat="1" ht="24.9" customHeight="1">
      <c r="B69" s="96"/>
      <c r="D69" s="97" t="s">
        <v>101</v>
      </c>
      <c r="E69" s="98"/>
      <c r="F69" s="98"/>
      <c r="G69" s="98"/>
      <c r="H69" s="98"/>
      <c r="I69" s="98"/>
      <c r="J69" s="99">
        <f>J269</f>
        <v>0</v>
      </c>
      <c r="L69" s="96"/>
    </row>
    <row r="70" spans="2:12" s="9" customFormat="1" ht="19.95" customHeight="1">
      <c r="B70" s="100"/>
      <c r="D70" s="101" t="s">
        <v>102</v>
      </c>
      <c r="E70" s="102"/>
      <c r="F70" s="102"/>
      <c r="G70" s="102"/>
      <c r="H70" s="102"/>
      <c r="I70" s="102"/>
      <c r="J70" s="103">
        <f>J270</f>
        <v>0</v>
      </c>
      <c r="L70" s="100"/>
    </row>
    <row r="71" spans="2:12" s="9" customFormat="1" ht="19.95" customHeight="1">
      <c r="B71" s="100"/>
      <c r="D71" s="101" t="s">
        <v>103</v>
      </c>
      <c r="E71" s="102"/>
      <c r="F71" s="102"/>
      <c r="G71" s="102"/>
      <c r="H71" s="102"/>
      <c r="I71" s="102"/>
      <c r="J71" s="103">
        <f>J300</f>
        <v>0</v>
      </c>
      <c r="L71" s="100"/>
    </row>
    <row r="72" spans="2:12" s="9" customFormat="1" ht="19.95" customHeight="1">
      <c r="B72" s="100"/>
      <c r="D72" s="101" t="s">
        <v>104</v>
      </c>
      <c r="E72" s="102"/>
      <c r="F72" s="102"/>
      <c r="G72" s="102"/>
      <c r="H72" s="102"/>
      <c r="I72" s="102"/>
      <c r="J72" s="103">
        <f>J341</f>
        <v>0</v>
      </c>
      <c r="L72" s="100"/>
    </row>
    <row r="73" spans="2:12" s="9" customFormat="1" ht="19.95" customHeight="1">
      <c r="B73" s="100"/>
      <c r="D73" s="101" t="s">
        <v>105</v>
      </c>
      <c r="E73" s="102"/>
      <c r="F73" s="102"/>
      <c r="G73" s="102"/>
      <c r="H73" s="102"/>
      <c r="I73" s="102"/>
      <c r="J73" s="103">
        <f>J398</f>
        <v>0</v>
      </c>
      <c r="L73" s="100"/>
    </row>
    <row r="74" spans="2:12" s="9" customFormat="1" ht="19.95" customHeight="1">
      <c r="B74" s="100"/>
      <c r="D74" s="101" t="s">
        <v>106</v>
      </c>
      <c r="E74" s="102"/>
      <c r="F74" s="102"/>
      <c r="G74" s="102"/>
      <c r="H74" s="102"/>
      <c r="I74" s="102"/>
      <c r="J74" s="103">
        <f>J416</f>
        <v>0</v>
      </c>
      <c r="L74" s="100"/>
    </row>
    <row r="75" spans="2:12" s="9" customFormat="1" ht="19.95" customHeight="1">
      <c r="B75" s="100"/>
      <c r="D75" s="101" t="s">
        <v>107</v>
      </c>
      <c r="E75" s="102"/>
      <c r="F75" s="102"/>
      <c r="G75" s="102"/>
      <c r="H75" s="102"/>
      <c r="I75" s="102"/>
      <c r="J75" s="103">
        <f>J418</f>
        <v>0</v>
      </c>
      <c r="L75" s="100"/>
    </row>
    <row r="76" spans="2:12" s="9" customFormat="1" ht="19.95" customHeight="1">
      <c r="B76" s="100"/>
      <c r="D76" s="101" t="s">
        <v>108</v>
      </c>
      <c r="E76" s="102"/>
      <c r="F76" s="102"/>
      <c r="G76" s="102"/>
      <c r="H76" s="102"/>
      <c r="I76" s="102"/>
      <c r="J76" s="103">
        <f>J537</f>
        <v>0</v>
      </c>
      <c r="L76" s="100"/>
    </row>
    <row r="77" spans="2:12" s="9" customFormat="1" ht="19.95" customHeight="1">
      <c r="B77" s="100"/>
      <c r="D77" s="101" t="s">
        <v>109</v>
      </c>
      <c r="E77" s="102"/>
      <c r="F77" s="102"/>
      <c r="G77" s="102"/>
      <c r="H77" s="102"/>
      <c r="I77" s="102"/>
      <c r="J77" s="103">
        <f>J547</f>
        <v>0</v>
      </c>
      <c r="L77" s="100"/>
    </row>
    <row r="78" spans="2:12" s="9" customFormat="1" ht="19.95" customHeight="1">
      <c r="B78" s="100"/>
      <c r="D78" s="101" t="s">
        <v>110</v>
      </c>
      <c r="E78" s="102"/>
      <c r="F78" s="102"/>
      <c r="G78" s="102"/>
      <c r="H78" s="102"/>
      <c r="I78" s="102"/>
      <c r="J78" s="103">
        <f>J561</f>
        <v>0</v>
      </c>
      <c r="L78" s="100"/>
    </row>
    <row r="79" spans="2:12" s="9" customFormat="1" ht="19.95" customHeight="1">
      <c r="B79" s="100"/>
      <c r="D79" s="101" t="s">
        <v>111</v>
      </c>
      <c r="E79" s="102"/>
      <c r="F79" s="102"/>
      <c r="G79" s="102"/>
      <c r="H79" s="102"/>
      <c r="I79" s="102"/>
      <c r="J79" s="103">
        <f>J669</f>
        <v>0</v>
      </c>
      <c r="L79" s="100"/>
    </row>
    <row r="80" spans="2:12" s="9" customFormat="1" ht="19.95" customHeight="1">
      <c r="B80" s="100"/>
      <c r="D80" s="101" t="s">
        <v>112</v>
      </c>
      <c r="E80" s="102"/>
      <c r="F80" s="102"/>
      <c r="G80" s="102"/>
      <c r="H80" s="102"/>
      <c r="I80" s="102"/>
      <c r="J80" s="103">
        <f>J786</f>
        <v>0</v>
      </c>
      <c r="L80" s="100"/>
    </row>
    <row r="81" spans="2:12" s="9" customFormat="1" ht="19.95" customHeight="1">
      <c r="B81" s="100"/>
      <c r="D81" s="101" t="s">
        <v>113</v>
      </c>
      <c r="E81" s="102"/>
      <c r="F81" s="102"/>
      <c r="G81" s="102"/>
      <c r="H81" s="102"/>
      <c r="I81" s="102"/>
      <c r="J81" s="103">
        <f>J808</f>
        <v>0</v>
      </c>
      <c r="L81" s="100"/>
    </row>
    <row r="82" spans="2:12" s="9" customFormat="1" ht="19.95" customHeight="1">
      <c r="B82" s="100"/>
      <c r="D82" s="101" t="s">
        <v>114</v>
      </c>
      <c r="E82" s="102"/>
      <c r="F82" s="102"/>
      <c r="G82" s="102"/>
      <c r="H82" s="102"/>
      <c r="I82" s="102"/>
      <c r="J82" s="103">
        <f>J859</f>
        <v>0</v>
      </c>
      <c r="L82" s="100"/>
    </row>
    <row r="83" spans="2:12" s="9" customFormat="1" ht="19.95" customHeight="1">
      <c r="B83" s="100"/>
      <c r="D83" s="101" t="s">
        <v>115</v>
      </c>
      <c r="E83" s="102"/>
      <c r="F83" s="102"/>
      <c r="G83" s="102"/>
      <c r="H83" s="102"/>
      <c r="I83" s="102"/>
      <c r="J83" s="103">
        <f>J942</f>
        <v>0</v>
      </c>
      <c r="L83" s="100"/>
    </row>
    <row r="84" spans="2:12" s="9" customFormat="1" ht="19.95" customHeight="1">
      <c r="B84" s="100"/>
      <c r="D84" s="101" t="s">
        <v>116</v>
      </c>
      <c r="E84" s="102"/>
      <c r="F84" s="102"/>
      <c r="G84" s="102"/>
      <c r="H84" s="102"/>
      <c r="I84" s="102"/>
      <c r="J84" s="103">
        <f>J1007</f>
        <v>0</v>
      </c>
      <c r="L84" s="100"/>
    </row>
    <row r="85" spans="2:12" s="9" customFormat="1" ht="19.95" customHeight="1">
      <c r="B85" s="100"/>
      <c r="D85" s="101" t="s">
        <v>117</v>
      </c>
      <c r="E85" s="102"/>
      <c r="F85" s="102"/>
      <c r="G85" s="102"/>
      <c r="H85" s="102"/>
      <c r="I85" s="102"/>
      <c r="J85" s="103">
        <f>J1103</f>
        <v>0</v>
      </c>
      <c r="L85" s="100"/>
    </row>
    <row r="86" spans="2:12" s="8" customFormat="1" ht="24.9" customHeight="1">
      <c r="B86" s="96"/>
      <c r="D86" s="97" t="s">
        <v>118</v>
      </c>
      <c r="E86" s="98"/>
      <c r="F86" s="98"/>
      <c r="G86" s="98"/>
      <c r="H86" s="98"/>
      <c r="I86" s="98"/>
      <c r="J86" s="99">
        <f>J1137</f>
        <v>0</v>
      </c>
      <c r="L86" s="96"/>
    </row>
    <row r="87" spans="2:12" s="9" customFormat="1" ht="19.95" customHeight="1">
      <c r="B87" s="100"/>
      <c r="D87" s="101" t="s">
        <v>119</v>
      </c>
      <c r="E87" s="102"/>
      <c r="F87" s="102"/>
      <c r="G87" s="102"/>
      <c r="H87" s="102"/>
      <c r="I87" s="102"/>
      <c r="J87" s="103">
        <f>J1138</f>
        <v>0</v>
      </c>
      <c r="L87" s="100"/>
    </row>
    <row r="88" spans="2:12" s="9" customFormat="1" ht="19.95" customHeight="1">
      <c r="B88" s="100"/>
      <c r="D88" s="101" t="s">
        <v>120</v>
      </c>
      <c r="E88" s="102"/>
      <c r="F88" s="102"/>
      <c r="G88" s="102"/>
      <c r="H88" s="102"/>
      <c r="I88" s="102"/>
      <c r="J88" s="103">
        <f>J1145</f>
        <v>0</v>
      </c>
      <c r="L88" s="100"/>
    </row>
    <row r="89" spans="2:12" s="9" customFormat="1" ht="19.95" customHeight="1">
      <c r="B89" s="100"/>
      <c r="D89" s="101" t="s">
        <v>121</v>
      </c>
      <c r="E89" s="102"/>
      <c r="F89" s="102"/>
      <c r="G89" s="102"/>
      <c r="H89" s="102"/>
      <c r="I89" s="102"/>
      <c r="J89" s="103">
        <f>J1166</f>
        <v>0</v>
      </c>
      <c r="L89" s="100"/>
    </row>
    <row r="90" spans="2:12" s="9" customFormat="1" ht="19.95" customHeight="1">
      <c r="B90" s="100"/>
      <c r="D90" s="101" t="s">
        <v>122</v>
      </c>
      <c r="E90" s="102"/>
      <c r="F90" s="102"/>
      <c r="G90" s="102"/>
      <c r="H90" s="102"/>
      <c r="I90" s="102"/>
      <c r="J90" s="103">
        <f>J1175</f>
        <v>0</v>
      </c>
      <c r="L90" s="100"/>
    </row>
    <row r="91" spans="2:12" s="9" customFormat="1" ht="19.95" customHeight="1">
      <c r="B91" s="100"/>
      <c r="D91" s="101" t="s">
        <v>123</v>
      </c>
      <c r="E91" s="102"/>
      <c r="F91" s="102"/>
      <c r="G91" s="102"/>
      <c r="H91" s="102"/>
      <c r="I91" s="102"/>
      <c r="J91" s="103">
        <f>J1180</f>
        <v>0</v>
      </c>
      <c r="L91" s="100"/>
    </row>
    <row r="92" spans="2:12" s="9" customFormat="1" ht="19.95" customHeight="1">
      <c r="B92" s="100"/>
      <c r="D92" s="101" t="s">
        <v>124</v>
      </c>
      <c r="E92" s="102"/>
      <c r="F92" s="102"/>
      <c r="G92" s="102"/>
      <c r="H92" s="102"/>
      <c r="I92" s="102"/>
      <c r="J92" s="103">
        <f>J1190</f>
        <v>0</v>
      </c>
      <c r="L92" s="100"/>
    </row>
    <row r="93" spans="2:12" s="1" customFormat="1" ht="21.75" customHeight="1">
      <c r="B93" s="33"/>
      <c r="L93" s="33"/>
    </row>
    <row r="94" spans="2:12" s="1" customFormat="1" ht="6.9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  <row r="98" spans="2:63" s="1" customFormat="1" ht="6.9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3"/>
    </row>
    <row r="99" spans="2:63" s="1" customFormat="1" ht="24.9" customHeight="1">
      <c r="B99" s="33"/>
      <c r="C99" s="22" t="s">
        <v>125</v>
      </c>
      <c r="L99" s="33"/>
    </row>
    <row r="100" spans="2:63" s="1" customFormat="1" ht="6.9" customHeight="1">
      <c r="B100" s="33"/>
      <c r="L100" s="33"/>
    </row>
    <row r="101" spans="2:63" s="1" customFormat="1" ht="12" customHeight="1">
      <c r="B101" s="33"/>
      <c r="C101" s="28" t="s">
        <v>16</v>
      </c>
      <c r="L101" s="33"/>
    </row>
    <row r="102" spans="2:63" s="1" customFormat="1" ht="26.25" customHeight="1">
      <c r="B102" s="33"/>
      <c r="E102" s="305" t="str">
        <f>E7</f>
        <v>Stavební úpravy stávajících prostorů chodby a přilehlých částí ve 4. NP objektu VZ I</v>
      </c>
      <c r="F102" s="306"/>
      <c r="G102" s="306"/>
      <c r="H102" s="306"/>
      <c r="L102" s="33"/>
    </row>
    <row r="103" spans="2:63" s="1" customFormat="1" ht="12" customHeight="1">
      <c r="B103" s="33"/>
      <c r="C103" s="28" t="s">
        <v>83</v>
      </c>
      <c r="L103" s="33"/>
    </row>
    <row r="104" spans="2:63" s="1" customFormat="1" ht="16.5" customHeight="1">
      <c r="B104" s="33"/>
      <c r="E104" s="287" t="str">
        <f>E9</f>
        <v xml:space="preserve">SO 01 - Stavební úpravy ve 4. NP </v>
      </c>
      <c r="F104" s="307"/>
      <c r="G104" s="307"/>
      <c r="H104" s="307"/>
      <c r="L104" s="33"/>
    </row>
    <row r="105" spans="2:63" s="1" customFormat="1" ht="6.9" customHeight="1">
      <c r="B105" s="33"/>
      <c r="L105" s="33"/>
    </row>
    <row r="106" spans="2:63" s="1" customFormat="1" ht="12" customHeight="1">
      <c r="B106" s="33"/>
      <c r="C106" s="28" t="s">
        <v>21</v>
      </c>
      <c r="F106" s="26" t="str">
        <f>F12</f>
        <v>Praha</v>
      </c>
      <c r="I106" s="28" t="s">
        <v>23</v>
      </c>
      <c r="J106" s="50" t="str">
        <f>IF(J12="","",J12)</f>
        <v>28. 6. 2024</v>
      </c>
      <c r="L106" s="33"/>
    </row>
    <row r="107" spans="2:63" s="1" customFormat="1" ht="6.9" customHeight="1">
      <c r="B107" s="33"/>
      <c r="L107" s="33"/>
    </row>
    <row r="108" spans="2:63" s="1" customFormat="1" ht="15.15" customHeight="1">
      <c r="B108" s="33"/>
      <c r="C108" s="28" t="s">
        <v>25</v>
      </c>
      <c r="F108" s="26" t="str">
        <f>E15</f>
        <v>Státní tiskárna cenin, s. p., Růžová 943/6, Nové Město, 110 00 Praha 1</v>
      </c>
      <c r="I108" s="28" t="s">
        <v>30</v>
      </c>
      <c r="J108" s="31" t="str">
        <f>E21</f>
        <v>Ateliér A4</v>
      </c>
      <c r="L108" s="33"/>
    </row>
    <row r="109" spans="2:63" s="1" customFormat="1" ht="40.049999999999997" customHeight="1">
      <c r="B109" s="33"/>
      <c r="C109" s="28" t="s">
        <v>28</v>
      </c>
      <c r="F109" s="26" t="str">
        <f>IF(E18="","",E18)</f>
        <v>Vyplň údaj</v>
      </c>
      <c r="I109" s="28" t="s">
        <v>33</v>
      </c>
      <c r="J109" s="31" t="str">
        <f>E24</f>
        <v>OTRUBA &amp; PARTNER, s.r.o., Pavel Otruba</v>
      </c>
      <c r="L109" s="33"/>
    </row>
    <row r="110" spans="2:63" s="1" customFormat="1" ht="10.35" customHeight="1">
      <c r="B110" s="33"/>
      <c r="L110" s="33"/>
    </row>
    <row r="111" spans="2:63" s="10" customFormat="1" ht="29.25" customHeight="1">
      <c r="B111" s="104"/>
      <c r="C111" s="105" t="s">
        <v>126</v>
      </c>
      <c r="D111" s="106" t="s">
        <v>56</v>
      </c>
      <c r="E111" s="106" t="s">
        <v>52</v>
      </c>
      <c r="F111" s="106" t="s">
        <v>53</v>
      </c>
      <c r="G111" s="106" t="s">
        <v>127</v>
      </c>
      <c r="H111" s="106" t="s">
        <v>128</v>
      </c>
      <c r="I111" s="106" t="s">
        <v>129</v>
      </c>
      <c r="J111" s="106" t="s">
        <v>90</v>
      </c>
      <c r="K111" s="107" t="s">
        <v>130</v>
      </c>
      <c r="L111" s="104"/>
      <c r="M111" s="57" t="s">
        <v>19</v>
      </c>
      <c r="N111" s="58" t="s">
        <v>41</v>
      </c>
      <c r="O111" s="58" t="s">
        <v>131</v>
      </c>
      <c r="P111" s="58" t="s">
        <v>132</v>
      </c>
      <c r="Q111" s="58" t="s">
        <v>133</v>
      </c>
      <c r="R111" s="58" t="s">
        <v>134</v>
      </c>
      <c r="S111" s="58" t="s">
        <v>135</v>
      </c>
      <c r="T111" s="59" t="s">
        <v>136</v>
      </c>
    </row>
    <row r="112" spans="2:63" s="1" customFormat="1" ht="22.8" customHeight="1">
      <c r="B112" s="33"/>
      <c r="C112" s="62" t="s">
        <v>137</v>
      </c>
      <c r="J112" s="108">
        <f>BK112</f>
        <v>0</v>
      </c>
      <c r="L112" s="33"/>
      <c r="M112" s="60"/>
      <c r="N112" s="51"/>
      <c r="O112" s="51"/>
      <c r="P112" s="109">
        <f>P113+P269+P1137</f>
        <v>0</v>
      </c>
      <c r="Q112" s="51"/>
      <c r="R112" s="109">
        <f>R113+R269+R1137</f>
        <v>17.97610719</v>
      </c>
      <c r="S112" s="51"/>
      <c r="T112" s="110">
        <f>T113+T269+T1137</f>
        <v>12.559499500000001</v>
      </c>
      <c r="AT112" s="18" t="s">
        <v>70</v>
      </c>
      <c r="AU112" s="18" t="s">
        <v>91</v>
      </c>
      <c r="BK112" s="111">
        <f>BK113+BK269+BK1137</f>
        <v>0</v>
      </c>
    </row>
    <row r="113" spans="2:65" s="11" customFormat="1" ht="25.95" customHeight="1">
      <c r="B113" s="112"/>
      <c r="D113" s="113" t="s">
        <v>70</v>
      </c>
      <c r="E113" s="114" t="s">
        <v>138</v>
      </c>
      <c r="F113" s="114" t="s">
        <v>139</v>
      </c>
      <c r="I113" s="115"/>
      <c r="J113" s="116">
        <f>BK113</f>
        <v>0</v>
      </c>
      <c r="L113" s="112"/>
      <c r="M113" s="117"/>
      <c r="P113" s="118">
        <f>P114+P118+P173+P255+P266</f>
        <v>0</v>
      </c>
      <c r="R113" s="118">
        <f>R114+R118+R173+R255+R266</f>
        <v>11.04949216</v>
      </c>
      <c r="T113" s="119">
        <f>T114+T118+T173+T255+T266</f>
        <v>11.069419000000002</v>
      </c>
      <c r="AR113" s="113" t="s">
        <v>79</v>
      </c>
      <c r="AT113" s="120" t="s">
        <v>70</v>
      </c>
      <c r="AU113" s="120" t="s">
        <v>71</v>
      </c>
      <c r="AY113" s="113" t="s">
        <v>140</v>
      </c>
      <c r="BK113" s="121">
        <f>BK114+BK118+BK173+BK255+BK266</f>
        <v>0</v>
      </c>
    </row>
    <row r="114" spans="2:65" s="11" customFormat="1" ht="22.8" customHeight="1">
      <c r="B114" s="112"/>
      <c r="D114" s="113" t="s">
        <v>70</v>
      </c>
      <c r="E114" s="122" t="s">
        <v>141</v>
      </c>
      <c r="F114" s="122" t="s">
        <v>142</v>
      </c>
      <c r="I114" s="115"/>
      <c r="J114" s="123">
        <f>BK114</f>
        <v>0</v>
      </c>
      <c r="L114" s="112"/>
      <c r="M114" s="117"/>
      <c r="P114" s="118">
        <f>SUM(P115:P117)</f>
        <v>0</v>
      </c>
      <c r="R114" s="118">
        <f>SUM(R115:R117)</f>
        <v>8.8339200000000007E-2</v>
      </c>
      <c r="T114" s="119">
        <f>SUM(T115:T117)</f>
        <v>0</v>
      </c>
      <c r="AR114" s="113" t="s">
        <v>79</v>
      </c>
      <c r="AT114" s="120" t="s">
        <v>70</v>
      </c>
      <c r="AU114" s="120" t="s">
        <v>79</v>
      </c>
      <c r="AY114" s="113" t="s">
        <v>140</v>
      </c>
      <c r="BK114" s="121">
        <f>SUM(BK115:BK117)</f>
        <v>0</v>
      </c>
    </row>
    <row r="115" spans="2:65" s="1" customFormat="1" ht="37.799999999999997" customHeight="1">
      <c r="B115" s="33"/>
      <c r="C115" s="124" t="s">
        <v>79</v>
      </c>
      <c r="D115" s="124" t="s">
        <v>143</v>
      </c>
      <c r="E115" s="125" t="s">
        <v>144</v>
      </c>
      <c r="F115" s="126" t="s">
        <v>145</v>
      </c>
      <c r="G115" s="127" t="s">
        <v>146</v>
      </c>
      <c r="H115" s="128">
        <v>1.29</v>
      </c>
      <c r="I115" s="129"/>
      <c r="J115" s="130">
        <f>ROUND(I115*H115,2)</f>
        <v>0</v>
      </c>
      <c r="K115" s="126" t="s">
        <v>147</v>
      </c>
      <c r="L115" s="33"/>
      <c r="M115" s="131" t="s">
        <v>19</v>
      </c>
      <c r="N115" s="132" t="s">
        <v>42</v>
      </c>
      <c r="P115" s="133">
        <f>O115*H115</f>
        <v>0</v>
      </c>
      <c r="Q115" s="133">
        <v>6.8479999999999999E-2</v>
      </c>
      <c r="R115" s="133">
        <f>Q115*H115</f>
        <v>8.8339200000000007E-2</v>
      </c>
      <c r="S115" s="133">
        <v>0</v>
      </c>
      <c r="T115" s="134">
        <f>S115*H115</f>
        <v>0</v>
      </c>
      <c r="AR115" s="135" t="s">
        <v>148</v>
      </c>
      <c r="AT115" s="135" t="s">
        <v>143</v>
      </c>
      <c r="AU115" s="135" t="s">
        <v>81</v>
      </c>
      <c r="AY115" s="18" t="s">
        <v>140</v>
      </c>
      <c r="BE115" s="136">
        <f>IF(N115="základní",J115,0)</f>
        <v>0</v>
      </c>
      <c r="BF115" s="136">
        <f>IF(N115="snížená",J115,0)</f>
        <v>0</v>
      </c>
      <c r="BG115" s="136">
        <f>IF(N115="zákl. přenesená",J115,0)</f>
        <v>0</v>
      </c>
      <c r="BH115" s="136">
        <f>IF(N115="sníž. přenesená",J115,0)</f>
        <v>0</v>
      </c>
      <c r="BI115" s="136">
        <f>IF(N115="nulová",J115,0)</f>
        <v>0</v>
      </c>
      <c r="BJ115" s="18" t="s">
        <v>79</v>
      </c>
      <c r="BK115" s="136">
        <f>ROUND(I115*H115,2)</f>
        <v>0</v>
      </c>
      <c r="BL115" s="18" t="s">
        <v>148</v>
      </c>
      <c r="BM115" s="135" t="s">
        <v>149</v>
      </c>
    </row>
    <row r="116" spans="2:65" s="1" customFormat="1" ht="10.199999999999999">
      <c r="B116" s="33"/>
      <c r="D116" s="137" t="s">
        <v>150</v>
      </c>
      <c r="F116" s="138" t="s">
        <v>151</v>
      </c>
      <c r="I116" s="139"/>
      <c r="L116" s="33"/>
      <c r="M116" s="140"/>
      <c r="T116" s="54"/>
      <c r="AT116" s="18" t="s">
        <v>150</v>
      </c>
      <c r="AU116" s="18" t="s">
        <v>81</v>
      </c>
    </row>
    <row r="117" spans="2:65" s="12" customFormat="1" ht="10.199999999999999">
      <c r="B117" s="141"/>
      <c r="D117" s="142" t="s">
        <v>152</v>
      </c>
      <c r="E117" s="143" t="s">
        <v>19</v>
      </c>
      <c r="F117" s="144" t="s">
        <v>153</v>
      </c>
      <c r="H117" s="145">
        <v>1.29</v>
      </c>
      <c r="I117" s="146"/>
      <c r="L117" s="141"/>
      <c r="M117" s="147"/>
      <c r="T117" s="148"/>
      <c r="AT117" s="143" t="s">
        <v>152</v>
      </c>
      <c r="AU117" s="143" t="s">
        <v>81</v>
      </c>
      <c r="AV117" s="12" t="s">
        <v>81</v>
      </c>
      <c r="AW117" s="12" t="s">
        <v>32</v>
      </c>
      <c r="AX117" s="12" t="s">
        <v>79</v>
      </c>
      <c r="AY117" s="143" t="s">
        <v>140</v>
      </c>
    </row>
    <row r="118" spans="2:65" s="11" customFormat="1" ht="22.8" customHeight="1">
      <c r="B118" s="112"/>
      <c r="D118" s="113" t="s">
        <v>70</v>
      </c>
      <c r="E118" s="122" t="s">
        <v>154</v>
      </c>
      <c r="F118" s="122" t="s">
        <v>155</v>
      </c>
      <c r="I118" s="115"/>
      <c r="J118" s="123">
        <f>BK118</f>
        <v>0</v>
      </c>
      <c r="L118" s="112"/>
      <c r="M118" s="117"/>
      <c r="P118" s="118">
        <f>P119+P167</f>
        <v>0</v>
      </c>
      <c r="R118" s="118">
        <f>R119+R167</f>
        <v>9.7766233600000003</v>
      </c>
      <c r="T118" s="119">
        <f>T119+T167</f>
        <v>5.7648000000000005E-2</v>
      </c>
      <c r="AR118" s="113" t="s">
        <v>79</v>
      </c>
      <c r="AT118" s="120" t="s">
        <v>70</v>
      </c>
      <c r="AU118" s="120" t="s">
        <v>79</v>
      </c>
      <c r="AY118" s="113" t="s">
        <v>140</v>
      </c>
      <c r="BK118" s="121">
        <f>BK119+BK167</f>
        <v>0</v>
      </c>
    </row>
    <row r="119" spans="2:65" s="11" customFormat="1" ht="20.85" customHeight="1">
      <c r="B119" s="112"/>
      <c r="D119" s="113" t="s">
        <v>70</v>
      </c>
      <c r="E119" s="122" t="s">
        <v>156</v>
      </c>
      <c r="F119" s="122" t="s">
        <v>157</v>
      </c>
      <c r="I119" s="115"/>
      <c r="J119" s="123">
        <f>BK119</f>
        <v>0</v>
      </c>
      <c r="L119" s="112"/>
      <c r="M119" s="117"/>
      <c r="P119" s="118">
        <f>SUM(P120:P166)</f>
        <v>0</v>
      </c>
      <c r="R119" s="118">
        <f>SUM(R120:R166)</f>
        <v>8.2406233600000007</v>
      </c>
      <c r="T119" s="119">
        <f>SUM(T120:T166)</f>
        <v>5.7648000000000005E-2</v>
      </c>
      <c r="AR119" s="113" t="s">
        <v>79</v>
      </c>
      <c r="AT119" s="120" t="s">
        <v>70</v>
      </c>
      <c r="AU119" s="120" t="s">
        <v>81</v>
      </c>
      <c r="AY119" s="113" t="s">
        <v>140</v>
      </c>
      <c r="BK119" s="121">
        <f>SUM(BK120:BK166)</f>
        <v>0</v>
      </c>
    </row>
    <row r="120" spans="2:65" s="1" customFormat="1" ht="37.799999999999997" customHeight="1">
      <c r="B120" s="33"/>
      <c r="C120" s="124" t="s">
        <v>81</v>
      </c>
      <c r="D120" s="124" t="s">
        <v>143</v>
      </c>
      <c r="E120" s="125" t="s">
        <v>158</v>
      </c>
      <c r="F120" s="126" t="s">
        <v>159</v>
      </c>
      <c r="G120" s="127" t="s">
        <v>146</v>
      </c>
      <c r="H120" s="128">
        <v>2.7</v>
      </c>
      <c r="I120" s="129"/>
      <c r="J120" s="130">
        <f>ROUND(I120*H120,2)</f>
        <v>0</v>
      </c>
      <c r="K120" s="126" t="s">
        <v>147</v>
      </c>
      <c r="L120" s="33"/>
      <c r="M120" s="131" t="s">
        <v>19</v>
      </c>
      <c r="N120" s="132" t="s">
        <v>42</v>
      </c>
      <c r="P120" s="133">
        <f>O120*H120</f>
        <v>0</v>
      </c>
      <c r="Q120" s="133">
        <v>1.54E-2</v>
      </c>
      <c r="R120" s="133">
        <f>Q120*H120</f>
        <v>4.1580000000000006E-2</v>
      </c>
      <c r="S120" s="133">
        <v>0</v>
      </c>
      <c r="T120" s="134">
        <f>S120*H120</f>
        <v>0</v>
      </c>
      <c r="AR120" s="135" t="s">
        <v>148</v>
      </c>
      <c r="AT120" s="135" t="s">
        <v>143</v>
      </c>
      <c r="AU120" s="135" t="s">
        <v>141</v>
      </c>
      <c r="AY120" s="18" t="s">
        <v>140</v>
      </c>
      <c r="BE120" s="136">
        <f>IF(N120="základní",J120,0)</f>
        <v>0</v>
      </c>
      <c r="BF120" s="136">
        <f>IF(N120="snížená",J120,0)</f>
        <v>0</v>
      </c>
      <c r="BG120" s="136">
        <f>IF(N120="zákl. přenesená",J120,0)</f>
        <v>0</v>
      </c>
      <c r="BH120" s="136">
        <f>IF(N120="sníž. přenesená",J120,0)</f>
        <v>0</v>
      </c>
      <c r="BI120" s="136">
        <f>IF(N120="nulová",J120,0)</f>
        <v>0</v>
      </c>
      <c r="BJ120" s="18" t="s">
        <v>79</v>
      </c>
      <c r="BK120" s="136">
        <f>ROUND(I120*H120,2)</f>
        <v>0</v>
      </c>
      <c r="BL120" s="18" t="s">
        <v>148</v>
      </c>
      <c r="BM120" s="135" t="s">
        <v>160</v>
      </c>
    </row>
    <row r="121" spans="2:65" s="1" customFormat="1" ht="10.199999999999999">
      <c r="B121" s="33"/>
      <c r="D121" s="137" t="s">
        <v>150</v>
      </c>
      <c r="F121" s="138" t="s">
        <v>161</v>
      </c>
      <c r="I121" s="139"/>
      <c r="L121" s="33"/>
      <c r="M121" s="140"/>
      <c r="T121" s="54"/>
      <c r="AT121" s="18" t="s">
        <v>150</v>
      </c>
      <c r="AU121" s="18" t="s">
        <v>141</v>
      </c>
    </row>
    <row r="122" spans="2:65" s="13" customFormat="1" ht="10.199999999999999">
      <c r="B122" s="149"/>
      <c r="D122" s="142" t="s">
        <v>152</v>
      </c>
      <c r="E122" s="150" t="s">
        <v>19</v>
      </c>
      <c r="F122" s="151" t="s">
        <v>162</v>
      </c>
      <c r="H122" s="150" t="s">
        <v>19</v>
      </c>
      <c r="I122" s="152"/>
      <c r="L122" s="149"/>
      <c r="M122" s="153"/>
      <c r="T122" s="154"/>
      <c r="AT122" s="150" t="s">
        <v>152</v>
      </c>
      <c r="AU122" s="150" t="s">
        <v>141</v>
      </c>
      <c r="AV122" s="13" t="s">
        <v>79</v>
      </c>
      <c r="AW122" s="13" t="s">
        <v>32</v>
      </c>
      <c r="AX122" s="13" t="s">
        <v>71</v>
      </c>
      <c r="AY122" s="150" t="s">
        <v>140</v>
      </c>
    </row>
    <row r="123" spans="2:65" s="12" customFormat="1" ht="10.199999999999999">
      <c r="B123" s="141"/>
      <c r="D123" s="142" t="s">
        <v>152</v>
      </c>
      <c r="E123" s="143" t="s">
        <v>19</v>
      </c>
      <c r="F123" s="144" t="s">
        <v>163</v>
      </c>
      <c r="H123" s="145">
        <v>2.7</v>
      </c>
      <c r="I123" s="146"/>
      <c r="L123" s="141"/>
      <c r="M123" s="147"/>
      <c r="T123" s="148"/>
      <c r="AT123" s="143" t="s">
        <v>152</v>
      </c>
      <c r="AU123" s="143" t="s">
        <v>141</v>
      </c>
      <c r="AV123" s="12" t="s">
        <v>81</v>
      </c>
      <c r="AW123" s="12" t="s">
        <v>32</v>
      </c>
      <c r="AX123" s="12" t="s">
        <v>79</v>
      </c>
      <c r="AY123" s="143" t="s">
        <v>140</v>
      </c>
    </row>
    <row r="124" spans="2:65" s="1" customFormat="1" ht="49.05" customHeight="1">
      <c r="B124" s="33"/>
      <c r="C124" s="124" t="s">
        <v>141</v>
      </c>
      <c r="D124" s="124" t="s">
        <v>143</v>
      </c>
      <c r="E124" s="125" t="s">
        <v>164</v>
      </c>
      <c r="F124" s="126" t="s">
        <v>165</v>
      </c>
      <c r="G124" s="127" t="s">
        <v>146</v>
      </c>
      <c r="H124" s="128">
        <v>9.9499999999999993</v>
      </c>
      <c r="I124" s="129"/>
      <c r="J124" s="130">
        <f>ROUND(I124*H124,2)</f>
        <v>0</v>
      </c>
      <c r="K124" s="126" t="s">
        <v>147</v>
      </c>
      <c r="L124" s="33"/>
      <c r="M124" s="131" t="s">
        <v>19</v>
      </c>
      <c r="N124" s="132" t="s">
        <v>42</v>
      </c>
      <c r="P124" s="133">
        <f>O124*H124</f>
        <v>0</v>
      </c>
      <c r="Q124" s="133">
        <v>1.7600000000000001E-2</v>
      </c>
      <c r="R124" s="133">
        <f>Q124*H124</f>
        <v>0.17512</v>
      </c>
      <c r="S124" s="133">
        <v>0</v>
      </c>
      <c r="T124" s="134">
        <f>S124*H124</f>
        <v>0</v>
      </c>
      <c r="AR124" s="135" t="s">
        <v>148</v>
      </c>
      <c r="AT124" s="135" t="s">
        <v>143</v>
      </c>
      <c r="AU124" s="135" t="s">
        <v>141</v>
      </c>
      <c r="AY124" s="18" t="s">
        <v>140</v>
      </c>
      <c r="BE124" s="136">
        <f>IF(N124="základní",J124,0)</f>
        <v>0</v>
      </c>
      <c r="BF124" s="136">
        <f>IF(N124="snížená",J124,0)</f>
        <v>0</v>
      </c>
      <c r="BG124" s="136">
        <f>IF(N124="zákl. přenesená",J124,0)</f>
        <v>0</v>
      </c>
      <c r="BH124" s="136">
        <f>IF(N124="sníž. přenesená",J124,0)</f>
        <v>0</v>
      </c>
      <c r="BI124" s="136">
        <f>IF(N124="nulová",J124,0)</f>
        <v>0</v>
      </c>
      <c r="BJ124" s="18" t="s">
        <v>79</v>
      </c>
      <c r="BK124" s="136">
        <f>ROUND(I124*H124,2)</f>
        <v>0</v>
      </c>
      <c r="BL124" s="18" t="s">
        <v>148</v>
      </c>
      <c r="BM124" s="135" t="s">
        <v>166</v>
      </c>
    </row>
    <row r="125" spans="2:65" s="1" customFormat="1" ht="10.199999999999999">
      <c r="B125" s="33"/>
      <c r="D125" s="137" t="s">
        <v>150</v>
      </c>
      <c r="F125" s="138" t="s">
        <v>167</v>
      </c>
      <c r="I125" s="139"/>
      <c r="L125" s="33"/>
      <c r="M125" s="140"/>
      <c r="T125" s="54"/>
      <c r="AT125" s="18" t="s">
        <v>150</v>
      </c>
      <c r="AU125" s="18" t="s">
        <v>141</v>
      </c>
    </row>
    <row r="126" spans="2:65" s="13" customFormat="1" ht="10.199999999999999">
      <c r="B126" s="149"/>
      <c r="D126" s="142" t="s">
        <v>152</v>
      </c>
      <c r="E126" s="150" t="s">
        <v>19</v>
      </c>
      <c r="F126" s="151" t="s">
        <v>168</v>
      </c>
      <c r="H126" s="150" t="s">
        <v>19</v>
      </c>
      <c r="I126" s="152"/>
      <c r="L126" s="149"/>
      <c r="M126" s="153"/>
      <c r="T126" s="154"/>
      <c r="AT126" s="150" t="s">
        <v>152</v>
      </c>
      <c r="AU126" s="150" t="s">
        <v>141</v>
      </c>
      <c r="AV126" s="13" t="s">
        <v>79</v>
      </c>
      <c r="AW126" s="13" t="s">
        <v>32</v>
      </c>
      <c r="AX126" s="13" t="s">
        <v>71</v>
      </c>
      <c r="AY126" s="150" t="s">
        <v>140</v>
      </c>
    </row>
    <row r="127" spans="2:65" s="12" customFormat="1" ht="10.199999999999999">
      <c r="B127" s="141"/>
      <c r="D127" s="142" t="s">
        <v>152</v>
      </c>
      <c r="E127" s="143" t="s">
        <v>19</v>
      </c>
      <c r="F127" s="144" t="s">
        <v>169</v>
      </c>
      <c r="H127" s="145">
        <v>1.07</v>
      </c>
      <c r="I127" s="146"/>
      <c r="L127" s="141"/>
      <c r="M127" s="147"/>
      <c r="T127" s="148"/>
      <c r="AT127" s="143" t="s">
        <v>152</v>
      </c>
      <c r="AU127" s="143" t="s">
        <v>141</v>
      </c>
      <c r="AV127" s="12" t="s">
        <v>81</v>
      </c>
      <c r="AW127" s="12" t="s">
        <v>32</v>
      </c>
      <c r="AX127" s="12" t="s">
        <v>71</v>
      </c>
      <c r="AY127" s="143" t="s">
        <v>140</v>
      </c>
    </row>
    <row r="128" spans="2:65" s="12" customFormat="1" ht="10.199999999999999">
      <c r="B128" s="141"/>
      <c r="D128" s="142" t="s">
        <v>152</v>
      </c>
      <c r="E128" s="143" t="s">
        <v>19</v>
      </c>
      <c r="F128" s="144" t="s">
        <v>170</v>
      </c>
      <c r="H128" s="145">
        <v>1.2</v>
      </c>
      <c r="I128" s="146"/>
      <c r="L128" s="141"/>
      <c r="M128" s="147"/>
      <c r="T128" s="148"/>
      <c r="AT128" s="143" t="s">
        <v>152</v>
      </c>
      <c r="AU128" s="143" t="s">
        <v>141</v>
      </c>
      <c r="AV128" s="12" t="s">
        <v>81</v>
      </c>
      <c r="AW128" s="12" t="s">
        <v>32</v>
      </c>
      <c r="AX128" s="12" t="s">
        <v>71</v>
      </c>
      <c r="AY128" s="143" t="s">
        <v>140</v>
      </c>
    </row>
    <row r="129" spans="2:65" s="12" customFormat="1" ht="10.199999999999999">
      <c r="B129" s="141"/>
      <c r="D129" s="142" t="s">
        <v>152</v>
      </c>
      <c r="E129" s="143" t="s">
        <v>19</v>
      </c>
      <c r="F129" s="144" t="s">
        <v>171</v>
      </c>
      <c r="H129" s="145">
        <v>6.45</v>
      </c>
      <c r="I129" s="146"/>
      <c r="L129" s="141"/>
      <c r="M129" s="147"/>
      <c r="T129" s="148"/>
      <c r="AT129" s="143" t="s">
        <v>152</v>
      </c>
      <c r="AU129" s="143" t="s">
        <v>141</v>
      </c>
      <c r="AV129" s="12" t="s">
        <v>81</v>
      </c>
      <c r="AW129" s="12" t="s">
        <v>32</v>
      </c>
      <c r="AX129" s="12" t="s">
        <v>71</v>
      </c>
      <c r="AY129" s="143" t="s">
        <v>140</v>
      </c>
    </row>
    <row r="130" spans="2:65" s="12" customFormat="1" ht="10.199999999999999">
      <c r="B130" s="141"/>
      <c r="D130" s="142" t="s">
        <v>152</v>
      </c>
      <c r="E130" s="143" t="s">
        <v>19</v>
      </c>
      <c r="F130" s="144" t="s">
        <v>172</v>
      </c>
      <c r="H130" s="145">
        <v>1.23</v>
      </c>
      <c r="I130" s="146"/>
      <c r="L130" s="141"/>
      <c r="M130" s="147"/>
      <c r="T130" s="148"/>
      <c r="AT130" s="143" t="s">
        <v>152</v>
      </c>
      <c r="AU130" s="143" t="s">
        <v>141</v>
      </c>
      <c r="AV130" s="12" t="s">
        <v>81</v>
      </c>
      <c r="AW130" s="12" t="s">
        <v>32</v>
      </c>
      <c r="AX130" s="12" t="s">
        <v>71</v>
      </c>
      <c r="AY130" s="143" t="s">
        <v>140</v>
      </c>
    </row>
    <row r="131" spans="2:65" s="14" customFormat="1" ht="10.199999999999999">
      <c r="B131" s="155"/>
      <c r="D131" s="142" t="s">
        <v>152</v>
      </c>
      <c r="E131" s="156" t="s">
        <v>19</v>
      </c>
      <c r="F131" s="157" t="s">
        <v>173</v>
      </c>
      <c r="H131" s="158">
        <v>9.9499999999999993</v>
      </c>
      <c r="I131" s="159"/>
      <c r="L131" s="155"/>
      <c r="M131" s="160"/>
      <c r="T131" s="161"/>
      <c r="AT131" s="156" t="s">
        <v>152</v>
      </c>
      <c r="AU131" s="156" t="s">
        <v>141</v>
      </c>
      <c r="AV131" s="14" t="s">
        <v>148</v>
      </c>
      <c r="AW131" s="14" t="s">
        <v>32</v>
      </c>
      <c r="AX131" s="14" t="s">
        <v>79</v>
      </c>
      <c r="AY131" s="156" t="s">
        <v>140</v>
      </c>
    </row>
    <row r="132" spans="2:65" s="1" customFormat="1" ht="37.799999999999997" customHeight="1">
      <c r="B132" s="33"/>
      <c r="C132" s="124" t="s">
        <v>148</v>
      </c>
      <c r="D132" s="124" t="s">
        <v>143</v>
      </c>
      <c r="E132" s="125" t="s">
        <v>174</v>
      </c>
      <c r="F132" s="126" t="s">
        <v>175</v>
      </c>
      <c r="G132" s="127" t="s">
        <v>146</v>
      </c>
      <c r="H132" s="128">
        <v>56.844000000000001</v>
      </c>
      <c r="I132" s="129"/>
      <c r="J132" s="130">
        <f>ROUND(I132*H132,2)</f>
        <v>0</v>
      </c>
      <c r="K132" s="126" t="s">
        <v>147</v>
      </c>
      <c r="L132" s="33"/>
      <c r="M132" s="131" t="s">
        <v>19</v>
      </c>
      <c r="N132" s="132" t="s">
        <v>42</v>
      </c>
      <c r="P132" s="133">
        <f>O132*H132</f>
        <v>0</v>
      </c>
      <c r="Q132" s="133">
        <v>2.7699999999999999E-2</v>
      </c>
      <c r="R132" s="133">
        <f>Q132*H132</f>
        <v>1.5745788000000001</v>
      </c>
      <c r="S132" s="133">
        <v>0</v>
      </c>
      <c r="T132" s="134">
        <f>S132*H132</f>
        <v>0</v>
      </c>
      <c r="AR132" s="135" t="s">
        <v>148</v>
      </c>
      <c r="AT132" s="135" t="s">
        <v>143</v>
      </c>
      <c r="AU132" s="135" t="s">
        <v>141</v>
      </c>
      <c r="AY132" s="18" t="s">
        <v>140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8" t="s">
        <v>79</v>
      </c>
      <c r="BK132" s="136">
        <f>ROUND(I132*H132,2)</f>
        <v>0</v>
      </c>
      <c r="BL132" s="18" t="s">
        <v>148</v>
      </c>
      <c r="BM132" s="135" t="s">
        <v>176</v>
      </c>
    </row>
    <row r="133" spans="2:65" s="1" customFormat="1" ht="10.199999999999999">
      <c r="B133" s="33"/>
      <c r="D133" s="137" t="s">
        <v>150</v>
      </c>
      <c r="F133" s="138" t="s">
        <v>177</v>
      </c>
      <c r="I133" s="139"/>
      <c r="L133" s="33"/>
      <c r="M133" s="140"/>
      <c r="T133" s="54"/>
      <c r="AT133" s="18" t="s">
        <v>150</v>
      </c>
      <c r="AU133" s="18" t="s">
        <v>141</v>
      </c>
    </row>
    <row r="134" spans="2:65" s="13" customFormat="1" ht="10.199999999999999">
      <c r="B134" s="149"/>
      <c r="D134" s="142" t="s">
        <v>152</v>
      </c>
      <c r="E134" s="150" t="s">
        <v>19</v>
      </c>
      <c r="F134" s="151" t="s">
        <v>178</v>
      </c>
      <c r="H134" s="150" t="s">
        <v>19</v>
      </c>
      <c r="I134" s="152"/>
      <c r="L134" s="149"/>
      <c r="M134" s="153"/>
      <c r="T134" s="154"/>
      <c r="AT134" s="150" t="s">
        <v>152</v>
      </c>
      <c r="AU134" s="150" t="s">
        <v>141</v>
      </c>
      <c r="AV134" s="13" t="s">
        <v>79</v>
      </c>
      <c r="AW134" s="13" t="s">
        <v>32</v>
      </c>
      <c r="AX134" s="13" t="s">
        <v>71</v>
      </c>
      <c r="AY134" s="150" t="s">
        <v>140</v>
      </c>
    </row>
    <row r="135" spans="2:65" s="12" customFormat="1" ht="10.199999999999999">
      <c r="B135" s="141"/>
      <c r="D135" s="142" t="s">
        <v>152</v>
      </c>
      <c r="E135" s="143" t="s">
        <v>19</v>
      </c>
      <c r="F135" s="144" t="s">
        <v>179</v>
      </c>
      <c r="H135" s="145">
        <v>6.4349999999999996</v>
      </c>
      <c r="I135" s="146"/>
      <c r="L135" s="141"/>
      <c r="M135" s="147"/>
      <c r="T135" s="148"/>
      <c r="AT135" s="143" t="s">
        <v>152</v>
      </c>
      <c r="AU135" s="143" t="s">
        <v>141</v>
      </c>
      <c r="AV135" s="12" t="s">
        <v>81</v>
      </c>
      <c r="AW135" s="12" t="s">
        <v>32</v>
      </c>
      <c r="AX135" s="12" t="s">
        <v>71</v>
      </c>
      <c r="AY135" s="143" t="s">
        <v>140</v>
      </c>
    </row>
    <row r="136" spans="2:65" s="12" customFormat="1" ht="10.199999999999999">
      <c r="B136" s="141"/>
      <c r="D136" s="142" t="s">
        <v>152</v>
      </c>
      <c r="E136" s="143" t="s">
        <v>19</v>
      </c>
      <c r="F136" s="144" t="s">
        <v>180</v>
      </c>
      <c r="H136" s="145">
        <v>12.928000000000001</v>
      </c>
      <c r="I136" s="146"/>
      <c r="L136" s="141"/>
      <c r="M136" s="147"/>
      <c r="T136" s="148"/>
      <c r="AT136" s="143" t="s">
        <v>152</v>
      </c>
      <c r="AU136" s="143" t="s">
        <v>141</v>
      </c>
      <c r="AV136" s="12" t="s">
        <v>81</v>
      </c>
      <c r="AW136" s="12" t="s">
        <v>32</v>
      </c>
      <c r="AX136" s="12" t="s">
        <v>71</v>
      </c>
      <c r="AY136" s="143" t="s">
        <v>140</v>
      </c>
    </row>
    <row r="137" spans="2:65" s="12" customFormat="1" ht="10.199999999999999">
      <c r="B137" s="141"/>
      <c r="D137" s="142" t="s">
        <v>152</v>
      </c>
      <c r="E137" s="143" t="s">
        <v>19</v>
      </c>
      <c r="F137" s="144" t="s">
        <v>181</v>
      </c>
      <c r="H137" s="145">
        <v>6.73</v>
      </c>
      <c r="I137" s="146"/>
      <c r="L137" s="141"/>
      <c r="M137" s="147"/>
      <c r="T137" s="148"/>
      <c r="AT137" s="143" t="s">
        <v>152</v>
      </c>
      <c r="AU137" s="143" t="s">
        <v>141</v>
      </c>
      <c r="AV137" s="12" t="s">
        <v>81</v>
      </c>
      <c r="AW137" s="12" t="s">
        <v>32</v>
      </c>
      <c r="AX137" s="12" t="s">
        <v>71</v>
      </c>
      <c r="AY137" s="143" t="s">
        <v>140</v>
      </c>
    </row>
    <row r="138" spans="2:65" s="12" customFormat="1" ht="10.199999999999999">
      <c r="B138" s="141"/>
      <c r="D138" s="142" t="s">
        <v>152</v>
      </c>
      <c r="E138" s="143" t="s">
        <v>19</v>
      </c>
      <c r="F138" s="144" t="s">
        <v>182</v>
      </c>
      <c r="H138" s="145">
        <v>7.9219999999999997</v>
      </c>
      <c r="I138" s="146"/>
      <c r="L138" s="141"/>
      <c r="M138" s="147"/>
      <c r="T138" s="148"/>
      <c r="AT138" s="143" t="s">
        <v>152</v>
      </c>
      <c r="AU138" s="143" t="s">
        <v>141</v>
      </c>
      <c r="AV138" s="12" t="s">
        <v>81</v>
      </c>
      <c r="AW138" s="12" t="s">
        <v>32</v>
      </c>
      <c r="AX138" s="12" t="s">
        <v>71</v>
      </c>
      <c r="AY138" s="143" t="s">
        <v>140</v>
      </c>
    </row>
    <row r="139" spans="2:65" s="12" customFormat="1" ht="10.199999999999999">
      <c r="B139" s="141"/>
      <c r="D139" s="142" t="s">
        <v>152</v>
      </c>
      <c r="E139" s="143" t="s">
        <v>19</v>
      </c>
      <c r="F139" s="144" t="s">
        <v>183</v>
      </c>
      <c r="H139" s="145">
        <v>13.416</v>
      </c>
      <c r="I139" s="146"/>
      <c r="L139" s="141"/>
      <c r="M139" s="147"/>
      <c r="T139" s="148"/>
      <c r="AT139" s="143" t="s">
        <v>152</v>
      </c>
      <c r="AU139" s="143" t="s">
        <v>141</v>
      </c>
      <c r="AV139" s="12" t="s">
        <v>81</v>
      </c>
      <c r="AW139" s="12" t="s">
        <v>32</v>
      </c>
      <c r="AX139" s="12" t="s">
        <v>71</v>
      </c>
      <c r="AY139" s="143" t="s">
        <v>140</v>
      </c>
    </row>
    <row r="140" spans="2:65" s="12" customFormat="1" ht="10.199999999999999">
      <c r="B140" s="141"/>
      <c r="D140" s="142" t="s">
        <v>152</v>
      </c>
      <c r="E140" s="143" t="s">
        <v>19</v>
      </c>
      <c r="F140" s="144" t="s">
        <v>184</v>
      </c>
      <c r="H140" s="145">
        <v>9.4130000000000003</v>
      </c>
      <c r="I140" s="146"/>
      <c r="L140" s="141"/>
      <c r="M140" s="147"/>
      <c r="T140" s="148"/>
      <c r="AT140" s="143" t="s">
        <v>152</v>
      </c>
      <c r="AU140" s="143" t="s">
        <v>141</v>
      </c>
      <c r="AV140" s="12" t="s">
        <v>81</v>
      </c>
      <c r="AW140" s="12" t="s">
        <v>32</v>
      </c>
      <c r="AX140" s="12" t="s">
        <v>71</v>
      </c>
      <c r="AY140" s="143" t="s">
        <v>140</v>
      </c>
    </row>
    <row r="141" spans="2:65" s="14" customFormat="1" ht="10.199999999999999">
      <c r="B141" s="155"/>
      <c r="D141" s="142" t="s">
        <v>152</v>
      </c>
      <c r="E141" s="156" t="s">
        <v>19</v>
      </c>
      <c r="F141" s="157" t="s">
        <v>173</v>
      </c>
      <c r="H141" s="158">
        <v>56.844000000000001</v>
      </c>
      <c r="I141" s="159"/>
      <c r="L141" s="155"/>
      <c r="M141" s="160"/>
      <c r="T141" s="161"/>
      <c r="AT141" s="156" t="s">
        <v>152</v>
      </c>
      <c r="AU141" s="156" t="s">
        <v>141</v>
      </c>
      <c r="AV141" s="14" t="s">
        <v>148</v>
      </c>
      <c r="AW141" s="14" t="s">
        <v>32</v>
      </c>
      <c r="AX141" s="14" t="s">
        <v>79</v>
      </c>
      <c r="AY141" s="156" t="s">
        <v>140</v>
      </c>
    </row>
    <row r="142" spans="2:65" s="1" customFormat="1" ht="49.05" customHeight="1">
      <c r="B142" s="33"/>
      <c r="C142" s="124" t="s">
        <v>185</v>
      </c>
      <c r="D142" s="124" t="s">
        <v>143</v>
      </c>
      <c r="E142" s="125" t="s">
        <v>186</v>
      </c>
      <c r="F142" s="126" t="s">
        <v>187</v>
      </c>
      <c r="G142" s="127" t="s">
        <v>146</v>
      </c>
      <c r="H142" s="128">
        <v>350.17</v>
      </c>
      <c r="I142" s="129"/>
      <c r="J142" s="130">
        <f>ROUND(I142*H142,2)</f>
        <v>0</v>
      </c>
      <c r="K142" s="126" t="s">
        <v>147</v>
      </c>
      <c r="L142" s="33"/>
      <c r="M142" s="131" t="s">
        <v>19</v>
      </c>
      <c r="N142" s="132" t="s">
        <v>42</v>
      </c>
      <c r="P142" s="133">
        <f>O142*H142</f>
        <v>0</v>
      </c>
      <c r="Q142" s="133">
        <v>1.7600000000000001E-2</v>
      </c>
      <c r="R142" s="133">
        <f>Q142*H142</f>
        <v>6.1629920000000009</v>
      </c>
      <c r="S142" s="133">
        <v>0</v>
      </c>
      <c r="T142" s="134">
        <f>S142*H142</f>
        <v>0</v>
      </c>
      <c r="AR142" s="135" t="s">
        <v>148</v>
      </c>
      <c r="AT142" s="135" t="s">
        <v>143</v>
      </c>
      <c r="AU142" s="135" t="s">
        <v>141</v>
      </c>
      <c r="AY142" s="18" t="s">
        <v>140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8" t="s">
        <v>79</v>
      </c>
      <c r="BK142" s="136">
        <f>ROUND(I142*H142,2)</f>
        <v>0</v>
      </c>
      <c r="BL142" s="18" t="s">
        <v>148</v>
      </c>
      <c r="BM142" s="135" t="s">
        <v>188</v>
      </c>
    </row>
    <row r="143" spans="2:65" s="1" customFormat="1" ht="10.199999999999999">
      <c r="B143" s="33"/>
      <c r="D143" s="137" t="s">
        <v>150</v>
      </c>
      <c r="F143" s="138" t="s">
        <v>189</v>
      </c>
      <c r="I143" s="139"/>
      <c r="L143" s="33"/>
      <c r="M143" s="140"/>
      <c r="T143" s="54"/>
      <c r="AT143" s="18" t="s">
        <v>150</v>
      </c>
      <c r="AU143" s="18" t="s">
        <v>141</v>
      </c>
    </row>
    <row r="144" spans="2:65" s="13" customFormat="1" ht="20.399999999999999">
      <c r="B144" s="149"/>
      <c r="D144" s="142" t="s">
        <v>152</v>
      </c>
      <c r="E144" s="150" t="s">
        <v>19</v>
      </c>
      <c r="F144" s="151" t="s">
        <v>190</v>
      </c>
      <c r="H144" s="150" t="s">
        <v>19</v>
      </c>
      <c r="I144" s="152"/>
      <c r="L144" s="149"/>
      <c r="M144" s="153"/>
      <c r="T144" s="154"/>
      <c r="AT144" s="150" t="s">
        <v>152</v>
      </c>
      <c r="AU144" s="150" t="s">
        <v>141</v>
      </c>
      <c r="AV144" s="13" t="s">
        <v>79</v>
      </c>
      <c r="AW144" s="13" t="s">
        <v>32</v>
      </c>
      <c r="AX144" s="13" t="s">
        <v>71</v>
      </c>
      <c r="AY144" s="150" t="s">
        <v>140</v>
      </c>
    </row>
    <row r="145" spans="2:65" s="13" customFormat="1" ht="10.199999999999999">
      <c r="B145" s="149"/>
      <c r="D145" s="142" t="s">
        <v>152</v>
      </c>
      <c r="E145" s="150" t="s">
        <v>19</v>
      </c>
      <c r="F145" s="151" t="s">
        <v>191</v>
      </c>
      <c r="H145" s="150" t="s">
        <v>19</v>
      </c>
      <c r="I145" s="152"/>
      <c r="L145" s="149"/>
      <c r="M145" s="153"/>
      <c r="T145" s="154"/>
      <c r="AT145" s="150" t="s">
        <v>152</v>
      </c>
      <c r="AU145" s="150" t="s">
        <v>141</v>
      </c>
      <c r="AV145" s="13" t="s">
        <v>79</v>
      </c>
      <c r="AW145" s="13" t="s">
        <v>32</v>
      </c>
      <c r="AX145" s="13" t="s">
        <v>71</v>
      </c>
      <c r="AY145" s="150" t="s">
        <v>140</v>
      </c>
    </row>
    <row r="146" spans="2:65" s="12" customFormat="1" ht="20.399999999999999">
      <c r="B146" s="141"/>
      <c r="D146" s="142" t="s">
        <v>152</v>
      </c>
      <c r="E146" s="143" t="s">
        <v>19</v>
      </c>
      <c r="F146" s="144" t="s">
        <v>192</v>
      </c>
      <c r="H146" s="145">
        <v>67.897999999999996</v>
      </c>
      <c r="I146" s="146"/>
      <c r="L146" s="141"/>
      <c r="M146" s="147"/>
      <c r="T146" s="148"/>
      <c r="AT146" s="143" t="s">
        <v>152</v>
      </c>
      <c r="AU146" s="143" t="s">
        <v>141</v>
      </c>
      <c r="AV146" s="12" t="s">
        <v>81</v>
      </c>
      <c r="AW146" s="12" t="s">
        <v>32</v>
      </c>
      <c r="AX146" s="12" t="s">
        <v>71</v>
      </c>
      <c r="AY146" s="143" t="s">
        <v>140</v>
      </c>
    </row>
    <row r="147" spans="2:65" s="12" customFormat="1" ht="10.199999999999999">
      <c r="B147" s="141"/>
      <c r="D147" s="142" t="s">
        <v>152</v>
      </c>
      <c r="E147" s="143" t="s">
        <v>19</v>
      </c>
      <c r="F147" s="144" t="s">
        <v>193</v>
      </c>
      <c r="H147" s="145">
        <v>6.048</v>
      </c>
      <c r="I147" s="146"/>
      <c r="L147" s="141"/>
      <c r="M147" s="147"/>
      <c r="T147" s="148"/>
      <c r="AT147" s="143" t="s">
        <v>152</v>
      </c>
      <c r="AU147" s="143" t="s">
        <v>141</v>
      </c>
      <c r="AV147" s="12" t="s">
        <v>81</v>
      </c>
      <c r="AW147" s="12" t="s">
        <v>32</v>
      </c>
      <c r="AX147" s="12" t="s">
        <v>71</v>
      </c>
      <c r="AY147" s="143" t="s">
        <v>140</v>
      </c>
    </row>
    <row r="148" spans="2:65" s="12" customFormat="1" ht="10.199999999999999">
      <c r="B148" s="141"/>
      <c r="D148" s="142" t="s">
        <v>152</v>
      </c>
      <c r="E148" s="143" t="s">
        <v>19</v>
      </c>
      <c r="F148" s="144" t="s">
        <v>194</v>
      </c>
      <c r="H148" s="145">
        <v>18.437999999999999</v>
      </c>
      <c r="I148" s="146"/>
      <c r="L148" s="141"/>
      <c r="M148" s="147"/>
      <c r="T148" s="148"/>
      <c r="AT148" s="143" t="s">
        <v>152</v>
      </c>
      <c r="AU148" s="143" t="s">
        <v>141</v>
      </c>
      <c r="AV148" s="12" t="s">
        <v>81</v>
      </c>
      <c r="AW148" s="12" t="s">
        <v>32</v>
      </c>
      <c r="AX148" s="12" t="s">
        <v>71</v>
      </c>
      <c r="AY148" s="143" t="s">
        <v>140</v>
      </c>
    </row>
    <row r="149" spans="2:65" s="12" customFormat="1" ht="10.199999999999999">
      <c r="B149" s="141"/>
      <c r="D149" s="142" t="s">
        <v>152</v>
      </c>
      <c r="E149" s="143" t="s">
        <v>19</v>
      </c>
      <c r="F149" s="144" t="s">
        <v>195</v>
      </c>
      <c r="H149" s="145">
        <v>5.2140000000000004</v>
      </c>
      <c r="I149" s="146"/>
      <c r="L149" s="141"/>
      <c r="M149" s="147"/>
      <c r="T149" s="148"/>
      <c r="AT149" s="143" t="s">
        <v>152</v>
      </c>
      <c r="AU149" s="143" t="s">
        <v>141</v>
      </c>
      <c r="AV149" s="12" t="s">
        <v>81</v>
      </c>
      <c r="AW149" s="12" t="s">
        <v>32</v>
      </c>
      <c r="AX149" s="12" t="s">
        <v>71</v>
      </c>
      <c r="AY149" s="143" t="s">
        <v>140</v>
      </c>
    </row>
    <row r="150" spans="2:65" s="12" customFormat="1" ht="20.399999999999999">
      <c r="B150" s="141"/>
      <c r="D150" s="142" t="s">
        <v>152</v>
      </c>
      <c r="E150" s="143" t="s">
        <v>19</v>
      </c>
      <c r="F150" s="144" t="s">
        <v>196</v>
      </c>
      <c r="H150" s="145">
        <v>46.207000000000001</v>
      </c>
      <c r="I150" s="146"/>
      <c r="L150" s="141"/>
      <c r="M150" s="147"/>
      <c r="T150" s="148"/>
      <c r="AT150" s="143" t="s">
        <v>152</v>
      </c>
      <c r="AU150" s="143" t="s">
        <v>141</v>
      </c>
      <c r="AV150" s="12" t="s">
        <v>81</v>
      </c>
      <c r="AW150" s="12" t="s">
        <v>32</v>
      </c>
      <c r="AX150" s="12" t="s">
        <v>71</v>
      </c>
      <c r="AY150" s="143" t="s">
        <v>140</v>
      </c>
    </row>
    <row r="151" spans="2:65" s="12" customFormat="1" ht="40.799999999999997">
      <c r="B151" s="141"/>
      <c r="D151" s="142" t="s">
        <v>152</v>
      </c>
      <c r="E151" s="143" t="s">
        <v>19</v>
      </c>
      <c r="F151" s="144" t="s">
        <v>197</v>
      </c>
      <c r="H151" s="145">
        <v>96.128</v>
      </c>
      <c r="I151" s="146"/>
      <c r="L151" s="141"/>
      <c r="M151" s="147"/>
      <c r="T151" s="148"/>
      <c r="AT151" s="143" t="s">
        <v>152</v>
      </c>
      <c r="AU151" s="143" t="s">
        <v>141</v>
      </c>
      <c r="AV151" s="12" t="s">
        <v>81</v>
      </c>
      <c r="AW151" s="12" t="s">
        <v>32</v>
      </c>
      <c r="AX151" s="12" t="s">
        <v>71</v>
      </c>
      <c r="AY151" s="143" t="s">
        <v>140</v>
      </c>
    </row>
    <row r="152" spans="2:65" s="12" customFormat="1" ht="30.6">
      <c r="B152" s="141"/>
      <c r="D152" s="142" t="s">
        <v>152</v>
      </c>
      <c r="E152" s="143" t="s">
        <v>19</v>
      </c>
      <c r="F152" s="144" t="s">
        <v>198</v>
      </c>
      <c r="H152" s="145">
        <v>72.358999999999995</v>
      </c>
      <c r="I152" s="146"/>
      <c r="L152" s="141"/>
      <c r="M152" s="147"/>
      <c r="T152" s="148"/>
      <c r="AT152" s="143" t="s">
        <v>152</v>
      </c>
      <c r="AU152" s="143" t="s">
        <v>141</v>
      </c>
      <c r="AV152" s="12" t="s">
        <v>81</v>
      </c>
      <c r="AW152" s="12" t="s">
        <v>32</v>
      </c>
      <c r="AX152" s="12" t="s">
        <v>71</v>
      </c>
      <c r="AY152" s="143" t="s">
        <v>140</v>
      </c>
    </row>
    <row r="153" spans="2:65" s="12" customFormat="1" ht="30.6">
      <c r="B153" s="141"/>
      <c r="D153" s="142" t="s">
        <v>152</v>
      </c>
      <c r="E153" s="143" t="s">
        <v>19</v>
      </c>
      <c r="F153" s="144" t="s">
        <v>199</v>
      </c>
      <c r="H153" s="145">
        <v>37.878</v>
      </c>
      <c r="I153" s="146"/>
      <c r="L153" s="141"/>
      <c r="M153" s="147"/>
      <c r="T153" s="148"/>
      <c r="AT153" s="143" t="s">
        <v>152</v>
      </c>
      <c r="AU153" s="143" t="s">
        <v>141</v>
      </c>
      <c r="AV153" s="12" t="s">
        <v>81</v>
      </c>
      <c r="AW153" s="12" t="s">
        <v>32</v>
      </c>
      <c r="AX153" s="12" t="s">
        <v>71</v>
      </c>
      <c r="AY153" s="143" t="s">
        <v>140</v>
      </c>
    </row>
    <row r="154" spans="2:65" s="14" customFormat="1" ht="10.199999999999999">
      <c r="B154" s="155"/>
      <c r="D154" s="142" t="s">
        <v>152</v>
      </c>
      <c r="E154" s="156" t="s">
        <v>19</v>
      </c>
      <c r="F154" s="157" t="s">
        <v>173</v>
      </c>
      <c r="H154" s="158">
        <v>350.16999999999996</v>
      </c>
      <c r="I154" s="159"/>
      <c r="L154" s="155"/>
      <c r="M154" s="160"/>
      <c r="T154" s="161"/>
      <c r="AT154" s="156" t="s">
        <v>152</v>
      </c>
      <c r="AU154" s="156" t="s">
        <v>141</v>
      </c>
      <c r="AV154" s="14" t="s">
        <v>148</v>
      </c>
      <c r="AW154" s="14" t="s">
        <v>32</v>
      </c>
      <c r="AX154" s="14" t="s">
        <v>79</v>
      </c>
      <c r="AY154" s="156" t="s">
        <v>140</v>
      </c>
    </row>
    <row r="155" spans="2:65" s="1" customFormat="1" ht="24.15" customHeight="1">
      <c r="B155" s="33"/>
      <c r="C155" s="124" t="s">
        <v>154</v>
      </c>
      <c r="D155" s="124" t="s">
        <v>143</v>
      </c>
      <c r="E155" s="125" t="s">
        <v>200</v>
      </c>
      <c r="F155" s="126" t="s">
        <v>201</v>
      </c>
      <c r="G155" s="127" t="s">
        <v>146</v>
      </c>
      <c r="H155" s="128">
        <v>140</v>
      </c>
      <c r="I155" s="129"/>
      <c r="J155" s="130">
        <f>ROUND(I155*H155,2)</f>
        <v>0</v>
      </c>
      <c r="K155" s="126" t="s">
        <v>147</v>
      </c>
      <c r="L155" s="33"/>
      <c r="M155" s="131" t="s">
        <v>19</v>
      </c>
      <c r="N155" s="132" t="s">
        <v>42</v>
      </c>
      <c r="P155" s="133">
        <f>O155*H155</f>
        <v>0</v>
      </c>
      <c r="Q155" s="133">
        <v>9.8999999999999999E-4</v>
      </c>
      <c r="R155" s="133">
        <f>Q155*H155</f>
        <v>0.1386</v>
      </c>
      <c r="S155" s="133">
        <v>6.0000000000000002E-5</v>
      </c>
      <c r="T155" s="134">
        <f>S155*H155</f>
        <v>8.3999999999999995E-3</v>
      </c>
      <c r="AR155" s="135" t="s">
        <v>148</v>
      </c>
      <c r="AT155" s="135" t="s">
        <v>143</v>
      </c>
      <c r="AU155" s="135" t="s">
        <v>141</v>
      </c>
      <c r="AY155" s="18" t="s">
        <v>140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8" t="s">
        <v>79</v>
      </c>
      <c r="BK155" s="136">
        <f>ROUND(I155*H155,2)</f>
        <v>0</v>
      </c>
      <c r="BL155" s="18" t="s">
        <v>148</v>
      </c>
      <c r="BM155" s="135" t="s">
        <v>202</v>
      </c>
    </row>
    <row r="156" spans="2:65" s="1" customFormat="1" ht="10.199999999999999">
      <c r="B156" s="33"/>
      <c r="D156" s="137" t="s">
        <v>150</v>
      </c>
      <c r="F156" s="138" t="s">
        <v>203</v>
      </c>
      <c r="I156" s="139"/>
      <c r="L156" s="33"/>
      <c r="M156" s="140"/>
      <c r="T156" s="54"/>
      <c r="AT156" s="18" t="s">
        <v>150</v>
      </c>
      <c r="AU156" s="18" t="s">
        <v>141</v>
      </c>
    </row>
    <row r="157" spans="2:65" s="1" customFormat="1" ht="33" customHeight="1">
      <c r="B157" s="33"/>
      <c r="C157" s="124" t="s">
        <v>204</v>
      </c>
      <c r="D157" s="124" t="s">
        <v>143</v>
      </c>
      <c r="E157" s="125" t="s">
        <v>205</v>
      </c>
      <c r="F157" s="126" t="s">
        <v>206</v>
      </c>
      <c r="G157" s="127" t="s">
        <v>146</v>
      </c>
      <c r="H157" s="128">
        <v>100</v>
      </c>
      <c r="I157" s="129"/>
      <c r="J157" s="130">
        <f>ROUND(I157*H157,2)</f>
        <v>0</v>
      </c>
      <c r="K157" s="126" t="s">
        <v>147</v>
      </c>
      <c r="L157" s="33"/>
      <c r="M157" s="131" t="s">
        <v>19</v>
      </c>
      <c r="N157" s="132" t="s">
        <v>42</v>
      </c>
      <c r="P157" s="133">
        <f>O157*H157</f>
        <v>0</v>
      </c>
      <c r="Q157" s="133">
        <v>1.0399999999999999E-3</v>
      </c>
      <c r="R157" s="133">
        <f>Q157*H157</f>
        <v>0.104</v>
      </c>
      <c r="S157" s="133">
        <v>6.0000000000000002E-5</v>
      </c>
      <c r="T157" s="134">
        <f>S157*H157</f>
        <v>6.0000000000000001E-3</v>
      </c>
      <c r="AR157" s="135" t="s">
        <v>148</v>
      </c>
      <c r="AT157" s="135" t="s">
        <v>143</v>
      </c>
      <c r="AU157" s="135" t="s">
        <v>141</v>
      </c>
      <c r="AY157" s="18" t="s">
        <v>140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8" t="s">
        <v>79</v>
      </c>
      <c r="BK157" s="136">
        <f>ROUND(I157*H157,2)</f>
        <v>0</v>
      </c>
      <c r="BL157" s="18" t="s">
        <v>148</v>
      </c>
      <c r="BM157" s="135" t="s">
        <v>207</v>
      </c>
    </row>
    <row r="158" spans="2:65" s="1" customFormat="1" ht="10.199999999999999">
      <c r="B158" s="33"/>
      <c r="D158" s="137" t="s">
        <v>150</v>
      </c>
      <c r="F158" s="138" t="s">
        <v>208</v>
      </c>
      <c r="I158" s="139"/>
      <c r="L158" s="33"/>
      <c r="M158" s="140"/>
      <c r="T158" s="54"/>
      <c r="AT158" s="18" t="s">
        <v>150</v>
      </c>
      <c r="AU158" s="18" t="s">
        <v>141</v>
      </c>
    </row>
    <row r="159" spans="2:65" s="1" customFormat="1" ht="37.799999999999997" customHeight="1">
      <c r="B159" s="33"/>
      <c r="C159" s="124" t="s">
        <v>209</v>
      </c>
      <c r="D159" s="124" t="s">
        <v>143</v>
      </c>
      <c r="E159" s="125" t="s">
        <v>210</v>
      </c>
      <c r="F159" s="126" t="s">
        <v>211</v>
      </c>
      <c r="G159" s="127" t="s">
        <v>146</v>
      </c>
      <c r="H159" s="128">
        <v>7.2080000000000002</v>
      </c>
      <c r="I159" s="129"/>
      <c r="J159" s="130">
        <f>ROUND(I159*H159,2)</f>
        <v>0</v>
      </c>
      <c r="K159" s="126" t="s">
        <v>147</v>
      </c>
      <c r="L159" s="33"/>
      <c r="M159" s="131" t="s">
        <v>19</v>
      </c>
      <c r="N159" s="132" t="s">
        <v>42</v>
      </c>
      <c r="P159" s="133">
        <f>O159*H159</f>
        <v>0</v>
      </c>
      <c r="Q159" s="133">
        <v>6.0699999999999999E-3</v>
      </c>
      <c r="R159" s="133">
        <f>Q159*H159</f>
        <v>4.3752560000000003E-2</v>
      </c>
      <c r="S159" s="133">
        <v>6.0000000000000001E-3</v>
      </c>
      <c r="T159" s="134">
        <f>S159*H159</f>
        <v>4.3248000000000002E-2</v>
      </c>
      <c r="AR159" s="135" t="s">
        <v>148</v>
      </c>
      <c r="AT159" s="135" t="s">
        <v>143</v>
      </c>
      <c r="AU159" s="135" t="s">
        <v>141</v>
      </c>
      <c r="AY159" s="18" t="s">
        <v>140</v>
      </c>
      <c r="BE159" s="136">
        <f>IF(N159="základní",J159,0)</f>
        <v>0</v>
      </c>
      <c r="BF159" s="136">
        <f>IF(N159="snížená",J159,0)</f>
        <v>0</v>
      </c>
      <c r="BG159" s="136">
        <f>IF(N159="zákl. přenesená",J159,0)</f>
        <v>0</v>
      </c>
      <c r="BH159" s="136">
        <f>IF(N159="sníž. přenesená",J159,0)</f>
        <v>0</v>
      </c>
      <c r="BI159" s="136">
        <f>IF(N159="nulová",J159,0)</f>
        <v>0</v>
      </c>
      <c r="BJ159" s="18" t="s">
        <v>79</v>
      </c>
      <c r="BK159" s="136">
        <f>ROUND(I159*H159,2)</f>
        <v>0</v>
      </c>
      <c r="BL159" s="18" t="s">
        <v>148</v>
      </c>
      <c r="BM159" s="135" t="s">
        <v>212</v>
      </c>
    </row>
    <row r="160" spans="2:65" s="1" customFormat="1" ht="10.199999999999999">
      <c r="B160" s="33"/>
      <c r="D160" s="137" t="s">
        <v>150</v>
      </c>
      <c r="F160" s="138" t="s">
        <v>213</v>
      </c>
      <c r="I160" s="139"/>
      <c r="L160" s="33"/>
      <c r="M160" s="140"/>
      <c r="T160" s="54"/>
      <c r="AT160" s="18" t="s">
        <v>150</v>
      </c>
      <c r="AU160" s="18" t="s">
        <v>141</v>
      </c>
    </row>
    <row r="161" spans="2:65" s="13" customFormat="1" ht="10.199999999999999">
      <c r="B161" s="149"/>
      <c r="D161" s="142" t="s">
        <v>152</v>
      </c>
      <c r="E161" s="150" t="s">
        <v>19</v>
      </c>
      <c r="F161" s="151" t="s">
        <v>214</v>
      </c>
      <c r="H161" s="150" t="s">
        <v>19</v>
      </c>
      <c r="I161" s="152"/>
      <c r="L161" s="149"/>
      <c r="M161" s="153"/>
      <c r="T161" s="154"/>
      <c r="AT161" s="150" t="s">
        <v>152</v>
      </c>
      <c r="AU161" s="150" t="s">
        <v>141</v>
      </c>
      <c r="AV161" s="13" t="s">
        <v>79</v>
      </c>
      <c r="AW161" s="13" t="s">
        <v>32</v>
      </c>
      <c r="AX161" s="13" t="s">
        <v>71</v>
      </c>
      <c r="AY161" s="150" t="s">
        <v>140</v>
      </c>
    </row>
    <row r="162" spans="2:65" s="12" customFormat="1" ht="10.199999999999999">
      <c r="B162" s="141"/>
      <c r="D162" s="142" t="s">
        <v>152</v>
      </c>
      <c r="E162" s="143" t="s">
        <v>19</v>
      </c>
      <c r="F162" s="144" t="s">
        <v>215</v>
      </c>
      <c r="H162" s="145">
        <v>4.9400000000000004</v>
      </c>
      <c r="I162" s="146"/>
      <c r="L162" s="141"/>
      <c r="M162" s="147"/>
      <c r="T162" s="148"/>
      <c r="AT162" s="143" t="s">
        <v>152</v>
      </c>
      <c r="AU162" s="143" t="s">
        <v>141</v>
      </c>
      <c r="AV162" s="12" t="s">
        <v>81</v>
      </c>
      <c r="AW162" s="12" t="s">
        <v>32</v>
      </c>
      <c r="AX162" s="12" t="s">
        <v>71</v>
      </c>
      <c r="AY162" s="143" t="s">
        <v>140</v>
      </c>
    </row>
    <row r="163" spans="2:65" s="12" customFormat="1" ht="10.199999999999999">
      <c r="B163" s="141"/>
      <c r="D163" s="142" t="s">
        <v>152</v>
      </c>
      <c r="E163" s="143" t="s">
        <v>19</v>
      </c>
      <c r="F163" s="144" t="s">
        <v>216</v>
      </c>
      <c r="H163" s="145">
        <v>2.2679999999999998</v>
      </c>
      <c r="I163" s="146"/>
      <c r="L163" s="141"/>
      <c r="M163" s="147"/>
      <c r="T163" s="148"/>
      <c r="AT163" s="143" t="s">
        <v>152</v>
      </c>
      <c r="AU163" s="143" t="s">
        <v>141</v>
      </c>
      <c r="AV163" s="12" t="s">
        <v>81</v>
      </c>
      <c r="AW163" s="12" t="s">
        <v>32</v>
      </c>
      <c r="AX163" s="12" t="s">
        <v>71</v>
      </c>
      <c r="AY163" s="143" t="s">
        <v>140</v>
      </c>
    </row>
    <row r="164" spans="2:65" s="14" customFormat="1" ht="10.199999999999999">
      <c r="B164" s="155"/>
      <c r="D164" s="142" t="s">
        <v>152</v>
      </c>
      <c r="E164" s="156" t="s">
        <v>19</v>
      </c>
      <c r="F164" s="157" t="s">
        <v>173</v>
      </c>
      <c r="H164" s="158">
        <v>7.2080000000000002</v>
      </c>
      <c r="I164" s="159"/>
      <c r="L164" s="155"/>
      <c r="M164" s="160"/>
      <c r="T164" s="161"/>
      <c r="AT164" s="156" t="s">
        <v>152</v>
      </c>
      <c r="AU164" s="156" t="s">
        <v>141</v>
      </c>
      <c r="AV164" s="14" t="s">
        <v>148</v>
      </c>
      <c r="AW164" s="14" t="s">
        <v>32</v>
      </c>
      <c r="AX164" s="14" t="s">
        <v>79</v>
      </c>
      <c r="AY164" s="156" t="s">
        <v>140</v>
      </c>
    </row>
    <row r="165" spans="2:65" s="1" customFormat="1" ht="37.799999999999997" customHeight="1">
      <c r="B165" s="33"/>
      <c r="C165" s="124" t="s">
        <v>217</v>
      </c>
      <c r="D165" s="124" t="s">
        <v>143</v>
      </c>
      <c r="E165" s="125" t="s">
        <v>218</v>
      </c>
      <c r="F165" s="126" t="s">
        <v>219</v>
      </c>
      <c r="G165" s="127" t="s">
        <v>146</v>
      </c>
      <c r="H165" s="128">
        <v>7.2080000000000002</v>
      </c>
      <c r="I165" s="129"/>
      <c r="J165" s="130">
        <f>ROUND(I165*H165,2)</f>
        <v>0</v>
      </c>
      <c r="K165" s="126" t="s">
        <v>147</v>
      </c>
      <c r="L165" s="33"/>
      <c r="M165" s="131" t="s">
        <v>19</v>
      </c>
      <c r="N165" s="132" t="s">
        <v>42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148</v>
      </c>
      <c r="AT165" s="135" t="s">
        <v>143</v>
      </c>
      <c r="AU165" s="135" t="s">
        <v>141</v>
      </c>
      <c r="AY165" s="18" t="s">
        <v>140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8" t="s">
        <v>79</v>
      </c>
      <c r="BK165" s="136">
        <f>ROUND(I165*H165,2)</f>
        <v>0</v>
      </c>
      <c r="BL165" s="18" t="s">
        <v>148</v>
      </c>
      <c r="BM165" s="135" t="s">
        <v>220</v>
      </c>
    </row>
    <row r="166" spans="2:65" s="1" customFormat="1" ht="10.199999999999999">
      <c r="B166" s="33"/>
      <c r="D166" s="137" t="s">
        <v>150</v>
      </c>
      <c r="F166" s="138" t="s">
        <v>221</v>
      </c>
      <c r="I166" s="139"/>
      <c r="L166" s="33"/>
      <c r="M166" s="140"/>
      <c r="T166" s="54"/>
      <c r="AT166" s="18" t="s">
        <v>150</v>
      </c>
      <c r="AU166" s="18" t="s">
        <v>141</v>
      </c>
    </row>
    <row r="167" spans="2:65" s="11" customFormat="1" ht="20.85" customHeight="1">
      <c r="B167" s="112"/>
      <c r="D167" s="113" t="s">
        <v>70</v>
      </c>
      <c r="E167" s="122" t="s">
        <v>222</v>
      </c>
      <c r="F167" s="122" t="s">
        <v>223</v>
      </c>
      <c r="I167" s="115"/>
      <c r="J167" s="123">
        <f>BK167</f>
        <v>0</v>
      </c>
      <c r="L167" s="112"/>
      <c r="M167" s="117"/>
      <c r="P167" s="118">
        <f>SUM(P168:P172)</f>
        <v>0</v>
      </c>
      <c r="R167" s="118">
        <f>SUM(R168:R172)</f>
        <v>1.536</v>
      </c>
      <c r="T167" s="119">
        <f>SUM(T168:T172)</f>
        <v>0</v>
      </c>
      <c r="AR167" s="113" t="s">
        <v>79</v>
      </c>
      <c r="AT167" s="120" t="s">
        <v>70</v>
      </c>
      <c r="AU167" s="120" t="s">
        <v>81</v>
      </c>
      <c r="AY167" s="113" t="s">
        <v>140</v>
      </c>
      <c r="BK167" s="121">
        <f>SUM(BK168:BK172)</f>
        <v>0</v>
      </c>
    </row>
    <row r="168" spans="2:65" s="1" customFormat="1" ht="44.25" customHeight="1">
      <c r="B168" s="33"/>
      <c r="C168" s="124" t="s">
        <v>224</v>
      </c>
      <c r="D168" s="124" t="s">
        <v>143</v>
      </c>
      <c r="E168" s="125" t="s">
        <v>225</v>
      </c>
      <c r="F168" s="126" t="s">
        <v>226</v>
      </c>
      <c r="G168" s="127" t="s">
        <v>227</v>
      </c>
      <c r="H168" s="128">
        <v>64</v>
      </c>
      <c r="I168" s="129"/>
      <c r="J168" s="130">
        <f>ROUND(I168*H168,2)</f>
        <v>0</v>
      </c>
      <c r="K168" s="126" t="s">
        <v>147</v>
      </c>
      <c r="L168" s="33"/>
      <c r="M168" s="131" t="s">
        <v>19</v>
      </c>
      <c r="N168" s="132" t="s">
        <v>42</v>
      </c>
      <c r="P168" s="133">
        <f>O168*H168</f>
        <v>0</v>
      </c>
      <c r="Q168" s="133">
        <v>2.4E-2</v>
      </c>
      <c r="R168" s="133">
        <f>Q168*H168</f>
        <v>1.536</v>
      </c>
      <c r="S168" s="133">
        <v>0</v>
      </c>
      <c r="T168" s="134">
        <f>S168*H168</f>
        <v>0</v>
      </c>
      <c r="AR168" s="135" t="s">
        <v>148</v>
      </c>
      <c r="AT168" s="135" t="s">
        <v>143</v>
      </c>
      <c r="AU168" s="135" t="s">
        <v>141</v>
      </c>
      <c r="AY168" s="18" t="s">
        <v>140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8" t="s">
        <v>79</v>
      </c>
      <c r="BK168" s="136">
        <f>ROUND(I168*H168,2)</f>
        <v>0</v>
      </c>
      <c r="BL168" s="18" t="s">
        <v>148</v>
      </c>
      <c r="BM168" s="135" t="s">
        <v>228</v>
      </c>
    </row>
    <row r="169" spans="2:65" s="1" customFormat="1" ht="10.199999999999999">
      <c r="B169" s="33"/>
      <c r="D169" s="137" t="s">
        <v>150</v>
      </c>
      <c r="F169" s="138" t="s">
        <v>229</v>
      </c>
      <c r="I169" s="139"/>
      <c r="L169" s="33"/>
      <c r="M169" s="140"/>
      <c r="T169" s="54"/>
      <c r="AT169" s="18" t="s">
        <v>150</v>
      </c>
      <c r="AU169" s="18" t="s">
        <v>141</v>
      </c>
    </row>
    <row r="170" spans="2:65" s="13" customFormat="1" ht="20.399999999999999">
      <c r="B170" s="149"/>
      <c r="D170" s="142" t="s">
        <v>152</v>
      </c>
      <c r="E170" s="150" t="s">
        <v>19</v>
      </c>
      <c r="F170" s="151" t="s">
        <v>230</v>
      </c>
      <c r="H170" s="150" t="s">
        <v>19</v>
      </c>
      <c r="I170" s="152"/>
      <c r="L170" s="149"/>
      <c r="M170" s="153"/>
      <c r="T170" s="154"/>
      <c r="AT170" s="150" t="s">
        <v>152</v>
      </c>
      <c r="AU170" s="150" t="s">
        <v>141</v>
      </c>
      <c r="AV170" s="13" t="s">
        <v>79</v>
      </c>
      <c r="AW170" s="13" t="s">
        <v>32</v>
      </c>
      <c r="AX170" s="13" t="s">
        <v>71</v>
      </c>
      <c r="AY170" s="150" t="s">
        <v>140</v>
      </c>
    </row>
    <row r="171" spans="2:65" s="13" customFormat="1" ht="10.199999999999999">
      <c r="B171" s="149"/>
      <c r="D171" s="142" t="s">
        <v>152</v>
      </c>
      <c r="E171" s="150" t="s">
        <v>19</v>
      </c>
      <c r="F171" s="151" t="s">
        <v>231</v>
      </c>
      <c r="H171" s="150" t="s">
        <v>19</v>
      </c>
      <c r="I171" s="152"/>
      <c r="L171" s="149"/>
      <c r="M171" s="153"/>
      <c r="T171" s="154"/>
      <c r="AT171" s="150" t="s">
        <v>152</v>
      </c>
      <c r="AU171" s="150" t="s">
        <v>141</v>
      </c>
      <c r="AV171" s="13" t="s">
        <v>79</v>
      </c>
      <c r="AW171" s="13" t="s">
        <v>32</v>
      </c>
      <c r="AX171" s="13" t="s">
        <v>71</v>
      </c>
      <c r="AY171" s="150" t="s">
        <v>140</v>
      </c>
    </row>
    <row r="172" spans="2:65" s="12" customFormat="1" ht="10.199999999999999">
      <c r="B172" s="141"/>
      <c r="D172" s="142" t="s">
        <v>152</v>
      </c>
      <c r="E172" s="143" t="s">
        <v>19</v>
      </c>
      <c r="F172" s="144" t="s">
        <v>232</v>
      </c>
      <c r="H172" s="145">
        <v>64</v>
      </c>
      <c r="I172" s="146"/>
      <c r="L172" s="141"/>
      <c r="M172" s="147"/>
      <c r="T172" s="148"/>
      <c r="AT172" s="143" t="s">
        <v>152</v>
      </c>
      <c r="AU172" s="143" t="s">
        <v>141</v>
      </c>
      <c r="AV172" s="12" t="s">
        <v>81</v>
      </c>
      <c r="AW172" s="12" t="s">
        <v>32</v>
      </c>
      <c r="AX172" s="12" t="s">
        <v>79</v>
      </c>
      <c r="AY172" s="143" t="s">
        <v>140</v>
      </c>
    </row>
    <row r="173" spans="2:65" s="11" customFormat="1" ht="22.8" customHeight="1">
      <c r="B173" s="112"/>
      <c r="D173" s="113" t="s">
        <v>70</v>
      </c>
      <c r="E173" s="122" t="s">
        <v>217</v>
      </c>
      <c r="F173" s="122" t="s">
        <v>233</v>
      </c>
      <c r="I173" s="115"/>
      <c r="J173" s="123">
        <f>BK173</f>
        <v>0</v>
      </c>
      <c r="L173" s="112"/>
      <c r="M173" s="117"/>
      <c r="P173" s="118">
        <f>P174+SUM(P175:P196)</f>
        <v>0</v>
      </c>
      <c r="R173" s="118">
        <f>R174+SUM(R175:R196)</f>
        <v>1.1845296000000001</v>
      </c>
      <c r="T173" s="119">
        <f>T174+SUM(T175:T196)</f>
        <v>11.011771000000001</v>
      </c>
      <c r="AR173" s="113" t="s">
        <v>79</v>
      </c>
      <c r="AT173" s="120" t="s">
        <v>70</v>
      </c>
      <c r="AU173" s="120" t="s">
        <v>79</v>
      </c>
      <c r="AY173" s="113" t="s">
        <v>140</v>
      </c>
      <c r="BK173" s="121">
        <f>BK174+SUM(BK175:BK196)</f>
        <v>0</v>
      </c>
    </row>
    <row r="174" spans="2:65" s="1" customFormat="1" ht="37.799999999999997" customHeight="1">
      <c r="B174" s="33"/>
      <c r="C174" s="124" t="s">
        <v>234</v>
      </c>
      <c r="D174" s="124" t="s">
        <v>143</v>
      </c>
      <c r="E174" s="125" t="s">
        <v>235</v>
      </c>
      <c r="F174" s="126" t="s">
        <v>236</v>
      </c>
      <c r="G174" s="127" t="s">
        <v>146</v>
      </c>
      <c r="H174" s="128">
        <v>140</v>
      </c>
      <c r="I174" s="129"/>
      <c r="J174" s="130">
        <f>ROUND(I174*H174,2)</f>
        <v>0</v>
      </c>
      <c r="K174" s="126" t="s">
        <v>147</v>
      </c>
      <c r="L174" s="33"/>
      <c r="M174" s="131" t="s">
        <v>19</v>
      </c>
      <c r="N174" s="132" t="s">
        <v>42</v>
      </c>
      <c r="P174" s="133">
        <f>O174*H174</f>
        <v>0</v>
      </c>
      <c r="Q174" s="133">
        <v>1.2999999999999999E-4</v>
      </c>
      <c r="R174" s="133">
        <f>Q174*H174</f>
        <v>1.8199999999999997E-2</v>
      </c>
      <c r="S174" s="133">
        <v>0</v>
      </c>
      <c r="T174" s="134">
        <f>S174*H174</f>
        <v>0</v>
      </c>
      <c r="AR174" s="135" t="s">
        <v>148</v>
      </c>
      <c r="AT174" s="135" t="s">
        <v>143</v>
      </c>
      <c r="AU174" s="135" t="s">
        <v>81</v>
      </c>
      <c r="AY174" s="18" t="s">
        <v>140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8" t="s">
        <v>79</v>
      </c>
      <c r="BK174" s="136">
        <f>ROUND(I174*H174,2)</f>
        <v>0</v>
      </c>
      <c r="BL174" s="18" t="s">
        <v>148</v>
      </c>
      <c r="BM174" s="135" t="s">
        <v>237</v>
      </c>
    </row>
    <row r="175" spans="2:65" s="1" customFormat="1" ht="10.199999999999999">
      <c r="B175" s="33"/>
      <c r="D175" s="137" t="s">
        <v>150</v>
      </c>
      <c r="F175" s="138" t="s">
        <v>238</v>
      </c>
      <c r="I175" s="139"/>
      <c r="L175" s="33"/>
      <c r="M175" s="140"/>
      <c r="T175" s="54"/>
      <c r="AT175" s="18" t="s">
        <v>150</v>
      </c>
      <c r="AU175" s="18" t="s">
        <v>81</v>
      </c>
    </row>
    <row r="176" spans="2:65" s="1" customFormat="1" ht="37.799999999999997" customHeight="1">
      <c r="B176" s="33"/>
      <c r="C176" s="124" t="s">
        <v>8</v>
      </c>
      <c r="D176" s="124" t="s">
        <v>143</v>
      </c>
      <c r="E176" s="125" t="s">
        <v>239</v>
      </c>
      <c r="F176" s="126" t="s">
        <v>240</v>
      </c>
      <c r="G176" s="127" t="s">
        <v>146</v>
      </c>
      <c r="H176" s="128">
        <v>140.6</v>
      </c>
      <c r="I176" s="129"/>
      <c r="J176" s="130">
        <f>ROUND(I176*H176,2)</f>
        <v>0</v>
      </c>
      <c r="K176" s="126" t="s">
        <v>147</v>
      </c>
      <c r="L176" s="33"/>
      <c r="M176" s="131" t="s">
        <v>19</v>
      </c>
      <c r="N176" s="132" t="s">
        <v>42</v>
      </c>
      <c r="P176" s="133">
        <f>O176*H176</f>
        <v>0</v>
      </c>
      <c r="Q176" s="133">
        <v>4.0000000000000003E-5</v>
      </c>
      <c r="R176" s="133">
        <f>Q176*H176</f>
        <v>5.6240000000000005E-3</v>
      </c>
      <c r="S176" s="133">
        <v>0</v>
      </c>
      <c r="T176" s="134">
        <f>S176*H176</f>
        <v>0</v>
      </c>
      <c r="AR176" s="135" t="s">
        <v>148</v>
      </c>
      <c r="AT176" s="135" t="s">
        <v>143</v>
      </c>
      <c r="AU176" s="135" t="s">
        <v>81</v>
      </c>
      <c r="AY176" s="18" t="s">
        <v>140</v>
      </c>
      <c r="BE176" s="136">
        <f>IF(N176="základní",J176,0)</f>
        <v>0</v>
      </c>
      <c r="BF176" s="136">
        <f>IF(N176="snížená",J176,0)</f>
        <v>0</v>
      </c>
      <c r="BG176" s="136">
        <f>IF(N176="zákl. přenesená",J176,0)</f>
        <v>0</v>
      </c>
      <c r="BH176" s="136">
        <f>IF(N176="sníž. přenesená",J176,0)</f>
        <v>0</v>
      </c>
      <c r="BI176" s="136">
        <f>IF(N176="nulová",J176,0)</f>
        <v>0</v>
      </c>
      <c r="BJ176" s="18" t="s">
        <v>79</v>
      </c>
      <c r="BK176" s="136">
        <f>ROUND(I176*H176,2)</f>
        <v>0</v>
      </c>
      <c r="BL176" s="18" t="s">
        <v>148</v>
      </c>
      <c r="BM176" s="135" t="s">
        <v>241</v>
      </c>
    </row>
    <row r="177" spans="2:65" s="1" customFormat="1" ht="10.199999999999999">
      <c r="B177" s="33"/>
      <c r="D177" s="137" t="s">
        <v>150</v>
      </c>
      <c r="F177" s="138" t="s">
        <v>242</v>
      </c>
      <c r="I177" s="139"/>
      <c r="L177" s="33"/>
      <c r="M177" s="140"/>
      <c r="T177" s="54"/>
      <c r="AT177" s="18" t="s">
        <v>150</v>
      </c>
      <c r="AU177" s="18" t="s">
        <v>81</v>
      </c>
    </row>
    <row r="178" spans="2:65" s="13" customFormat="1" ht="10.199999999999999">
      <c r="B178" s="149"/>
      <c r="D178" s="142" t="s">
        <v>152</v>
      </c>
      <c r="E178" s="150" t="s">
        <v>19</v>
      </c>
      <c r="F178" s="151" t="s">
        <v>243</v>
      </c>
      <c r="H178" s="150" t="s">
        <v>19</v>
      </c>
      <c r="I178" s="152"/>
      <c r="L178" s="149"/>
      <c r="M178" s="153"/>
      <c r="T178" s="154"/>
      <c r="AT178" s="150" t="s">
        <v>152</v>
      </c>
      <c r="AU178" s="150" t="s">
        <v>81</v>
      </c>
      <c r="AV178" s="13" t="s">
        <v>79</v>
      </c>
      <c r="AW178" s="13" t="s">
        <v>32</v>
      </c>
      <c r="AX178" s="13" t="s">
        <v>71</v>
      </c>
      <c r="AY178" s="150" t="s">
        <v>140</v>
      </c>
    </row>
    <row r="179" spans="2:65" s="12" customFormat="1" ht="10.199999999999999">
      <c r="B179" s="141"/>
      <c r="D179" s="142" t="s">
        <v>152</v>
      </c>
      <c r="E179" s="143" t="s">
        <v>19</v>
      </c>
      <c r="F179" s="144" t="s">
        <v>244</v>
      </c>
      <c r="H179" s="145">
        <v>140.6</v>
      </c>
      <c r="I179" s="146"/>
      <c r="L179" s="141"/>
      <c r="M179" s="147"/>
      <c r="T179" s="148"/>
      <c r="AT179" s="143" t="s">
        <v>152</v>
      </c>
      <c r="AU179" s="143" t="s">
        <v>81</v>
      </c>
      <c r="AV179" s="12" t="s">
        <v>81</v>
      </c>
      <c r="AW179" s="12" t="s">
        <v>32</v>
      </c>
      <c r="AX179" s="12" t="s">
        <v>79</v>
      </c>
      <c r="AY179" s="143" t="s">
        <v>140</v>
      </c>
    </row>
    <row r="180" spans="2:65" s="1" customFormat="1" ht="16.5" customHeight="1">
      <c r="B180" s="33"/>
      <c r="C180" s="124" t="s">
        <v>245</v>
      </c>
      <c r="D180" s="124" t="s">
        <v>143</v>
      </c>
      <c r="E180" s="125" t="s">
        <v>246</v>
      </c>
      <c r="F180" s="126" t="s">
        <v>247</v>
      </c>
      <c r="G180" s="127" t="s">
        <v>248</v>
      </c>
      <c r="H180" s="128">
        <v>53</v>
      </c>
      <c r="I180" s="129"/>
      <c r="J180" s="130">
        <f>ROUND(I180*H180,2)</f>
        <v>0</v>
      </c>
      <c r="K180" s="126" t="s">
        <v>19</v>
      </c>
      <c r="L180" s="33"/>
      <c r="M180" s="131" t="s">
        <v>19</v>
      </c>
      <c r="N180" s="132" t="s">
        <v>42</v>
      </c>
      <c r="P180" s="133">
        <f>O180*H180</f>
        <v>0</v>
      </c>
      <c r="Q180" s="133">
        <v>0</v>
      </c>
      <c r="R180" s="133">
        <f>Q180*H180</f>
        <v>0</v>
      </c>
      <c r="S180" s="133">
        <v>0</v>
      </c>
      <c r="T180" s="134">
        <f>S180*H180</f>
        <v>0</v>
      </c>
      <c r="AR180" s="135" t="s">
        <v>148</v>
      </c>
      <c r="AT180" s="135" t="s">
        <v>143</v>
      </c>
      <c r="AU180" s="135" t="s">
        <v>81</v>
      </c>
      <c r="AY180" s="18" t="s">
        <v>140</v>
      </c>
      <c r="BE180" s="136">
        <f>IF(N180="základní",J180,0)</f>
        <v>0</v>
      </c>
      <c r="BF180" s="136">
        <f>IF(N180="snížená",J180,0)</f>
        <v>0</v>
      </c>
      <c r="BG180" s="136">
        <f>IF(N180="zákl. přenesená",J180,0)</f>
        <v>0</v>
      </c>
      <c r="BH180" s="136">
        <f>IF(N180="sníž. přenesená",J180,0)</f>
        <v>0</v>
      </c>
      <c r="BI180" s="136">
        <f>IF(N180="nulová",J180,0)</f>
        <v>0</v>
      </c>
      <c r="BJ180" s="18" t="s">
        <v>79</v>
      </c>
      <c r="BK180" s="136">
        <f>ROUND(I180*H180,2)</f>
        <v>0</v>
      </c>
      <c r="BL180" s="18" t="s">
        <v>148</v>
      </c>
      <c r="BM180" s="135" t="s">
        <v>249</v>
      </c>
    </row>
    <row r="181" spans="2:65" s="13" customFormat="1" ht="10.199999999999999">
      <c r="B181" s="149"/>
      <c r="D181" s="142" t="s">
        <v>152</v>
      </c>
      <c r="E181" s="150" t="s">
        <v>19</v>
      </c>
      <c r="F181" s="151" t="s">
        <v>250</v>
      </c>
      <c r="H181" s="150" t="s">
        <v>19</v>
      </c>
      <c r="I181" s="152"/>
      <c r="L181" s="149"/>
      <c r="M181" s="153"/>
      <c r="T181" s="154"/>
      <c r="AT181" s="150" t="s">
        <v>152</v>
      </c>
      <c r="AU181" s="150" t="s">
        <v>81</v>
      </c>
      <c r="AV181" s="13" t="s">
        <v>79</v>
      </c>
      <c r="AW181" s="13" t="s">
        <v>32</v>
      </c>
      <c r="AX181" s="13" t="s">
        <v>71</v>
      </c>
      <c r="AY181" s="150" t="s">
        <v>140</v>
      </c>
    </row>
    <row r="182" spans="2:65" s="12" customFormat="1" ht="10.199999999999999">
      <c r="B182" s="141"/>
      <c r="D182" s="142" t="s">
        <v>152</v>
      </c>
      <c r="E182" s="143" t="s">
        <v>19</v>
      </c>
      <c r="F182" s="144" t="s">
        <v>251</v>
      </c>
      <c r="H182" s="145">
        <v>15</v>
      </c>
      <c r="I182" s="146"/>
      <c r="L182" s="141"/>
      <c r="M182" s="147"/>
      <c r="T182" s="148"/>
      <c r="AT182" s="143" t="s">
        <v>152</v>
      </c>
      <c r="AU182" s="143" t="s">
        <v>81</v>
      </c>
      <c r="AV182" s="12" t="s">
        <v>81</v>
      </c>
      <c r="AW182" s="12" t="s">
        <v>32</v>
      </c>
      <c r="AX182" s="12" t="s">
        <v>71</v>
      </c>
      <c r="AY182" s="143" t="s">
        <v>140</v>
      </c>
    </row>
    <row r="183" spans="2:65" s="12" customFormat="1" ht="10.199999999999999">
      <c r="B183" s="141"/>
      <c r="D183" s="142" t="s">
        <v>152</v>
      </c>
      <c r="E183" s="143" t="s">
        <v>19</v>
      </c>
      <c r="F183" s="144" t="s">
        <v>252</v>
      </c>
      <c r="H183" s="145">
        <v>10</v>
      </c>
      <c r="I183" s="146"/>
      <c r="L183" s="141"/>
      <c r="M183" s="147"/>
      <c r="T183" s="148"/>
      <c r="AT183" s="143" t="s">
        <v>152</v>
      </c>
      <c r="AU183" s="143" t="s">
        <v>81</v>
      </c>
      <c r="AV183" s="12" t="s">
        <v>81</v>
      </c>
      <c r="AW183" s="12" t="s">
        <v>32</v>
      </c>
      <c r="AX183" s="12" t="s">
        <v>71</v>
      </c>
      <c r="AY183" s="143" t="s">
        <v>140</v>
      </c>
    </row>
    <row r="184" spans="2:65" s="12" customFormat="1" ht="10.199999999999999">
      <c r="B184" s="141"/>
      <c r="D184" s="142" t="s">
        <v>152</v>
      </c>
      <c r="E184" s="143" t="s">
        <v>19</v>
      </c>
      <c r="F184" s="144" t="s">
        <v>253</v>
      </c>
      <c r="H184" s="145">
        <v>10</v>
      </c>
      <c r="I184" s="146"/>
      <c r="L184" s="141"/>
      <c r="M184" s="147"/>
      <c r="T184" s="148"/>
      <c r="AT184" s="143" t="s">
        <v>152</v>
      </c>
      <c r="AU184" s="143" t="s">
        <v>81</v>
      </c>
      <c r="AV184" s="12" t="s">
        <v>81</v>
      </c>
      <c r="AW184" s="12" t="s">
        <v>32</v>
      </c>
      <c r="AX184" s="12" t="s">
        <v>71</v>
      </c>
      <c r="AY184" s="143" t="s">
        <v>140</v>
      </c>
    </row>
    <row r="185" spans="2:65" s="12" customFormat="1" ht="10.199999999999999">
      <c r="B185" s="141"/>
      <c r="D185" s="142" t="s">
        <v>152</v>
      </c>
      <c r="E185" s="143" t="s">
        <v>19</v>
      </c>
      <c r="F185" s="144" t="s">
        <v>254</v>
      </c>
      <c r="H185" s="145">
        <v>18</v>
      </c>
      <c r="I185" s="146"/>
      <c r="L185" s="141"/>
      <c r="M185" s="147"/>
      <c r="T185" s="148"/>
      <c r="AT185" s="143" t="s">
        <v>152</v>
      </c>
      <c r="AU185" s="143" t="s">
        <v>81</v>
      </c>
      <c r="AV185" s="12" t="s">
        <v>81</v>
      </c>
      <c r="AW185" s="12" t="s">
        <v>32</v>
      </c>
      <c r="AX185" s="12" t="s">
        <v>71</v>
      </c>
      <c r="AY185" s="143" t="s">
        <v>140</v>
      </c>
    </row>
    <row r="186" spans="2:65" s="14" customFormat="1" ht="10.199999999999999">
      <c r="B186" s="155"/>
      <c r="D186" s="142" t="s">
        <v>152</v>
      </c>
      <c r="E186" s="156" t="s">
        <v>19</v>
      </c>
      <c r="F186" s="157" t="s">
        <v>173</v>
      </c>
      <c r="H186" s="158">
        <v>53</v>
      </c>
      <c r="I186" s="159"/>
      <c r="L186" s="155"/>
      <c r="M186" s="160"/>
      <c r="T186" s="161"/>
      <c r="AT186" s="156" t="s">
        <v>152</v>
      </c>
      <c r="AU186" s="156" t="s">
        <v>81</v>
      </c>
      <c r="AV186" s="14" t="s">
        <v>148</v>
      </c>
      <c r="AW186" s="14" t="s">
        <v>32</v>
      </c>
      <c r="AX186" s="14" t="s">
        <v>79</v>
      </c>
      <c r="AY186" s="156" t="s">
        <v>140</v>
      </c>
    </row>
    <row r="187" spans="2:65" s="1" customFormat="1" ht="24.15" customHeight="1">
      <c r="B187" s="33"/>
      <c r="C187" s="124" t="s">
        <v>255</v>
      </c>
      <c r="D187" s="124" t="s">
        <v>143</v>
      </c>
      <c r="E187" s="125" t="s">
        <v>256</v>
      </c>
      <c r="F187" s="126" t="s">
        <v>257</v>
      </c>
      <c r="G187" s="127" t="s">
        <v>258</v>
      </c>
      <c r="H187" s="128">
        <v>1</v>
      </c>
      <c r="I187" s="129"/>
      <c r="J187" s="130">
        <f>ROUND(I187*H187,2)</f>
        <v>0</v>
      </c>
      <c r="K187" s="126" t="s">
        <v>19</v>
      </c>
      <c r="L187" s="33"/>
      <c r="M187" s="131" t="s">
        <v>19</v>
      </c>
      <c r="N187" s="132" t="s">
        <v>42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148</v>
      </c>
      <c r="AT187" s="135" t="s">
        <v>143</v>
      </c>
      <c r="AU187" s="135" t="s">
        <v>81</v>
      </c>
      <c r="AY187" s="18" t="s">
        <v>140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8" t="s">
        <v>79</v>
      </c>
      <c r="BK187" s="136">
        <f>ROUND(I187*H187,2)</f>
        <v>0</v>
      </c>
      <c r="BL187" s="18" t="s">
        <v>148</v>
      </c>
      <c r="BM187" s="135" t="s">
        <v>259</v>
      </c>
    </row>
    <row r="188" spans="2:65" s="1" customFormat="1" ht="24.15" customHeight="1">
      <c r="B188" s="33"/>
      <c r="C188" s="124" t="s">
        <v>260</v>
      </c>
      <c r="D188" s="124" t="s">
        <v>143</v>
      </c>
      <c r="E188" s="125" t="s">
        <v>261</v>
      </c>
      <c r="F188" s="126" t="s">
        <v>262</v>
      </c>
      <c r="G188" s="127" t="s">
        <v>248</v>
      </c>
      <c r="H188" s="128">
        <v>16</v>
      </c>
      <c r="I188" s="129"/>
      <c r="J188" s="130">
        <f>ROUND(I188*H188,2)</f>
        <v>0</v>
      </c>
      <c r="K188" s="126" t="s">
        <v>19</v>
      </c>
      <c r="L188" s="33"/>
      <c r="M188" s="131" t="s">
        <v>19</v>
      </c>
      <c r="N188" s="132" t="s">
        <v>42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148</v>
      </c>
      <c r="AT188" s="135" t="s">
        <v>143</v>
      </c>
      <c r="AU188" s="135" t="s">
        <v>81</v>
      </c>
      <c r="AY188" s="18" t="s">
        <v>140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8" t="s">
        <v>79</v>
      </c>
      <c r="BK188" s="136">
        <f>ROUND(I188*H188,2)</f>
        <v>0</v>
      </c>
      <c r="BL188" s="18" t="s">
        <v>148</v>
      </c>
      <c r="BM188" s="135" t="s">
        <v>263</v>
      </c>
    </row>
    <row r="189" spans="2:65" s="13" customFormat="1" ht="10.199999999999999">
      <c r="B189" s="149"/>
      <c r="D189" s="142" t="s">
        <v>152</v>
      </c>
      <c r="E189" s="150" t="s">
        <v>19</v>
      </c>
      <c r="F189" s="151" t="s">
        <v>264</v>
      </c>
      <c r="H189" s="150" t="s">
        <v>19</v>
      </c>
      <c r="I189" s="152"/>
      <c r="L189" s="149"/>
      <c r="M189" s="153"/>
      <c r="T189" s="154"/>
      <c r="AT189" s="150" t="s">
        <v>152</v>
      </c>
      <c r="AU189" s="150" t="s">
        <v>81</v>
      </c>
      <c r="AV189" s="13" t="s">
        <v>79</v>
      </c>
      <c r="AW189" s="13" t="s">
        <v>32</v>
      </c>
      <c r="AX189" s="13" t="s">
        <v>71</v>
      </c>
      <c r="AY189" s="150" t="s">
        <v>140</v>
      </c>
    </row>
    <row r="190" spans="2:65" s="12" customFormat="1" ht="10.199999999999999">
      <c r="B190" s="141"/>
      <c r="D190" s="142" t="s">
        <v>152</v>
      </c>
      <c r="E190" s="143" t="s">
        <v>19</v>
      </c>
      <c r="F190" s="144" t="s">
        <v>265</v>
      </c>
      <c r="H190" s="145">
        <v>16</v>
      </c>
      <c r="I190" s="146"/>
      <c r="L190" s="141"/>
      <c r="M190" s="147"/>
      <c r="T190" s="148"/>
      <c r="AT190" s="143" t="s">
        <v>152</v>
      </c>
      <c r="AU190" s="143" t="s">
        <v>81</v>
      </c>
      <c r="AV190" s="12" t="s">
        <v>81</v>
      </c>
      <c r="AW190" s="12" t="s">
        <v>32</v>
      </c>
      <c r="AX190" s="12" t="s">
        <v>79</v>
      </c>
      <c r="AY190" s="143" t="s">
        <v>140</v>
      </c>
    </row>
    <row r="191" spans="2:65" s="1" customFormat="1" ht="37.799999999999997" customHeight="1">
      <c r="B191" s="33"/>
      <c r="C191" s="124" t="s">
        <v>265</v>
      </c>
      <c r="D191" s="124" t="s">
        <v>143</v>
      </c>
      <c r="E191" s="125" t="s">
        <v>266</v>
      </c>
      <c r="F191" s="126" t="s">
        <v>267</v>
      </c>
      <c r="G191" s="127" t="s">
        <v>227</v>
      </c>
      <c r="H191" s="128">
        <v>2</v>
      </c>
      <c r="I191" s="129"/>
      <c r="J191" s="130">
        <f>ROUND(I191*H191,2)</f>
        <v>0</v>
      </c>
      <c r="K191" s="126" t="s">
        <v>19</v>
      </c>
      <c r="L191" s="33"/>
      <c r="M191" s="131" t="s">
        <v>19</v>
      </c>
      <c r="N191" s="132" t="s">
        <v>42</v>
      </c>
      <c r="P191" s="133">
        <f>O191*H191</f>
        <v>0</v>
      </c>
      <c r="Q191" s="133">
        <v>0.1</v>
      </c>
      <c r="R191" s="133">
        <f>Q191*H191</f>
        <v>0.2</v>
      </c>
      <c r="S191" s="133">
        <v>0</v>
      </c>
      <c r="T191" s="134">
        <f>S191*H191</f>
        <v>0</v>
      </c>
      <c r="AR191" s="135" t="s">
        <v>148</v>
      </c>
      <c r="AT191" s="135" t="s">
        <v>143</v>
      </c>
      <c r="AU191" s="135" t="s">
        <v>81</v>
      </c>
      <c r="AY191" s="18" t="s">
        <v>140</v>
      </c>
      <c r="BE191" s="136">
        <f>IF(N191="základní",J191,0)</f>
        <v>0</v>
      </c>
      <c r="BF191" s="136">
        <f>IF(N191="snížená",J191,0)</f>
        <v>0</v>
      </c>
      <c r="BG191" s="136">
        <f>IF(N191="zákl. přenesená",J191,0)</f>
        <v>0</v>
      </c>
      <c r="BH191" s="136">
        <f>IF(N191="sníž. přenesená",J191,0)</f>
        <v>0</v>
      </c>
      <c r="BI191" s="136">
        <f>IF(N191="nulová",J191,0)</f>
        <v>0</v>
      </c>
      <c r="BJ191" s="18" t="s">
        <v>79</v>
      </c>
      <c r="BK191" s="136">
        <f>ROUND(I191*H191,2)</f>
        <v>0</v>
      </c>
      <c r="BL191" s="18" t="s">
        <v>148</v>
      </c>
      <c r="BM191" s="135" t="s">
        <v>268</v>
      </c>
    </row>
    <row r="192" spans="2:65" s="12" customFormat="1" ht="10.199999999999999">
      <c r="B192" s="141"/>
      <c r="D192" s="142" t="s">
        <v>152</v>
      </c>
      <c r="E192" s="143" t="s">
        <v>19</v>
      </c>
      <c r="F192" s="144" t="s">
        <v>269</v>
      </c>
      <c r="H192" s="145">
        <v>2</v>
      </c>
      <c r="I192" s="146"/>
      <c r="L192" s="141"/>
      <c r="M192" s="147"/>
      <c r="T192" s="148"/>
      <c r="AT192" s="143" t="s">
        <v>152</v>
      </c>
      <c r="AU192" s="143" t="s">
        <v>81</v>
      </c>
      <c r="AV192" s="12" t="s">
        <v>81</v>
      </c>
      <c r="AW192" s="12" t="s">
        <v>32</v>
      </c>
      <c r="AX192" s="12" t="s">
        <v>79</v>
      </c>
      <c r="AY192" s="143" t="s">
        <v>140</v>
      </c>
    </row>
    <row r="193" spans="2:65" s="1" customFormat="1" ht="49.05" customHeight="1">
      <c r="B193" s="33"/>
      <c r="C193" s="124" t="s">
        <v>270</v>
      </c>
      <c r="D193" s="124" t="s">
        <v>143</v>
      </c>
      <c r="E193" s="125" t="s">
        <v>271</v>
      </c>
      <c r="F193" s="126" t="s">
        <v>272</v>
      </c>
      <c r="G193" s="127" t="s">
        <v>227</v>
      </c>
      <c r="H193" s="128">
        <v>12</v>
      </c>
      <c r="I193" s="129"/>
      <c r="J193" s="130">
        <f>ROUND(I193*H193,2)</f>
        <v>0</v>
      </c>
      <c r="K193" s="126" t="s">
        <v>19</v>
      </c>
      <c r="L193" s="33"/>
      <c r="M193" s="131" t="s">
        <v>19</v>
      </c>
      <c r="N193" s="132" t="s">
        <v>42</v>
      </c>
      <c r="P193" s="133">
        <f>O193*H193</f>
        <v>0</v>
      </c>
      <c r="Q193" s="133">
        <v>0.08</v>
      </c>
      <c r="R193" s="133">
        <f>Q193*H193</f>
        <v>0.96</v>
      </c>
      <c r="S193" s="133">
        <v>0</v>
      </c>
      <c r="T193" s="134">
        <f>S193*H193</f>
        <v>0</v>
      </c>
      <c r="AR193" s="135" t="s">
        <v>148</v>
      </c>
      <c r="AT193" s="135" t="s">
        <v>143</v>
      </c>
      <c r="AU193" s="135" t="s">
        <v>81</v>
      </c>
      <c r="AY193" s="18" t="s">
        <v>140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8" t="s">
        <v>79</v>
      </c>
      <c r="BK193" s="136">
        <f>ROUND(I193*H193,2)</f>
        <v>0</v>
      </c>
      <c r="BL193" s="18" t="s">
        <v>148</v>
      </c>
      <c r="BM193" s="135" t="s">
        <v>273</v>
      </c>
    </row>
    <row r="194" spans="2:65" s="13" customFormat="1" ht="10.199999999999999">
      <c r="B194" s="149"/>
      <c r="D194" s="142" t="s">
        <v>152</v>
      </c>
      <c r="E194" s="150" t="s">
        <v>19</v>
      </c>
      <c r="F194" s="151" t="s">
        <v>274</v>
      </c>
      <c r="H194" s="150" t="s">
        <v>19</v>
      </c>
      <c r="I194" s="152"/>
      <c r="L194" s="149"/>
      <c r="M194" s="153"/>
      <c r="T194" s="154"/>
      <c r="AT194" s="150" t="s">
        <v>152</v>
      </c>
      <c r="AU194" s="150" t="s">
        <v>81</v>
      </c>
      <c r="AV194" s="13" t="s">
        <v>79</v>
      </c>
      <c r="AW194" s="13" t="s">
        <v>32</v>
      </c>
      <c r="AX194" s="13" t="s">
        <v>71</v>
      </c>
      <c r="AY194" s="150" t="s">
        <v>140</v>
      </c>
    </row>
    <row r="195" spans="2:65" s="12" customFormat="1" ht="10.199999999999999">
      <c r="B195" s="141"/>
      <c r="D195" s="142" t="s">
        <v>152</v>
      </c>
      <c r="E195" s="143" t="s">
        <v>19</v>
      </c>
      <c r="F195" s="144" t="s">
        <v>8</v>
      </c>
      <c r="H195" s="145">
        <v>12</v>
      </c>
      <c r="I195" s="146"/>
      <c r="L195" s="141"/>
      <c r="M195" s="147"/>
      <c r="T195" s="148"/>
      <c r="AT195" s="143" t="s">
        <v>152</v>
      </c>
      <c r="AU195" s="143" t="s">
        <v>81</v>
      </c>
      <c r="AV195" s="12" t="s">
        <v>81</v>
      </c>
      <c r="AW195" s="12" t="s">
        <v>32</v>
      </c>
      <c r="AX195" s="12" t="s">
        <v>79</v>
      </c>
      <c r="AY195" s="143" t="s">
        <v>140</v>
      </c>
    </row>
    <row r="196" spans="2:65" s="11" customFormat="1" ht="20.85" customHeight="1">
      <c r="B196" s="112"/>
      <c r="D196" s="113" t="s">
        <v>70</v>
      </c>
      <c r="E196" s="122" t="s">
        <v>275</v>
      </c>
      <c r="F196" s="122" t="s">
        <v>276</v>
      </c>
      <c r="I196" s="115"/>
      <c r="J196" s="123">
        <f>BK196</f>
        <v>0</v>
      </c>
      <c r="L196" s="112"/>
      <c r="M196" s="117"/>
      <c r="P196" s="118">
        <f>SUM(P197:P254)</f>
        <v>0</v>
      </c>
      <c r="R196" s="118">
        <f>SUM(R197:R254)</f>
        <v>7.0559999999999991E-4</v>
      </c>
      <c r="T196" s="119">
        <f>SUM(T197:T254)</f>
        <v>11.011771000000001</v>
      </c>
      <c r="AR196" s="113" t="s">
        <v>79</v>
      </c>
      <c r="AT196" s="120" t="s">
        <v>70</v>
      </c>
      <c r="AU196" s="120" t="s">
        <v>81</v>
      </c>
      <c r="AY196" s="113" t="s">
        <v>140</v>
      </c>
      <c r="BK196" s="121">
        <f>SUM(BK197:BK254)</f>
        <v>0</v>
      </c>
    </row>
    <row r="197" spans="2:65" s="1" customFormat="1" ht="24.15" customHeight="1">
      <c r="B197" s="33"/>
      <c r="C197" s="124" t="s">
        <v>277</v>
      </c>
      <c r="D197" s="124" t="s">
        <v>143</v>
      </c>
      <c r="E197" s="125" t="s">
        <v>278</v>
      </c>
      <c r="F197" s="126" t="s">
        <v>279</v>
      </c>
      <c r="G197" s="127" t="s">
        <v>146</v>
      </c>
      <c r="H197" s="128">
        <v>1.26</v>
      </c>
      <c r="I197" s="129"/>
      <c r="J197" s="130">
        <f>ROUND(I197*H197,2)</f>
        <v>0</v>
      </c>
      <c r="K197" s="126" t="s">
        <v>147</v>
      </c>
      <c r="L197" s="33"/>
      <c r="M197" s="131" t="s">
        <v>19</v>
      </c>
      <c r="N197" s="132" t="s">
        <v>42</v>
      </c>
      <c r="P197" s="133">
        <f>O197*H197</f>
        <v>0</v>
      </c>
      <c r="Q197" s="133">
        <v>0</v>
      </c>
      <c r="R197" s="133">
        <f>Q197*H197</f>
        <v>0</v>
      </c>
      <c r="S197" s="133">
        <v>0.18099999999999999</v>
      </c>
      <c r="T197" s="134">
        <f>S197*H197</f>
        <v>0.22805999999999998</v>
      </c>
      <c r="AR197" s="135" t="s">
        <v>148</v>
      </c>
      <c r="AT197" s="135" t="s">
        <v>143</v>
      </c>
      <c r="AU197" s="135" t="s">
        <v>141</v>
      </c>
      <c r="AY197" s="18" t="s">
        <v>140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8" t="s">
        <v>79</v>
      </c>
      <c r="BK197" s="136">
        <f>ROUND(I197*H197,2)</f>
        <v>0</v>
      </c>
      <c r="BL197" s="18" t="s">
        <v>148</v>
      </c>
      <c r="BM197" s="135" t="s">
        <v>280</v>
      </c>
    </row>
    <row r="198" spans="2:65" s="1" customFormat="1" ht="10.199999999999999">
      <c r="B198" s="33"/>
      <c r="D198" s="137" t="s">
        <v>150</v>
      </c>
      <c r="F198" s="138" t="s">
        <v>281</v>
      </c>
      <c r="I198" s="139"/>
      <c r="L198" s="33"/>
      <c r="M198" s="140"/>
      <c r="T198" s="54"/>
      <c r="AT198" s="18" t="s">
        <v>150</v>
      </c>
      <c r="AU198" s="18" t="s">
        <v>141</v>
      </c>
    </row>
    <row r="199" spans="2:65" s="13" customFormat="1" ht="10.199999999999999">
      <c r="B199" s="149"/>
      <c r="D199" s="142" t="s">
        <v>152</v>
      </c>
      <c r="E199" s="150" t="s">
        <v>19</v>
      </c>
      <c r="F199" s="151" t="s">
        <v>282</v>
      </c>
      <c r="H199" s="150" t="s">
        <v>19</v>
      </c>
      <c r="I199" s="152"/>
      <c r="L199" s="149"/>
      <c r="M199" s="153"/>
      <c r="T199" s="154"/>
      <c r="AT199" s="150" t="s">
        <v>152</v>
      </c>
      <c r="AU199" s="150" t="s">
        <v>141</v>
      </c>
      <c r="AV199" s="13" t="s">
        <v>79</v>
      </c>
      <c r="AW199" s="13" t="s">
        <v>32</v>
      </c>
      <c r="AX199" s="13" t="s">
        <v>71</v>
      </c>
      <c r="AY199" s="150" t="s">
        <v>140</v>
      </c>
    </row>
    <row r="200" spans="2:65" s="12" customFormat="1" ht="10.199999999999999">
      <c r="B200" s="141"/>
      <c r="D200" s="142" t="s">
        <v>152</v>
      </c>
      <c r="E200" s="143" t="s">
        <v>19</v>
      </c>
      <c r="F200" s="144" t="s">
        <v>283</v>
      </c>
      <c r="H200" s="145">
        <v>1.26</v>
      </c>
      <c r="I200" s="146"/>
      <c r="L200" s="141"/>
      <c r="M200" s="147"/>
      <c r="T200" s="148"/>
      <c r="AT200" s="143" t="s">
        <v>152</v>
      </c>
      <c r="AU200" s="143" t="s">
        <v>141</v>
      </c>
      <c r="AV200" s="12" t="s">
        <v>81</v>
      </c>
      <c r="AW200" s="12" t="s">
        <v>32</v>
      </c>
      <c r="AX200" s="12" t="s">
        <v>79</v>
      </c>
      <c r="AY200" s="143" t="s">
        <v>140</v>
      </c>
    </row>
    <row r="201" spans="2:65" s="1" customFormat="1" ht="44.25" customHeight="1">
      <c r="B201" s="33"/>
      <c r="C201" s="124" t="s">
        <v>284</v>
      </c>
      <c r="D201" s="124" t="s">
        <v>143</v>
      </c>
      <c r="E201" s="125" t="s">
        <v>285</v>
      </c>
      <c r="F201" s="126" t="s">
        <v>286</v>
      </c>
      <c r="G201" s="127" t="s">
        <v>146</v>
      </c>
      <c r="H201" s="128">
        <v>127.06</v>
      </c>
      <c r="I201" s="129"/>
      <c r="J201" s="130">
        <f>ROUND(I201*H201,2)</f>
        <v>0</v>
      </c>
      <c r="K201" s="126" t="s">
        <v>147</v>
      </c>
      <c r="L201" s="33"/>
      <c r="M201" s="131" t="s">
        <v>19</v>
      </c>
      <c r="N201" s="132" t="s">
        <v>42</v>
      </c>
      <c r="P201" s="133">
        <f>O201*H201</f>
        <v>0</v>
      </c>
      <c r="Q201" s="133">
        <v>0</v>
      </c>
      <c r="R201" s="133">
        <f>Q201*H201</f>
        <v>0</v>
      </c>
      <c r="S201" s="133">
        <v>3.5000000000000003E-2</v>
      </c>
      <c r="T201" s="134">
        <f>S201*H201</f>
        <v>4.4471000000000007</v>
      </c>
      <c r="AR201" s="135" t="s">
        <v>148</v>
      </c>
      <c r="AT201" s="135" t="s">
        <v>143</v>
      </c>
      <c r="AU201" s="135" t="s">
        <v>141</v>
      </c>
      <c r="AY201" s="18" t="s">
        <v>140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8" t="s">
        <v>79</v>
      </c>
      <c r="BK201" s="136">
        <f>ROUND(I201*H201,2)</f>
        <v>0</v>
      </c>
      <c r="BL201" s="18" t="s">
        <v>148</v>
      </c>
      <c r="BM201" s="135" t="s">
        <v>287</v>
      </c>
    </row>
    <row r="202" spans="2:65" s="1" customFormat="1" ht="10.199999999999999">
      <c r="B202" s="33"/>
      <c r="D202" s="137" t="s">
        <v>150</v>
      </c>
      <c r="F202" s="138" t="s">
        <v>288</v>
      </c>
      <c r="I202" s="139"/>
      <c r="L202" s="33"/>
      <c r="M202" s="140"/>
      <c r="T202" s="54"/>
      <c r="AT202" s="18" t="s">
        <v>150</v>
      </c>
      <c r="AU202" s="18" t="s">
        <v>141</v>
      </c>
    </row>
    <row r="203" spans="2:65" s="13" customFormat="1" ht="20.399999999999999">
      <c r="B203" s="149"/>
      <c r="D203" s="142" t="s">
        <v>152</v>
      </c>
      <c r="E203" s="150" t="s">
        <v>19</v>
      </c>
      <c r="F203" s="151" t="s">
        <v>289</v>
      </c>
      <c r="H203" s="150" t="s">
        <v>19</v>
      </c>
      <c r="I203" s="152"/>
      <c r="L203" s="149"/>
      <c r="M203" s="153"/>
      <c r="T203" s="154"/>
      <c r="AT203" s="150" t="s">
        <v>152</v>
      </c>
      <c r="AU203" s="150" t="s">
        <v>141</v>
      </c>
      <c r="AV203" s="13" t="s">
        <v>79</v>
      </c>
      <c r="AW203" s="13" t="s">
        <v>32</v>
      </c>
      <c r="AX203" s="13" t="s">
        <v>71</v>
      </c>
      <c r="AY203" s="150" t="s">
        <v>140</v>
      </c>
    </row>
    <row r="204" spans="2:65" s="12" customFormat="1" ht="10.199999999999999">
      <c r="B204" s="141"/>
      <c r="D204" s="142" t="s">
        <v>152</v>
      </c>
      <c r="E204" s="143" t="s">
        <v>19</v>
      </c>
      <c r="F204" s="144" t="s">
        <v>171</v>
      </c>
      <c r="H204" s="145">
        <v>6.45</v>
      </c>
      <c r="I204" s="146"/>
      <c r="L204" s="141"/>
      <c r="M204" s="147"/>
      <c r="T204" s="148"/>
      <c r="AT204" s="143" t="s">
        <v>152</v>
      </c>
      <c r="AU204" s="143" t="s">
        <v>141</v>
      </c>
      <c r="AV204" s="12" t="s">
        <v>81</v>
      </c>
      <c r="AW204" s="12" t="s">
        <v>32</v>
      </c>
      <c r="AX204" s="12" t="s">
        <v>71</v>
      </c>
      <c r="AY204" s="143" t="s">
        <v>140</v>
      </c>
    </row>
    <row r="205" spans="2:65" s="12" customFormat="1" ht="10.199999999999999">
      <c r="B205" s="141"/>
      <c r="D205" s="142" t="s">
        <v>152</v>
      </c>
      <c r="E205" s="143" t="s">
        <v>19</v>
      </c>
      <c r="F205" s="144" t="s">
        <v>172</v>
      </c>
      <c r="H205" s="145">
        <v>1.23</v>
      </c>
      <c r="I205" s="146"/>
      <c r="L205" s="141"/>
      <c r="M205" s="147"/>
      <c r="T205" s="148"/>
      <c r="AT205" s="143" t="s">
        <v>152</v>
      </c>
      <c r="AU205" s="143" t="s">
        <v>141</v>
      </c>
      <c r="AV205" s="12" t="s">
        <v>81</v>
      </c>
      <c r="AW205" s="12" t="s">
        <v>32</v>
      </c>
      <c r="AX205" s="12" t="s">
        <v>71</v>
      </c>
      <c r="AY205" s="143" t="s">
        <v>140</v>
      </c>
    </row>
    <row r="206" spans="2:65" s="12" customFormat="1" ht="10.199999999999999">
      <c r="B206" s="141"/>
      <c r="D206" s="142" t="s">
        <v>152</v>
      </c>
      <c r="E206" s="143" t="s">
        <v>19</v>
      </c>
      <c r="F206" s="144" t="s">
        <v>290</v>
      </c>
      <c r="H206" s="145">
        <v>1.2</v>
      </c>
      <c r="I206" s="146"/>
      <c r="L206" s="141"/>
      <c r="M206" s="147"/>
      <c r="T206" s="148"/>
      <c r="AT206" s="143" t="s">
        <v>152</v>
      </c>
      <c r="AU206" s="143" t="s">
        <v>141</v>
      </c>
      <c r="AV206" s="12" t="s">
        <v>81</v>
      </c>
      <c r="AW206" s="12" t="s">
        <v>32</v>
      </c>
      <c r="AX206" s="12" t="s">
        <v>71</v>
      </c>
      <c r="AY206" s="143" t="s">
        <v>140</v>
      </c>
    </row>
    <row r="207" spans="2:65" s="12" customFormat="1" ht="10.199999999999999">
      <c r="B207" s="141"/>
      <c r="D207" s="142" t="s">
        <v>152</v>
      </c>
      <c r="E207" s="143" t="s">
        <v>19</v>
      </c>
      <c r="F207" s="144" t="s">
        <v>291</v>
      </c>
      <c r="H207" s="145">
        <v>2.71</v>
      </c>
      <c r="I207" s="146"/>
      <c r="L207" s="141"/>
      <c r="M207" s="147"/>
      <c r="T207" s="148"/>
      <c r="AT207" s="143" t="s">
        <v>152</v>
      </c>
      <c r="AU207" s="143" t="s">
        <v>141</v>
      </c>
      <c r="AV207" s="12" t="s">
        <v>81</v>
      </c>
      <c r="AW207" s="12" t="s">
        <v>32</v>
      </c>
      <c r="AX207" s="12" t="s">
        <v>71</v>
      </c>
      <c r="AY207" s="143" t="s">
        <v>140</v>
      </c>
    </row>
    <row r="208" spans="2:65" s="12" customFormat="1" ht="10.199999999999999">
      <c r="B208" s="141"/>
      <c r="D208" s="142" t="s">
        <v>152</v>
      </c>
      <c r="E208" s="143" t="s">
        <v>19</v>
      </c>
      <c r="F208" s="144" t="s">
        <v>292</v>
      </c>
      <c r="H208" s="145">
        <v>1.21</v>
      </c>
      <c r="I208" s="146"/>
      <c r="L208" s="141"/>
      <c r="M208" s="147"/>
      <c r="T208" s="148"/>
      <c r="AT208" s="143" t="s">
        <v>152</v>
      </c>
      <c r="AU208" s="143" t="s">
        <v>141</v>
      </c>
      <c r="AV208" s="12" t="s">
        <v>81</v>
      </c>
      <c r="AW208" s="12" t="s">
        <v>32</v>
      </c>
      <c r="AX208" s="12" t="s">
        <v>71</v>
      </c>
      <c r="AY208" s="143" t="s">
        <v>140</v>
      </c>
    </row>
    <row r="209" spans="2:65" s="12" customFormat="1" ht="10.199999999999999">
      <c r="B209" s="141"/>
      <c r="D209" s="142" t="s">
        <v>152</v>
      </c>
      <c r="E209" s="143" t="s">
        <v>19</v>
      </c>
      <c r="F209" s="144" t="s">
        <v>293</v>
      </c>
      <c r="H209" s="145">
        <v>2.04</v>
      </c>
      <c r="I209" s="146"/>
      <c r="L209" s="141"/>
      <c r="M209" s="147"/>
      <c r="T209" s="148"/>
      <c r="AT209" s="143" t="s">
        <v>152</v>
      </c>
      <c r="AU209" s="143" t="s">
        <v>141</v>
      </c>
      <c r="AV209" s="12" t="s">
        <v>81</v>
      </c>
      <c r="AW209" s="12" t="s">
        <v>32</v>
      </c>
      <c r="AX209" s="12" t="s">
        <v>71</v>
      </c>
      <c r="AY209" s="143" t="s">
        <v>140</v>
      </c>
    </row>
    <row r="210" spans="2:65" s="12" customFormat="1" ht="10.199999999999999">
      <c r="B210" s="141"/>
      <c r="D210" s="142" t="s">
        <v>152</v>
      </c>
      <c r="E210" s="143" t="s">
        <v>19</v>
      </c>
      <c r="F210" s="144" t="s">
        <v>294</v>
      </c>
      <c r="H210" s="145">
        <v>3.54</v>
      </c>
      <c r="I210" s="146"/>
      <c r="L210" s="141"/>
      <c r="M210" s="147"/>
      <c r="T210" s="148"/>
      <c r="AT210" s="143" t="s">
        <v>152</v>
      </c>
      <c r="AU210" s="143" t="s">
        <v>141</v>
      </c>
      <c r="AV210" s="12" t="s">
        <v>81</v>
      </c>
      <c r="AW210" s="12" t="s">
        <v>32</v>
      </c>
      <c r="AX210" s="12" t="s">
        <v>71</v>
      </c>
      <c r="AY210" s="143" t="s">
        <v>140</v>
      </c>
    </row>
    <row r="211" spans="2:65" s="12" customFormat="1" ht="10.199999999999999">
      <c r="B211" s="141"/>
      <c r="D211" s="142" t="s">
        <v>152</v>
      </c>
      <c r="E211" s="143" t="s">
        <v>19</v>
      </c>
      <c r="F211" s="144" t="s">
        <v>295</v>
      </c>
      <c r="H211" s="145">
        <v>3.02</v>
      </c>
      <c r="I211" s="146"/>
      <c r="L211" s="141"/>
      <c r="M211" s="147"/>
      <c r="T211" s="148"/>
      <c r="AT211" s="143" t="s">
        <v>152</v>
      </c>
      <c r="AU211" s="143" t="s">
        <v>141</v>
      </c>
      <c r="AV211" s="12" t="s">
        <v>81</v>
      </c>
      <c r="AW211" s="12" t="s">
        <v>32</v>
      </c>
      <c r="AX211" s="12" t="s">
        <v>71</v>
      </c>
      <c r="AY211" s="143" t="s">
        <v>140</v>
      </c>
    </row>
    <row r="212" spans="2:65" s="15" customFormat="1" ht="10.199999999999999">
      <c r="B212" s="162"/>
      <c r="D212" s="142" t="s">
        <v>152</v>
      </c>
      <c r="E212" s="163" t="s">
        <v>19</v>
      </c>
      <c r="F212" s="164" t="s">
        <v>296</v>
      </c>
      <c r="H212" s="165">
        <v>21.4</v>
      </c>
      <c r="I212" s="166"/>
      <c r="L212" s="162"/>
      <c r="M212" s="167"/>
      <c r="T212" s="168"/>
      <c r="AT212" s="163" t="s">
        <v>152</v>
      </c>
      <c r="AU212" s="163" t="s">
        <v>141</v>
      </c>
      <c r="AV212" s="15" t="s">
        <v>141</v>
      </c>
      <c r="AW212" s="15" t="s">
        <v>32</v>
      </c>
      <c r="AX212" s="15" t="s">
        <v>71</v>
      </c>
      <c r="AY212" s="163" t="s">
        <v>140</v>
      </c>
    </row>
    <row r="213" spans="2:65" s="13" customFormat="1" ht="10.199999999999999">
      <c r="B213" s="149"/>
      <c r="D213" s="142" t="s">
        <v>152</v>
      </c>
      <c r="E213" s="150" t="s">
        <v>19</v>
      </c>
      <c r="F213" s="151" t="s">
        <v>297</v>
      </c>
      <c r="H213" s="150" t="s">
        <v>19</v>
      </c>
      <c r="I213" s="152"/>
      <c r="L213" s="149"/>
      <c r="M213" s="153"/>
      <c r="T213" s="154"/>
      <c r="AT213" s="150" t="s">
        <v>152</v>
      </c>
      <c r="AU213" s="150" t="s">
        <v>141</v>
      </c>
      <c r="AV213" s="13" t="s">
        <v>79</v>
      </c>
      <c r="AW213" s="13" t="s">
        <v>32</v>
      </c>
      <c r="AX213" s="13" t="s">
        <v>71</v>
      </c>
      <c r="AY213" s="150" t="s">
        <v>140</v>
      </c>
    </row>
    <row r="214" spans="2:65" s="12" customFormat="1" ht="10.199999999999999">
      <c r="B214" s="141"/>
      <c r="D214" s="142" t="s">
        <v>152</v>
      </c>
      <c r="E214" s="143" t="s">
        <v>19</v>
      </c>
      <c r="F214" s="144" t="s">
        <v>298</v>
      </c>
      <c r="H214" s="145">
        <v>23.69</v>
      </c>
      <c r="I214" s="146"/>
      <c r="L214" s="141"/>
      <c r="M214" s="147"/>
      <c r="T214" s="148"/>
      <c r="AT214" s="143" t="s">
        <v>152</v>
      </c>
      <c r="AU214" s="143" t="s">
        <v>141</v>
      </c>
      <c r="AV214" s="12" t="s">
        <v>81</v>
      </c>
      <c r="AW214" s="12" t="s">
        <v>32</v>
      </c>
      <c r="AX214" s="12" t="s">
        <v>71</v>
      </c>
      <c r="AY214" s="143" t="s">
        <v>140</v>
      </c>
    </row>
    <row r="215" spans="2:65" s="12" customFormat="1" ht="10.199999999999999">
      <c r="B215" s="141"/>
      <c r="D215" s="142" t="s">
        <v>152</v>
      </c>
      <c r="E215" s="143" t="s">
        <v>19</v>
      </c>
      <c r="F215" s="144" t="s">
        <v>299</v>
      </c>
      <c r="H215" s="145">
        <v>45.04</v>
      </c>
      <c r="I215" s="146"/>
      <c r="L215" s="141"/>
      <c r="M215" s="147"/>
      <c r="T215" s="148"/>
      <c r="AT215" s="143" t="s">
        <v>152</v>
      </c>
      <c r="AU215" s="143" t="s">
        <v>141</v>
      </c>
      <c r="AV215" s="12" t="s">
        <v>81</v>
      </c>
      <c r="AW215" s="12" t="s">
        <v>32</v>
      </c>
      <c r="AX215" s="12" t="s">
        <v>71</v>
      </c>
      <c r="AY215" s="143" t="s">
        <v>140</v>
      </c>
    </row>
    <row r="216" spans="2:65" s="12" customFormat="1" ht="10.199999999999999">
      <c r="B216" s="141"/>
      <c r="D216" s="142" t="s">
        <v>152</v>
      </c>
      <c r="E216" s="143" t="s">
        <v>19</v>
      </c>
      <c r="F216" s="144" t="s">
        <v>300</v>
      </c>
      <c r="H216" s="145">
        <v>15.07</v>
      </c>
      <c r="I216" s="146"/>
      <c r="L216" s="141"/>
      <c r="M216" s="147"/>
      <c r="T216" s="148"/>
      <c r="AT216" s="143" t="s">
        <v>152</v>
      </c>
      <c r="AU216" s="143" t="s">
        <v>141</v>
      </c>
      <c r="AV216" s="12" t="s">
        <v>81</v>
      </c>
      <c r="AW216" s="12" t="s">
        <v>32</v>
      </c>
      <c r="AX216" s="12" t="s">
        <v>71</v>
      </c>
      <c r="AY216" s="143" t="s">
        <v>140</v>
      </c>
    </row>
    <row r="217" spans="2:65" s="12" customFormat="1" ht="10.199999999999999">
      <c r="B217" s="141"/>
      <c r="D217" s="142" t="s">
        <v>152</v>
      </c>
      <c r="E217" s="143" t="s">
        <v>19</v>
      </c>
      <c r="F217" s="144" t="s">
        <v>301</v>
      </c>
      <c r="H217" s="145">
        <v>21.86</v>
      </c>
      <c r="I217" s="146"/>
      <c r="L217" s="141"/>
      <c r="M217" s="147"/>
      <c r="T217" s="148"/>
      <c r="AT217" s="143" t="s">
        <v>152</v>
      </c>
      <c r="AU217" s="143" t="s">
        <v>141</v>
      </c>
      <c r="AV217" s="12" t="s">
        <v>81</v>
      </c>
      <c r="AW217" s="12" t="s">
        <v>32</v>
      </c>
      <c r="AX217" s="12" t="s">
        <v>71</v>
      </c>
      <c r="AY217" s="143" t="s">
        <v>140</v>
      </c>
    </row>
    <row r="218" spans="2:65" s="15" customFormat="1" ht="10.199999999999999">
      <c r="B218" s="162"/>
      <c r="D218" s="142" t="s">
        <v>152</v>
      </c>
      <c r="E218" s="163" t="s">
        <v>19</v>
      </c>
      <c r="F218" s="164" t="s">
        <v>296</v>
      </c>
      <c r="H218" s="165">
        <v>105.66</v>
      </c>
      <c r="I218" s="166"/>
      <c r="L218" s="162"/>
      <c r="M218" s="167"/>
      <c r="T218" s="168"/>
      <c r="AT218" s="163" t="s">
        <v>152</v>
      </c>
      <c r="AU218" s="163" t="s">
        <v>141</v>
      </c>
      <c r="AV218" s="15" t="s">
        <v>141</v>
      </c>
      <c r="AW218" s="15" t="s">
        <v>32</v>
      </c>
      <c r="AX218" s="15" t="s">
        <v>71</v>
      </c>
      <c r="AY218" s="163" t="s">
        <v>140</v>
      </c>
    </row>
    <row r="219" spans="2:65" s="14" customFormat="1" ht="10.199999999999999">
      <c r="B219" s="155"/>
      <c r="D219" s="142" t="s">
        <v>152</v>
      </c>
      <c r="E219" s="156" t="s">
        <v>19</v>
      </c>
      <c r="F219" s="157" t="s">
        <v>173</v>
      </c>
      <c r="H219" s="158">
        <v>127.06</v>
      </c>
      <c r="I219" s="159"/>
      <c r="L219" s="155"/>
      <c r="M219" s="160"/>
      <c r="T219" s="161"/>
      <c r="AT219" s="156" t="s">
        <v>152</v>
      </c>
      <c r="AU219" s="156" t="s">
        <v>141</v>
      </c>
      <c r="AV219" s="14" t="s">
        <v>148</v>
      </c>
      <c r="AW219" s="14" t="s">
        <v>32</v>
      </c>
      <c r="AX219" s="14" t="s">
        <v>79</v>
      </c>
      <c r="AY219" s="156" t="s">
        <v>140</v>
      </c>
    </row>
    <row r="220" spans="2:65" s="1" customFormat="1" ht="24.15" customHeight="1">
      <c r="B220" s="33"/>
      <c r="C220" s="124" t="s">
        <v>302</v>
      </c>
      <c r="D220" s="124" t="s">
        <v>143</v>
      </c>
      <c r="E220" s="125" t="s">
        <v>303</v>
      </c>
      <c r="F220" s="126" t="s">
        <v>304</v>
      </c>
      <c r="G220" s="127" t="s">
        <v>305</v>
      </c>
      <c r="H220" s="128">
        <v>119.795</v>
      </c>
      <c r="I220" s="129"/>
      <c r="J220" s="130">
        <f>ROUND(I220*H220,2)</f>
        <v>0</v>
      </c>
      <c r="K220" s="126" t="s">
        <v>147</v>
      </c>
      <c r="L220" s="33"/>
      <c r="M220" s="131" t="s">
        <v>19</v>
      </c>
      <c r="N220" s="132" t="s">
        <v>42</v>
      </c>
      <c r="P220" s="133">
        <f>O220*H220</f>
        <v>0</v>
      </c>
      <c r="Q220" s="133">
        <v>0</v>
      </c>
      <c r="R220" s="133">
        <f>Q220*H220</f>
        <v>0</v>
      </c>
      <c r="S220" s="133">
        <v>8.9999999999999993E-3</v>
      </c>
      <c r="T220" s="134">
        <f>S220*H220</f>
        <v>1.078155</v>
      </c>
      <c r="AR220" s="135" t="s">
        <v>148</v>
      </c>
      <c r="AT220" s="135" t="s">
        <v>143</v>
      </c>
      <c r="AU220" s="135" t="s">
        <v>141</v>
      </c>
      <c r="AY220" s="18" t="s">
        <v>140</v>
      </c>
      <c r="BE220" s="136">
        <f>IF(N220="základní",J220,0)</f>
        <v>0</v>
      </c>
      <c r="BF220" s="136">
        <f>IF(N220="snížená",J220,0)</f>
        <v>0</v>
      </c>
      <c r="BG220" s="136">
        <f>IF(N220="zákl. přenesená",J220,0)</f>
        <v>0</v>
      </c>
      <c r="BH220" s="136">
        <f>IF(N220="sníž. přenesená",J220,0)</f>
        <v>0</v>
      </c>
      <c r="BI220" s="136">
        <f>IF(N220="nulová",J220,0)</f>
        <v>0</v>
      </c>
      <c r="BJ220" s="18" t="s">
        <v>79</v>
      </c>
      <c r="BK220" s="136">
        <f>ROUND(I220*H220,2)</f>
        <v>0</v>
      </c>
      <c r="BL220" s="18" t="s">
        <v>148</v>
      </c>
      <c r="BM220" s="135" t="s">
        <v>306</v>
      </c>
    </row>
    <row r="221" spans="2:65" s="1" customFormat="1" ht="10.199999999999999">
      <c r="B221" s="33"/>
      <c r="D221" s="137" t="s">
        <v>150</v>
      </c>
      <c r="F221" s="138" t="s">
        <v>307</v>
      </c>
      <c r="I221" s="139"/>
      <c r="L221" s="33"/>
      <c r="M221" s="140"/>
      <c r="T221" s="54"/>
      <c r="AT221" s="18" t="s">
        <v>150</v>
      </c>
      <c r="AU221" s="18" t="s">
        <v>141</v>
      </c>
    </row>
    <row r="222" spans="2:65" s="12" customFormat="1" ht="30.6">
      <c r="B222" s="141"/>
      <c r="D222" s="142" t="s">
        <v>152</v>
      </c>
      <c r="E222" s="143" t="s">
        <v>19</v>
      </c>
      <c r="F222" s="144" t="s">
        <v>308</v>
      </c>
      <c r="H222" s="145">
        <v>33.064999999999998</v>
      </c>
      <c r="I222" s="146"/>
      <c r="L222" s="141"/>
      <c r="M222" s="147"/>
      <c r="T222" s="148"/>
      <c r="AT222" s="143" t="s">
        <v>152</v>
      </c>
      <c r="AU222" s="143" t="s">
        <v>141</v>
      </c>
      <c r="AV222" s="12" t="s">
        <v>81</v>
      </c>
      <c r="AW222" s="12" t="s">
        <v>32</v>
      </c>
      <c r="AX222" s="12" t="s">
        <v>71</v>
      </c>
      <c r="AY222" s="143" t="s">
        <v>140</v>
      </c>
    </row>
    <row r="223" spans="2:65" s="12" customFormat="1" ht="20.399999999999999">
      <c r="B223" s="141"/>
      <c r="D223" s="142" t="s">
        <v>152</v>
      </c>
      <c r="E223" s="143" t="s">
        <v>19</v>
      </c>
      <c r="F223" s="144" t="s">
        <v>309</v>
      </c>
      <c r="H223" s="145">
        <v>16.855</v>
      </c>
      <c r="I223" s="146"/>
      <c r="L223" s="141"/>
      <c r="M223" s="147"/>
      <c r="T223" s="148"/>
      <c r="AT223" s="143" t="s">
        <v>152</v>
      </c>
      <c r="AU223" s="143" t="s">
        <v>141</v>
      </c>
      <c r="AV223" s="12" t="s">
        <v>81</v>
      </c>
      <c r="AW223" s="12" t="s">
        <v>32</v>
      </c>
      <c r="AX223" s="12" t="s">
        <v>71</v>
      </c>
      <c r="AY223" s="143" t="s">
        <v>140</v>
      </c>
    </row>
    <row r="224" spans="2:65" s="12" customFormat="1" ht="40.799999999999997">
      <c r="B224" s="141"/>
      <c r="D224" s="142" t="s">
        <v>152</v>
      </c>
      <c r="E224" s="143" t="s">
        <v>19</v>
      </c>
      <c r="F224" s="144" t="s">
        <v>310</v>
      </c>
      <c r="H224" s="145">
        <v>32.957000000000001</v>
      </c>
      <c r="I224" s="146"/>
      <c r="L224" s="141"/>
      <c r="M224" s="147"/>
      <c r="T224" s="148"/>
      <c r="AT224" s="143" t="s">
        <v>152</v>
      </c>
      <c r="AU224" s="143" t="s">
        <v>141</v>
      </c>
      <c r="AV224" s="12" t="s">
        <v>81</v>
      </c>
      <c r="AW224" s="12" t="s">
        <v>32</v>
      </c>
      <c r="AX224" s="12" t="s">
        <v>71</v>
      </c>
      <c r="AY224" s="143" t="s">
        <v>140</v>
      </c>
    </row>
    <row r="225" spans="2:65" s="12" customFormat="1" ht="30.6">
      <c r="B225" s="141"/>
      <c r="D225" s="142" t="s">
        <v>152</v>
      </c>
      <c r="E225" s="143" t="s">
        <v>19</v>
      </c>
      <c r="F225" s="144" t="s">
        <v>311</v>
      </c>
      <c r="H225" s="145">
        <v>21.273</v>
      </c>
      <c r="I225" s="146"/>
      <c r="L225" s="141"/>
      <c r="M225" s="147"/>
      <c r="T225" s="148"/>
      <c r="AT225" s="143" t="s">
        <v>152</v>
      </c>
      <c r="AU225" s="143" t="s">
        <v>141</v>
      </c>
      <c r="AV225" s="12" t="s">
        <v>81</v>
      </c>
      <c r="AW225" s="12" t="s">
        <v>32</v>
      </c>
      <c r="AX225" s="12" t="s">
        <v>71</v>
      </c>
      <c r="AY225" s="143" t="s">
        <v>140</v>
      </c>
    </row>
    <row r="226" spans="2:65" s="12" customFormat="1" ht="10.199999999999999">
      <c r="B226" s="141"/>
      <c r="D226" s="142" t="s">
        <v>152</v>
      </c>
      <c r="E226" s="143" t="s">
        <v>19</v>
      </c>
      <c r="F226" s="144" t="s">
        <v>312</v>
      </c>
      <c r="H226" s="145">
        <v>15.645</v>
      </c>
      <c r="I226" s="146"/>
      <c r="L226" s="141"/>
      <c r="M226" s="147"/>
      <c r="T226" s="148"/>
      <c r="AT226" s="143" t="s">
        <v>152</v>
      </c>
      <c r="AU226" s="143" t="s">
        <v>141</v>
      </c>
      <c r="AV226" s="12" t="s">
        <v>81</v>
      </c>
      <c r="AW226" s="12" t="s">
        <v>32</v>
      </c>
      <c r="AX226" s="12" t="s">
        <v>71</v>
      </c>
      <c r="AY226" s="143" t="s">
        <v>140</v>
      </c>
    </row>
    <row r="227" spans="2:65" s="14" customFormat="1" ht="10.199999999999999">
      <c r="B227" s="155"/>
      <c r="D227" s="142" t="s">
        <v>152</v>
      </c>
      <c r="E227" s="156" t="s">
        <v>19</v>
      </c>
      <c r="F227" s="157" t="s">
        <v>173</v>
      </c>
      <c r="H227" s="158">
        <v>119.795</v>
      </c>
      <c r="I227" s="159"/>
      <c r="L227" s="155"/>
      <c r="M227" s="160"/>
      <c r="T227" s="161"/>
      <c r="AT227" s="156" t="s">
        <v>152</v>
      </c>
      <c r="AU227" s="156" t="s">
        <v>141</v>
      </c>
      <c r="AV227" s="14" t="s">
        <v>148</v>
      </c>
      <c r="AW227" s="14" t="s">
        <v>32</v>
      </c>
      <c r="AX227" s="14" t="s">
        <v>79</v>
      </c>
      <c r="AY227" s="156" t="s">
        <v>140</v>
      </c>
    </row>
    <row r="228" spans="2:65" s="1" customFormat="1" ht="37.799999999999997" customHeight="1">
      <c r="B228" s="33"/>
      <c r="C228" s="124" t="s">
        <v>7</v>
      </c>
      <c r="D228" s="124" t="s">
        <v>143</v>
      </c>
      <c r="E228" s="125" t="s">
        <v>313</v>
      </c>
      <c r="F228" s="126" t="s">
        <v>314</v>
      </c>
      <c r="G228" s="127" t="s">
        <v>146</v>
      </c>
      <c r="H228" s="128">
        <v>1.9350000000000001</v>
      </c>
      <c r="I228" s="129"/>
      <c r="J228" s="130">
        <f>ROUND(I228*H228,2)</f>
        <v>0</v>
      </c>
      <c r="K228" s="126" t="s">
        <v>147</v>
      </c>
      <c r="L228" s="33"/>
      <c r="M228" s="131" t="s">
        <v>19</v>
      </c>
      <c r="N228" s="132" t="s">
        <v>42</v>
      </c>
      <c r="P228" s="133">
        <f>O228*H228</f>
        <v>0</v>
      </c>
      <c r="Q228" s="133">
        <v>0</v>
      </c>
      <c r="R228" s="133">
        <f>Q228*H228</f>
        <v>0</v>
      </c>
      <c r="S228" s="133">
        <v>8.7999999999999995E-2</v>
      </c>
      <c r="T228" s="134">
        <f>S228*H228</f>
        <v>0.17027999999999999</v>
      </c>
      <c r="AR228" s="135" t="s">
        <v>148</v>
      </c>
      <c r="AT228" s="135" t="s">
        <v>143</v>
      </c>
      <c r="AU228" s="135" t="s">
        <v>141</v>
      </c>
      <c r="AY228" s="18" t="s">
        <v>140</v>
      </c>
      <c r="BE228" s="136">
        <f>IF(N228="základní",J228,0)</f>
        <v>0</v>
      </c>
      <c r="BF228" s="136">
        <f>IF(N228="snížená",J228,0)</f>
        <v>0</v>
      </c>
      <c r="BG228" s="136">
        <f>IF(N228="zákl. přenesená",J228,0)</f>
        <v>0</v>
      </c>
      <c r="BH228" s="136">
        <f>IF(N228="sníž. přenesená",J228,0)</f>
        <v>0</v>
      </c>
      <c r="BI228" s="136">
        <f>IF(N228="nulová",J228,0)</f>
        <v>0</v>
      </c>
      <c r="BJ228" s="18" t="s">
        <v>79</v>
      </c>
      <c r="BK228" s="136">
        <f>ROUND(I228*H228,2)</f>
        <v>0</v>
      </c>
      <c r="BL228" s="18" t="s">
        <v>148</v>
      </c>
      <c r="BM228" s="135" t="s">
        <v>315</v>
      </c>
    </row>
    <row r="229" spans="2:65" s="1" customFormat="1" ht="10.199999999999999">
      <c r="B229" s="33"/>
      <c r="D229" s="137" t="s">
        <v>150</v>
      </c>
      <c r="F229" s="138" t="s">
        <v>316</v>
      </c>
      <c r="I229" s="139"/>
      <c r="L229" s="33"/>
      <c r="M229" s="140"/>
      <c r="T229" s="54"/>
      <c r="AT229" s="18" t="s">
        <v>150</v>
      </c>
      <c r="AU229" s="18" t="s">
        <v>141</v>
      </c>
    </row>
    <row r="230" spans="2:65" s="13" customFormat="1" ht="10.199999999999999">
      <c r="B230" s="149"/>
      <c r="D230" s="142" t="s">
        <v>152</v>
      </c>
      <c r="E230" s="150" t="s">
        <v>19</v>
      </c>
      <c r="F230" s="151" t="s">
        <v>317</v>
      </c>
      <c r="H230" s="150" t="s">
        <v>19</v>
      </c>
      <c r="I230" s="152"/>
      <c r="L230" s="149"/>
      <c r="M230" s="153"/>
      <c r="T230" s="154"/>
      <c r="AT230" s="150" t="s">
        <v>152</v>
      </c>
      <c r="AU230" s="150" t="s">
        <v>141</v>
      </c>
      <c r="AV230" s="13" t="s">
        <v>79</v>
      </c>
      <c r="AW230" s="13" t="s">
        <v>32</v>
      </c>
      <c r="AX230" s="13" t="s">
        <v>71</v>
      </c>
      <c r="AY230" s="150" t="s">
        <v>140</v>
      </c>
    </row>
    <row r="231" spans="2:65" s="12" customFormat="1" ht="10.199999999999999">
      <c r="B231" s="141"/>
      <c r="D231" s="142" t="s">
        <v>152</v>
      </c>
      <c r="E231" s="143" t="s">
        <v>19</v>
      </c>
      <c r="F231" s="144" t="s">
        <v>318</v>
      </c>
      <c r="H231" s="145">
        <v>1.9350000000000001</v>
      </c>
      <c r="I231" s="146"/>
      <c r="L231" s="141"/>
      <c r="M231" s="147"/>
      <c r="T231" s="148"/>
      <c r="AT231" s="143" t="s">
        <v>152</v>
      </c>
      <c r="AU231" s="143" t="s">
        <v>141</v>
      </c>
      <c r="AV231" s="12" t="s">
        <v>81</v>
      </c>
      <c r="AW231" s="12" t="s">
        <v>32</v>
      </c>
      <c r="AX231" s="12" t="s">
        <v>79</v>
      </c>
      <c r="AY231" s="143" t="s">
        <v>140</v>
      </c>
    </row>
    <row r="232" spans="2:65" s="1" customFormat="1" ht="24.15" customHeight="1">
      <c r="B232" s="33"/>
      <c r="C232" s="124" t="s">
        <v>319</v>
      </c>
      <c r="D232" s="124" t="s">
        <v>143</v>
      </c>
      <c r="E232" s="125" t="s">
        <v>320</v>
      </c>
      <c r="F232" s="126" t="s">
        <v>321</v>
      </c>
      <c r="G232" s="127" t="s">
        <v>258</v>
      </c>
      <c r="H232" s="128">
        <v>1</v>
      </c>
      <c r="I232" s="129"/>
      <c r="J232" s="130">
        <f>ROUND(I232*H232,2)</f>
        <v>0</v>
      </c>
      <c r="K232" s="126" t="s">
        <v>19</v>
      </c>
      <c r="L232" s="33"/>
      <c r="M232" s="131" t="s">
        <v>19</v>
      </c>
      <c r="N232" s="132" t="s">
        <v>42</v>
      </c>
      <c r="P232" s="133">
        <f>O232*H232</f>
        <v>0</v>
      </c>
      <c r="Q232" s="133">
        <v>0</v>
      </c>
      <c r="R232" s="133">
        <f>Q232*H232</f>
        <v>0</v>
      </c>
      <c r="S232" s="133">
        <v>7.0000000000000001E-3</v>
      </c>
      <c r="T232" s="134">
        <f>S232*H232</f>
        <v>7.0000000000000001E-3</v>
      </c>
      <c r="AR232" s="135" t="s">
        <v>148</v>
      </c>
      <c r="AT232" s="135" t="s">
        <v>143</v>
      </c>
      <c r="AU232" s="135" t="s">
        <v>141</v>
      </c>
      <c r="AY232" s="18" t="s">
        <v>140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8" t="s">
        <v>79</v>
      </c>
      <c r="BK232" s="136">
        <f>ROUND(I232*H232,2)</f>
        <v>0</v>
      </c>
      <c r="BL232" s="18" t="s">
        <v>148</v>
      </c>
      <c r="BM232" s="135" t="s">
        <v>322</v>
      </c>
    </row>
    <row r="233" spans="2:65" s="1" customFormat="1" ht="55.5" customHeight="1">
      <c r="B233" s="33"/>
      <c r="C233" s="124" t="s">
        <v>323</v>
      </c>
      <c r="D233" s="124" t="s">
        <v>143</v>
      </c>
      <c r="E233" s="125" t="s">
        <v>324</v>
      </c>
      <c r="F233" s="126" t="s">
        <v>325</v>
      </c>
      <c r="G233" s="127" t="s">
        <v>227</v>
      </c>
      <c r="H233" s="128">
        <v>10</v>
      </c>
      <c r="I233" s="129"/>
      <c r="J233" s="130">
        <f>ROUND(I233*H233,2)</f>
        <v>0</v>
      </c>
      <c r="K233" s="126" t="s">
        <v>147</v>
      </c>
      <c r="L233" s="33"/>
      <c r="M233" s="131" t="s">
        <v>19</v>
      </c>
      <c r="N233" s="132" t="s">
        <v>42</v>
      </c>
      <c r="P233" s="133">
        <f>O233*H233</f>
        <v>0</v>
      </c>
      <c r="Q233" s="133">
        <v>0</v>
      </c>
      <c r="R233" s="133">
        <f>Q233*H233</f>
        <v>0</v>
      </c>
      <c r="S233" s="133">
        <v>2.5000000000000001E-2</v>
      </c>
      <c r="T233" s="134">
        <f>S233*H233</f>
        <v>0.25</v>
      </c>
      <c r="AR233" s="135" t="s">
        <v>148</v>
      </c>
      <c r="AT233" s="135" t="s">
        <v>143</v>
      </c>
      <c r="AU233" s="135" t="s">
        <v>141</v>
      </c>
      <c r="AY233" s="18" t="s">
        <v>140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8" t="s">
        <v>79</v>
      </c>
      <c r="BK233" s="136">
        <f>ROUND(I233*H233,2)</f>
        <v>0</v>
      </c>
      <c r="BL233" s="18" t="s">
        <v>148</v>
      </c>
      <c r="BM233" s="135" t="s">
        <v>326</v>
      </c>
    </row>
    <row r="234" spans="2:65" s="1" customFormat="1" ht="10.199999999999999">
      <c r="B234" s="33"/>
      <c r="D234" s="137" t="s">
        <v>150</v>
      </c>
      <c r="F234" s="138" t="s">
        <v>327</v>
      </c>
      <c r="I234" s="139"/>
      <c r="L234" s="33"/>
      <c r="M234" s="140"/>
      <c r="T234" s="54"/>
      <c r="AT234" s="18" t="s">
        <v>150</v>
      </c>
      <c r="AU234" s="18" t="s">
        <v>141</v>
      </c>
    </row>
    <row r="235" spans="2:65" s="13" customFormat="1" ht="20.399999999999999">
      <c r="B235" s="149"/>
      <c r="D235" s="142" t="s">
        <v>152</v>
      </c>
      <c r="E235" s="150" t="s">
        <v>19</v>
      </c>
      <c r="F235" s="151" t="s">
        <v>328</v>
      </c>
      <c r="H235" s="150" t="s">
        <v>19</v>
      </c>
      <c r="I235" s="152"/>
      <c r="L235" s="149"/>
      <c r="M235" s="153"/>
      <c r="T235" s="154"/>
      <c r="AT235" s="150" t="s">
        <v>152</v>
      </c>
      <c r="AU235" s="150" t="s">
        <v>141</v>
      </c>
      <c r="AV235" s="13" t="s">
        <v>79</v>
      </c>
      <c r="AW235" s="13" t="s">
        <v>32</v>
      </c>
      <c r="AX235" s="13" t="s">
        <v>71</v>
      </c>
      <c r="AY235" s="150" t="s">
        <v>140</v>
      </c>
    </row>
    <row r="236" spans="2:65" s="12" customFormat="1" ht="10.199999999999999">
      <c r="B236" s="141"/>
      <c r="D236" s="142" t="s">
        <v>152</v>
      </c>
      <c r="E236" s="143" t="s">
        <v>19</v>
      </c>
      <c r="F236" s="144" t="s">
        <v>224</v>
      </c>
      <c r="H236" s="145">
        <v>10</v>
      </c>
      <c r="I236" s="146"/>
      <c r="L236" s="141"/>
      <c r="M236" s="147"/>
      <c r="T236" s="148"/>
      <c r="AT236" s="143" t="s">
        <v>152</v>
      </c>
      <c r="AU236" s="143" t="s">
        <v>141</v>
      </c>
      <c r="AV236" s="12" t="s">
        <v>81</v>
      </c>
      <c r="AW236" s="12" t="s">
        <v>32</v>
      </c>
      <c r="AX236" s="12" t="s">
        <v>79</v>
      </c>
      <c r="AY236" s="143" t="s">
        <v>140</v>
      </c>
    </row>
    <row r="237" spans="2:65" s="1" customFormat="1" ht="55.5" customHeight="1">
      <c r="B237" s="33"/>
      <c r="C237" s="124" t="s">
        <v>329</v>
      </c>
      <c r="D237" s="124" t="s">
        <v>143</v>
      </c>
      <c r="E237" s="125" t="s">
        <v>330</v>
      </c>
      <c r="F237" s="126" t="s">
        <v>331</v>
      </c>
      <c r="G237" s="127" t="s">
        <v>227</v>
      </c>
      <c r="H237" s="128">
        <v>6</v>
      </c>
      <c r="I237" s="129"/>
      <c r="J237" s="130">
        <f>ROUND(I237*H237,2)</f>
        <v>0</v>
      </c>
      <c r="K237" s="126" t="s">
        <v>147</v>
      </c>
      <c r="L237" s="33"/>
      <c r="M237" s="131" t="s">
        <v>19</v>
      </c>
      <c r="N237" s="132" t="s">
        <v>42</v>
      </c>
      <c r="P237" s="133">
        <f>O237*H237</f>
        <v>0</v>
      </c>
      <c r="Q237" s="133">
        <v>0</v>
      </c>
      <c r="R237" s="133">
        <f>Q237*H237</f>
        <v>0</v>
      </c>
      <c r="S237" s="133">
        <v>7.3999999999999996E-2</v>
      </c>
      <c r="T237" s="134">
        <f>S237*H237</f>
        <v>0.44399999999999995</v>
      </c>
      <c r="AR237" s="135" t="s">
        <v>148</v>
      </c>
      <c r="AT237" s="135" t="s">
        <v>143</v>
      </c>
      <c r="AU237" s="135" t="s">
        <v>141</v>
      </c>
      <c r="AY237" s="18" t="s">
        <v>140</v>
      </c>
      <c r="BE237" s="136">
        <f>IF(N237="základní",J237,0)</f>
        <v>0</v>
      </c>
      <c r="BF237" s="136">
        <f>IF(N237="snížená",J237,0)</f>
        <v>0</v>
      </c>
      <c r="BG237" s="136">
        <f>IF(N237="zákl. přenesená",J237,0)</f>
        <v>0</v>
      </c>
      <c r="BH237" s="136">
        <f>IF(N237="sníž. přenesená",J237,0)</f>
        <v>0</v>
      </c>
      <c r="BI237" s="136">
        <f>IF(N237="nulová",J237,0)</f>
        <v>0</v>
      </c>
      <c r="BJ237" s="18" t="s">
        <v>79</v>
      </c>
      <c r="BK237" s="136">
        <f>ROUND(I237*H237,2)</f>
        <v>0</v>
      </c>
      <c r="BL237" s="18" t="s">
        <v>148</v>
      </c>
      <c r="BM237" s="135" t="s">
        <v>332</v>
      </c>
    </row>
    <row r="238" spans="2:65" s="1" customFormat="1" ht="10.199999999999999">
      <c r="B238" s="33"/>
      <c r="D238" s="137" t="s">
        <v>150</v>
      </c>
      <c r="F238" s="138" t="s">
        <v>333</v>
      </c>
      <c r="I238" s="139"/>
      <c r="L238" s="33"/>
      <c r="M238" s="140"/>
      <c r="T238" s="54"/>
      <c r="AT238" s="18" t="s">
        <v>150</v>
      </c>
      <c r="AU238" s="18" t="s">
        <v>141</v>
      </c>
    </row>
    <row r="239" spans="2:65" s="13" customFormat="1" ht="20.399999999999999">
      <c r="B239" s="149"/>
      <c r="D239" s="142" t="s">
        <v>152</v>
      </c>
      <c r="E239" s="150" t="s">
        <v>19</v>
      </c>
      <c r="F239" s="151" t="s">
        <v>328</v>
      </c>
      <c r="H239" s="150" t="s">
        <v>19</v>
      </c>
      <c r="I239" s="152"/>
      <c r="L239" s="149"/>
      <c r="M239" s="153"/>
      <c r="T239" s="154"/>
      <c r="AT239" s="150" t="s">
        <v>152</v>
      </c>
      <c r="AU239" s="150" t="s">
        <v>141</v>
      </c>
      <c r="AV239" s="13" t="s">
        <v>79</v>
      </c>
      <c r="AW239" s="13" t="s">
        <v>32</v>
      </c>
      <c r="AX239" s="13" t="s">
        <v>71</v>
      </c>
      <c r="AY239" s="150" t="s">
        <v>140</v>
      </c>
    </row>
    <row r="240" spans="2:65" s="12" customFormat="1" ht="10.199999999999999">
      <c r="B240" s="141"/>
      <c r="D240" s="142" t="s">
        <v>152</v>
      </c>
      <c r="E240" s="143" t="s">
        <v>19</v>
      </c>
      <c r="F240" s="144" t="s">
        <v>154</v>
      </c>
      <c r="H240" s="145">
        <v>6</v>
      </c>
      <c r="I240" s="146"/>
      <c r="L240" s="141"/>
      <c r="M240" s="147"/>
      <c r="T240" s="148"/>
      <c r="AT240" s="143" t="s">
        <v>152</v>
      </c>
      <c r="AU240" s="143" t="s">
        <v>141</v>
      </c>
      <c r="AV240" s="12" t="s">
        <v>81</v>
      </c>
      <c r="AW240" s="12" t="s">
        <v>32</v>
      </c>
      <c r="AX240" s="12" t="s">
        <v>79</v>
      </c>
      <c r="AY240" s="143" t="s">
        <v>140</v>
      </c>
    </row>
    <row r="241" spans="2:65" s="1" customFormat="1" ht="44.25" customHeight="1">
      <c r="B241" s="33"/>
      <c r="C241" s="124" t="s">
        <v>334</v>
      </c>
      <c r="D241" s="124" t="s">
        <v>143</v>
      </c>
      <c r="E241" s="125" t="s">
        <v>335</v>
      </c>
      <c r="F241" s="126" t="s">
        <v>336</v>
      </c>
      <c r="G241" s="127" t="s">
        <v>305</v>
      </c>
      <c r="H241" s="128">
        <v>0.48</v>
      </c>
      <c r="I241" s="129"/>
      <c r="J241" s="130">
        <f>ROUND(I241*H241,2)</f>
        <v>0</v>
      </c>
      <c r="K241" s="126" t="s">
        <v>147</v>
      </c>
      <c r="L241" s="33"/>
      <c r="M241" s="131" t="s">
        <v>19</v>
      </c>
      <c r="N241" s="132" t="s">
        <v>42</v>
      </c>
      <c r="P241" s="133">
        <f>O241*H241</f>
        <v>0</v>
      </c>
      <c r="Q241" s="133">
        <v>1.47E-3</v>
      </c>
      <c r="R241" s="133">
        <f>Q241*H241</f>
        <v>7.0559999999999991E-4</v>
      </c>
      <c r="S241" s="133">
        <v>3.9E-2</v>
      </c>
      <c r="T241" s="134">
        <f>S241*H241</f>
        <v>1.8720000000000001E-2</v>
      </c>
      <c r="AR241" s="135" t="s">
        <v>148</v>
      </c>
      <c r="AT241" s="135" t="s">
        <v>143</v>
      </c>
      <c r="AU241" s="135" t="s">
        <v>141</v>
      </c>
      <c r="AY241" s="18" t="s">
        <v>140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8" t="s">
        <v>79</v>
      </c>
      <c r="BK241" s="136">
        <f>ROUND(I241*H241,2)</f>
        <v>0</v>
      </c>
      <c r="BL241" s="18" t="s">
        <v>148</v>
      </c>
      <c r="BM241" s="135" t="s">
        <v>337</v>
      </c>
    </row>
    <row r="242" spans="2:65" s="1" customFormat="1" ht="10.199999999999999">
      <c r="B242" s="33"/>
      <c r="D242" s="137" t="s">
        <v>150</v>
      </c>
      <c r="F242" s="138" t="s">
        <v>338</v>
      </c>
      <c r="I242" s="139"/>
      <c r="L242" s="33"/>
      <c r="M242" s="140"/>
      <c r="T242" s="54"/>
      <c r="AT242" s="18" t="s">
        <v>150</v>
      </c>
      <c r="AU242" s="18" t="s">
        <v>141</v>
      </c>
    </row>
    <row r="243" spans="2:65" s="13" customFormat="1" ht="10.199999999999999">
      <c r="B243" s="149"/>
      <c r="D243" s="142" t="s">
        <v>152</v>
      </c>
      <c r="E243" s="150" t="s">
        <v>19</v>
      </c>
      <c r="F243" s="151" t="s">
        <v>339</v>
      </c>
      <c r="H243" s="150" t="s">
        <v>19</v>
      </c>
      <c r="I243" s="152"/>
      <c r="L243" s="149"/>
      <c r="M243" s="153"/>
      <c r="T243" s="154"/>
      <c r="AT243" s="150" t="s">
        <v>152</v>
      </c>
      <c r="AU243" s="150" t="s">
        <v>141</v>
      </c>
      <c r="AV243" s="13" t="s">
        <v>79</v>
      </c>
      <c r="AW243" s="13" t="s">
        <v>32</v>
      </c>
      <c r="AX243" s="13" t="s">
        <v>71</v>
      </c>
      <c r="AY243" s="150" t="s">
        <v>140</v>
      </c>
    </row>
    <row r="244" spans="2:65" s="12" customFormat="1" ht="10.199999999999999">
      <c r="B244" s="141"/>
      <c r="D244" s="142" t="s">
        <v>152</v>
      </c>
      <c r="E244" s="143" t="s">
        <v>19</v>
      </c>
      <c r="F244" s="144" t="s">
        <v>340</v>
      </c>
      <c r="H244" s="145">
        <v>0.48</v>
      </c>
      <c r="I244" s="146"/>
      <c r="L244" s="141"/>
      <c r="M244" s="147"/>
      <c r="T244" s="148"/>
      <c r="AT244" s="143" t="s">
        <v>152</v>
      </c>
      <c r="AU244" s="143" t="s">
        <v>141</v>
      </c>
      <c r="AV244" s="12" t="s">
        <v>81</v>
      </c>
      <c r="AW244" s="12" t="s">
        <v>32</v>
      </c>
      <c r="AX244" s="12" t="s">
        <v>79</v>
      </c>
      <c r="AY244" s="143" t="s">
        <v>140</v>
      </c>
    </row>
    <row r="245" spans="2:65" s="1" customFormat="1" ht="37.799999999999997" customHeight="1">
      <c r="B245" s="33"/>
      <c r="C245" s="124" t="s">
        <v>341</v>
      </c>
      <c r="D245" s="124" t="s">
        <v>143</v>
      </c>
      <c r="E245" s="125" t="s">
        <v>342</v>
      </c>
      <c r="F245" s="126" t="s">
        <v>343</v>
      </c>
      <c r="G245" s="127" t="s">
        <v>146</v>
      </c>
      <c r="H245" s="128">
        <v>64.242000000000004</v>
      </c>
      <c r="I245" s="129"/>
      <c r="J245" s="130">
        <f>ROUND(I245*H245,2)</f>
        <v>0</v>
      </c>
      <c r="K245" s="126" t="s">
        <v>147</v>
      </c>
      <c r="L245" s="33"/>
      <c r="M245" s="131" t="s">
        <v>19</v>
      </c>
      <c r="N245" s="132" t="s">
        <v>42</v>
      </c>
      <c r="P245" s="133">
        <f>O245*H245</f>
        <v>0</v>
      </c>
      <c r="Q245" s="133">
        <v>0</v>
      </c>
      <c r="R245" s="133">
        <f>Q245*H245</f>
        <v>0</v>
      </c>
      <c r="S245" s="133">
        <v>6.8000000000000005E-2</v>
      </c>
      <c r="T245" s="134">
        <f>S245*H245</f>
        <v>4.368456000000001</v>
      </c>
      <c r="AR245" s="135" t="s">
        <v>148</v>
      </c>
      <c r="AT245" s="135" t="s">
        <v>143</v>
      </c>
      <c r="AU245" s="135" t="s">
        <v>141</v>
      </c>
      <c r="AY245" s="18" t="s">
        <v>140</v>
      </c>
      <c r="BE245" s="136">
        <f>IF(N245="základní",J245,0)</f>
        <v>0</v>
      </c>
      <c r="BF245" s="136">
        <f>IF(N245="snížená",J245,0)</f>
        <v>0</v>
      </c>
      <c r="BG245" s="136">
        <f>IF(N245="zákl. přenesená",J245,0)</f>
        <v>0</v>
      </c>
      <c r="BH245" s="136">
        <f>IF(N245="sníž. přenesená",J245,0)</f>
        <v>0</v>
      </c>
      <c r="BI245" s="136">
        <f>IF(N245="nulová",J245,0)</f>
        <v>0</v>
      </c>
      <c r="BJ245" s="18" t="s">
        <v>79</v>
      </c>
      <c r="BK245" s="136">
        <f>ROUND(I245*H245,2)</f>
        <v>0</v>
      </c>
      <c r="BL245" s="18" t="s">
        <v>148</v>
      </c>
      <c r="BM245" s="135" t="s">
        <v>344</v>
      </c>
    </row>
    <row r="246" spans="2:65" s="1" customFormat="1" ht="10.199999999999999">
      <c r="B246" s="33"/>
      <c r="D246" s="137" t="s">
        <v>150</v>
      </c>
      <c r="F246" s="138" t="s">
        <v>345</v>
      </c>
      <c r="I246" s="139"/>
      <c r="L246" s="33"/>
      <c r="M246" s="140"/>
      <c r="T246" s="54"/>
      <c r="AT246" s="18" t="s">
        <v>150</v>
      </c>
      <c r="AU246" s="18" t="s">
        <v>141</v>
      </c>
    </row>
    <row r="247" spans="2:65" s="13" customFormat="1" ht="10.199999999999999">
      <c r="B247" s="149"/>
      <c r="D247" s="142" t="s">
        <v>152</v>
      </c>
      <c r="E247" s="150" t="s">
        <v>19</v>
      </c>
      <c r="F247" s="151" t="s">
        <v>346</v>
      </c>
      <c r="H247" s="150" t="s">
        <v>19</v>
      </c>
      <c r="I247" s="152"/>
      <c r="L247" s="149"/>
      <c r="M247" s="153"/>
      <c r="T247" s="154"/>
      <c r="AT247" s="150" t="s">
        <v>152</v>
      </c>
      <c r="AU247" s="150" t="s">
        <v>141</v>
      </c>
      <c r="AV247" s="13" t="s">
        <v>79</v>
      </c>
      <c r="AW247" s="13" t="s">
        <v>32</v>
      </c>
      <c r="AX247" s="13" t="s">
        <v>71</v>
      </c>
      <c r="AY247" s="150" t="s">
        <v>140</v>
      </c>
    </row>
    <row r="248" spans="2:65" s="12" customFormat="1" ht="10.199999999999999">
      <c r="B248" s="141"/>
      <c r="D248" s="142" t="s">
        <v>152</v>
      </c>
      <c r="E248" s="143" t="s">
        <v>19</v>
      </c>
      <c r="F248" s="144" t="s">
        <v>347</v>
      </c>
      <c r="H248" s="145">
        <v>7.6059999999999999</v>
      </c>
      <c r="I248" s="146"/>
      <c r="L248" s="141"/>
      <c r="M248" s="147"/>
      <c r="T248" s="148"/>
      <c r="AT248" s="143" t="s">
        <v>152</v>
      </c>
      <c r="AU248" s="143" t="s">
        <v>141</v>
      </c>
      <c r="AV248" s="12" t="s">
        <v>81</v>
      </c>
      <c r="AW248" s="12" t="s">
        <v>32</v>
      </c>
      <c r="AX248" s="12" t="s">
        <v>71</v>
      </c>
      <c r="AY248" s="143" t="s">
        <v>140</v>
      </c>
    </row>
    <row r="249" spans="2:65" s="12" customFormat="1" ht="10.199999999999999">
      <c r="B249" s="141"/>
      <c r="D249" s="142" t="s">
        <v>152</v>
      </c>
      <c r="E249" s="143" t="s">
        <v>19</v>
      </c>
      <c r="F249" s="144" t="s">
        <v>348</v>
      </c>
      <c r="H249" s="145">
        <v>13.673</v>
      </c>
      <c r="I249" s="146"/>
      <c r="L249" s="141"/>
      <c r="M249" s="147"/>
      <c r="T249" s="148"/>
      <c r="AT249" s="143" t="s">
        <v>152</v>
      </c>
      <c r="AU249" s="143" t="s">
        <v>141</v>
      </c>
      <c r="AV249" s="12" t="s">
        <v>81</v>
      </c>
      <c r="AW249" s="12" t="s">
        <v>32</v>
      </c>
      <c r="AX249" s="12" t="s">
        <v>71</v>
      </c>
      <c r="AY249" s="143" t="s">
        <v>140</v>
      </c>
    </row>
    <row r="250" spans="2:65" s="12" customFormat="1" ht="10.199999999999999">
      <c r="B250" s="141"/>
      <c r="D250" s="142" t="s">
        <v>152</v>
      </c>
      <c r="E250" s="143" t="s">
        <v>19</v>
      </c>
      <c r="F250" s="144" t="s">
        <v>349</v>
      </c>
      <c r="H250" s="145">
        <v>8.0030000000000001</v>
      </c>
      <c r="I250" s="146"/>
      <c r="L250" s="141"/>
      <c r="M250" s="147"/>
      <c r="T250" s="148"/>
      <c r="AT250" s="143" t="s">
        <v>152</v>
      </c>
      <c r="AU250" s="143" t="s">
        <v>141</v>
      </c>
      <c r="AV250" s="12" t="s">
        <v>81</v>
      </c>
      <c r="AW250" s="12" t="s">
        <v>32</v>
      </c>
      <c r="AX250" s="12" t="s">
        <v>71</v>
      </c>
      <c r="AY250" s="143" t="s">
        <v>140</v>
      </c>
    </row>
    <row r="251" spans="2:65" s="12" customFormat="1" ht="10.199999999999999">
      <c r="B251" s="141"/>
      <c r="D251" s="142" t="s">
        <v>152</v>
      </c>
      <c r="E251" s="143" t="s">
        <v>19</v>
      </c>
      <c r="F251" s="144" t="s">
        <v>350</v>
      </c>
      <c r="H251" s="145">
        <v>10.206</v>
      </c>
      <c r="I251" s="146"/>
      <c r="L251" s="141"/>
      <c r="M251" s="147"/>
      <c r="T251" s="148"/>
      <c r="AT251" s="143" t="s">
        <v>152</v>
      </c>
      <c r="AU251" s="143" t="s">
        <v>141</v>
      </c>
      <c r="AV251" s="12" t="s">
        <v>81</v>
      </c>
      <c r="AW251" s="12" t="s">
        <v>32</v>
      </c>
      <c r="AX251" s="12" t="s">
        <v>71</v>
      </c>
      <c r="AY251" s="143" t="s">
        <v>140</v>
      </c>
    </row>
    <row r="252" spans="2:65" s="12" customFormat="1" ht="10.199999999999999">
      <c r="B252" s="141"/>
      <c r="D252" s="142" t="s">
        <v>152</v>
      </c>
      <c r="E252" s="143" t="s">
        <v>19</v>
      </c>
      <c r="F252" s="144" t="s">
        <v>351</v>
      </c>
      <c r="H252" s="145">
        <v>11.55</v>
      </c>
      <c r="I252" s="146"/>
      <c r="L252" s="141"/>
      <c r="M252" s="147"/>
      <c r="T252" s="148"/>
      <c r="AT252" s="143" t="s">
        <v>152</v>
      </c>
      <c r="AU252" s="143" t="s">
        <v>141</v>
      </c>
      <c r="AV252" s="12" t="s">
        <v>81</v>
      </c>
      <c r="AW252" s="12" t="s">
        <v>32</v>
      </c>
      <c r="AX252" s="12" t="s">
        <v>71</v>
      </c>
      <c r="AY252" s="143" t="s">
        <v>140</v>
      </c>
    </row>
    <row r="253" spans="2:65" s="12" customFormat="1" ht="10.199999999999999">
      <c r="B253" s="141"/>
      <c r="D253" s="142" t="s">
        <v>152</v>
      </c>
      <c r="E253" s="143" t="s">
        <v>19</v>
      </c>
      <c r="F253" s="144" t="s">
        <v>352</v>
      </c>
      <c r="H253" s="145">
        <v>13.204000000000001</v>
      </c>
      <c r="I253" s="146"/>
      <c r="L253" s="141"/>
      <c r="M253" s="147"/>
      <c r="T253" s="148"/>
      <c r="AT253" s="143" t="s">
        <v>152</v>
      </c>
      <c r="AU253" s="143" t="s">
        <v>141</v>
      </c>
      <c r="AV253" s="12" t="s">
        <v>81</v>
      </c>
      <c r="AW253" s="12" t="s">
        <v>32</v>
      </c>
      <c r="AX253" s="12" t="s">
        <v>71</v>
      </c>
      <c r="AY253" s="143" t="s">
        <v>140</v>
      </c>
    </row>
    <row r="254" spans="2:65" s="14" customFormat="1" ht="10.199999999999999">
      <c r="B254" s="155"/>
      <c r="D254" s="142" t="s">
        <v>152</v>
      </c>
      <c r="E254" s="156" t="s">
        <v>19</v>
      </c>
      <c r="F254" s="157" t="s">
        <v>173</v>
      </c>
      <c r="H254" s="158">
        <v>64.242000000000004</v>
      </c>
      <c r="I254" s="159"/>
      <c r="L254" s="155"/>
      <c r="M254" s="160"/>
      <c r="T254" s="161"/>
      <c r="AT254" s="156" t="s">
        <v>152</v>
      </c>
      <c r="AU254" s="156" t="s">
        <v>141</v>
      </c>
      <c r="AV254" s="14" t="s">
        <v>148</v>
      </c>
      <c r="AW254" s="14" t="s">
        <v>32</v>
      </c>
      <c r="AX254" s="14" t="s">
        <v>79</v>
      </c>
      <c r="AY254" s="156" t="s">
        <v>140</v>
      </c>
    </row>
    <row r="255" spans="2:65" s="11" customFormat="1" ht="22.8" customHeight="1">
      <c r="B255" s="112"/>
      <c r="D255" s="113" t="s">
        <v>70</v>
      </c>
      <c r="E255" s="122" t="s">
        <v>353</v>
      </c>
      <c r="F255" s="122" t="s">
        <v>354</v>
      </c>
      <c r="I255" s="115"/>
      <c r="J255" s="123">
        <f>BK255</f>
        <v>0</v>
      </c>
      <c r="L255" s="112"/>
      <c r="M255" s="117"/>
      <c r="P255" s="118">
        <f>SUM(P256:P265)</f>
        <v>0</v>
      </c>
      <c r="R255" s="118">
        <f>SUM(R256:R265)</f>
        <v>0</v>
      </c>
      <c r="T255" s="119">
        <f>SUM(T256:T265)</f>
        <v>0</v>
      </c>
      <c r="AR255" s="113" t="s">
        <v>79</v>
      </c>
      <c r="AT255" s="120" t="s">
        <v>70</v>
      </c>
      <c r="AU255" s="120" t="s">
        <v>79</v>
      </c>
      <c r="AY255" s="113" t="s">
        <v>140</v>
      </c>
      <c r="BK255" s="121">
        <f>SUM(BK256:BK265)</f>
        <v>0</v>
      </c>
    </row>
    <row r="256" spans="2:65" s="1" customFormat="1" ht="44.25" customHeight="1">
      <c r="B256" s="33"/>
      <c r="C256" s="124" t="s">
        <v>355</v>
      </c>
      <c r="D256" s="124" t="s">
        <v>143</v>
      </c>
      <c r="E256" s="125" t="s">
        <v>356</v>
      </c>
      <c r="F256" s="126" t="s">
        <v>357</v>
      </c>
      <c r="G256" s="127" t="s">
        <v>358</v>
      </c>
      <c r="H256" s="128">
        <v>12.558999999999999</v>
      </c>
      <c r="I256" s="129"/>
      <c r="J256" s="130">
        <f>ROUND(I256*H256,2)</f>
        <v>0</v>
      </c>
      <c r="K256" s="126" t="s">
        <v>147</v>
      </c>
      <c r="L256" s="33"/>
      <c r="M256" s="131" t="s">
        <v>19</v>
      </c>
      <c r="N256" s="132" t="s">
        <v>42</v>
      </c>
      <c r="P256" s="133">
        <f>O256*H256</f>
        <v>0</v>
      </c>
      <c r="Q256" s="133">
        <v>0</v>
      </c>
      <c r="R256" s="133">
        <f>Q256*H256</f>
        <v>0</v>
      </c>
      <c r="S256" s="133">
        <v>0</v>
      </c>
      <c r="T256" s="134">
        <f>S256*H256</f>
        <v>0</v>
      </c>
      <c r="AR256" s="135" t="s">
        <v>148</v>
      </c>
      <c r="AT256" s="135" t="s">
        <v>143</v>
      </c>
      <c r="AU256" s="135" t="s">
        <v>81</v>
      </c>
      <c r="AY256" s="18" t="s">
        <v>140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8" t="s">
        <v>79</v>
      </c>
      <c r="BK256" s="136">
        <f>ROUND(I256*H256,2)</f>
        <v>0</v>
      </c>
      <c r="BL256" s="18" t="s">
        <v>148</v>
      </c>
      <c r="BM256" s="135" t="s">
        <v>359</v>
      </c>
    </row>
    <row r="257" spans="2:65" s="1" customFormat="1" ht="10.199999999999999">
      <c r="B257" s="33"/>
      <c r="D257" s="137" t="s">
        <v>150</v>
      </c>
      <c r="F257" s="138" t="s">
        <v>360</v>
      </c>
      <c r="I257" s="139"/>
      <c r="L257" s="33"/>
      <c r="M257" s="140"/>
      <c r="T257" s="54"/>
      <c r="AT257" s="18" t="s">
        <v>150</v>
      </c>
      <c r="AU257" s="18" t="s">
        <v>81</v>
      </c>
    </row>
    <row r="258" spans="2:65" s="1" customFormat="1" ht="33" customHeight="1">
      <c r="B258" s="33"/>
      <c r="C258" s="124" t="s">
        <v>361</v>
      </c>
      <c r="D258" s="124" t="s">
        <v>143</v>
      </c>
      <c r="E258" s="125" t="s">
        <v>362</v>
      </c>
      <c r="F258" s="126" t="s">
        <v>363</v>
      </c>
      <c r="G258" s="127" t="s">
        <v>358</v>
      </c>
      <c r="H258" s="128">
        <v>12.558999999999999</v>
      </c>
      <c r="I258" s="129"/>
      <c r="J258" s="130">
        <f>ROUND(I258*H258,2)</f>
        <v>0</v>
      </c>
      <c r="K258" s="126" t="s">
        <v>147</v>
      </c>
      <c r="L258" s="33"/>
      <c r="M258" s="131" t="s">
        <v>19</v>
      </c>
      <c r="N258" s="132" t="s">
        <v>42</v>
      </c>
      <c r="P258" s="133">
        <f>O258*H258</f>
        <v>0</v>
      </c>
      <c r="Q258" s="133">
        <v>0</v>
      </c>
      <c r="R258" s="133">
        <f>Q258*H258</f>
        <v>0</v>
      </c>
      <c r="S258" s="133">
        <v>0</v>
      </c>
      <c r="T258" s="134">
        <f>S258*H258</f>
        <v>0</v>
      </c>
      <c r="AR258" s="135" t="s">
        <v>148</v>
      </c>
      <c r="AT258" s="135" t="s">
        <v>143</v>
      </c>
      <c r="AU258" s="135" t="s">
        <v>81</v>
      </c>
      <c r="AY258" s="18" t="s">
        <v>140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8" t="s">
        <v>79</v>
      </c>
      <c r="BK258" s="136">
        <f>ROUND(I258*H258,2)</f>
        <v>0</v>
      </c>
      <c r="BL258" s="18" t="s">
        <v>148</v>
      </c>
      <c r="BM258" s="135" t="s">
        <v>364</v>
      </c>
    </row>
    <row r="259" spans="2:65" s="1" customFormat="1" ht="10.199999999999999">
      <c r="B259" s="33"/>
      <c r="D259" s="137" t="s">
        <v>150</v>
      </c>
      <c r="F259" s="138" t="s">
        <v>365</v>
      </c>
      <c r="I259" s="139"/>
      <c r="L259" s="33"/>
      <c r="M259" s="140"/>
      <c r="T259" s="54"/>
      <c r="AT259" s="18" t="s">
        <v>150</v>
      </c>
      <c r="AU259" s="18" t="s">
        <v>81</v>
      </c>
    </row>
    <row r="260" spans="2:65" s="1" customFormat="1" ht="44.25" customHeight="1">
      <c r="B260" s="33"/>
      <c r="C260" s="124" t="s">
        <v>366</v>
      </c>
      <c r="D260" s="124" t="s">
        <v>143</v>
      </c>
      <c r="E260" s="125" t="s">
        <v>367</v>
      </c>
      <c r="F260" s="126" t="s">
        <v>368</v>
      </c>
      <c r="G260" s="127" t="s">
        <v>358</v>
      </c>
      <c r="H260" s="128">
        <v>238.24100000000001</v>
      </c>
      <c r="I260" s="129"/>
      <c r="J260" s="130">
        <f>ROUND(I260*H260,2)</f>
        <v>0</v>
      </c>
      <c r="K260" s="126" t="s">
        <v>147</v>
      </c>
      <c r="L260" s="33"/>
      <c r="M260" s="131" t="s">
        <v>19</v>
      </c>
      <c r="N260" s="132" t="s">
        <v>42</v>
      </c>
      <c r="P260" s="133">
        <f>O260*H260</f>
        <v>0</v>
      </c>
      <c r="Q260" s="133">
        <v>0</v>
      </c>
      <c r="R260" s="133">
        <f>Q260*H260</f>
        <v>0</v>
      </c>
      <c r="S260" s="133">
        <v>0</v>
      </c>
      <c r="T260" s="134">
        <f>S260*H260</f>
        <v>0</v>
      </c>
      <c r="AR260" s="135" t="s">
        <v>148</v>
      </c>
      <c r="AT260" s="135" t="s">
        <v>143</v>
      </c>
      <c r="AU260" s="135" t="s">
        <v>81</v>
      </c>
      <c r="AY260" s="18" t="s">
        <v>140</v>
      </c>
      <c r="BE260" s="136">
        <f>IF(N260="základní",J260,0)</f>
        <v>0</v>
      </c>
      <c r="BF260" s="136">
        <f>IF(N260="snížená",J260,0)</f>
        <v>0</v>
      </c>
      <c r="BG260" s="136">
        <f>IF(N260="zákl. přenesená",J260,0)</f>
        <v>0</v>
      </c>
      <c r="BH260" s="136">
        <f>IF(N260="sníž. přenesená",J260,0)</f>
        <v>0</v>
      </c>
      <c r="BI260" s="136">
        <f>IF(N260="nulová",J260,0)</f>
        <v>0</v>
      </c>
      <c r="BJ260" s="18" t="s">
        <v>79</v>
      </c>
      <c r="BK260" s="136">
        <f>ROUND(I260*H260,2)</f>
        <v>0</v>
      </c>
      <c r="BL260" s="18" t="s">
        <v>148</v>
      </c>
      <c r="BM260" s="135" t="s">
        <v>369</v>
      </c>
    </row>
    <row r="261" spans="2:65" s="1" customFormat="1" ht="10.199999999999999">
      <c r="B261" s="33"/>
      <c r="D261" s="137" t="s">
        <v>150</v>
      </c>
      <c r="F261" s="138" t="s">
        <v>370</v>
      </c>
      <c r="I261" s="139"/>
      <c r="L261" s="33"/>
      <c r="M261" s="140"/>
      <c r="T261" s="54"/>
      <c r="AT261" s="18" t="s">
        <v>150</v>
      </c>
      <c r="AU261" s="18" t="s">
        <v>81</v>
      </c>
    </row>
    <row r="262" spans="2:65" s="13" customFormat="1" ht="10.199999999999999">
      <c r="B262" s="149"/>
      <c r="D262" s="142" t="s">
        <v>152</v>
      </c>
      <c r="E262" s="150" t="s">
        <v>19</v>
      </c>
      <c r="F262" s="151" t="s">
        <v>371</v>
      </c>
      <c r="H262" s="150" t="s">
        <v>19</v>
      </c>
      <c r="I262" s="152"/>
      <c r="L262" s="149"/>
      <c r="M262" s="153"/>
      <c r="T262" s="154"/>
      <c r="AT262" s="150" t="s">
        <v>152</v>
      </c>
      <c r="AU262" s="150" t="s">
        <v>81</v>
      </c>
      <c r="AV262" s="13" t="s">
        <v>79</v>
      </c>
      <c r="AW262" s="13" t="s">
        <v>32</v>
      </c>
      <c r="AX262" s="13" t="s">
        <v>71</v>
      </c>
      <c r="AY262" s="150" t="s">
        <v>140</v>
      </c>
    </row>
    <row r="263" spans="2:65" s="12" customFormat="1" ht="10.199999999999999">
      <c r="B263" s="141"/>
      <c r="D263" s="142" t="s">
        <v>152</v>
      </c>
      <c r="E263" s="143" t="s">
        <v>19</v>
      </c>
      <c r="F263" s="144" t="s">
        <v>372</v>
      </c>
      <c r="H263" s="145">
        <v>238.24100000000001</v>
      </c>
      <c r="I263" s="146"/>
      <c r="L263" s="141"/>
      <c r="M263" s="147"/>
      <c r="T263" s="148"/>
      <c r="AT263" s="143" t="s">
        <v>152</v>
      </c>
      <c r="AU263" s="143" t="s">
        <v>81</v>
      </c>
      <c r="AV263" s="12" t="s">
        <v>81</v>
      </c>
      <c r="AW263" s="12" t="s">
        <v>32</v>
      </c>
      <c r="AX263" s="12" t="s">
        <v>79</v>
      </c>
      <c r="AY263" s="143" t="s">
        <v>140</v>
      </c>
    </row>
    <row r="264" spans="2:65" s="1" customFormat="1" ht="49.05" customHeight="1">
      <c r="B264" s="33"/>
      <c r="C264" s="124" t="s">
        <v>373</v>
      </c>
      <c r="D264" s="124" t="s">
        <v>143</v>
      </c>
      <c r="E264" s="125" t="s">
        <v>374</v>
      </c>
      <c r="F264" s="126" t="s">
        <v>375</v>
      </c>
      <c r="G264" s="127" t="s">
        <v>358</v>
      </c>
      <c r="H264" s="128">
        <v>12.539</v>
      </c>
      <c r="I264" s="129"/>
      <c r="J264" s="130">
        <f>ROUND(I264*H264,2)</f>
        <v>0</v>
      </c>
      <c r="K264" s="126" t="s">
        <v>147</v>
      </c>
      <c r="L264" s="33"/>
      <c r="M264" s="131" t="s">
        <v>19</v>
      </c>
      <c r="N264" s="132" t="s">
        <v>42</v>
      </c>
      <c r="P264" s="133">
        <f>O264*H264</f>
        <v>0</v>
      </c>
      <c r="Q264" s="133">
        <v>0</v>
      </c>
      <c r="R264" s="133">
        <f>Q264*H264</f>
        <v>0</v>
      </c>
      <c r="S264" s="133">
        <v>0</v>
      </c>
      <c r="T264" s="134">
        <f>S264*H264</f>
        <v>0</v>
      </c>
      <c r="AR264" s="135" t="s">
        <v>148</v>
      </c>
      <c r="AT264" s="135" t="s">
        <v>143</v>
      </c>
      <c r="AU264" s="135" t="s">
        <v>81</v>
      </c>
      <c r="AY264" s="18" t="s">
        <v>140</v>
      </c>
      <c r="BE264" s="136">
        <f>IF(N264="základní",J264,0)</f>
        <v>0</v>
      </c>
      <c r="BF264" s="136">
        <f>IF(N264="snížená",J264,0)</f>
        <v>0</v>
      </c>
      <c r="BG264" s="136">
        <f>IF(N264="zákl. přenesená",J264,0)</f>
        <v>0</v>
      </c>
      <c r="BH264" s="136">
        <f>IF(N264="sníž. přenesená",J264,0)</f>
        <v>0</v>
      </c>
      <c r="BI264" s="136">
        <f>IF(N264="nulová",J264,0)</f>
        <v>0</v>
      </c>
      <c r="BJ264" s="18" t="s">
        <v>79</v>
      </c>
      <c r="BK264" s="136">
        <f>ROUND(I264*H264,2)</f>
        <v>0</v>
      </c>
      <c r="BL264" s="18" t="s">
        <v>148</v>
      </c>
      <c r="BM264" s="135" t="s">
        <v>376</v>
      </c>
    </row>
    <row r="265" spans="2:65" s="1" customFormat="1" ht="10.199999999999999">
      <c r="B265" s="33"/>
      <c r="D265" s="137" t="s">
        <v>150</v>
      </c>
      <c r="F265" s="138" t="s">
        <v>377</v>
      </c>
      <c r="I265" s="139"/>
      <c r="L265" s="33"/>
      <c r="M265" s="140"/>
      <c r="T265" s="54"/>
      <c r="AT265" s="18" t="s">
        <v>150</v>
      </c>
      <c r="AU265" s="18" t="s">
        <v>81</v>
      </c>
    </row>
    <row r="266" spans="2:65" s="11" customFormat="1" ht="22.8" customHeight="1">
      <c r="B266" s="112"/>
      <c r="D266" s="113" t="s">
        <v>70</v>
      </c>
      <c r="E266" s="122" t="s">
        <v>378</v>
      </c>
      <c r="F266" s="122" t="s">
        <v>379</v>
      </c>
      <c r="I266" s="115"/>
      <c r="J266" s="123">
        <f>BK266</f>
        <v>0</v>
      </c>
      <c r="L266" s="112"/>
      <c r="M266" s="117"/>
      <c r="P266" s="118">
        <f>SUM(P267:P268)</f>
        <v>0</v>
      </c>
      <c r="R266" s="118">
        <f>SUM(R267:R268)</f>
        <v>0</v>
      </c>
      <c r="T266" s="119">
        <f>SUM(T267:T268)</f>
        <v>0</v>
      </c>
      <c r="AR266" s="113" t="s">
        <v>79</v>
      </c>
      <c r="AT266" s="120" t="s">
        <v>70</v>
      </c>
      <c r="AU266" s="120" t="s">
        <v>79</v>
      </c>
      <c r="AY266" s="113" t="s">
        <v>140</v>
      </c>
      <c r="BK266" s="121">
        <f>SUM(BK267:BK268)</f>
        <v>0</v>
      </c>
    </row>
    <row r="267" spans="2:65" s="1" customFormat="1" ht="66.75" customHeight="1">
      <c r="B267" s="33"/>
      <c r="C267" s="124" t="s">
        <v>380</v>
      </c>
      <c r="D267" s="124" t="s">
        <v>143</v>
      </c>
      <c r="E267" s="125" t="s">
        <v>381</v>
      </c>
      <c r="F267" s="126" t="s">
        <v>382</v>
      </c>
      <c r="G267" s="127" t="s">
        <v>358</v>
      </c>
      <c r="H267" s="128">
        <v>11.055</v>
      </c>
      <c r="I267" s="129"/>
      <c r="J267" s="130">
        <f>ROUND(I267*H267,2)</f>
        <v>0</v>
      </c>
      <c r="K267" s="126" t="s">
        <v>147</v>
      </c>
      <c r="L267" s="33"/>
      <c r="M267" s="131" t="s">
        <v>19</v>
      </c>
      <c r="N267" s="132" t="s">
        <v>42</v>
      </c>
      <c r="P267" s="133">
        <f>O267*H267</f>
        <v>0</v>
      </c>
      <c r="Q267" s="133">
        <v>0</v>
      </c>
      <c r="R267" s="133">
        <f>Q267*H267</f>
        <v>0</v>
      </c>
      <c r="S267" s="133">
        <v>0</v>
      </c>
      <c r="T267" s="134">
        <f>S267*H267</f>
        <v>0</v>
      </c>
      <c r="AR267" s="135" t="s">
        <v>148</v>
      </c>
      <c r="AT267" s="135" t="s">
        <v>143</v>
      </c>
      <c r="AU267" s="135" t="s">
        <v>81</v>
      </c>
      <c r="AY267" s="18" t="s">
        <v>140</v>
      </c>
      <c r="BE267" s="136">
        <f>IF(N267="základní",J267,0)</f>
        <v>0</v>
      </c>
      <c r="BF267" s="136">
        <f>IF(N267="snížená",J267,0)</f>
        <v>0</v>
      </c>
      <c r="BG267" s="136">
        <f>IF(N267="zákl. přenesená",J267,0)</f>
        <v>0</v>
      </c>
      <c r="BH267" s="136">
        <f>IF(N267="sníž. přenesená",J267,0)</f>
        <v>0</v>
      </c>
      <c r="BI267" s="136">
        <f>IF(N267="nulová",J267,0)</f>
        <v>0</v>
      </c>
      <c r="BJ267" s="18" t="s">
        <v>79</v>
      </c>
      <c r="BK267" s="136">
        <f>ROUND(I267*H267,2)</f>
        <v>0</v>
      </c>
      <c r="BL267" s="18" t="s">
        <v>148</v>
      </c>
      <c r="BM267" s="135" t="s">
        <v>383</v>
      </c>
    </row>
    <row r="268" spans="2:65" s="1" customFormat="1" ht="10.199999999999999">
      <c r="B268" s="33"/>
      <c r="D268" s="137" t="s">
        <v>150</v>
      </c>
      <c r="F268" s="138" t="s">
        <v>384</v>
      </c>
      <c r="I268" s="139"/>
      <c r="L268" s="33"/>
      <c r="M268" s="140"/>
      <c r="T268" s="54"/>
      <c r="AT268" s="18" t="s">
        <v>150</v>
      </c>
      <c r="AU268" s="18" t="s">
        <v>81</v>
      </c>
    </row>
    <row r="269" spans="2:65" s="11" customFormat="1" ht="25.95" customHeight="1">
      <c r="B269" s="112"/>
      <c r="D269" s="113" t="s">
        <v>70</v>
      </c>
      <c r="E269" s="114" t="s">
        <v>385</v>
      </c>
      <c r="F269" s="114" t="s">
        <v>386</v>
      </c>
      <c r="I269" s="115"/>
      <c r="J269" s="116">
        <f>BK269</f>
        <v>0</v>
      </c>
      <c r="L269" s="112"/>
      <c r="M269" s="117"/>
      <c r="P269" s="118">
        <f>P270+P300+P341+P398+P416+P418+P537+P547+P561+P669+P786+P808+P859+P942+P1007+P1103</f>
        <v>0</v>
      </c>
      <c r="R269" s="118">
        <f>R270+R300+R341+R398+R416+R418+R537+R547+R561+R669+R786+R808+R859+R942+R1007+R1103</f>
        <v>6.9266150300000007</v>
      </c>
      <c r="T269" s="119">
        <f>T270+T300+T341+T398+T416+T418+T537+T547+T561+T669+T786+T808+T859+T942+T1007+T1103</f>
        <v>1.4900805000000001</v>
      </c>
      <c r="AR269" s="113" t="s">
        <v>81</v>
      </c>
      <c r="AT269" s="120" t="s">
        <v>70</v>
      </c>
      <c r="AU269" s="120" t="s">
        <v>71</v>
      </c>
      <c r="AY269" s="113" t="s">
        <v>140</v>
      </c>
      <c r="BK269" s="121">
        <f>BK270+BK300+BK341+BK398+BK416+BK418+BK537+BK547+BK561+BK669+BK786+BK808+BK859+BK942+BK1007+BK1103</f>
        <v>0</v>
      </c>
    </row>
    <row r="270" spans="2:65" s="11" customFormat="1" ht="22.8" customHeight="1">
      <c r="B270" s="112"/>
      <c r="D270" s="113" t="s">
        <v>70</v>
      </c>
      <c r="E270" s="122" t="s">
        <v>387</v>
      </c>
      <c r="F270" s="122" t="s">
        <v>388</v>
      </c>
      <c r="I270" s="115"/>
      <c r="J270" s="123">
        <f>BK270</f>
        <v>0</v>
      </c>
      <c r="L270" s="112"/>
      <c r="M270" s="117"/>
      <c r="P270" s="118">
        <f>SUM(P271:P299)</f>
        <v>0</v>
      </c>
      <c r="R270" s="118">
        <f>SUM(R271:R299)</f>
        <v>2.7050000000000001E-2</v>
      </c>
      <c r="T270" s="119">
        <f>SUM(T271:T299)</f>
        <v>1.4919999999999999E-2</v>
      </c>
      <c r="AR270" s="113" t="s">
        <v>81</v>
      </c>
      <c r="AT270" s="120" t="s">
        <v>70</v>
      </c>
      <c r="AU270" s="120" t="s">
        <v>79</v>
      </c>
      <c r="AY270" s="113" t="s">
        <v>140</v>
      </c>
      <c r="BK270" s="121">
        <f>SUM(BK271:BK299)</f>
        <v>0</v>
      </c>
    </row>
    <row r="271" spans="2:65" s="1" customFormat="1" ht="16.5" customHeight="1">
      <c r="B271" s="33"/>
      <c r="C271" s="124" t="s">
        <v>389</v>
      </c>
      <c r="D271" s="124" t="s">
        <v>143</v>
      </c>
      <c r="E271" s="125" t="s">
        <v>390</v>
      </c>
      <c r="F271" s="126" t="s">
        <v>391</v>
      </c>
      <c r="G271" s="127" t="s">
        <v>392</v>
      </c>
      <c r="H271" s="128">
        <v>1</v>
      </c>
      <c r="I271" s="129"/>
      <c r="J271" s="130">
        <f>ROUND(I271*H271,2)</f>
        <v>0</v>
      </c>
      <c r="K271" s="126" t="s">
        <v>147</v>
      </c>
      <c r="L271" s="33"/>
      <c r="M271" s="131" t="s">
        <v>19</v>
      </c>
      <c r="N271" s="132" t="s">
        <v>42</v>
      </c>
      <c r="P271" s="133">
        <f>O271*H271</f>
        <v>0</v>
      </c>
      <c r="Q271" s="133">
        <v>0</v>
      </c>
      <c r="R271" s="133">
        <f>Q271*H271</f>
        <v>0</v>
      </c>
      <c r="S271" s="133">
        <v>1.4919999999999999E-2</v>
      </c>
      <c r="T271" s="134">
        <f>S271*H271</f>
        <v>1.4919999999999999E-2</v>
      </c>
      <c r="AR271" s="135" t="s">
        <v>265</v>
      </c>
      <c r="AT271" s="135" t="s">
        <v>143</v>
      </c>
      <c r="AU271" s="135" t="s">
        <v>81</v>
      </c>
      <c r="AY271" s="18" t="s">
        <v>140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8" t="s">
        <v>79</v>
      </c>
      <c r="BK271" s="136">
        <f>ROUND(I271*H271,2)</f>
        <v>0</v>
      </c>
      <c r="BL271" s="18" t="s">
        <v>265</v>
      </c>
      <c r="BM271" s="135" t="s">
        <v>393</v>
      </c>
    </row>
    <row r="272" spans="2:65" s="1" customFormat="1" ht="10.199999999999999">
      <c r="B272" s="33"/>
      <c r="D272" s="137" t="s">
        <v>150</v>
      </c>
      <c r="F272" s="138" t="s">
        <v>394</v>
      </c>
      <c r="I272" s="139"/>
      <c r="L272" s="33"/>
      <c r="M272" s="140"/>
      <c r="T272" s="54"/>
      <c r="AT272" s="18" t="s">
        <v>150</v>
      </c>
      <c r="AU272" s="18" t="s">
        <v>81</v>
      </c>
    </row>
    <row r="273" spans="2:65" s="1" customFormat="1" ht="21.75" customHeight="1">
      <c r="B273" s="33"/>
      <c r="C273" s="124" t="s">
        <v>395</v>
      </c>
      <c r="D273" s="124" t="s">
        <v>143</v>
      </c>
      <c r="E273" s="125" t="s">
        <v>396</v>
      </c>
      <c r="F273" s="126" t="s">
        <v>397</v>
      </c>
      <c r="G273" s="127" t="s">
        <v>305</v>
      </c>
      <c r="H273" s="128">
        <v>5</v>
      </c>
      <c r="I273" s="129"/>
      <c r="J273" s="130">
        <f>ROUND(I273*H273,2)</f>
        <v>0</v>
      </c>
      <c r="K273" s="126" t="s">
        <v>147</v>
      </c>
      <c r="L273" s="33"/>
      <c r="M273" s="131" t="s">
        <v>19</v>
      </c>
      <c r="N273" s="132" t="s">
        <v>42</v>
      </c>
      <c r="P273" s="133">
        <f>O273*H273</f>
        <v>0</v>
      </c>
      <c r="Q273" s="133">
        <v>4.0000000000000002E-4</v>
      </c>
      <c r="R273" s="133">
        <f>Q273*H273</f>
        <v>2E-3</v>
      </c>
      <c r="S273" s="133">
        <v>0</v>
      </c>
      <c r="T273" s="134">
        <f>S273*H273</f>
        <v>0</v>
      </c>
      <c r="AR273" s="135" t="s">
        <v>265</v>
      </c>
      <c r="AT273" s="135" t="s">
        <v>143</v>
      </c>
      <c r="AU273" s="135" t="s">
        <v>81</v>
      </c>
      <c r="AY273" s="18" t="s">
        <v>140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8" t="s">
        <v>79</v>
      </c>
      <c r="BK273" s="136">
        <f>ROUND(I273*H273,2)</f>
        <v>0</v>
      </c>
      <c r="BL273" s="18" t="s">
        <v>265</v>
      </c>
      <c r="BM273" s="135" t="s">
        <v>398</v>
      </c>
    </row>
    <row r="274" spans="2:65" s="1" customFormat="1" ht="10.199999999999999">
      <c r="B274" s="33"/>
      <c r="D274" s="137" t="s">
        <v>150</v>
      </c>
      <c r="F274" s="138" t="s">
        <v>399</v>
      </c>
      <c r="I274" s="139"/>
      <c r="L274" s="33"/>
      <c r="M274" s="140"/>
      <c r="T274" s="54"/>
      <c r="AT274" s="18" t="s">
        <v>150</v>
      </c>
      <c r="AU274" s="18" t="s">
        <v>81</v>
      </c>
    </row>
    <row r="275" spans="2:65" s="13" customFormat="1" ht="20.399999999999999">
      <c r="B275" s="149"/>
      <c r="D275" s="142" t="s">
        <v>152</v>
      </c>
      <c r="E275" s="150" t="s">
        <v>19</v>
      </c>
      <c r="F275" s="151" t="s">
        <v>400</v>
      </c>
      <c r="H275" s="150" t="s">
        <v>19</v>
      </c>
      <c r="I275" s="152"/>
      <c r="L275" s="149"/>
      <c r="M275" s="153"/>
      <c r="T275" s="154"/>
      <c r="AT275" s="150" t="s">
        <v>152</v>
      </c>
      <c r="AU275" s="150" t="s">
        <v>81</v>
      </c>
      <c r="AV275" s="13" t="s">
        <v>79</v>
      </c>
      <c r="AW275" s="13" t="s">
        <v>32</v>
      </c>
      <c r="AX275" s="13" t="s">
        <v>71</v>
      </c>
      <c r="AY275" s="150" t="s">
        <v>140</v>
      </c>
    </row>
    <row r="276" spans="2:65" s="12" customFormat="1" ht="10.199999999999999">
      <c r="B276" s="141"/>
      <c r="D276" s="142" t="s">
        <v>152</v>
      </c>
      <c r="E276" s="143" t="s">
        <v>19</v>
      </c>
      <c r="F276" s="144" t="s">
        <v>401</v>
      </c>
      <c r="H276" s="145">
        <v>5</v>
      </c>
      <c r="I276" s="146"/>
      <c r="L276" s="141"/>
      <c r="M276" s="147"/>
      <c r="T276" s="148"/>
      <c r="AT276" s="143" t="s">
        <v>152</v>
      </c>
      <c r="AU276" s="143" t="s">
        <v>81</v>
      </c>
      <c r="AV276" s="12" t="s">
        <v>81</v>
      </c>
      <c r="AW276" s="12" t="s">
        <v>32</v>
      </c>
      <c r="AX276" s="12" t="s">
        <v>79</v>
      </c>
      <c r="AY276" s="143" t="s">
        <v>140</v>
      </c>
    </row>
    <row r="277" spans="2:65" s="1" customFormat="1" ht="21.75" customHeight="1">
      <c r="B277" s="33"/>
      <c r="C277" s="124" t="s">
        <v>402</v>
      </c>
      <c r="D277" s="124" t="s">
        <v>143</v>
      </c>
      <c r="E277" s="125" t="s">
        <v>403</v>
      </c>
      <c r="F277" s="126" t="s">
        <v>404</v>
      </c>
      <c r="G277" s="127" t="s">
        <v>305</v>
      </c>
      <c r="H277" s="128">
        <v>12</v>
      </c>
      <c r="I277" s="129"/>
      <c r="J277" s="130">
        <f>ROUND(I277*H277,2)</f>
        <v>0</v>
      </c>
      <c r="K277" s="126" t="s">
        <v>147</v>
      </c>
      <c r="L277" s="33"/>
      <c r="M277" s="131" t="s">
        <v>19</v>
      </c>
      <c r="N277" s="132" t="s">
        <v>42</v>
      </c>
      <c r="P277" s="133">
        <f>O277*H277</f>
        <v>0</v>
      </c>
      <c r="Q277" s="133">
        <v>5.0000000000000001E-4</v>
      </c>
      <c r="R277" s="133">
        <f>Q277*H277</f>
        <v>6.0000000000000001E-3</v>
      </c>
      <c r="S277" s="133">
        <v>0</v>
      </c>
      <c r="T277" s="134">
        <f>S277*H277</f>
        <v>0</v>
      </c>
      <c r="AR277" s="135" t="s">
        <v>265</v>
      </c>
      <c r="AT277" s="135" t="s">
        <v>143</v>
      </c>
      <c r="AU277" s="135" t="s">
        <v>81</v>
      </c>
      <c r="AY277" s="18" t="s">
        <v>140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8" t="s">
        <v>79</v>
      </c>
      <c r="BK277" s="136">
        <f>ROUND(I277*H277,2)</f>
        <v>0</v>
      </c>
      <c r="BL277" s="18" t="s">
        <v>265</v>
      </c>
      <c r="BM277" s="135" t="s">
        <v>405</v>
      </c>
    </row>
    <row r="278" spans="2:65" s="1" customFormat="1" ht="10.199999999999999">
      <c r="B278" s="33"/>
      <c r="D278" s="137" t="s">
        <v>150</v>
      </c>
      <c r="F278" s="138" t="s">
        <v>406</v>
      </c>
      <c r="I278" s="139"/>
      <c r="L278" s="33"/>
      <c r="M278" s="140"/>
      <c r="T278" s="54"/>
      <c r="AT278" s="18" t="s">
        <v>150</v>
      </c>
      <c r="AU278" s="18" t="s">
        <v>81</v>
      </c>
    </row>
    <row r="279" spans="2:65" s="13" customFormat="1" ht="20.399999999999999">
      <c r="B279" s="149"/>
      <c r="D279" s="142" t="s">
        <v>152</v>
      </c>
      <c r="E279" s="150" t="s">
        <v>19</v>
      </c>
      <c r="F279" s="151" t="s">
        <v>400</v>
      </c>
      <c r="H279" s="150" t="s">
        <v>19</v>
      </c>
      <c r="I279" s="152"/>
      <c r="L279" s="149"/>
      <c r="M279" s="153"/>
      <c r="T279" s="154"/>
      <c r="AT279" s="150" t="s">
        <v>152</v>
      </c>
      <c r="AU279" s="150" t="s">
        <v>81</v>
      </c>
      <c r="AV279" s="13" t="s">
        <v>79</v>
      </c>
      <c r="AW279" s="13" t="s">
        <v>32</v>
      </c>
      <c r="AX279" s="13" t="s">
        <v>71</v>
      </c>
      <c r="AY279" s="150" t="s">
        <v>140</v>
      </c>
    </row>
    <row r="280" spans="2:65" s="12" customFormat="1" ht="10.199999999999999">
      <c r="B280" s="141"/>
      <c r="D280" s="142" t="s">
        <v>152</v>
      </c>
      <c r="E280" s="143" t="s">
        <v>19</v>
      </c>
      <c r="F280" s="144" t="s">
        <v>407</v>
      </c>
      <c r="H280" s="145">
        <v>12</v>
      </c>
      <c r="I280" s="146"/>
      <c r="L280" s="141"/>
      <c r="M280" s="147"/>
      <c r="T280" s="148"/>
      <c r="AT280" s="143" t="s">
        <v>152</v>
      </c>
      <c r="AU280" s="143" t="s">
        <v>81</v>
      </c>
      <c r="AV280" s="12" t="s">
        <v>81</v>
      </c>
      <c r="AW280" s="12" t="s">
        <v>32</v>
      </c>
      <c r="AX280" s="12" t="s">
        <v>79</v>
      </c>
      <c r="AY280" s="143" t="s">
        <v>140</v>
      </c>
    </row>
    <row r="281" spans="2:65" s="1" customFormat="1" ht="21.75" customHeight="1">
      <c r="B281" s="33"/>
      <c r="C281" s="124" t="s">
        <v>408</v>
      </c>
      <c r="D281" s="124" t="s">
        <v>143</v>
      </c>
      <c r="E281" s="125" t="s">
        <v>409</v>
      </c>
      <c r="F281" s="126" t="s">
        <v>410</v>
      </c>
      <c r="G281" s="127" t="s">
        <v>305</v>
      </c>
      <c r="H281" s="128">
        <v>2</v>
      </c>
      <c r="I281" s="129"/>
      <c r="J281" s="130">
        <f>ROUND(I281*H281,2)</f>
        <v>0</v>
      </c>
      <c r="K281" s="126" t="s">
        <v>147</v>
      </c>
      <c r="L281" s="33"/>
      <c r="M281" s="131" t="s">
        <v>19</v>
      </c>
      <c r="N281" s="132" t="s">
        <v>42</v>
      </c>
      <c r="P281" s="133">
        <f>O281*H281</f>
        <v>0</v>
      </c>
      <c r="Q281" s="133">
        <v>7.6000000000000004E-4</v>
      </c>
      <c r="R281" s="133">
        <f>Q281*H281</f>
        <v>1.5200000000000001E-3</v>
      </c>
      <c r="S281" s="133">
        <v>0</v>
      </c>
      <c r="T281" s="134">
        <f>S281*H281</f>
        <v>0</v>
      </c>
      <c r="AR281" s="135" t="s">
        <v>265</v>
      </c>
      <c r="AT281" s="135" t="s">
        <v>143</v>
      </c>
      <c r="AU281" s="135" t="s">
        <v>81</v>
      </c>
      <c r="AY281" s="18" t="s">
        <v>140</v>
      </c>
      <c r="BE281" s="136">
        <f>IF(N281="základní",J281,0)</f>
        <v>0</v>
      </c>
      <c r="BF281" s="136">
        <f>IF(N281="snížená",J281,0)</f>
        <v>0</v>
      </c>
      <c r="BG281" s="136">
        <f>IF(N281="zákl. přenesená",J281,0)</f>
        <v>0</v>
      </c>
      <c r="BH281" s="136">
        <f>IF(N281="sníž. přenesená",J281,0)</f>
        <v>0</v>
      </c>
      <c r="BI281" s="136">
        <f>IF(N281="nulová",J281,0)</f>
        <v>0</v>
      </c>
      <c r="BJ281" s="18" t="s">
        <v>79</v>
      </c>
      <c r="BK281" s="136">
        <f>ROUND(I281*H281,2)</f>
        <v>0</v>
      </c>
      <c r="BL281" s="18" t="s">
        <v>265</v>
      </c>
      <c r="BM281" s="135" t="s">
        <v>411</v>
      </c>
    </row>
    <row r="282" spans="2:65" s="1" customFormat="1" ht="10.199999999999999">
      <c r="B282" s="33"/>
      <c r="D282" s="137" t="s">
        <v>150</v>
      </c>
      <c r="F282" s="138" t="s">
        <v>412</v>
      </c>
      <c r="I282" s="139"/>
      <c r="L282" s="33"/>
      <c r="M282" s="140"/>
      <c r="T282" s="54"/>
      <c r="AT282" s="18" t="s">
        <v>150</v>
      </c>
      <c r="AU282" s="18" t="s">
        <v>81</v>
      </c>
    </row>
    <row r="283" spans="2:65" s="13" customFormat="1" ht="20.399999999999999">
      <c r="B283" s="149"/>
      <c r="D283" s="142" t="s">
        <v>152</v>
      </c>
      <c r="E283" s="150" t="s">
        <v>19</v>
      </c>
      <c r="F283" s="151" t="s">
        <v>400</v>
      </c>
      <c r="H283" s="150" t="s">
        <v>19</v>
      </c>
      <c r="I283" s="152"/>
      <c r="L283" s="149"/>
      <c r="M283" s="153"/>
      <c r="T283" s="154"/>
      <c r="AT283" s="150" t="s">
        <v>152</v>
      </c>
      <c r="AU283" s="150" t="s">
        <v>81</v>
      </c>
      <c r="AV283" s="13" t="s">
        <v>79</v>
      </c>
      <c r="AW283" s="13" t="s">
        <v>32</v>
      </c>
      <c r="AX283" s="13" t="s">
        <v>71</v>
      </c>
      <c r="AY283" s="150" t="s">
        <v>140</v>
      </c>
    </row>
    <row r="284" spans="2:65" s="12" customFormat="1" ht="10.199999999999999">
      <c r="B284" s="141"/>
      <c r="D284" s="142" t="s">
        <v>152</v>
      </c>
      <c r="E284" s="143" t="s">
        <v>19</v>
      </c>
      <c r="F284" s="144" t="s">
        <v>413</v>
      </c>
      <c r="H284" s="145">
        <v>2</v>
      </c>
      <c r="I284" s="146"/>
      <c r="L284" s="141"/>
      <c r="M284" s="147"/>
      <c r="T284" s="148"/>
      <c r="AT284" s="143" t="s">
        <v>152</v>
      </c>
      <c r="AU284" s="143" t="s">
        <v>81</v>
      </c>
      <c r="AV284" s="12" t="s">
        <v>81</v>
      </c>
      <c r="AW284" s="12" t="s">
        <v>32</v>
      </c>
      <c r="AX284" s="12" t="s">
        <v>79</v>
      </c>
      <c r="AY284" s="143" t="s">
        <v>140</v>
      </c>
    </row>
    <row r="285" spans="2:65" s="1" customFormat="1" ht="21.75" customHeight="1">
      <c r="B285" s="33"/>
      <c r="C285" s="124" t="s">
        <v>414</v>
      </c>
      <c r="D285" s="124" t="s">
        <v>143</v>
      </c>
      <c r="E285" s="125" t="s">
        <v>415</v>
      </c>
      <c r="F285" s="126" t="s">
        <v>416</v>
      </c>
      <c r="G285" s="127" t="s">
        <v>305</v>
      </c>
      <c r="H285" s="128">
        <v>5</v>
      </c>
      <c r="I285" s="129"/>
      <c r="J285" s="130">
        <f>ROUND(I285*H285,2)</f>
        <v>0</v>
      </c>
      <c r="K285" s="126" t="s">
        <v>147</v>
      </c>
      <c r="L285" s="33"/>
      <c r="M285" s="131" t="s">
        <v>19</v>
      </c>
      <c r="N285" s="132" t="s">
        <v>42</v>
      </c>
      <c r="P285" s="133">
        <f>O285*H285</f>
        <v>0</v>
      </c>
      <c r="Q285" s="133">
        <v>1.5299999999999999E-3</v>
      </c>
      <c r="R285" s="133">
        <f>Q285*H285</f>
        <v>7.6499999999999997E-3</v>
      </c>
      <c r="S285" s="133">
        <v>0</v>
      </c>
      <c r="T285" s="134">
        <f>S285*H285</f>
        <v>0</v>
      </c>
      <c r="AR285" s="135" t="s">
        <v>265</v>
      </c>
      <c r="AT285" s="135" t="s">
        <v>143</v>
      </c>
      <c r="AU285" s="135" t="s">
        <v>81</v>
      </c>
      <c r="AY285" s="18" t="s">
        <v>140</v>
      </c>
      <c r="BE285" s="136">
        <f>IF(N285="základní",J285,0)</f>
        <v>0</v>
      </c>
      <c r="BF285" s="136">
        <f>IF(N285="snížená",J285,0)</f>
        <v>0</v>
      </c>
      <c r="BG285" s="136">
        <f>IF(N285="zákl. přenesená",J285,0)</f>
        <v>0</v>
      </c>
      <c r="BH285" s="136">
        <f>IF(N285="sníž. přenesená",J285,0)</f>
        <v>0</v>
      </c>
      <c r="BI285" s="136">
        <f>IF(N285="nulová",J285,0)</f>
        <v>0</v>
      </c>
      <c r="BJ285" s="18" t="s">
        <v>79</v>
      </c>
      <c r="BK285" s="136">
        <f>ROUND(I285*H285,2)</f>
        <v>0</v>
      </c>
      <c r="BL285" s="18" t="s">
        <v>265</v>
      </c>
      <c r="BM285" s="135" t="s">
        <v>417</v>
      </c>
    </row>
    <row r="286" spans="2:65" s="1" customFormat="1" ht="10.199999999999999">
      <c r="B286" s="33"/>
      <c r="D286" s="137" t="s">
        <v>150</v>
      </c>
      <c r="F286" s="138" t="s">
        <v>418</v>
      </c>
      <c r="I286" s="139"/>
      <c r="L286" s="33"/>
      <c r="M286" s="140"/>
      <c r="T286" s="54"/>
      <c r="AT286" s="18" t="s">
        <v>150</v>
      </c>
      <c r="AU286" s="18" t="s">
        <v>81</v>
      </c>
    </row>
    <row r="287" spans="2:65" s="13" customFormat="1" ht="20.399999999999999">
      <c r="B287" s="149"/>
      <c r="D287" s="142" t="s">
        <v>152</v>
      </c>
      <c r="E287" s="150" t="s">
        <v>19</v>
      </c>
      <c r="F287" s="151" t="s">
        <v>400</v>
      </c>
      <c r="H287" s="150" t="s">
        <v>19</v>
      </c>
      <c r="I287" s="152"/>
      <c r="L287" s="149"/>
      <c r="M287" s="153"/>
      <c r="T287" s="154"/>
      <c r="AT287" s="150" t="s">
        <v>152</v>
      </c>
      <c r="AU287" s="150" t="s">
        <v>81</v>
      </c>
      <c r="AV287" s="13" t="s">
        <v>79</v>
      </c>
      <c r="AW287" s="13" t="s">
        <v>32</v>
      </c>
      <c r="AX287" s="13" t="s">
        <v>71</v>
      </c>
      <c r="AY287" s="150" t="s">
        <v>140</v>
      </c>
    </row>
    <row r="288" spans="2:65" s="12" customFormat="1" ht="10.199999999999999">
      <c r="B288" s="141"/>
      <c r="D288" s="142" t="s">
        <v>152</v>
      </c>
      <c r="E288" s="143" t="s">
        <v>19</v>
      </c>
      <c r="F288" s="144" t="s">
        <v>419</v>
      </c>
      <c r="H288" s="145">
        <v>5</v>
      </c>
      <c r="I288" s="146"/>
      <c r="L288" s="141"/>
      <c r="M288" s="147"/>
      <c r="T288" s="148"/>
      <c r="AT288" s="143" t="s">
        <v>152</v>
      </c>
      <c r="AU288" s="143" t="s">
        <v>81</v>
      </c>
      <c r="AV288" s="12" t="s">
        <v>81</v>
      </c>
      <c r="AW288" s="12" t="s">
        <v>32</v>
      </c>
      <c r="AX288" s="12" t="s">
        <v>79</v>
      </c>
      <c r="AY288" s="143" t="s">
        <v>140</v>
      </c>
    </row>
    <row r="289" spans="2:65" s="1" customFormat="1" ht="24.15" customHeight="1">
      <c r="B289" s="33"/>
      <c r="C289" s="124" t="s">
        <v>420</v>
      </c>
      <c r="D289" s="124" t="s">
        <v>143</v>
      </c>
      <c r="E289" s="125" t="s">
        <v>421</v>
      </c>
      <c r="F289" s="126" t="s">
        <v>422</v>
      </c>
      <c r="G289" s="127" t="s">
        <v>305</v>
      </c>
      <c r="H289" s="128">
        <v>5</v>
      </c>
      <c r="I289" s="129"/>
      <c r="J289" s="130">
        <f>ROUND(I289*H289,2)</f>
        <v>0</v>
      </c>
      <c r="K289" s="126" t="s">
        <v>147</v>
      </c>
      <c r="L289" s="33"/>
      <c r="M289" s="131" t="s">
        <v>19</v>
      </c>
      <c r="N289" s="132" t="s">
        <v>42</v>
      </c>
      <c r="P289" s="133">
        <f>O289*H289</f>
        <v>0</v>
      </c>
      <c r="Q289" s="133">
        <v>1.9400000000000001E-3</v>
      </c>
      <c r="R289" s="133">
        <f>Q289*H289</f>
        <v>9.7000000000000003E-3</v>
      </c>
      <c r="S289" s="133">
        <v>0</v>
      </c>
      <c r="T289" s="134">
        <f>S289*H289</f>
        <v>0</v>
      </c>
      <c r="AR289" s="135" t="s">
        <v>265</v>
      </c>
      <c r="AT289" s="135" t="s">
        <v>143</v>
      </c>
      <c r="AU289" s="135" t="s">
        <v>81</v>
      </c>
      <c r="AY289" s="18" t="s">
        <v>140</v>
      </c>
      <c r="BE289" s="136">
        <f>IF(N289="základní",J289,0)</f>
        <v>0</v>
      </c>
      <c r="BF289" s="136">
        <f>IF(N289="snížená",J289,0)</f>
        <v>0</v>
      </c>
      <c r="BG289" s="136">
        <f>IF(N289="zákl. přenesená",J289,0)</f>
        <v>0</v>
      </c>
      <c r="BH289" s="136">
        <f>IF(N289="sníž. přenesená",J289,0)</f>
        <v>0</v>
      </c>
      <c r="BI289" s="136">
        <f>IF(N289="nulová",J289,0)</f>
        <v>0</v>
      </c>
      <c r="BJ289" s="18" t="s">
        <v>79</v>
      </c>
      <c r="BK289" s="136">
        <f>ROUND(I289*H289,2)</f>
        <v>0</v>
      </c>
      <c r="BL289" s="18" t="s">
        <v>265</v>
      </c>
      <c r="BM289" s="135" t="s">
        <v>423</v>
      </c>
    </row>
    <row r="290" spans="2:65" s="1" customFormat="1" ht="10.199999999999999">
      <c r="B290" s="33"/>
      <c r="D290" s="137" t="s">
        <v>150</v>
      </c>
      <c r="F290" s="138" t="s">
        <v>424</v>
      </c>
      <c r="I290" s="139"/>
      <c r="L290" s="33"/>
      <c r="M290" s="140"/>
      <c r="T290" s="54"/>
      <c r="AT290" s="18" t="s">
        <v>150</v>
      </c>
      <c r="AU290" s="18" t="s">
        <v>81</v>
      </c>
    </row>
    <row r="291" spans="2:65" s="13" customFormat="1" ht="20.399999999999999">
      <c r="B291" s="149"/>
      <c r="D291" s="142" t="s">
        <v>152</v>
      </c>
      <c r="E291" s="150" t="s">
        <v>19</v>
      </c>
      <c r="F291" s="151" t="s">
        <v>400</v>
      </c>
      <c r="H291" s="150" t="s">
        <v>19</v>
      </c>
      <c r="I291" s="152"/>
      <c r="L291" s="149"/>
      <c r="M291" s="153"/>
      <c r="T291" s="154"/>
      <c r="AT291" s="150" t="s">
        <v>152</v>
      </c>
      <c r="AU291" s="150" t="s">
        <v>81</v>
      </c>
      <c r="AV291" s="13" t="s">
        <v>79</v>
      </c>
      <c r="AW291" s="13" t="s">
        <v>32</v>
      </c>
      <c r="AX291" s="13" t="s">
        <v>71</v>
      </c>
      <c r="AY291" s="150" t="s">
        <v>140</v>
      </c>
    </row>
    <row r="292" spans="2:65" s="12" customFormat="1" ht="10.199999999999999">
      <c r="B292" s="141"/>
      <c r="D292" s="142" t="s">
        <v>152</v>
      </c>
      <c r="E292" s="143" t="s">
        <v>19</v>
      </c>
      <c r="F292" s="144" t="s">
        <v>419</v>
      </c>
      <c r="H292" s="145">
        <v>5</v>
      </c>
      <c r="I292" s="146"/>
      <c r="L292" s="141"/>
      <c r="M292" s="147"/>
      <c r="T292" s="148"/>
      <c r="AT292" s="143" t="s">
        <v>152</v>
      </c>
      <c r="AU292" s="143" t="s">
        <v>81</v>
      </c>
      <c r="AV292" s="12" t="s">
        <v>81</v>
      </c>
      <c r="AW292" s="12" t="s">
        <v>32</v>
      </c>
      <c r="AX292" s="12" t="s">
        <v>79</v>
      </c>
      <c r="AY292" s="143" t="s">
        <v>140</v>
      </c>
    </row>
    <row r="293" spans="2:65" s="1" customFormat="1" ht="21.75" customHeight="1">
      <c r="B293" s="33"/>
      <c r="C293" s="124" t="s">
        <v>425</v>
      </c>
      <c r="D293" s="124" t="s">
        <v>143</v>
      </c>
      <c r="E293" s="125" t="s">
        <v>426</v>
      </c>
      <c r="F293" s="126" t="s">
        <v>427</v>
      </c>
      <c r="G293" s="127" t="s">
        <v>227</v>
      </c>
      <c r="H293" s="128">
        <v>1</v>
      </c>
      <c r="I293" s="129"/>
      <c r="J293" s="130">
        <f>ROUND(I293*H293,2)</f>
        <v>0</v>
      </c>
      <c r="K293" s="126" t="s">
        <v>147</v>
      </c>
      <c r="L293" s="33"/>
      <c r="M293" s="131" t="s">
        <v>19</v>
      </c>
      <c r="N293" s="132" t="s">
        <v>42</v>
      </c>
      <c r="P293" s="133">
        <f>O293*H293</f>
        <v>0</v>
      </c>
      <c r="Q293" s="133">
        <v>1.8000000000000001E-4</v>
      </c>
      <c r="R293" s="133">
        <f>Q293*H293</f>
        <v>1.8000000000000001E-4</v>
      </c>
      <c r="S293" s="133">
        <v>0</v>
      </c>
      <c r="T293" s="134">
        <f>S293*H293</f>
        <v>0</v>
      </c>
      <c r="AR293" s="135" t="s">
        <v>265</v>
      </c>
      <c r="AT293" s="135" t="s">
        <v>143</v>
      </c>
      <c r="AU293" s="135" t="s">
        <v>81</v>
      </c>
      <c r="AY293" s="18" t="s">
        <v>140</v>
      </c>
      <c r="BE293" s="136">
        <f>IF(N293="základní",J293,0)</f>
        <v>0</v>
      </c>
      <c r="BF293" s="136">
        <f>IF(N293="snížená",J293,0)</f>
        <v>0</v>
      </c>
      <c r="BG293" s="136">
        <f>IF(N293="zákl. přenesená",J293,0)</f>
        <v>0</v>
      </c>
      <c r="BH293" s="136">
        <f>IF(N293="sníž. přenesená",J293,0)</f>
        <v>0</v>
      </c>
      <c r="BI293" s="136">
        <f>IF(N293="nulová",J293,0)</f>
        <v>0</v>
      </c>
      <c r="BJ293" s="18" t="s">
        <v>79</v>
      </c>
      <c r="BK293" s="136">
        <f>ROUND(I293*H293,2)</f>
        <v>0</v>
      </c>
      <c r="BL293" s="18" t="s">
        <v>265</v>
      </c>
      <c r="BM293" s="135" t="s">
        <v>428</v>
      </c>
    </row>
    <row r="294" spans="2:65" s="1" customFormat="1" ht="10.199999999999999">
      <c r="B294" s="33"/>
      <c r="D294" s="137" t="s">
        <v>150</v>
      </c>
      <c r="F294" s="138" t="s">
        <v>429</v>
      </c>
      <c r="I294" s="139"/>
      <c r="L294" s="33"/>
      <c r="M294" s="140"/>
      <c r="T294" s="54"/>
      <c r="AT294" s="18" t="s">
        <v>150</v>
      </c>
      <c r="AU294" s="18" t="s">
        <v>81</v>
      </c>
    </row>
    <row r="295" spans="2:65" s="13" customFormat="1" ht="10.199999999999999">
      <c r="B295" s="149"/>
      <c r="D295" s="142" t="s">
        <v>152</v>
      </c>
      <c r="E295" s="150" t="s">
        <v>19</v>
      </c>
      <c r="F295" s="151" t="s">
        <v>430</v>
      </c>
      <c r="H295" s="150" t="s">
        <v>19</v>
      </c>
      <c r="I295" s="152"/>
      <c r="L295" s="149"/>
      <c r="M295" s="153"/>
      <c r="T295" s="154"/>
      <c r="AT295" s="150" t="s">
        <v>152</v>
      </c>
      <c r="AU295" s="150" t="s">
        <v>81</v>
      </c>
      <c r="AV295" s="13" t="s">
        <v>79</v>
      </c>
      <c r="AW295" s="13" t="s">
        <v>32</v>
      </c>
      <c r="AX295" s="13" t="s">
        <v>71</v>
      </c>
      <c r="AY295" s="150" t="s">
        <v>140</v>
      </c>
    </row>
    <row r="296" spans="2:65" s="12" customFormat="1" ht="10.199999999999999">
      <c r="B296" s="141"/>
      <c r="D296" s="142" t="s">
        <v>152</v>
      </c>
      <c r="E296" s="143" t="s">
        <v>19</v>
      </c>
      <c r="F296" s="144" t="s">
        <v>79</v>
      </c>
      <c r="H296" s="145">
        <v>1</v>
      </c>
      <c r="I296" s="146"/>
      <c r="L296" s="141"/>
      <c r="M296" s="147"/>
      <c r="T296" s="148"/>
      <c r="AT296" s="143" t="s">
        <v>152</v>
      </c>
      <c r="AU296" s="143" t="s">
        <v>81</v>
      </c>
      <c r="AV296" s="12" t="s">
        <v>81</v>
      </c>
      <c r="AW296" s="12" t="s">
        <v>32</v>
      </c>
      <c r="AX296" s="12" t="s">
        <v>79</v>
      </c>
      <c r="AY296" s="143" t="s">
        <v>140</v>
      </c>
    </row>
    <row r="297" spans="2:65" s="1" customFormat="1" ht="33" customHeight="1">
      <c r="B297" s="33"/>
      <c r="C297" s="124" t="s">
        <v>431</v>
      </c>
      <c r="D297" s="124" t="s">
        <v>143</v>
      </c>
      <c r="E297" s="125" t="s">
        <v>432</v>
      </c>
      <c r="F297" s="126" t="s">
        <v>433</v>
      </c>
      <c r="G297" s="127" t="s">
        <v>305</v>
      </c>
      <c r="H297" s="128">
        <v>2</v>
      </c>
      <c r="I297" s="129"/>
      <c r="J297" s="130">
        <f>ROUND(I297*H297,2)</f>
        <v>0</v>
      </c>
      <c r="K297" s="126" t="s">
        <v>19</v>
      </c>
      <c r="L297" s="33"/>
      <c r="M297" s="131" t="s">
        <v>19</v>
      </c>
      <c r="N297" s="132" t="s">
        <v>42</v>
      </c>
      <c r="P297" s="133">
        <f>O297*H297</f>
        <v>0</v>
      </c>
      <c r="Q297" s="133">
        <v>0</v>
      </c>
      <c r="R297" s="133">
        <f>Q297*H297</f>
        <v>0</v>
      </c>
      <c r="S297" s="133">
        <v>0</v>
      </c>
      <c r="T297" s="134">
        <f>S297*H297</f>
        <v>0</v>
      </c>
      <c r="AR297" s="135" t="s">
        <v>265</v>
      </c>
      <c r="AT297" s="135" t="s">
        <v>143</v>
      </c>
      <c r="AU297" s="135" t="s">
        <v>81</v>
      </c>
      <c r="AY297" s="18" t="s">
        <v>140</v>
      </c>
      <c r="BE297" s="136">
        <f>IF(N297="základní",J297,0)</f>
        <v>0</v>
      </c>
      <c r="BF297" s="136">
        <f>IF(N297="snížená",J297,0)</f>
        <v>0</v>
      </c>
      <c r="BG297" s="136">
        <f>IF(N297="zákl. přenesená",J297,0)</f>
        <v>0</v>
      </c>
      <c r="BH297" s="136">
        <f>IF(N297="sníž. přenesená",J297,0)</f>
        <v>0</v>
      </c>
      <c r="BI297" s="136">
        <f>IF(N297="nulová",J297,0)</f>
        <v>0</v>
      </c>
      <c r="BJ297" s="18" t="s">
        <v>79</v>
      </c>
      <c r="BK297" s="136">
        <f>ROUND(I297*H297,2)</f>
        <v>0</v>
      </c>
      <c r="BL297" s="18" t="s">
        <v>265</v>
      </c>
      <c r="BM297" s="135" t="s">
        <v>434</v>
      </c>
    </row>
    <row r="298" spans="2:65" s="13" customFormat="1" ht="20.399999999999999">
      <c r="B298" s="149"/>
      <c r="D298" s="142" t="s">
        <v>152</v>
      </c>
      <c r="E298" s="150" t="s">
        <v>19</v>
      </c>
      <c r="F298" s="151" t="s">
        <v>435</v>
      </c>
      <c r="H298" s="150" t="s">
        <v>19</v>
      </c>
      <c r="I298" s="152"/>
      <c r="L298" s="149"/>
      <c r="M298" s="153"/>
      <c r="T298" s="154"/>
      <c r="AT298" s="150" t="s">
        <v>152</v>
      </c>
      <c r="AU298" s="150" t="s">
        <v>81</v>
      </c>
      <c r="AV298" s="13" t="s">
        <v>79</v>
      </c>
      <c r="AW298" s="13" t="s">
        <v>32</v>
      </c>
      <c r="AX298" s="13" t="s">
        <v>71</v>
      </c>
      <c r="AY298" s="150" t="s">
        <v>140</v>
      </c>
    </row>
    <row r="299" spans="2:65" s="12" customFormat="1" ht="10.199999999999999">
      <c r="B299" s="141"/>
      <c r="D299" s="142" t="s">
        <v>152</v>
      </c>
      <c r="E299" s="143" t="s">
        <v>19</v>
      </c>
      <c r="F299" s="144" t="s">
        <v>81</v>
      </c>
      <c r="H299" s="145">
        <v>2</v>
      </c>
      <c r="I299" s="146"/>
      <c r="L299" s="141"/>
      <c r="M299" s="147"/>
      <c r="T299" s="148"/>
      <c r="AT299" s="143" t="s">
        <v>152</v>
      </c>
      <c r="AU299" s="143" t="s">
        <v>81</v>
      </c>
      <c r="AV299" s="12" t="s">
        <v>81</v>
      </c>
      <c r="AW299" s="12" t="s">
        <v>32</v>
      </c>
      <c r="AX299" s="12" t="s">
        <v>79</v>
      </c>
      <c r="AY299" s="143" t="s">
        <v>140</v>
      </c>
    </row>
    <row r="300" spans="2:65" s="11" customFormat="1" ht="22.8" customHeight="1">
      <c r="B300" s="112"/>
      <c r="D300" s="113" t="s">
        <v>70</v>
      </c>
      <c r="E300" s="122" t="s">
        <v>436</v>
      </c>
      <c r="F300" s="122" t="s">
        <v>437</v>
      </c>
      <c r="I300" s="115"/>
      <c r="J300" s="123">
        <f>BK300</f>
        <v>0</v>
      </c>
      <c r="L300" s="112"/>
      <c r="M300" s="117"/>
      <c r="P300" s="118">
        <f>SUM(P301:P340)</f>
        <v>0</v>
      </c>
      <c r="R300" s="118">
        <f>SUM(R301:R340)</f>
        <v>3.756000000000001E-2</v>
      </c>
      <c r="T300" s="119">
        <f>SUM(T301:T340)</f>
        <v>2.1299999999999999E-3</v>
      </c>
      <c r="AR300" s="113" t="s">
        <v>81</v>
      </c>
      <c r="AT300" s="120" t="s">
        <v>70</v>
      </c>
      <c r="AU300" s="120" t="s">
        <v>79</v>
      </c>
      <c r="AY300" s="113" t="s">
        <v>140</v>
      </c>
      <c r="BK300" s="121">
        <f>SUM(BK301:BK340)</f>
        <v>0</v>
      </c>
    </row>
    <row r="301" spans="2:65" s="1" customFormat="1" ht="16.5" customHeight="1">
      <c r="B301" s="33"/>
      <c r="C301" s="124" t="s">
        <v>438</v>
      </c>
      <c r="D301" s="124" t="s">
        <v>143</v>
      </c>
      <c r="E301" s="125" t="s">
        <v>439</v>
      </c>
      <c r="F301" s="126" t="s">
        <v>440</v>
      </c>
      <c r="G301" s="127" t="s">
        <v>441</v>
      </c>
      <c r="H301" s="128">
        <v>1</v>
      </c>
      <c r="I301" s="129"/>
      <c r="J301" s="130">
        <f>ROUND(I301*H301,2)</f>
        <v>0</v>
      </c>
      <c r="K301" s="126" t="s">
        <v>19</v>
      </c>
      <c r="L301" s="33"/>
      <c r="M301" s="131" t="s">
        <v>19</v>
      </c>
      <c r="N301" s="132" t="s">
        <v>42</v>
      </c>
      <c r="P301" s="133">
        <f>O301*H301</f>
        <v>0</v>
      </c>
      <c r="Q301" s="133">
        <v>0</v>
      </c>
      <c r="R301" s="133">
        <f>Q301*H301</f>
        <v>0</v>
      </c>
      <c r="S301" s="133">
        <v>2.1299999999999999E-3</v>
      </c>
      <c r="T301" s="134">
        <f>S301*H301</f>
        <v>2.1299999999999999E-3</v>
      </c>
      <c r="AR301" s="135" t="s">
        <v>265</v>
      </c>
      <c r="AT301" s="135" t="s">
        <v>143</v>
      </c>
      <c r="AU301" s="135" t="s">
        <v>81</v>
      </c>
      <c r="AY301" s="18" t="s">
        <v>140</v>
      </c>
      <c r="BE301" s="136">
        <f>IF(N301="základní",J301,0)</f>
        <v>0</v>
      </c>
      <c r="BF301" s="136">
        <f>IF(N301="snížená",J301,0)</f>
        <v>0</v>
      </c>
      <c r="BG301" s="136">
        <f>IF(N301="zákl. přenesená",J301,0)</f>
        <v>0</v>
      </c>
      <c r="BH301" s="136">
        <f>IF(N301="sníž. přenesená",J301,0)</f>
        <v>0</v>
      </c>
      <c r="BI301" s="136">
        <f>IF(N301="nulová",J301,0)</f>
        <v>0</v>
      </c>
      <c r="BJ301" s="18" t="s">
        <v>79</v>
      </c>
      <c r="BK301" s="136">
        <f>ROUND(I301*H301,2)</f>
        <v>0</v>
      </c>
      <c r="BL301" s="18" t="s">
        <v>265</v>
      </c>
      <c r="BM301" s="135" t="s">
        <v>442</v>
      </c>
    </row>
    <row r="302" spans="2:65" s="1" customFormat="1" ht="37.799999999999997" customHeight="1">
      <c r="B302" s="33"/>
      <c r="C302" s="124" t="s">
        <v>443</v>
      </c>
      <c r="D302" s="124" t="s">
        <v>143</v>
      </c>
      <c r="E302" s="125" t="s">
        <v>444</v>
      </c>
      <c r="F302" s="126" t="s">
        <v>445</v>
      </c>
      <c r="G302" s="127" t="s">
        <v>305</v>
      </c>
      <c r="H302" s="128">
        <v>45</v>
      </c>
      <c r="I302" s="129"/>
      <c r="J302" s="130">
        <f>ROUND(I302*H302,2)</f>
        <v>0</v>
      </c>
      <c r="K302" s="126" t="s">
        <v>147</v>
      </c>
      <c r="L302" s="33"/>
      <c r="M302" s="131" t="s">
        <v>19</v>
      </c>
      <c r="N302" s="132" t="s">
        <v>42</v>
      </c>
      <c r="P302" s="133">
        <f>O302*H302</f>
        <v>0</v>
      </c>
      <c r="Q302" s="133">
        <v>2.2000000000000001E-4</v>
      </c>
      <c r="R302" s="133">
        <f>Q302*H302</f>
        <v>9.9000000000000008E-3</v>
      </c>
      <c r="S302" s="133">
        <v>0</v>
      </c>
      <c r="T302" s="134">
        <f>S302*H302</f>
        <v>0</v>
      </c>
      <c r="AR302" s="135" t="s">
        <v>265</v>
      </c>
      <c r="AT302" s="135" t="s">
        <v>143</v>
      </c>
      <c r="AU302" s="135" t="s">
        <v>81</v>
      </c>
      <c r="AY302" s="18" t="s">
        <v>140</v>
      </c>
      <c r="BE302" s="136">
        <f>IF(N302="základní",J302,0)</f>
        <v>0</v>
      </c>
      <c r="BF302" s="136">
        <f>IF(N302="snížená",J302,0)</f>
        <v>0</v>
      </c>
      <c r="BG302" s="136">
        <f>IF(N302="zákl. přenesená",J302,0)</f>
        <v>0</v>
      </c>
      <c r="BH302" s="136">
        <f>IF(N302="sníž. přenesená",J302,0)</f>
        <v>0</v>
      </c>
      <c r="BI302" s="136">
        <f>IF(N302="nulová",J302,0)</f>
        <v>0</v>
      </c>
      <c r="BJ302" s="18" t="s">
        <v>79</v>
      </c>
      <c r="BK302" s="136">
        <f>ROUND(I302*H302,2)</f>
        <v>0</v>
      </c>
      <c r="BL302" s="18" t="s">
        <v>265</v>
      </c>
      <c r="BM302" s="135" t="s">
        <v>446</v>
      </c>
    </row>
    <row r="303" spans="2:65" s="1" customFormat="1" ht="10.199999999999999">
      <c r="B303" s="33"/>
      <c r="D303" s="137" t="s">
        <v>150</v>
      </c>
      <c r="F303" s="138" t="s">
        <v>447</v>
      </c>
      <c r="I303" s="139"/>
      <c r="L303" s="33"/>
      <c r="M303" s="140"/>
      <c r="T303" s="54"/>
      <c r="AT303" s="18" t="s">
        <v>150</v>
      </c>
      <c r="AU303" s="18" t="s">
        <v>81</v>
      </c>
    </row>
    <row r="304" spans="2:65" s="13" customFormat="1" ht="30.6">
      <c r="B304" s="149"/>
      <c r="D304" s="142" t="s">
        <v>152</v>
      </c>
      <c r="E304" s="150" t="s">
        <v>19</v>
      </c>
      <c r="F304" s="151" t="s">
        <v>448</v>
      </c>
      <c r="H304" s="150" t="s">
        <v>19</v>
      </c>
      <c r="I304" s="152"/>
      <c r="L304" s="149"/>
      <c r="M304" s="153"/>
      <c r="T304" s="154"/>
      <c r="AT304" s="150" t="s">
        <v>152</v>
      </c>
      <c r="AU304" s="150" t="s">
        <v>81</v>
      </c>
      <c r="AV304" s="13" t="s">
        <v>79</v>
      </c>
      <c r="AW304" s="13" t="s">
        <v>32</v>
      </c>
      <c r="AX304" s="13" t="s">
        <v>71</v>
      </c>
      <c r="AY304" s="150" t="s">
        <v>140</v>
      </c>
    </row>
    <row r="305" spans="2:65" s="12" customFormat="1" ht="10.199999999999999">
      <c r="B305" s="141"/>
      <c r="D305" s="142" t="s">
        <v>152</v>
      </c>
      <c r="E305" s="143" t="s">
        <v>19</v>
      </c>
      <c r="F305" s="144" t="s">
        <v>449</v>
      </c>
      <c r="H305" s="145">
        <v>45</v>
      </c>
      <c r="I305" s="146"/>
      <c r="L305" s="141"/>
      <c r="M305" s="147"/>
      <c r="T305" s="148"/>
      <c r="AT305" s="143" t="s">
        <v>152</v>
      </c>
      <c r="AU305" s="143" t="s">
        <v>81</v>
      </c>
      <c r="AV305" s="12" t="s">
        <v>81</v>
      </c>
      <c r="AW305" s="12" t="s">
        <v>32</v>
      </c>
      <c r="AX305" s="12" t="s">
        <v>79</v>
      </c>
      <c r="AY305" s="143" t="s">
        <v>140</v>
      </c>
    </row>
    <row r="306" spans="2:65" s="1" customFormat="1" ht="37.799999999999997" customHeight="1">
      <c r="B306" s="33"/>
      <c r="C306" s="124" t="s">
        <v>450</v>
      </c>
      <c r="D306" s="124" t="s">
        <v>143</v>
      </c>
      <c r="E306" s="125" t="s">
        <v>451</v>
      </c>
      <c r="F306" s="126" t="s">
        <v>452</v>
      </c>
      <c r="G306" s="127" t="s">
        <v>305</v>
      </c>
      <c r="H306" s="128">
        <v>15</v>
      </c>
      <c r="I306" s="129"/>
      <c r="J306" s="130">
        <f>ROUND(I306*H306,2)</f>
        <v>0</v>
      </c>
      <c r="K306" s="126" t="s">
        <v>147</v>
      </c>
      <c r="L306" s="33"/>
      <c r="M306" s="131" t="s">
        <v>19</v>
      </c>
      <c r="N306" s="132" t="s">
        <v>42</v>
      </c>
      <c r="P306" s="133">
        <f>O306*H306</f>
        <v>0</v>
      </c>
      <c r="Q306" s="133">
        <v>3.2000000000000003E-4</v>
      </c>
      <c r="R306" s="133">
        <f>Q306*H306</f>
        <v>4.8000000000000004E-3</v>
      </c>
      <c r="S306" s="133">
        <v>0</v>
      </c>
      <c r="T306" s="134">
        <f>S306*H306</f>
        <v>0</v>
      </c>
      <c r="AR306" s="135" t="s">
        <v>265</v>
      </c>
      <c r="AT306" s="135" t="s">
        <v>143</v>
      </c>
      <c r="AU306" s="135" t="s">
        <v>81</v>
      </c>
      <c r="AY306" s="18" t="s">
        <v>140</v>
      </c>
      <c r="BE306" s="136">
        <f>IF(N306="základní",J306,0)</f>
        <v>0</v>
      </c>
      <c r="BF306" s="136">
        <f>IF(N306="snížená",J306,0)</f>
        <v>0</v>
      </c>
      <c r="BG306" s="136">
        <f>IF(N306="zákl. přenesená",J306,0)</f>
        <v>0</v>
      </c>
      <c r="BH306" s="136">
        <f>IF(N306="sníž. přenesená",J306,0)</f>
        <v>0</v>
      </c>
      <c r="BI306" s="136">
        <f>IF(N306="nulová",J306,0)</f>
        <v>0</v>
      </c>
      <c r="BJ306" s="18" t="s">
        <v>79</v>
      </c>
      <c r="BK306" s="136">
        <f>ROUND(I306*H306,2)</f>
        <v>0</v>
      </c>
      <c r="BL306" s="18" t="s">
        <v>265</v>
      </c>
      <c r="BM306" s="135" t="s">
        <v>453</v>
      </c>
    </row>
    <row r="307" spans="2:65" s="1" customFormat="1" ht="10.199999999999999">
      <c r="B307" s="33"/>
      <c r="D307" s="137" t="s">
        <v>150</v>
      </c>
      <c r="F307" s="138" t="s">
        <v>454</v>
      </c>
      <c r="I307" s="139"/>
      <c r="L307" s="33"/>
      <c r="M307" s="140"/>
      <c r="T307" s="54"/>
      <c r="AT307" s="18" t="s">
        <v>150</v>
      </c>
      <c r="AU307" s="18" t="s">
        <v>81</v>
      </c>
    </row>
    <row r="308" spans="2:65" s="13" customFormat="1" ht="30.6">
      <c r="B308" s="149"/>
      <c r="D308" s="142" t="s">
        <v>152</v>
      </c>
      <c r="E308" s="150" t="s">
        <v>19</v>
      </c>
      <c r="F308" s="151" t="s">
        <v>448</v>
      </c>
      <c r="H308" s="150" t="s">
        <v>19</v>
      </c>
      <c r="I308" s="152"/>
      <c r="L308" s="149"/>
      <c r="M308" s="153"/>
      <c r="T308" s="154"/>
      <c r="AT308" s="150" t="s">
        <v>152</v>
      </c>
      <c r="AU308" s="150" t="s">
        <v>81</v>
      </c>
      <c r="AV308" s="13" t="s">
        <v>79</v>
      </c>
      <c r="AW308" s="13" t="s">
        <v>32</v>
      </c>
      <c r="AX308" s="13" t="s">
        <v>71</v>
      </c>
      <c r="AY308" s="150" t="s">
        <v>140</v>
      </c>
    </row>
    <row r="309" spans="2:65" s="12" customFormat="1" ht="10.199999999999999">
      <c r="B309" s="141"/>
      <c r="D309" s="142" t="s">
        <v>152</v>
      </c>
      <c r="E309" s="143" t="s">
        <v>19</v>
      </c>
      <c r="F309" s="144" t="s">
        <v>260</v>
      </c>
      <c r="H309" s="145">
        <v>15</v>
      </c>
      <c r="I309" s="146"/>
      <c r="L309" s="141"/>
      <c r="M309" s="147"/>
      <c r="T309" s="148"/>
      <c r="AT309" s="143" t="s">
        <v>152</v>
      </c>
      <c r="AU309" s="143" t="s">
        <v>81</v>
      </c>
      <c r="AV309" s="12" t="s">
        <v>81</v>
      </c>
      <c r="AW309" s="12" t="s">
        <v>32</v>
      </c>
      <c r="AX309" s="12" t="s">
        <v>79</v>
      </c>
      <c r="AY309" s="143" t="s">
        <v>140</v>
      </c>
    </row>
    <row r="310" spans="2:65" s="1" customFormat="1" ht="37.799999999999997" customHeight="1">
      <c r="B310" s="33"/>
      <c r="C310" s="124" t="s">
        <v>455</v>
      </c>
      <c r="D310" s="124" t="s">
        <v>143</v>
      </c>
      <c r="E310" s="125" t="s">
        <v>456</v>
      </c>
      <c r="F310" s="126" t="s">
        <v>457</v>
      </c>
      <c r="G310" s="127" t="s">
        <v>305</v>
      </c>
      <c r="H310" s="128">
        <v>6</v>
      </c>
      <c r="I310" s="129"/>
      <c r="J310" s="130">
        <f>ROUND(I310*H310,2)</f>
        <v>0</v>
      </c>
      <c r="K310" s="126" t="s">
        <v>147</v>
      </c>
      <c r="L310" s="33"/>
      <c r="M310" s="131" t="s">
        <v>19</v>
      </c>
      <c r="N310" s="132" t="s">
        <v>42</v>
      </c>
      <c r="P310" s="133">
        <f>O310*H310</f>
        <v>0</v>
      </c>
      <c r="Q310" s="133">
        <v>5.0000000000000001E-4</v>
      </c>
      <c r="R310" s="133">
        <f>Q310*H310</f>
        <v>3.0000000000000001E-3</v>
      </c>
      <c r="S310" s="133">
        <v>0</v>
      </c>
      <c r="T310" s="134">
        <f>S310*H310</f>
        <v>0</v>
      </c>
      <c r="AR310" s="135" t="s">
        <v>265</v>
      </c>
      <c r="AT310" s="135" t="s">
        <v>143</v>
      </c>
      <c r="AU310" s="135" t="s">
        <v>81</v>
      </c>
      <c r="AY310" s="18" t="s">
        <v>140</v>
      </c>
      <c r="BE310" s="136">
        <f>IF(N310="základní",J310,0)</f>
        <v>0</v>
      </c>
      <c r="BF310" s="136">
        <f>IF(N310="snížená",J310,0)</f>
        <v>0</v>
      </c>
      <c r="BG310" s="136">
        <f>IF(N310="zákl. přenesená",J310,0)</f>
        <v>0</v>
      </c>
      <c r="BH310" s="136">
        <f>IF(N310="sníž. přenesená",J310,0)</f>
        <v>0</v>
      </c>
      <c r="BI310" s="136">
        <f>IF(N310="nulová",J310,0)</f>
        <v>0</v>
      </c>
      <c r="BJ310" s="18" t="s">
        <v>79</v>
      </c>
      <c r="BK310" s="136">
        <f>ROUND(I310*H310,2)</f>
        <v>0</v>
      </c>
      <c r="BL310" s="18" t="s">
        <v>265</v>
      </c>
      <c r="BM310" s="135" t="s">
        <v>458</v>
      </c>
    </row>
    <row r="311" spans="2:65" s="1" customFormat="1" ht="10.199999999999999">
      <c r="B311" s="33"/>
      <c r="D311" s="137" t="s">
        <v>150</v>
      </c>
      <c r="F311" s="138" t="s">
        <v>459</v>
      </c>
      <c r="I311" s="139"/>
      <c r="L311" s="33"/>
      <c r="M311" s="140"/>
      <c r="T311" s="54"/>
      <c r="AT311" s="18" t="s">
        <v>150</v>
      </c>
      <c r="AU311" s="18" t="s">
        <v>81</v>
      </c>
    </row>
    <row r="312" spans="2:65" s="13" customFormat="1" ht="30.6">
      <c r="B312" s="149"/>
      <c r="D312" s="142" t="s">
        <v>152</v>
      </c>
      <c r="E312" s="150" t="s">
        <v>19</v>
      </c>
      <c r="F312" s="151" t="s">
        <v>448</v>
      </c>
      <c r="H312" s="150" t="s">
        <v>19</v>
      </c>
      <c r="I312" s="152"/>
      <c r="L312" s="149"/>
      <c r="M312" s="153"/>
      <c r="T312" s="154"/>
      <c r="AT312" s="150" t="s">
        <v>152</v>
      </c>
      <c r="AU312" s="150" t="s">
        <v>81</v>
      </c>
      <c r="AV312" s="13" t="s">
        <v>79</v>
      </c>
      <c r="AW312" s="13" t="s">
        <v>32</v>
      </c>
      <c r="AX312" s="13" t="s">
        <v>71</v>
      </c>
      <c r="AY312" s="150" t="s">
        <v>140</v>
      </c>
    </row>
    <row r="313" spans="2:65" s="12" customFormat="1" ht="10.199999999999999">
      <c r="B313" s="141"/>
      <c r="D313" s="142" t="s">
        <v>152</v>
      </c>
      <c r="E313" s="143" t="s">
        <v>19</v>
      </c>
      <c r="F313" s="144" t="s">
        <v>154</v>
      </c>
      <c r="H313" s="145">
        <v>6</v>
      </c>
      <c r="I313" s="146"/>
      <c r="L313" s="141"/>
      <c r="M313" s="147"/>
      <c r="T313" s="148"/>
      <c r="AT313" s="143" t="s">
        <v>152</v>
      </c>
      <c r="AU313" s="143" t="s">
        <v>81</v>
      </c>
      <c r="AV313" s="12" t="s">
        <v>81</v>
      </c>
      <c r="AW313" s="12" t="s">
        <v>32</v>
      </c>
      <c r="AX313" s="12" t="s">
        <v>79</v>
      </c>
      <c r="AY313" s="143" t="s">
        <v>140</v>
      </c>
    </row>
    <row r="314" spans="2:65" s="1" customFormat="1" ht="37.799999999999997" customHeight="1">
      <c r="B314" s="33"/>
      <c r="C314" s="124" t="s">
        <v>460</v>
      </c>
      <c r="D314" s="124" t="s">
        <v>143</v>
      </c>
      <c r="E314" s="125" t="s">
        <v>461</v>
      </c>
      <c r="F314" s="126" t="s">
        <v>462</v>
      </c>
      <c r="G314" s="127" t="s">
        <v>305</v>
      </c>
      <c r="H314" s="128">
        <v>15</v>
      </c>
      <c r="I314" s="129"/>
      <c r="J314" s="130">
        <f>ROUND(I314*H314,2)</f>
        <v>0</v>
      </c>
      <c r="K314" s="126" t="s">
        <v>147</v>
      </c>
      <c r="L314" s="33"/>
      <c r="M314" s="131" t="s">
        <v>19</v>
      </c>
      <c r="N314" s="132" t="s">
        <v>42</v>
      </c>
      <c r="P314" s="133">
        <f>O314*H314</f>
        <v>0</v>
      </c>
      <c r="Q314" s="133">
        <v>7.5000000000000002E-4</v>
      </c>
      <c r="R314" s="133">
        <f>Q314*H314</f>
        <v>1.125E-2</v>
      </c>
      <c r="S314" s="133">
        <v>0</v>
      </c>
      <c r="T314" s="134">
        <f>S314*H314</f>
        <v>0</v>
      </c>
      <c r="AR314" s="135" t="s">
        <v>265</v>
      </c>
      <c r="AT314" s="135" t="s">
        <v>143</v>
      </c>
      <c r="AU314" s="135" t="s">
        <v>81</v>
      </c>
      <c r="AY314" s="18" t="s">
        <v>140</v>
      </c>
      <c r="BE314" s="136">
        <f>IF(N314="základní",J314,0)</f>
        <v>0</v>
      </c>
      <c r="BF314" s="136">
        <f>IF(N314="snížená",J314,0)</f>
        <v>0</v>
      </c>
      <c r="BG314" s="136">
        <f>IF(N314="zákl. přenesená",J314,0)</f>
        <v>0</v>
      </c>
      <c r="BH314" s="136">
        <f>IF(N314="sníž. přenesená",J314,0)</f>
        <v>0</v>
      </c>
      <c r="BI314" s="136">
        <f>IF(N314="nulová",J314,0)</f>
        <v>0</v>
      </c>
      <c r="BJ314" s="18" t="s">
        <v>79</v>
      </c>
      <c r="BK314" s="136">
        <f>ROUND(I314*H314,2)</f>
        <v>0</v>
      </c>
      <c r="BL314" s="18" t="s">
        <v>265</v>
      </c>
      <c r="BM314" s="135" t="s">
        <v>463</v>
      </c>
    </row>
    <row r="315" spans="2:65" s="1" customFormat="1" ht="10.199999999999999">
      <c r="B315" s="33"/>
      <c r="D315" s="137" t="s">
        <v>150</v>
      </c>
      <c r="F315" s="138" t="s">
        <v>464</v>
      </c>
      <c r="I315" s="139"/>
      <c r="L315" s="33"/>
      <c r="M315" s="140"/>
      <c r="T315" s="54"/>
      <c r="AT315" s="18" t="s">
        <v>150</v>
      </c>
      <c r="AU315" s="18" t="s">
        <v>81</v>
      </c>
    </row>
    <row r="316" spans="2:65" s="13" customFormat="1" ht="30.6">
      <c r="B316" s="149"/>
      <c r="D316" s="142" t="s">
        <v>152</v>
      </c>
      <c r="E316" s="150" t="s">
        <v>19</v>
      </c>
      <c r="F316" s="151" t="s">
        <v>448</v>
      </c>
      <c r="H316" s="150" t="s">
        <v>19</v>
      </c>
      <c r="I316" s="152"/>
      <c r="L316" s="149"/>
      <c r="M316" s="153"/>
      <c r="T316" s="154"/>
      <c r="AT316" s="150" t="s">
        <v>152</v>
      </c>
      <c r="AU316" s="150" t="s">
        <v>81</v>
      </c>
      <c r="AV316" s="13" t="s">
        <v>79</v>
      </c>
      <c r="AW316" s="13" t="s">
        <v>32</v>
      </c>
      <c r="AX316" s="13" t="s">
        <v>71</v>
      </c>
      <c r="AY316" s="150" t="s">
        <v>140</v>
      </c>
    </row>
    <row r="317" spans="2:65" s="12" customFormat="1" ht="10.199999999999999">
      <c r="B317" s="141"/>
      <c r="D317" s="142" t="s">
        <v>152</v>
      </c>
      <c r="E317" s="143" t="s">
        <v>19</v>
      </c>
      <c r="F317" s="144" t="s">
        <v>260</v>
      </c>
      <c r="H317" s="145">
        <v>15</v>
      </c>
      <c r="I317" s="146"/>
      <c r="L317" s="141"/>
      <c r="M317" s="147"/>
      <c r="T317" s="148"/>
      <c r="AT317" s="143" t="s">
        <v>152</v>
      </c>
      <c r="AU317" s="143" t="s">
        <v>81</v>
      </c>
      <c r="AV317" s="12" t="s">
        <v>81</v>
      </c>
      <c r="AW317" s="12" t="s">
        <v>32</v>
      </c>
      <c r="AX317" s="12" t="s">
        <v>79</v>
      </c>
      <c r="AY317" s="143" t="s">
        <v>140</v>
      </c>
    </row>
    <row r="318" spans="2:65" s="1" customFormat="1" ht="55.5" customHeight="1">
      <c r="B318" s="33"/>
      <c r="C318" s="124" t="s">
        <v>449</v>
      </c>
      <c r="D318" s="124" t="s">
        <v>143</v>
      </c>
      <c r="E318" s="125" t="s">
        <v>465</v>
      </c>
      <c r="F318" s="126" t="s">
        <v>466</v>
      </c>
      <c r="G318" s="127" t="s">
        <v>305</v>
      </c>
      <c r="H318" s="128">
        <v>45</v>
      </c>
      <c r="I318" s="129"/>
      <c r="J318" s="130">
        <f>ROUND(I318*H318,2)</f>
        <v>0</v>
      </c>
      <c r="K318" s="126" t="s">
        <v>147</v>
      </c>
      <c r="L318" s="33"/>
      <c r="M318" s="131" t="s">
        <v>19</v>
      </c>
      <c r="N318" s="132" t="s">
        <v>42</v>
      </c>
      <c r="P318" s="133">
        <f>O318*H318</f>
        <v>0</v>
      </c>
      <c r="Q318" s="133">
        <v>4.0000000000000003E-5</v>
      </c>
      <c r="R318" s="133">
        <f>Q318*H318</f>
        <v>1.8000000000000002E-3</v>
      </c>
      <c r="S318" s="133">
        <v>0</v>
      </c>
      <c r="T318" s="134">
        <f>S318*H318</f>
        <v>0</v>
      </c>
      <c r="AR318" s="135" t="s">
        <v>265</v>
      </c>
      <c r="AT318" s="135" t="s">
        <v>143</v>
      </c>
      <c r="AU318" s="135" t="s">
        <v>81</v>
      </c>
      <c r="AY318" s="18" t="s">
        <v>140</v>
      </c>
      <c r="BE318" s="136">
        <f>IF(N318="základní",J318,0)</f>
        <v>0</v>
      </c>
      <c r="BF318" s="136">
        <f>IF(N318="snížená",J318,0)</f>
        <v>0</v>
      </c>
      <c r="BG318" s="136">
        <f>IF(N318="zákl. přenesená",J318,0)</f>
        <v>0</v>
      </c>
      <c r="BH318" s="136">
        <f>IF(N318="sníž. přenesená",J318,0)</f>
        <v>0</v>
      </c>
      <c r="BI318" s="136">
        <f>IF(N318="nulová",J318,0)</f>
        <v>0</v>
      </c>
      <c r="BJ318" s="18" t="s">
        <v>79</v>
      </c>
      <c r="BK318" s="136">
        <f>ROUND(I318*H318,2)</f>
        <v>0</v>
      </c>
      <c r="BL318" s="18" t="s">
        <v>265</v>
      </c>
      <c r="BM318" s="135" t="s">
        <v>467</v>
      </c>
    </row>
    <row r="319" spans="2:65" s="1" customFormat="1" ht="10.199999999999999">
      <c r="B319" s="33"/>
      <c r="D319" s="137" t="s">
        <v>150</v>
      </c>
      <c r="F319" s="138" t="s">
        <v>468</v>
      </c>
      <c r="I319" s="139"/>
      <c r="L319" s="33"/>
      <c r="M319" s="140"/>
      <c r="T319" s="54"/>
      <c r="AT319" s="18" t="s">
        <v>150</v>
      </c>
      <c r="AU319" s="18" t="s">
        <v>81</v>
      </c>
    </row>
    <row r="320" spans="2:65" s="13" customFormat="1" ht="10.199999999999999">
      <c r="B320" s="149"/>
      <c r="D320" s="142" t="s">
        <v>152</v>
      </c>
      <c r="E320" s="150" t="s">
        <v>19</v>
      </c>
      <c r="F320" s="151" t="s">
        <v>469</v>
      </c>
      <c r="H320" s="150" t="s">
        <v>19</v>
      </c>
      <c r="I320" s="152"/>
      <c r="L320" s="149"/>
      <c r="M320" s="153"/>
      <c r="T320" s="154"/>
      <c r="AT320" s="150" t="s">
        <v>152</v>
      </c>
      <c r="AU320" s="150" t="s">
        <v>81</v>
      </c>
      <c r="AV320" s="13" t="s">
        <v>79</v>
      </c>
      <c r="AW320" s="13" t="s">
        <v>32</v>
      </c>
      <c r="AX320" s="13" t="s">
        <v>71</v>
      </c>
      <c r="AY320" s="150" t="s">
        <v>140</v>
      </c>
    </row>
    <row r="321" spans="2:65" s="12" customFormat="1" ht="10.199999999999999">
      <c r="B321" s="141"/>
      <c r="D321" s="142" t="s">
        <v>152</v>
      </c>
      <c r="E321" s="143" t="s">
        <v>19</v>
      </c>
      <c r="F321" s="144" t="s">
        <v>449</v>
      </c>
      <c r="H321" s="145">
        <v>45</v>
      </c>
      <c r="I321" s="146"/>
      <c r="L321" s="141"/>
      <c r="M321" s="147"/>
      <c r="T321" s="148"/>
      <c r="AT321" s="143" t="s">
        <v>152</v>
      </c>
      <c r="AU321" s="143" t="s">
        <v>81</v>
      </c>
      <c r="AV321" s="12" t="s">
        <v>81</v>
      </c>
      <c r="AW321" s="12" t="s">
        <v>32</v>
      </c>
      <c r="AX321" s="12" t="s">
        <v>79</v>
      </c>
      <c r="AY321" s="143" t="s">
        <v>140</v>
      </c>
    </row>
    <row r="322" spans="2:65" s="1" customFormat="1" ht="55.5" customHeight="1">
      <c r="B322" s="33"/>
      <c r="C322" s="124" t="s">
        <v>470</v>
      </c>
      <c r="D322" s="124" t="s">
        <v>143</v>
      </c>
      <c r="E322" s="125" t="s">
        <v>471</v>
      </c>
      <c r="F322" s="126" t="s">
        <v>472</v>
      </c>
      <c r="G322" s="127" t="s">
        <v>305</v>
      </c>
      <c r="H322" s="128">
        <v>36</v>
      </c>
      <c r="I322" s="129"/>
      <c r="J322" s="130">
        <f>ROUND(I322*H322,2)</f>
        <v>0</v>
      </c>
      <c r="K322" s="126" t="s">
        <v>147</v>
      </c>
      <c r="L322" s="33"/>
      <c r="M322" s="131" t="s">
        <v>19</v>
      </c>
      <c r="N322" s="132" t="s">
        <v>42</v>
      </c>
      <c r="P322" s="133">
        <f>O322*H322</f>
        <v>0</v>
      </c>
      <c r="Q322" s="133">
        <v>8.0000000000000007E-5</v>
      </c>
      <c r="R322" s="133">
        <f>Q322*H322</f>
        <v>2.8800000000000002E-3</v>
      </c>
      <c r="S322" s="133">
        <v>0</v>
      </c>
      <c r="T322" s="134">
        <f>S322*H322</f>
        <v>0</v>
      </c>
      <c r="AR322" s="135" t="s">
        <v>265</v>
      </c>
      <c r="AT322" s="135" t="s">
        <v>143</v>
      </c>
      <c r="AU322" s="135" t="s">
        <v>81</v>
      </c>
      <c r="AY322" s="18" t="s">
        <v>140</v>
      </c>
      <c r="BE322" s="136">
        <f>IF(N322="základní",J322,0)</f>
        <v>0</v>
      </c>
      <c r="BF322" s="136">
        <f>IF(N322="snížená",J322,0)</f>
        <v>0</v>
      </c>
      <c r="BG322" s="136">
        <f>IF(N322="zákl. přenesená",J322,0)</f>
        <v>0</v>
      </c>
      <c r="BH322" s="136">
        <f>IF(N322="sníž. přenesená",J322,0)</f>
        <v>0</v>
      </c>
      <c r="BI322" s="136">
        <f>IF(N322="nulová",J322,0)</f>
        <v>0</v>
      </c>
      <c r="BJ322" s="18" t="s">
        <v>79</v>
      </c>
      <c r="BK322" s="136">
        <f>ROUND(I322*H322,2)</f>
        <v>0</v>
      </c>
      <c r="BL322" s="18" t="s">
        <v>265</v>
      </c>
      <c r="BM322" s="135" t="s">
        <v>473</v>
      </c>
    </row>
    <row r="323" spans="2:65" s="1" customFormat="1" ht="10.199999999999999">
      <c r="B323" s="33"/>
      <c r="D323" s="137" t="s">
        <v>150</v>
      </c>
      <c r="F323" s="138" t="s">
        <v>474</v>
      </c>
      <c r="I323" s="139"/>
      <c r="L323" s="33"/>
      <c r="M323" s="140"/>
      <c r="T323" s="54"/>
      <c r="AT323" s="18" t="s">
        <v>150</v>
      </c>
      <c r="AU323" s="18" t="s">
        <v>81</v>
      </c>
    </row>
    <row r="324" spans="2:65" s="13" customFormat="1" ht="10.199999999999999">
      <c r="B324" s="149"/>
      <c r="D324" s="142" t="s">
        <v>152</v>
      </c>
      <c r="E324" s="150" t="s">
        <v>19</v>
      </c>
      <c r="F324" s="151" t="s">
        <v>469</v>
      </c>
      <c r="H324" s="150" t="s">
        <v>19</v>
      </c>
      <c r="I324" s="152"/>
      <c r="L324" s="149"/>
      <c r="M324" s="153"/>
      <c r="T324" s="154"/>
      <c r="AT324" s="150" t="s">
        <v>152</v>
      </c>
      <c r="AU324" s="150" t="s">
        <v>81</v>
      </c>
      <c r="AV324" s="13" t="s">
        <v>79</v>
      </c>
      <c r="AW324" s="13" t="s">
        <v>32</v>
      </c>
      <c r="AX324" s="13" t="s">
        <v>71</v>
      </c>
      <c r="AY324" s="150" t="s">
        <v>140</v>
      </c>
    </row>
    <row r="325" spans="2:65" s="12" customFormat="1" ht="10.199999999999999">
      <c r="B325" s="141"/>
      <c r="D325" s="142" t="s">
        <v>152</v>
      </c>
      <c r="E325" s="143" t="s">
        <v>19</v>
      </c>
      <c r="F325" s="144" t="s">
        <v>475</v>
      </c>
      <c r="H325" s="145">
        <v>36</v>
      </c>
      <c r="I325" s="146"/>
      <c r="L325" s="141"/>
      <c r="M325" s="147"/>
      <c r="T325" s="148"/>
      <c r="AT325" s="143" t="s">
        <v>152</v>
      </c>
      <c r="AU325" s="143" t="s">
        <v>81</v>
      </c>
      <c r="AV325" s="12" t="s">
        <v>81</v>
      </c>
      <c r="AW325" s="12" t="s">
        <v>32</v>
      </c>
      <c r="AX325" s="12" t="s">
        <v>79</v>
      </c>
      <c r="AY325" s="143" t="s">
        <v>140</v>
      </c>
    </row>
    <row r="326" spans="2:65" s="1" customFormat="1" ht="16.5" customHeight="1">
      <c r="B326" s="33"/>
      <c r="C326" s="124" t="s">
        <v>476</v>
      </c>
      <c r="D326" s="124" t="s">
        <v>143</v>
      </c>
      <c r="E326" s="125" t="s">
        <v>477</v>
      </c>
      <c r="F326" s="126" t="s">
        <v>478</v>
      </c>
      <c r="G326" s="127" t="s">
        <v>227</v>
      </c>
      <c r="H326" s="128">
        <v>3</v>
      </c>
      <c r="I326" s="129"/>
      <c r="J326" s="130">
        <f>ROUND(I326*H326,2)</f>
        <v>0</v>
      </c>
      <c r="K326" s="126" t="s">
        <v>147</v>
      </c>
      <c r="L326" s="33"/>
      <c r="M326" s="131" t="s">
        <v>19</v>
      </c>
      <c r="N326" s="132" t="s">
        <v>42</v>
      </c>
      <c r="P326" s="133">
        <f>O326*H326</f>
        <v>0</v>
      </c>
      <c r="Q326" s="133">
        <v>3.5E-4</v>
      </c>
      <c r="R326" s="133">
        <f>Q326*H326</f>
        <v>1.0499999999999999E-3</v>
      </c>
      <c r="S326" s="133">
        <v>0</v>
      </c>
      <c r="T326" s="134">
        <f>S326*H326</f>
        <v>0</v>
      </c>
      <c r="AR326" s="135" t="s">
        <v>265</v>
      </c>
      <c r="AT326" s="135" t="s">
        <v>143</v>
      </c>
      <c r="AU326" s="135" t="s">
        <v>81</v>
      </c>
      <c r="AY326" s="18" t="s">
        <v>140</v>
      </c>
      <c r="BE326" s="136">
        <f>IF(N326="základní",J326,0)</f>
        <v>0</v>
      </c>
      <c r="BF326" s="136">
        <f>IF(N326="snížená",J326,0)</f>
        <v>0</v>
      </c>
      <c r="BG326" s="136">
        <f>IF(N326="zákl. přenesená",J326,0)</f>
        <v>0</v>
      </c>
      <c r="BH326" s="136">
        <f>IF(N326="sníž. přenesená",J326,0)</f>
        <v>0</v>
      </c>
      <c r="BI326" s="136">
        <f>IF(N326="nulová",J326,0)</f>
        <v>0</v>
      </c>
      <c r="BJ326" s="18" t="s">
        <v>79</v>
      </c>
      <c r="BK326" s="136">
        <f>ROUND(I326*H326,2)</f>
        <v>0</v>
      </c>
      <c r="BL326" s="18" t="s">
        <v>265</v>
      </c>
      <c r="BM326" s="135" t="s">
        <v>479</v>
      </c>
    </row>
    <row r="327" spans="2:65" s="1" customFormat="1" ht="10.199999999999999">
      <c r="B327" s="33"/>
      <c r="D327" s="137" t="s">
        <v>150</v>
      </c>
      <c r="F327" s="138" t="s">
        <v>480</v>
      </c>
      <c r="I327" s="139"/>
      <c r="L327" s="33"/>
      <c r="M327" s="140"/>
      <c r="T327" s="54"/>
      <c r="AT327" s="18" t="s">
        <v>150</v>
      </c>
      <c r="AU327" s="18" t="s">
        <v>81</v>
      </c>
    </row>
    <row r="328" spans="2:65" s="13" customFormat="1" ht="10.199999999999999">
      <c r="B328" s="149"/>
      <c r="D328" s="142" t="s">
        <v>152</v>
      </c>
      <c r="E328" s="150" t="s">
        <v>19</v>
      </c>
      <c r="F328" s="151" t="s">
        <v>481</v>
      </c>
      <c r="H328" s="150" t="s">
        <v>19</v>
      </c>
      <c r="I328" s="152"/>
      <c r="L328" s="149"/>
      <c r="M328" s="153"/>
      <c r="T328" s="154"/>
      <c r="AT328" s="150" t="s">
        <v>152</v>
      </c>
      <c r="AU328" s="150" t="s">
        <v>81</v>
      </c>
      <c r="AV328" s="13" t="s">
        <v>79</v>
      </c>
      <c r="AW328" s="13" t="s">
        <v>32</v>
      </c>
      <c r="AX328" s="13" t="s">
        <v>71</v>
      </c>
      <c r="AY328" s="150" t="s">
        <v>140</v>
      </c>
    </row>
    <row r="329" spans="2:65" s="12" customFormat="1" ht="10.199999999999999">
      <c r="B329" s="141"/>
      <c r="D329" s="142" t="s">
        <v>152</v>
      </c>
      <c r="E329" s="143" t="s">
        <v>19</v>
      </c>
      <c r="F329" s="144" t="s">
        <v>482</v>
      </c>
      <c r="H329" s="145">
        <v>3</v>
      </c>
      <c r="I329" s="146"/>
      <c r="L329" s="141"/>
      <c r="M329" s="147"/>
      <c r="T329" s="148"/>
      <c r="AT329" s="143" t="s">
        <v>152</v>
      </c>
      <c r="AU329" s="143" t="s">
        <v>81</v>
      </c>
      <c r="AV329" s="12" t="s">
        <v>81</v>
      </c>
      <c r="AW329" s="12" t="s">
        <v>32</v>
      </c>
      <c r="AX329" s="12" t="s">
        <v>79</v>
      </c>
      <c r="AY329" s="143" t="s">
        <v>140</v>
      </c>
    </row>
    <row r="330" spans="2:65" s="1" customFormat="1" ht="16.5" customHeight="1">
      <c r="B330" s="33"/>
      <c r="C330" s="124" t="s">
        <v>483</v>
      </c>
      <c r="D330" s="124" t="s">
        <v>143</v>
      </c>
      <c r="E330" s="125" t="s">
        <v>484</v>
      </c>
      <c r="F330" s="126" t="s">
        <v>485</v>
      </c>
      <c r="G330" s="127" t="s">
        <v>227</v>
      </c>
      <c r="H330" s="128">
        <v>2</v>
      </c>
      <c r="I330" s="129"/>
      <c r="J330" s="130">
        <f>ROUND(I330*H330,2)</f>
        <v>0</v>
      </c>
      <c r="K330" s="126" t="s">
        <v>147</v>
      </c>
      <c r="L330" s="33"/>
      <c r="M330" s="131" t="s">
        <v>19</v>
      </c>
      <c r="N330" s="132" t="s">
        <v>42</v>
      </c>
      <c r="P330" s="133">
        <f>O330*H330</f>
        <v>0</v>
      </c>
      <c r="Q330" s="133">
        <v>5.6999999999999998E-4</v>
      </c>
      <c r="R330" s="133">
        <f>Q330*H330</f>
        <v>1.14E-3</v>
      </c>
      <c r="S330" s="133">
        <v>0</v>
      </c>
      <c r="T330" s="134">
        <f>S330*H330</f>
        <v>0</v>
      </c>
      <c r="AR330" s="135" t="s">
        <v>265</v>
      </c>
      <c r="AT330" s="135" t="s">
        <v>143</v>
      </c>
      <c r="AU330" s="135" t="s">
        <v>81</v>
      </c>
      <c r="AY330" s="18" t="s">
        <v>140</v>
      </c>
      <c r="BE330" s="136">
        <f>IF(N330="základní",J330,0)</f>
        <v>0</v>
      </c>
      <c r="BF330" s="136">
        <f>IF(N330="snížená",J330,0)</f>
        <v>0</v>
      </c>
      <c r="BG330" s="136">
        <f>IF(N330="zákl. přenesená",J330,0)</f>
        <v>0</v>
      </c>
      <c r="BH330" s="136">
        <f>IF(N330="sníž. přenesená",J330,0)</f>
        <v>0</v>
      </c>
      <c r="BI330" s="136">
        <f>IF(N330="nulová",J330,0)</f>
        <v>0</v>
      </c>
      <c r="BJ330" s="18" t="s">
        <v>79</v>
      </c>
      <c r="BK330" s="136">
        <f>ROUND(I330*H330,2)</f>
        <v>0</v>
      </c>
      <c r="BL330" s="18" t="s">
        <v>265</v>
      </c>
      <c r="BM330" s="135" t="s">
        <v>486</v>
      </c>
    </row>
    <row r="331" spans="2:65" s="1" customFormat="1" ht="10.199999999999999">
      <c r="B331" s="33"/>
      <c r="D331" s="137" t="s">
        <v>150</v>
      </c>
      <c r="F331" s="138" t="s">
        <v>487</v>
      </c>
      <c r="I331" s="139"/>
      <c r="L331" s="33"/>
      <c r="M331" s="140"/>
      <c r="T331" s="54"/>
      <c r="AT331" s="18" t="s">
        <v>150</v>
      </c>
      <c r="AU331" s="18" t="s">
        <v>81</v>
      </c>
    </row>
    <row r="332" spans="2:65" s="13" customFormat="1" ht="10.199999999999999">
      <c r="B332" s="149"/>
      <c r="D332" s="142" t="s">
        <v>152</v>
      </c>
      <c r="E332" s="150" t="s">
        <v>19</v>
      </c>
      <c r="F332" s="151" t="s">
        <v>481</v>
      </c>
      <c r="H332" s="150" t="s">
        <v>19</v>
      </c>
      <c r="I332" s="152"/>
      <c r="L332" s="149"/>
      <c r="M332" s="153"/>
      <c r="T332" s="154"/>
      <c r="AT332" s="150" t="s">
        <v>152</v>
      </c>
      <c r="AU332" s="150" t="s">
        <v>81</v>
      </c>
      <c r="AV332" s="13" t="s">
        <v>79</v>
      </c>
      <c r="AW332" s="13" t="s">
        <v>32</v>
      </c>
      <c r="AX332" s="13" t="s">
        <v>71</v>
      </c>
      <c r="AY332" s="150" t="s">
        <v>140</v>
      </c>
    </row>
    <row r="333" spans="2:65" s="12" customFormat="1" ht="10.199999999999999">
      <c r="B333" s="141"/>
      <c r="D333" s="142" t="s">
        <v>152</v>
      </c>
      <c r="E333" s="143" t="s">
        <v>19</v>
      </c>
      <c r="F333" s="144" t="s">
        <v>488</v>
      </c>
      <c r="H333" s="145">
        <v>2</v>
      </c>
      <c r="I333" s="146"/>
      <c r="L333" s="141"/>
      <c r="M333" s="147"/>
      <c r="T333" s="148"/>
      <c r="AT333" s="143" t="s">
        <v>152</v>
      </c>
      <c r="AU333" s="143" t="s">
        <v>81</v>
      </c>
      <c r="AV333" s="12" t="s">
        <v>81</v>
      </c>
      <c r="AW333" s="12" t="s">
        <v>32</v>
      </c>
      <c r="AX333" s="12" t="s">
        <v>79</v>
      </c>
      <c r="AY333" s="143" t="s">
        <v>140</v>
      </c>
    </row>
    <row r="334" spans="2:65" s="1" customFormat="1" ht="24.15" customHeight="1">
      <c r="B334" s="33"/>
      <c r="C334" s="124" t="s">
        <v>489</v>
      </c>
      <c r="D334" s="124" t="s">
        <v>143</v>
      </c>
      <c r="E334" s="125" t="s">
        <v>490</v>
      </c>
      <c r="F334" s="126" t="s">
        <v>491</v>
      </c>
      <c r="G334" s="127" t="s">
        <v>227</v>
      </c>
      <c r="H334" s="128">
        <v>1</v>
      </c>
      <c r="I334" s="129"/>
      <c r="J334" s="130">
        <f>ROUND(I334*H334,2)</f>
        <v>0</v>
      </c>
      <c r="K334" s="126" t="s">
        <v>147</v>
      </c>
      <c r="L334" s="33"/>
      <c r="M334" s="131" t="s">
        <v>19</v>
      </c>
      <c r="N334" s="132" t="s">
        <v>42</v>
      </c>
      <c r="P334" s="133">
        <f>O334*H334</f>
        <v>0</v>
      </c>
      <c r="Q334" s="133">
        <v>1.2E-4</v>
      </c>
      <c r="R334" s="133">
        <f>Q334*H334</f>
        <v>1.2E-4</v>
      </c>
      <c r="S334" s="133">
        <v>0</v>
      </c>
      <c r="T334" s="134">
        <f>S334*H334</f>
        <v>0</v>
      </c>
      <c r="AR334" s="135" t="s">
        <v>265</v>
      </c>
      <c r="AT334" s="135" t="s">
        <v>143</v>
      </c>
      <c r="AU334" s="135" t="s">
        <v>81</v>
      </c>
      <c r="AY334" s="18" t="s">
        <v>140</v>
      </c>
      <c r="BE334" s="136">
        <f>IF(N334="základní",J334,0)</f>
        <v>0</v>
      </c>
      <c r="BF334" s="136">
        <f>IF(N334="snížená",J334,0)</f>
        <v>0</v>
      </c>
      <c r="BG334" s="136">
        <f>IF(N334="zákl. přenesená",J334,0)</f>
        <v>0</v>
      </c>
      <c r="BH334" s="136">
        <f>IF(N334="sníž. přenesená",J334,0)</f>
        <v>0</v>
      </c>
      <c r="BI334" s="136">
        <f>IF(N334="nulová",J334,0)</f>
        <v>0</v>
      </c>
      <c r="BJ334" s="18" t="s">
        <v>79</v>
      </c>
      <c r="BK334" s="136">
        <f>ROUND(I334*H334,2)</f>
        <v>0</v>
      </c>
      <c r="BL334" s="18" t="s">
        <v>265</v>
      </c>
      <c r="BM334" s="135" t="s">
        <v>492</v>
      </c>
    </row>
    <row r="335" spans="2:65" s="1" customFormat="1" ht="10.199999999999999">
      <c r="B335" s="33"/>
      <c r="D335" s="137" t="s">
        <v>150</v>
      </c>
      <c r="F335" s="138" t="s">
        <v>493</v>
      </c>
      <c r="I335" s="139"/>
      <c r="L335" s="33"/>
      <c r="M335" s="140"/>
      <c r="T335" s="54"/>
      <c r="AT335" s="18" t="s">
        <v>150</v>
      </c>
      <c r="AU335" s="18" t="s">
        <v>81</v>
      </c>
    </row>
    <row r="336" spans="2:65" s="13" customFormat="1" ht="10.199999999999999">
      <c r="B336" s="149"/>
      <c r="D336" s="142" t="s">
        <v>152</v>
      </c>
      <c r="E336" s="150" t="s">
        <v>19</v>
      </c>
      <c r="F336" s="151" t="s">
        <v>494</v>
      </c>
      <c r="H336" s="150" t="s">
        <v>19</v>
      </c>
      <c r="I336" s="152"/>
      <c r="L336" s="149"/>
      <c r="M336" s="153"/>
      <c r="T336" s="154"/>
      <c r="AT336" s="150" t="s">
        <v>152</v>
      </c>
      <c r="AU336" s="150" t="s">
        <v>81</v>
      </c>
      <c r="AV336" s="13" t="s">
        <v>79</v>
      </c>
      <c r="AW336" s="13" t="s">
        <v>32</v>
      </c>
      <c r="AX336" s="13" t="s">
        <v>71</v>
      </c>
      <c r="AY336" s="150" t="s">
        <v>140</v>
      </c>
    </row>
    <row r="337" spans="2:65" s="12" customFormat="1" ht="10.199999999999999">
      <c r="B337" s="141"/>
      <c r="D337" s="142" t="s">
        <v>152</v>
      </c>
      <c r="E337" s="143" t="s">
        <v>19</v>
      </c>
      <c r="F337" s="144" t="s">
        <v>495</v>
      </c>
      <c r="H337" s="145">
        <v>1</v>
      </c>
      <c r="I337" s="146"/>
      <c r="L337" s="141"/>
      <c r="M337" s="147"/>
      <c r="T337" s="148"/>
      <c r="AT337" s="143" t="s">
        <v>152</v>
      </c>
      <c r="AU337" s="143" t="s">
        <v>81</v>
      </c>
      <c r="AV337" s="12" t="s">
        <v>81</v>
      </c>
      <c r="AW337" s="12" t="s">
        <v>32</v>
      </c>
      <c r="AX337" s="12" t="s">
        <v>79</v>
      </c>
      <c r="AY337" s="143" t="s">
        <v>140</v>
      </c>
    </row>
    <row r="338" spans="2:65" s="1" customFormat="1" ht="37.799999999999997" customHeight="1">
      <c r="B338" s="33"/>
      <c r="C338" s="124" t="s">
        <v>496</v>
      </c>
      <c r="D338" s="124" t="s">
        <v>143</v>
      </c>
      <c r="E338" s="125" t="s">
        <v>497</v>
      </c>
      <c r="F338" s="126" t="s">
        <v>498</v>
      </c>
      <c r="G338" s="127" t="s">
        <v>305</v>
      </c>
      <c r="H338" s="128">
        <v>81</v>
      </c>
      <c r="I338" s="129"/>
      <c r="J338" s="130">
        <f>ROUND(I338*H338,2)</f>
        <v>0</v>
      </c>
      <c r="K338" s="126" t="s">
        <v>147</v>
      </c>
      <c r="L338" s="33"/>
      <c r="M338" s="131" t="s">
        <v>19</v>
      </c>
      <c r="N338" s="132" t="s">
        <v>42</v>
      </c>
      <c r="P338" s="133">
        <f>O338*H338</f>
        <v>0</v>
      </c>
      <c r="Q338" s="133">
        <v>2.0000000000000002E-5</v>
      </c>
      <c r="R338" s="133">
        <f>Q338*H338</f>
        <v>1.6200000000000001E-3</v>
      </c>
      <c r="S338" s="133">
        <v>0</v>
      </c>
      <c r="T338" s="134">
        <f>S338*H338</f>
        <v>0</v>
      </c>
      <c r="AR338" s="135" t="s">
        <v>265</v>
      </c>
      <c r="AT338" s="135" t="s">
        <v>143</v>
      </c>
      <c r="AU338" s="135" t="s">
        <v>81</v>
      </c>
      <c r="AY338" s="18" t="s">
        <v>140</v>
      </c>
      <c r="BE338" s="136">
        <f>IF(N338="základní",J338,0)</f>
        <v>0</v>
      </c>
      <c r="BF338" s="136">
        <f>IF(N338="snížená",J338,0)</f>
        <v>0</v>
      </c>
      <c r="BG338" s="136">
        <f>IF(N338="zákl. přenesená",J338,0)</f>
        <v>0</v>
      </c>
      <c r="BH338" s="136">
        <f>IF(N338="sníž. přenesená",J338,0)</f>
        <v>0</v>
      </c>
      <c r="BI338" s="136">
        <f>IF(N338="nulová",J338,0)</f>
        <v>0</v>
      </c>
      <c r="BJ338" s="18" t="s">
        <v>79</v>
      </c>
      <c r="BK338" s="136">
        <f>ROUND(I338*H338,2)</f>
        <v>0</v>
      </c>
      <c r="BL338" s="18" t="s">
        <v>265</v>
      </c>
      <c r="BM338" s="135" t="s">
        <v>499</v>
      </c>
    </row>
    <row r="339" spans="2:65" s="1" customFormat="1" ht="10.199999999999999">
      <c r="B339" s="33"/>
      <c r="D339" s="137" t="s">
        <v>150</v>
      </c>
      <c r="F339" s="138" t="s">
        <v>500</v>
      </c>
      <c r="I339" s="139"/>
      <c r="L339" s="33"/>
      <c r="M339" s="140"/>
      <c r="T339" s="54"/>
      <c r="AT339" s="18" t="s">
        <v>150</v>
      </c>
      <c r="AU339" s="18" t="s">
        <v>81</v>
      </c>
    </row>
    <row r="340" spans="2:65" s="12" customFormat="1" ht="10.199999999999999">
      <c r="B340" s="141"/>
      <c r="D340" s="142" t="s">
        <v>152</v>
      </c>
      <c r="E340" s="143" t="s">
        <v>19</v>
      </c>
      <c r="F340" s="144" t="s">
        <v>501</v>
      </c>
      <c r="H340" s="145">
        <v>81</v>
      </c>
      <c r="I340" s="146"/>
      <c r="L340" s="141"/>
      <c r="M340" s="147"/>
      <c r="T340" s="148"/>
      <c r="AT340" s="143" t="s">
        <v>152</v>
      </c>
      <c r="AU340" s="143" t="s">
        <v>81</v>
      </c>
      <c r="AV340" s="12" t="s">
        <v>81</v>
      </c>
      <c r="AW340" s="12" t="s">
        <v>32</v>
      </c>
      <c r="AX340" s="12" t="s">
        <v>79</v>
      </c>
      <c r="AY340" s="143" t="s">
        <v>140</v>
      </c>
    </row>
    <row r="341" spans="2:65" s="11" customFormat="1" ht="22.8" customHeight="1">
      <c r="B341" s="112"/>
      <c r="D341" s="113" t="s">
        <v>70</v>
      </c>
      <c r="E341" s="122" t="s">
        <v>502</v>
      </c>
      <c r="F341" s="122" t="s">
        <v>503</v>
      </c>
      <c r="I341" s="115"/>
      <c r="J341" s="123">
        <f>BK341</f>
        <v>0</v>
      </c>
      <c r="L341" s="112"/>
      <c r="M341" s="117"/>
      <c r="P341" s="118">
        <f>SUM(P342:P397)</f>
        <v>0</v>
      </c>
      <c r="R341" s="118">
        <f>SUM(R342:R397)</f>
        <v>0.21382999999999999</v>
      </c>
      <c r="T341" s="119">
        <f>SUM(T342:T397)</f>
        <v>0.18922999999999998</v>
      </c>
      <c r="AR341" s="113" t="s">
        <v>81</v>
      </c>
      <c r="AT341" s="120" t="s">
        <v>70</v>
      </c>
      <c r="AU341" s="120" t="s">
        <v>79</v>
      </c>
      <c r="AY341" s="113" t="s">
        <v>140</v>
      </c>
      <c r="BK341" s="121">
        <f>SUM(BK342:BK397)</f>
        <v>0</v>
      </c>
    </row>
    <row r="342" spans="2:65" s="1" customFormat="1" ht="24.15" customHeight="1">
      <c r="B342" s="33"/>
      <c r="C342" s="124" t="s">
        <v>504</v>
      </c>
      <c r="D342" s="124" t="s">
        <v>143</v>
      </c>
      <c r="E342" s="125" t="s">
        <v>505</v>
      </c>
      <c r="F342" s="126" t="s">
        <v>506</v>
      </c>
      <c r="G342" s="127" t="s">
        <v>392</v>
      </c>
      <c r="H342" s="128">
        <v>4</v>
      </c>
      <c r="I342" s="129"/>
      <c r="J342" s="130">
        <f>ROUND(I342*H342,2)</f>
        <v>0</v>
      </c>
      <c r="K342" s="126" t="s">
        <v>147</v>
      </c>
      <c r="L342" s="33"/>
      <c r="M342" s="131" t="s">
        <v>19</v>
      </c>
      <c r="N342" s="132" t="s">
        <v>42</v>
      </c>
      <c r="P342" s="133">
        <f>O342*H342</f>
        <v>0</v>
      </c>
      <c r="Q342" s="133">
        <v>0</v>
      </c>
      <c r="R342" s="133">
        <f>Q342*H342</f>
        <v>0</v>
      </c>
      <c r="S342" s="133">
        <v>1.933E-2</v>
      </c>
      <c r="T342" s="134">
        <f>S342*H342</f>
        <v>7.732E-2</v>
      </c>
      <c r="AR342" s="135" t="s">
        <v>265</v>
      </c>
      <c r="AT342" s="135" t="s">
        <v>143</v>
      </c>
      <c r="AU342" s="135" t="s">
        <v>81</v>
      </c>
      <c r="AY342" s="18" t="s">
        <v>140</v>
      </c>
      <c r="BE342" s="136">
        <f>IF(N342="základní",J342,0)</f>
        <v>0</v>
      </c>
      <c r="BF342" s="136">
        <f>IF(N342="snížená",J342,0)</f>
        <v>0</v>
      </c>
      <c r="BG342" s="136">
        <f>IF(N342="zákl. přenesená",J342,0)</f>
        <v>0</v>
      </c>
      <c r="BH342" s="136">
        <f>IF(N342="sníž. přenesená",J342,0)</f>
        <v>0</v>
      </c>
      <c r="BI342" s="136">
        <f>IF(N342="nulová",J342,0)</f>
        <v>0</v>
      </c>
      <c r="BJ342" s="18" t="s">
        <v>79</v>
      </c>
      <c r="BK342" s="136">
        <f>ROUND(I342*H342,2)</f>
        <v>0</v>
      </c>
      <c r="BL342" s="18" t="s">
        <v>265</v>
      </c>
      <c r="BM342" s="135" t="s">
        <v>507</v>
      </c>
    </row>
    <row r="343" spans="2:65" s="1" customFormat="1" ht="10.199999999999999">
      <c r="B343" s="33"/>
      <c r="D343" s="137" t="s">
        <v>150</v>
      </c>
      <c r="F343" s="138" t="s">
        <v>508</v>
      </c>
      <c r="I343" s="139"/>
      <c r="L343" s="33"/>
      <c r="M343" s="140"/>
      <c r="T343" s="54"/>
      <c r="AT343" s="18" t="s">
        <v>150</v>
      </c>
      <c r="AU343" s="18" t="s">
        <v>81</v>
      </c>
    </row>
    <row r="344" spans="2:65" s="1" customFormat="1" ht="33" customHeight="1">
      <c r="B344" s="33"/>
      <c r="C344" s="124" t="s">
        <v>509</v>
      </c>
      <c r="D344" s="124" t="s">
        <v>143</v>
      </c>
      <c r="E344" s="125" t="s">
        <v>510</v>
      </c>
      <c r="F344" s="126" t="s">
        <v>511</v>
      </c>
      <c r="G344" s="127" t="s">
        <v>392</v>
      </c>
      <c r="H344" s="128">
        <v>4</v>
      </c>
      <c r="I344" s="129"/>
      <c r="J344" s="130">
        <f>ROUND(I344*H344,2)</f>
        <v>0</v>
      </c>
      <c r="K344" s="126" t="s">
        <v>147</v>
      </c>
      <c r="L344" s="33"/>
      <c r="M344" s="131" t="s">
        <v>19</v>
      </c>
      <c r="N344" s="132" t="s">
        <v>42</v>
      </c>
      <c r="P344" s="133">
        <f>O344*H344</f>
        <v>0</v>
      </c>
      <c r="Q344" s="133">
        <v>1.7469999999999999E-2</v>
      </c>
      <c r="R344" s="133">
        <f>Q344*H344</f>
        <v>6.9879999999999998E-2</v>
      </c>
      <c r="S344" s="133">
        <v>0</v>
      </c>
      <c r="T344" s="134">
        <f>S344*H344</f>
        <v>0</v>
      </c>
      <c r="AR344" s="135" t="s">
        <v>265</v>
      </c>
      <c r="AT344" s="135" t="s">
        <v>143</v>
      </c>
      <c r="AU344" s="135" t="s">
        <v>81</v>
      </c>
      <c r="AY344" s="18" t="s">
        <v>140</v>
      </c>
      <c r="BE344" s="136">
        <f>IF(N344="základní",J344,0)</f>
        <v>0</v>
      </c>
      <c r="BF344" s="136">
        <f>IF(N344="snížená",J344,0)</f>
        <v>0</v>
      </c>
      <c r="BG344" s="136">
        <f>IF(N344="zákl. přenesená",J344,0)</f>
        <v>0</v>
      </c>
      <c r="BH344" s="136">
        <f>IF(N344="sníž. přenesená",J344,0)</f>
        <v>0</v>
      </c>
      <c r="BI344" s="136">
        <f>IF(N344="nulová",J344,0)</f>
        <v>0</v>
      </c>
      <c r="BJ344" s="18" t="s">
        <v>79</v>
      </c>
      <c r="BK344" s="136">
        <f>ROUND(I344*H344,2)</f>
        <v>0</v>
      </c>
      <c r="BL344" s="18" t="s">
        <v>265</v>
      </c>
      <c r="BM344" s="135" t="s">
        <v>512</v>
      </c>
    </row>
    <row r="345" spans="2:65" s="1" customFormat="1" ht="10.199999999999999">
      <c r="B345" s="33"/>
      <c r="D345" s="137" t="s">
        <v>150</v>
      </c>
      <c r="F345" s="138" t="s">
        <v>513</v>
      </c>
      <c r="I345" s="139"/>
      <c r="L345" s="33"/>
      <c r="M345" s="140"/>
      <c r="T345" s="54"/>
      <c r="AT345" s="18" t="s">
        <v>150</v>
      </c>
      <c r="AU345" s="18" t="s">
        <v>81</v>
      </c>
    </row>
    <row r="346" spans="2:65" s="13" customFormat="1" ht="10.199999999999999">
      <c r="B346" s="149"/>
      <c r="D346" s="142" t="s">
        <v>152</v>
      </c>
      <c r="E346" s="150" t="s">
        <v>19</v>
      </c>
      <c r="F346" s="151" t="s">
        <v>514</v>
      </c>
      <c r="H346" s="150" t="s">
        <v>19</v>
      </c>
      <c r="I346" s="152"/>
      <c r="L346" s="149"/>
      <c r="M346" s="153"/>
      <c r="T346" s="154"/>
      <c r="AT346" s="150" t="s">
        <v>152</v>
      </c>
      <c r="AU346" s="150" t="s">
        <v>81</v>
      </c>
      <c r="AV346" s="13" t="s">
        <v>79</v>
      </c>
      <c r="AW346" s="13" t="s">
        <v>32</v>
      </c>
      <c r="AX346" s="13" t="s">
        <v>71</v>
      </c>
      <c r="AY346" s="150" t="s">
        <v>140</v>
      </c>
    </row>
    <row r="347" spans="2:65" s="12" customFormat="1" ht="10.199999999999999">
      <c r="B347" s="141"/>
      <c r="D347" s="142" t="s">
        <v>152</v>
      </c>
      <c r="E347" s="143" t="s">
        <v>19</v>
      </c>
      <c r="F347" s="144" t="s">
        <v>148</v>
      </c>
      <c r="H347" s="145">
        <v>4</v>
      </c>
      <c r="I347" s="146"/>
      <c r="L347" s="141"/>
      <c r="M347" s="147"/>
      <c r="T347" s="148"/>
      <c r="AT347" s="143" t="s">
        <v>152</v>
      </c>
      <c r="AU347" s="143" t="s">
        <v>81</v>
      </c>
      <c r="AV347" s="12" t="s">
        <v>81</v>
      </c>
      <c r="AW347" s="12" t="s">
        <v>32</v>
      </c>
      <c r="AX347" s="12" t="s">
        <v>79</v>
      </c>
      <c r="AY347" s="143" t="s">
        <v>140</v>
      </c>
    </row>
    <row r="348" spans="2:65" s="1" customFormat="1" ht="24.15" customHeight="1">
      <c r="B348" s="33"/>
      <c r="C348" s="124" t="s">
        <v>515</v>
      </c>
      <c r="D348" s="124" t="s">
        <v>143</v>
      </c>
      <c r="E348" s="125" t="s">
        <v>516</v>
      </c>
      <c r="F348" s="126" t="s">
        <v>517</v>
      </c>
      <c r="G348" s="127" t="s">
        <v>392</v>
      </c>
      <c r="H348" s="128">
        <v>1</v>
      </c>
      <c r="I348" s="129"/>
      <c r="J348" s="130">
        <f>ROUND(I348*H348,2)</f>
        <v>0</v>
      </c>
      <c r="K348" s="126" t="s">
        <v>147</v>
      </c>
      <c r="L348" s="33"/>
      <c r="M348" s="131" t="s">
        <v>19</v>
      </c>
      <c r="N348" s="132" t="s">
        <v>42</v>
      </c>
      <c r="P348" s="133">
        <f>O348*H348</f>
        <v>0</v>
      </c>
      <c r="Q348" s="133">
        <v>1.8079999999999999E-2</v>
      </c>
      <c r="R348" s="133">
        <f>Q348*H348</f>
        <v>1.8079999999999999E-2</v>
      </c>
      <c r="S348" s="133">
        <v>0</v>
      </c>
      <c r="T348" s="134">
        <f>S348*H348</f>
        <v>0</v>
      </c>
      <c r="AR348" s="135" t="s">
        <v>265</v>
      </c>
      <c r="AT348" s="135" t="s">
        <v>143</v>
      </c>
      <c r="AU348" s="135" t="s">
        <v>81</v>
      </c>
      <c r="AY348" s="18" t="s">
        <v>140</v>
      </c>
      <c r="BE348" s="136">
        <f>IF(N348="základní",J348,0)</f>
        <v>0</v>
      </c>
      <c r="BF348" s="136">
        <f>IF(N348="snížená",J348,0)</f>
        <v>0</v>
      </c>
      <c r="BG348" s="136">
        <f>IF(N348="zákl. přenesená",J348,0)</f>
        <v>0</v>
      </c>
      <c r="BH348" s="136">
        <f>IF(N348="sníž. přenesená",J348,0)</f>
        <v>0</v>
      </c>
      <c r="BI348" s="136">
        <f>IF(N348="nulová",J348,0)</f>
        <v>0</v>
      </c>
      <c r="BJ348" s="18" t="s">
        <v>79</v>
      </c>
      <c r="BK348" s="136">
        <f>ROUND(I348*H348,2)</f>
        <v>0</v>
      </c>
      <c r="BL348" s="18" t="s">
        <v>265</v>
      </c>
      <c r="BM348" s="135" t="s">
        <v>518</v>
      </c>
    </row>
    <row r="349" spans="2:65" s="1" customFormat="1" ht="10.199999999999999">
      <c r="B349" s="33"/>
      <c r="D349" s="137" t="s">
        <v>150</v>
      </c>
      <c r="F349" s="138" t="s">
        <v>519</v>
      </c>
      <c r="I349" s="139"/>
      <c r="L349" s="33"/>
      <c r="M349" s="140"/>
      <c r="T349" s="54"/>
      <c r="AT349" s="18" t="s">
        <v>150</v>
      </c>
      <c r="AU349" s="18" t="s">
        <v>81</v>
      </c>
    </row>
    <row r="350" spans="2:65" s="13" customFormat="1" ht="10.199999999999999">
      <c r="B350" s="149"/>
      <c r="D350" s="142" t="s">
        <v>152</v>
      </c>
      <c r="E350" s="150" t="s">
        <v>19</v>
      </c>
      <c r="F350" s="151" t="s">
        <v>520</v>
      </c>
      <c r="H350" s="150" t="s">
        <v>19</v>
      </c>
      <c r="I350" s="152"/>
      <c r="L350" s="149"/>
      <c r="M350" s="153"/>
      <c r="T350" s="154"/>
      <c r="AT350" s="150" t="s">
        <v>152</v>
      </c>
      <c r="AU350" s="150" t="s">
        <v>81</v>
      </c>
      <c r="AV350" s="13" t="s">
        <v>79</v>
      </c>
      <c r="AW350" s="13" t="s">
        <v>32</v>
      </c>
      <c r="AX350" s="13" t="s">
        <v>71</v>
      </c>
      <c r="AY350" s="150" t="s">
        <v>140</v>
      </c>
    </row>
    <row r="351" spans="2:65" s="12" customFormat="1" ht="10.199999999999999">
      <c r="B351" s="141"/>
      <c r="D351" s="142" t="s">
        <v>152</v>
      </c>
      <c r="E351" s="143" t="s">
        <v>19</v>
      </c>
      <c r="F351" s="144" t="s">
        <v>79</v>
      </c>
      <c r="H351" s="145">
        <v>1</v>
      </c>
      <c r="I351" s="146"/>
      <c r="L351" s="141"/>
      <c r="M351" s="147"/>
      <c r="T351" s="148"/>
      <c r="AT351" s="143" t="s">
        <v>152</v>
      </c>
      <c r="AU351" s="143" t="s">
        <v>81</v>
      </c>
      <c r="AV351" s="12" t="s">
        <v>81</v>
      </c>
      <c r="AW351" s="12" t="s">
        <v>32</v>
      </c>
      <c r="AX351" s="12" t="s">
        <v>79</v>
      </c>
      <c r="AY351" s="143" t="s">
        <v>140</v>
      </c>
    </row>
    <row r="352" spans="2:65" s="1" customFormat="1" ht="24.15" customHeight="1">
      <c r="B352" s="33"/>
      <c r="C352" s="124" t="s">
        <v>521</v>
      </c>
      <c r="D352" s="124" t="s">
        <v>143</v>
      </c>
      <c r="E352" s="125" t="s">
        <v>522</v>
      </c>
      <c r="F352" s="126" t="s">
        <v>523</v>
      </c>
      <c r="G352" s="127" t="s">
        <v>392</v>
      </c>
      <c r="H352" s="128">
        <v>2</v>
      </c>
      <c r="I352" s="129"/>
      <c r="J352" s="130">
        <f>ROUND(I352*H352,2)</f>
        <v>0</v>
      </c>
      <c r="K352" s="126" t="s">
        <v>147</v>
      </c>
      <c r="L352" s="33"/>
      <c r="M352" s="131" t="s">
        <v>19</v>
      </c>
      <c r="N352" s="132" t="s">
        <v>42</v>
      </c>
      <c r="P352" s="133">
        <f>O352*H352</f>
        <v>0</v>
      </c>
      <c r="Q352" s="133">
        <v>0</v>
      </c>
      <c r="R352" s="133">
        <f>Q352*H352</f>
        <v>0</v>
      </c>
      <c r="S352" s="133">
        <v>1.107E-2</v>
      </c>
      <c r="T352" s="134">
        <f>S352*H352</f>
        <v>2.214E-2</v>
      </c>
      <c r="AR352" s="135" t="s">
        <v>265</v>
      </c>
      <c r="AT352" s="135" t="s">
        <v>143</v>
      </c>
      <c r="AU352" s="135" t="s">
        <v>81</v>
      </c>
      <c r="AY352" s="18" t="s">
        <v>140</v>
      </c>
      <c r="BE352" s="136">
        <f>IF(N352="základní",J352,0)</f>
        <v>0</v>
      </c>
      <c r="BF352" s="136">
        <f>IF(N352="snížená",J352,0)</f>
        <v>0</v>
      </c>
      <c r="BG352" s="136">
        <f>IF(N352="zákl. přenesená",J352,0)</f>
        <v>0</v>
      </c>
      <c r="BH352" s="136">
        <f>IF(N352="sníž. přenesená",J352,0)</f>
        <v>0</v>
      </c>
      <c r="BI352" s="136">
        <f>IF(N352="nulová",J352,0)</f>
        <v>0</v>
      </c>
      <c r="BJ352" s="18" t="s">
        <v>79</v>
      </c>
      <c r="BK352" s="136">
        <f>ROUND(I352*H352,2)</f>
        <v>0</v>
      </c>
      <c r="BL352" s="18" t="s">
        <v>265</v>
      </c>
      <c r="BM352" s="135" t="s">
        <v>524</v>
      </c>
    </row>
    <row r="353" spans="2:65" s="1" customFormat="1" ht="10.199999999999999">
      <c r="B353" s="33"/>
      <c r="D353" s="137" t="s">
        <v>150</v>
      </c>
      <c r="F353" s="138" t="s">
        <v>525</v>
      </c>
      <c r="I353" s="139"/>
      <c r="L353" s="33"/>
      <c r="M353" s="140"/>
      <c r="T353" s="54"/>
      <c r="AT353" s="18" t="s">
        <v>150</v>
      </c>
      <c r="AU353" s="18" t="s">
        <v>81</v>
      </c>
    </row>
    <row r="354" spans="2:65" s="1" customFormat="1" ht="21.75" customHeight="1">
      <c r="B354" s="33"/>
      <c r="C354" s="124" t="s">
        <v>526</v>
      </c>
      <c r="D354" s="124" t="s">
        <v>143</v>
      </c>
      <c r="E354" s="125" t="s">
        <v>527</v>
      </c>
      <c r="F354" s="126" t="s">
        <v>528</v>
      </c>
      <c r="G354" s="127" t="s">
        <v>392</v>
      </c>
      <c r="H354" s="128">
        <v>3</v>
      </c>
      <c r="I354" s="129"/>
      <c r="J354" s="130">
        <f>ROUND(I354*H354,2)</f>
        <v>0</v>
      </c>
      <c r="K354" s="126" t="s">
        <v>147</v>
      </c>
      <c r="L354" s="33"/>
      <c r="M354" s="131" t="s">
        <v>19</v>
      </c>
      <c r="N354" s="132" t="s">
        <v>42</v>
      </c>
      <c r="P354" s="133">
        <f>O354*H354</f>
        <v>0</v>
      </c>
      <c r="Q354" s="133">
        <v>0</v>
      </c>
      <c r="R354" s="133">
        <f>Q354*H354</f>
        <v>0</v>
      </c>
      <c r="S354" s="133">
        <v>1.9460000000000002E-2</v>
      </c>
      <c r="T354" s="134">
        <f>S354*H354</f>
        <v>5.8380000000000001E-2</v>
      </c>
      <c r="AR354" s="135" t="s">
        <v>265</v>
      </c>
      <c r="AT354" s="135" t="s">
        <v>143</v>
      </c>
      <c r="AU354" s="135" t="s">
        <v>81</v>
      </c>
      <c r="AY354" s="18" t="s">
        <v>140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8" t="s">
        <v>79</v>
      </c>
      <c r="BK354" s="136">
        <f>ROUND(I354*H354,2)</f>
        <v>0</v>
      </c>
      <c r="BL354" s="18" t="s">
        <v>265</v>
      </c>
      <c r="BM354" s="135" t="s">
        <v>529</v>
      </c>
    </row>
    <row r="355" spans="2:65" s="1" customFormat="1" ht="10.199999999999999">
      <c r="B355" s="33"/>
      <c r="D355" s="137" t="s">
        <v>150</v>
      </c>
      <c r="F355" s="138" t="s">
        <v>530</v>
      </c>
      <c r="I355" s="139"/>
      <c r="L355" s="33"/>
      <c r="M355" s="140"/>
      <c r="T355" s="54"/>
      <c r="AT355" s="18" t="s">
        <v>150</v>
      </c>
      <c r="AU355" s="18" t="s">
        <v>81</v>
      </c>
    </row>
    <row r="356" spans="2:65" s="1" customFormat="1" ht="33" customHeight="1">
      <c r="B356" s="33"/>
      <c r="C356" s="124" t="s">
        <v>531</v>
      </c>
      <c r="D356" s="124" t="s">
        <v>143</v>
      </c>
      <c r="E356" s="125" t="s">
        <v>532</v>
      </c>
      <c r="F356" s="126" t="s">
        <v>533</v>
      </c>
      <c r="G356" s="127" t="s">
        <v>392</v>
      </c>
      <c r="H356" s="128">
        <v>3</v>
      </c>
      <c r="I356" s="129"/>
      <c r="J356" s="130">
        <f>ROUND(I356*H356,2)</f>
        <v>0</v>
      </c>
      <c r="K356" s="126" t="s">
        <v>147</v>
      </c>
      <c r="L356" s="33"/>
      <c r="M356" s="131" t="s">
        <v>19</v>
      </c>
      <c r="N356" s="132" t="s">
        <v>42</v>
      </c>
      <c r="P356" s="133">
        <f>O356*H356</f>
        <v>0</v>
      </c>
      <c r="Q356" s="133">
        <v>1.0959999999999999E-2</v>
      </c>
      <c r="R356" s="133">
        <f>Q356*H356</f>
        <v>3.288E-2</v>
      </c>
      <c r="S356" s="133">
        <v>0</v>
      </c>
      <c r="T356" s="134">
        <f>S356*H356</f>
        <v>0</v>
      </c>
      <c r="AR356" s="135" t="s">
        <v>265</v>
      </c>
      <c r="AT356" s="135" t="s">
        <v>143</v>
      </c>
      <c r="AU356" s="135" t="s">
        <v>81</v>
      </c>
      <c r="AY356" s="18" t="s">
        <v>140</v>
      </c>
      <c r="BE356" s="136">
        <f>IF(N356="základní",J356,0)</f>
        <v>0</v>
      </c>
      <c r="BF356" s="136">
        <f>IF(N356="snížená",J356,0)</f>
        <v>0</v>
      </c>
      <c r="BG356" s="136">
        <f>IF(N356="zákl. přenesená",J356,0)</f>
        <v>0</v>
      </c>
      <c r="BH356" s="136">
        <f>IF(N356="sníž. přenesená",J356,0)</f>
        <v>0</v>
      </c>
      <c r="BI356" s="136">
        <f>IF(N356="nulová",J356,0)</f>
        <v>0</v>
      </c>
      <c r="BJ356" s="18" t="s">
        <v>79</v>
      </c>
      <c r="BK356" s="136">
        <f>ROUND(I356*H356,2)</f>
        <v>0</v>
      </c>
      <c r="BL356" s="18" t="s">
        <v>265</v>
      </c>
      <c r="BM356" s="135" t="s">
        <v>534</v>
      </c>
    </row>
    <row r="357" spans="2:65" s="1" customFormat="1" ht="10.199999999999999">
      <c r="B357" s="33"/>
      <c r="D357" s="137" t="s">
        <v>150</v>
      </c>
      <c r="F357" s="138" t="s">
        <v>535</v>
      </c>
      <c r="I357" s="139"/>
      <c r="L357" s="33"/>
      <c r="M357" s="140"/>
      <c r="T357" s="54"/>
      <c r="AT357" s="18" t="s">
        <v>150</v>
      </c>
      <c r="AU357" s="18" t="s">
        <v>81</v>
      </c>
    </row>
    <row r="358" spans="2:65" s="13" customFormat="1" ht="10.199999999999999">
      <c r="B358" s="149"/>
      <c r="D358" s="142" t="s">
        <v>152</v>
      </c>
      <c r="E358" s="150" t="s">
        <v>19</v>
      </c>
      <c r="F358" s="151" t="s">
        <v>536</v>
      </c>
      <c r="H358" s="150" t="s">
        <v>19</v>
      </c>
      <c r="I358" s="152"/>
      <c r="L358" s="149"/>
      <c r="M358" s="153"/>
      <c r="T358" s="154"/>
      <c r="AT358" s="150" t="s">
        <v>152</v>
      </c>
      <c r="AU358" s="150" t="s">
        <v>81</v>
      </c>
      <c r="AV358" s="13" t="s">
        <v>79</v>
      </c>
      <c r="AW358" s="13" t="s">
        <v>32</v>
      </c>
      <c r="AX358" s="13" t="s">
        <v>71</v>
      </c>
      <c r="AY358" s="150" t="s">
        <v>140</v>
      </c>
    </row>
    <row r="359" spans="2:65" s="12" customFormat="1" ht="10.199999999999999">
      <c r="B359" s="141"/>
      <c r="D359" s="142" t="s">
        <v>152</v>
      </c>
      <c r="E359" s="143" t="s">
        <v>19</v>
      </c>
      <c r="F359" s="144" t="s">
        <v>141</v>
      </c>
      <c r="H359" s="145">
        <v>3</v>
      </c>
      <c r="I359" s="146"/>
      <c r="L359" s="141"/>
      <c r="M359" s="147"/>
      <c r="T359" s="148"/>
      <c r="AT359" s="143" t="s">
        <v>152</v>
      </c>
      <c r="AU359" s="143" t="s">
        <v>81</v>
      </c>
      <c r="AV359" s="12" t="s">
        <v>81</v>
      </c>
      <c r="AW359" s="12" t="s">
        <v>32</v>
      </c>
      <c r="AX359" s="12" t="s">
        <v>79</v>
      </c>
      <c r="AY359" s="143" t="s">
        <v>140</v>
      </c>
    </row>
    <row r="360" spans="2:65" s="1" customFormat="1" ht="16.5" customHeight="1">
      <c r="B360" s="33"/>
      <c r="C360" s="124" t="s">
        <v>537</v>
      </c>
      <c r="D360" s="124" t="s">
        <v>143</v>
      </c>
      <c r="E360" s="125" t="s">
        <v>538</v>
      </c>
      <c r="F360" s="126" t="s">
        <v>539</v>
      </c>
      <c r="G360" s="127" t="s">
        <v>392</v>
      </c>
      <c r="H360" s="128">
        <v>3</v>
      </c>
      <c r="I360" s="129"/>
      <c r="J360" s="130">
        <f>ROUND(I360*H360,2)</f>
        <v>0</v>
      </c>
      <c r="K360" s="126" t="s">
        <v>19</v>
      </c>
      <c r="L360" s="33"/>
      <c r="M360" s="131" t="s">
        <v>19</v>
      </c>
      <c r="N360" s="132" t="s">
        <v>42</v>
      </c>
      <c r="P360" s="133">
        <f>O360*H360</f>
        <v>0</v>
      </c>
      <c r="Q360" s="133">
        <v>1.0959999999999999E-2</v>
      </c>
      <c r="R360" s="133">
        <f>Q360*H360</f>
        <v>3.288E-2</v>
      </c>
      <c r="S360" s="133">
        <v>0</v>
      </c>
      <c r="T360" s="134">
        <f>S360*H360</f>
        <v>0</v>
      </c>
      <c r="AR360" s="135" t="s">
        <v>265</v>
      </c>
      <c r="AT360" s="135" t="s">
        <v>143</v>
      </c>
      <c r="AU360" s="135" t="s">
        <v>81</v>
      </c>
      <c r="AY360" s="18" t="s">
        <v>140</v>
      </c>
      <c r="BE360" s="136">
        <f>IF(N360="základní",J360,0)</f>
        <v>0</v>
      </c>
      <c r="BF360" s="136">
        <f>IF(N360="snížená",J360,0)</f>
        <v>0</v>
      </c>
      <c r="BG360" s="136">
        <f>IF(N360="zákl. přenesená",J360,0)</f>
        <v>0</v>
      </c>
      <c r="BH360" s="136">
        <f>IF(N360="sníž. přenesená",J360,0)</f>
        <v>0</v>
      </c>
      <c r="BI360" s="136">
        <f>IF(N360="nulová",J360,0)</f>
        <v>0</v>
      </c>
      <c r="BJ360" s="18" t="s">
        <v>79</v>
      </c>
      <c r="BK360" s="136">
        <f>ROUND(I360*H360,2)</f>
        <v>0</v>
      </c>
      <c r="BL360" s="18" t="s">
        <v>265</v>
      </c>
      <c r="BM360" s="135" t="s">
        <v>540</v>
      </c>
    </row>
    <row r="361" spans="2:65" s="13" customFormat="1" ht="10.199999999999999">
      <c r="B361" s="149"/>
      <c r="D361" s="142" t="s">
        <v>152</v>
      </c>
      <c r="E361" s="150" t="s">
        <v>19</v>
      </c>
      <c r="F361" s="151" t="s">
        <v>541</v>
      </c>
      <c r="H361" s="150" t="s">
        <v>19</v>
      </c>
      <c r="I361" s="152"/>
      <c r="L361" s="149"/>
      <c r="M361" s="153"/>
      <c r="T361" s="154"/>
      <c r="AT361" s="150" t="s">
        <v>152</v>
      </c>
      <c r="AU361" s="150" t="s">
        <v>81</v>
      </c>
      <c r="AV361" s="13" t="s">
        <v>79</v>
      </c>
      <c r="AW361" s="13" t="s">
        <v>32</v>
      </c>
      <c r="AX361" s="13" t="s">
        <v>71</v>
      </c>
      <c r="AY361" s="150" t="s">
        <v>140</v>
      </c>
    </row>
    <row r="362" spans="2:65" s="12" customFormat="1" ht="10.199999999999999">
      <c r="B362" s="141"/>
      <c r="D362" s="142" t="s">
        <v>152</v>
      </c>
      <c r="E362" s="143" t="s">
        <v>19</v>
      </c>
      <c r="F362" s="144" t="s">
        <v>141</v>
      </c>
      <c r="H362" s="145">
        <v>3</v>
      </c>
      <c r="I362" s="146"/>
      <c r="L362" s="141"/>
      <c r="M362" s="147"/>
      <c r="T362" s="148"/>
      <c r="AT362" s="143" t="s">
        <v>152</v>
      </c>
      <c r="AU362" s="143" t="s">
        <v>81</v>
      </c>
      <c r="AV362" s="12" t="s">
        <v>81</v>
      </c>
      <c r="AW362" s="12" t="s">
        <v>32</v>
      </c>
      <c r="AX362" s="12" t="s">
        <v>79</v>
      </c>
      <c r="AY362" s="143" t="s">
        <v>140</v>
      </c>
    </row>
    <row r="363" spans="2:65" s="1" customFormat="1" ht="16.5" customHeight="1">
      <c r="B363" s="33"/>
      <c r="C363" s="124" t="s">
        <v>542</v>
      </c>
      <c r="D363" s="124" t="s">
        <v>143</v>
      </c>
      <c r="E363" s="125" t="s">
        <v>543</v>
      </c>
      <c r="F363" s="126" t="s">
        <v>544</v>
      </c>
      <c r="G363" s="127" t="s">
        <v>392</v>
      </c>
      <c r="H363" s="128">
        <v>1</v>
      </c>
      <c r="I363" s="129"/>
      <c r="J363" s="130">
        <f>ROUND(I363*H363,2)</f>
        <v>0</v>
      </c>
      <c r="K363" s="126" t="s">
        <v>147</v>
      </c>
      <c r="L363" s="33"/>
      <c r="M363" s="131" t="s">
        <v>19</v>
      </c>
      <c r="N363" s="132" t="s">
        <v>42</v>
      </c>
      <c r="P363" s="133">
        <f>O363*H363</f>
        <v>0</v>
      </c>
      <c r="Q363" s="133">
        <v>0</v>
      </c>
      <c r="R363" s="133">
        <f>Q363*H363</f>
        <v>0</v>
      </c>
      <c r="S363" s="133">
        <v>1.7600000000000001E-2</v>
      </c>
      <c r="T363" s="134">
        <f>S363*H363</f>
        <v>1.7600000000000001E-2</v>
      </c>
      <c r="AR363" s="135" t="s">
        <v>265</v>
      </c>
      <c r="AT363" s="135" t="s">
        <v>143</v>
      </c>
      <c r="AU363" s="135" t="s">
        <v>81</v>
      </c>
      <c r="AY363" s="18" t="s">
        <v>140</v>
      </c>
      <c r="BE363" s="136">
        <f>IF(N363="základní",J363,0)</f>
        <v>0</v>
      </c>
      <c r="BF363" s="136">
        <f>IF(N363="snížená",J363,0)</f>
        <v>0</v>
      </c>
      <c r="BG363" s="136">
        <f>IF(N363="zákl. přenesená",J363,0)</f>
        <v>0</v>
      </c>
      <c r="BH363" s="136">
        <f>IF(N363="sníž. přenesená",J363,0)</f>
        <v>0</v>
      </c>
      <c r="BI363" s="136">
        <f>IF(N363="nulová",J363,0)</f>
        <v>0</v>
      </c>
      <c r="BJ363" s="18" t="s">
        <v>79</v>
      </c>
      <c r="BK363" s="136">
        <f>ROUND(I363*H363,2)</f>
        <v>0</v>
      </c>
      <c r="BL363" s="18" t="s">
        <v>265</v>
      </c>
      <c r="BM363" s="135" t="s">
        <v>545</v>
      </c>
    </row>
    <row r="364" spans="2:65" s="1" customFormat="1" ht="10.199999999999999">
      <c r="B364" s="33"/>
      <c r="D364" s="137" t="s">
        <v>150</v>
      </c>
      <c r="F364" s="138" t="s">
        <v>546</v>
      </c>
      <c r="I364" s="139"/>
      <c r="L364" s="33"/>
      <c r="M364" s="140"/>
      <c r="T364" s="54"/>
      <c r="AT364" s="18" t="s">
        <v>150</v>
      </c>
      <c r="AU364" s="18" t="s">
        <v>81</v>
      </c>
    </row>
    <row r="365" spans="2:65" s="1" customFormat="1" ht="24.15" customHeight="1">
      <c r="B365" s="33"/>
      <c r="C365" s="124" t="s">
        <v>547</v>
      </c>
      <c r="D365" s="124" t="s">
        <v>143</v>
      </c>
      <c r="E365" s="125" t="s">
        <v>548</v>
      </c>
      <c r="F365" s="126" t="s">
        <v>549</v>
      </c>
      <c r="G365" s="127" t="s">
        <v>392</v>
      </c>
      <c r="H365" s="128">
        <v>1</v>
      </c>
      <c r="I365" s="129"/>
      <c r="J365" s="130">
        <f>ROUND(I365*H365,2)</f>
        <v>0</v>
      </c>
      <c r="K365" s="126" t="s">
        <v>147</v>
      </c>
      <c r="L365" s="33"/>
      <c r="M365" s="131" t="s">
        <v>19</v>
      </c>
      <c r="N365" s="132" t="s">
        <v>42</v>
      </c>
      <c r="P365" s="133">
        <f>O365*H365</f>
        <v>0</v>
      </c>
      <c r="Q365" s="133">
        <v>1.7389999999999999E-2</v>
      </c>
      <c r="R365" s="133">
        <f>Q365*H365</f>
        <v>1.7389999999999999E-2</v>
      </c>
      <c r="S365" s="133">
        <v>0</v>
      </c>
      <c r="T365" s="134">
        <f>S365*H365</f>
        <v>0</v>
      </c>
      <c r="AR365" s="135" t="s">
        <v>265</v>
      </c>
      <c r="AT365" s="135" t="s">
        <v>143</v>
      </c>
      <c r="AU365" s="135" t="s">
        <v>81</v>
      </c>
      <c r="AY365" s="18" t="s">
        <v>140</v>
      </c>
      <c r="BE365" s="136">
        <f>IF(N365="základní",J365,0)</f>
        <v>0</v>
      </c>
      <c r="BF365" s="136">
        <f>IF(N365="snížená",J365,0)</f>
        <v>0</v>
      </c>
      <c r="BG365" s="136">
        <f>IF(N365="zákl. přenesená",J365,0)</f>
        <v>0</v>
      </c>
      <c r="BH365" s="136">
        <f>IF(N365="sníž. přenesená",J365,0)</f>
        <v>0</v>
      </c>
      <c r="BI365" s="136">
        <f>IF(N365="nulová",J365,0)</f>
        <v>0</v>
      </c>
      <c r="BJ365" s="18" t="s">
        <v>79</v>
      </c>
      <c r="BK365" s="136">
        <f>ROUND(I365*H365,2)</f>
        <v>0</v>
      </c>
      <c r="BL365" s="18" t="s">
        <v>265</v>
      </c>
      <c r="BM365" s="135" t="s">
        <v>550</v>
      </c>
    </row>
    <row r="366" spans="2:65" s="1" customFormat="1" ht="10.199999999999999">
      <c r="B366" s="33"/>
      <c r="D366" s="137" t="s">
        <v>150</v>
      </c>
      <c r="F366" s="138" t="s">
        <v>551</v>
      </c>
      <c r="I366" s="139"/>
      <c r="L366" s="33"/>
      <c r="M366" s="140"/>
      <c r="T366" s="54"/>
      <c r="AT366" s="18" t="s">
        <v>150</v>
      </c>
      <c r="AU366" s="18" t="s">
        <v>81</v>
      </c>
    </row>
    <row r="367" spans="2:65" s="12" customFormat="1" ht="10.199999999999999">
      <c r="B367" s="141"/>
      <c r="D367" s="142" t="s">
        <v>152</v>
      </c>
      <c r="E367" s="143" t="s">
        <v>19</v>
      </c>
      <c r="F367" s="144" t="s">
        <v>552</v>
      </c>
      <c r="H367" s="145">
        <v>1</v>
      </c>
      <c r="I367" s="146"/>
      <c r="L367" s="141"/>
      <c r="M367" s="147"/>
      <c r="T367" s="148"/>
      <c r="AT367" s="143" t="s">
        <v>152</v>
      </c>
      <c r="AU367" s="143" t="s">
        <v>81</v>
      </c>
      <c r="AV367" s="12" t="s">
        <v>81</v>
      </c>
      <c r="AW367" s="12" t="s">
        <v>32</v>
      </c>
      <c r="AX367" s="12" t="s">
        <v>79</v>
      </c>
      <c r="AY367" s="143" t="s">
        <v>140</v>
      </c>
    </row>
    <row r="368" spans="2:65" s="1" customFormat="1" ht="24.15" customHeight="1">
      <c r="B368" s="33"/>
      <c r="C368" s="124" t="s">
        <v>553</v>
      </c>
      <c r="D368" s="124" t="s">
        <v>143</v>
      </c>
      <c r="E368" s="125" t="s">
        <v>554</v>
      </c>
      <c r="F368" s="126" t="s">
        <v>555</v>
      </c>
      <c r="G368" s="127" t="s">
        <v>227</v>
      </c>
      <c r="H368" s="128">
        <v>4</v>
      </c>
      <c r="I368" s="129"/>
      <c r="J368" s="130">
        <f>ROUND(I368*H368,2)</f>
        <v>0</v>
      </c>
      <c r="K368" s="126" t="s">
        <v>147</v>
      </c>
      <c r="L368" s="33"/>
      <c r="M368" s="131" t="s">
        <v>19</v>
      </c>
      <c r="N368" s="132" t="s">
        <v>42</v>
      </c>
      <c r="P368" s="133">
        <f>O368*H368</f>
        <v>0</v>
      </c>
      <c r="Q368" s="133">
        <v>0</v>
      </c>
      <c r="R368" s="133">
        <f>Q368*H368</f>
        <v>0</v>
      </c>
      <c r="S368" s="133">
        <v>0</v>
      </c>
      <c r="T368" s="134">
        <f>S368*H368</f>
        <v>0</v>
      </c>
      <c r="AR368" s="135" t="s">
        <v>265</v>
      </c>
      <c r="AT368" s="135" t="s">
        <v>143</v>
      </c>
      <c r="AU368" s="135" t="s">
        <v>81</v>
      </c>
      <c r="AY368" s="18" t="s">
        <v>140</v>
      </c>
      <c r="BE368" s="136">
        <f>IF(N368="základní",J368,0)</f>
        <v>0</v>
      </c>
      <c r="BF368" s="136">
        <f>IF(N368="snížená",J368,0)</f>
        <v>0</v>
      </c>
      <c r="BG368" s="136">
        <f>IF(N368="zákl. přenesená",J368,0)</f>
        <v>0</v>
      </c>
      <c r="BH368" s="136">
        <f>IF(N368="sníž. přenesená",J368,0)</f>
        <v>0</v>
      </c>
      <c r="BI368" s="136">
        <f>IF(N368="nulová",J368,0)</f>
        <v>0</v>
      </c>
      <c r="BJ368" s="18" t="s">
        <v>79</v>
      </c>
      <c r="BK368" s="136">
        <f>ROUND(I368*H368,2)</f>
        <v>0</v>
      </c>
      <c r="BL368" s="18" t="s">
        <v>265</v>
      </c>
      <c r="BM368" s="135" t="s">
        <v>556</v>
      </c>
    </row>
    <row r="369" spans="2:65" s="1" customFormat="1" ht="10.199999999999999">
      <c r="B369" s="33"/>
      <c r="D369" s="137" t="s">
        <v>150</v>
      </c>
      <c r="F369" s="138" t="s">
        <v>557</v>
      </c>
      <c r="I369" s="139"/>
      <c r="L369" s="33"/>
      <c r="M369" s="140"/>
      <c r="T369" s="54"/>
      <c r="AT369" s="18" t="s">
        <v>150</v>
      </c>
      <c r="AU369" s="18" t="s">
        <v>81</v>
      </c>
    </row>
    <row r="370" spans="2:65" s="13" customFormat="1" ht="10.199999999999999">
      <c r="B370" s="149"/>
      <c r="D370" s="142" t="s">
        <v>152</v>
      </c>
      <c r="E370" s="150" t="s">
        <v>19</v>
      </c>
      <c r="F370" s="151" t="s">
        <v>558</v>
      </c>
      <c r="H370" s="150" t="s">
        <v>19</v>
      </c>
      <c r="I370" s="152"/>
      <c r="L370" s="149"/>
      <c r="M370" s="153"/>
      <c r="T370" s="154"/>
      <c r="AT370" s="150" t="s">
        <v>152</v>
      </c>
      <c r="AU370" s="150" t="s">
        <v>81</v>
      </c>
      <c r="AV370" s="13" t="s">
        <v>79</v>
      </c>
      <c r="AW370" s="13" t="s">
        <v>32</v>
      </c>
      <c r="AX370" s="13" t="s">
        <v>71</v>
      </c>
      <c r="AY370" s="150" t="s">
        <v>140</v>
      </c>
    </row>
    <row r="371" spans="2:65" s="12" customFormat="1" ht="10.199999999999999">
      <c r="B371" s="141"/>
      <c r="D371" s="142" t="s">
        <v>152</v>
      </c>
      <c r="E371" s="143" t="s">
        <v>19</v>
      </c>
      <c r="F371" s="144" t="s">
        <v>148</v>
      </c>
      <c r="H371" s="145">
        <v>4</v>
      </c>
      <c r="I371" s="146"/>
      <c r="L371" s="141"/>
      <c r="M371" s="147"/>
      <c r="T371" s="148"/>
      <c r="AT371" s="143" t="s">
        <v>152</v>
      </c>
      <c r="AU371" s="143" t="s">
        <v>81</v>
      </c>
      <c r="AV371" s="12" t="s">
        <v>81</v>
      </c>
      <c r="AW371" s="12" t="s">
        <v>32</v>
      </c>
      <c r="AX371" s="12" t="s">
        <v>79</v>
      </c>
      <c r="AY371" s="143" t="s">
        <v>140</v>
      </c>
    </row>
    <row r="372" spans="2:65" s="1" customFormat="1" ht="16.5" customHeight="1">
      <c r="B372" s="33"/>
      <c r="C372" s="169" t="s">
        <v>156</v>
      </c>
      <c r="D372" s="169" t="s">
        <v>559</v>
      </c>
      <c r="E372" s="170" t="s">
        <v>560</v>
      </c>
      <c r="F372" s="171" t="s">
        <v>561</v>
      </c>
      <c r="G372" s="172" t="s">
        <v>227</v>
      </c>
      <c r="H372" s="173">
        <v>4</v>
      </c>
      <c r="I372" s="174"/>
      <c r="J372" s="175">
        <f>ROUND(I372*H372,2)</f>
        <v>0</v>
      </c>
      <c r="K372" s="171" t="s">
        <v>147</v>
      </c>
      <c r="L372" s="176"/>
      <c r="M372" s="177" t="s">
        <v>19</v>
      </c>
      <c r="N372" s="178" t="s">
        <v>42</v>
      </c>
      <c r="P372" s="133">
        <f>O372*H372</f>
        <v>0</v>
      </c>
      <c r="Q372" s="133">
        <v>5.0000000000000001E-4</v>
      </c>
      <c r="R372" s="133">
        <f>Q372*H372</f>
        <v>2E-3</v>
      </c>
      <c r="S372" s="133">
        <v>0</v>
      </c>
      <c r="T372" s="134">
        <f>S372*H372</f>
        <v>0</v>
      </c>
      <c r="AR372" s="135" t="s">
        <v>389</v>
      </c>
      <c r="AT372" s="135" t="s">
        <v>559</v>
      </c>
      <c r="AU372" s="135" t="s">
        <v>81</v>
      </c>
      <c r="AY372" s="18" t="s">
        <v>140</v>
      </c>
      <c r="BE372" s="136">
        <f>IF(N372="základní",J372,0)</f>
        <v>0</v>
      </c>
      <c r="BF372" s="136">
        <f>IF(N372="snížená",J372,0)</f>
        <v>0</v>
      </c>
      <c r="BG372" s="136">
        <f>IF(N372="zákl. přenesená",J372,0)</f>
        <v>0</v>
      </c>
      <c r="BH372" s="136">
        <f>IF(N372="sníž. přenesená",J372,0)</f>
        <v>0</v>
      </c>
      <c r="BI372" s="136">
        <f>IF(N372="nulová",J372,0)</f>
        <v>0</v>
      </c>
      <c r="BJ372" s="18" t="s">
        <v>79</v>
      </c>
      <c r="BK372" s="136">
        <f>ROUND(I372*H372,2)</f>
        <v>0</v>
      </c>
      <c r="BL372" s="18" t="s">
        <v>265</v>
      </c>
      <c r="BM372" s="135" t="s">
        <v>562</v>
      </c>
    </row>
    <row r="373" spans="2:65" s="1" customFormat="1" ht="24.15" customHeight="1">
      <c r="B373" s="33"/>
      <c r="C373" s="124" t="s">
        <v>563</v>
      </c>
      <c r="D373" s="124" t="s">
        <v>143</v>
      </c>
      <c r="E373" s="125" t="s">
        <v>564</v>
      </c>
      <c r="F373" s="126" t="s">
        <v>565</v>
      </c>
      <c r="G373" s="127" t="s">
        <v>227</v>
      </c>
      <c r="H373" s="128">
        <v>3</v>
      </c>
      <c r="I373" s="129"/>
      <c r="J373" s="130">
        <f>ROUND(I373*H373,2)</f>
        <v>0</v>
      </c>
      <c r="K373" s="126" t="s">
        <v>147</v>
      </c>
      <c r="L373" s="33"/>
      <c r="M373" s="131" t="s">
        <v>19</v>
      </c>
      <c r="N373" s="132" t="s">
        <v>42</v>
      </c>
      <c r="P373" s="133">
        <f>O373*H373</f>
        <v>0</v>
      </c>
      <c r="Q373" s="133">
        <v>0</v>
      </c>
      <c r="R373" s="133">
        <f>Q373*H373</f>
        <v>0</v>
      </c>
      <c r="S373" s="133">
        <v>0</v>
      </c>
      <c r="T373" s="134">
        <f>S373*H373</f>
        <v>0</v>
      </c>
      <c r="AR373" s="135" t="s">
        <v>265</v>
      </c>
      <c r="AT373" s="135" t="s">
        <v>143</v>
      </c>
      <c r="AU373" s="135" t="s">
        <v>81</v>
      </c>
      <c r="AY373" s="18" t="s">
        <v>140</v>
      </c>
      <c r="BE373" s="136">
        <f>IF(N373="základní",J373,0)</f>
        <v>0</v>
      </c>
      <c r="BF373" s="136">
        <f>IF(N373="snížená",J373,0)</f>
        <v>0</v>
      </c>
      <c r="BG373" s="136">
        <f>IF(N373="zákl. přenesená",J373,0)</f>
        <v>0</v>
      </c>
      <c r="BH373" s="136">
        <f>IF(N373="sníž. přenesená",J373,0)</f>
        <v>0</v>
      </c>
      <c r="BI373" s="136">
        <f>IF(N373="nulová",J373,0)</f>
        <v>0</v>
      </c>
      <c r="BJ373" s="18" t="s">
        <v>79</v>
      </c>
      <c r="BK373" s="136">
        <f>ROUND(I373*H373,2)</f>
        <v>0</v>
      </c>
      <c r="BL373" s="18" t="s">
        <v>265</v>
      </c>
      <c r="BM373" s="135" t="s">
        <v>566</v>
      </c>
    </row>
    <row r="374" spans="2:65" s="1" customFormat="1" ht="10.199999999999999">
      <c r="B374" s="33"/>
      <c r="D374" s="137" t="s">
        <v>150</v>
      </c>
      <c r="F374" s="138" t="s">
        <v>567</v>
      </c>
      <c r="I374" s="139"/>
      <c r="L374" s="33"/>
      <c r="M374" s="140"/>
      <c r="T374" s="54"/>
      <c r="AT374" s="18" t="s">
        <v>150</v>
      </c>
      <c r="AU374" s="18" t="s">
        <v>81</v>
      </c>
    </row>
    <row r="375" spans="2:65" s="13" customFormat="1" ht="10.199999999999999">
      <c r="B375" s="149"/>
      <c r="D375" s="142" t="s">
        <v>152</v>
      </c>
      <c r="E375" s="150" t="s">
        <v>19</v>
      </c>
      <c r="F375" s="151" t="s">
        <v>568</v>
      </c>
      <c r="H375" s="150" t="s">
        <v>19</v>
      </c>
      <c r="I375" s="152"/>
      <c r="L375" s="149"/>
      <c r="M375" s="153"/>
      <c r="T375" s="154"/>
      <c r="AT375" s="150" t="s">
        <v>152</v>
      </c>
      <c r="AU375" s="150" t="s">
        <v>81</v>
      </c>
      <c r="AV375" s="13" t="s">
        <v>79</v>
      </c>
      <c r="AW375" s="13" t="s">
        <v>32</v>
      </c>
      <c r="AX375" s="13" t="s">
        <v>71</v>
      </c>
      <c r="AY375" s="150" t="s">
        <v>140</v>
      </c>
    </row>
    <row r="376" spans="2:65" s="12" customFormat="1" ht="10.199999999999999">
      <c r="B376" s="141"/>
      <c r="D376" s="142" t="s">
        <v>152</v>
      </c>
      <c r="E376" s="143" t="s">
        <v>19</v>
      </c>
      <c r="F376" s="144" t="s">
        <v>141</v>
      </c>
      <c r="H376" s="145">
        <v>3</v>
      </c>
      <c r="I376" s="146"/>
      <c r="L376" s="141"/>
      <c r="M376" s="147"/>
      <c r="T376" s="148"/>
      <c r="AT376" s="143" t="s">
        <v>152</v>
      </c>
      <c r="AU376" s="143" t="s">
        <v>81</v>
      </c>
      <c r="AV376" s="12" t="s">
        <v>81</v>
      </c>
      <c r="AW376" s="12" t="s">
        <v>32</v>
      </c>
      <c r="AX376" s="12" t="s">
        <v>79</v>
      </c>
      <c r="AY376" s="143" t="s">
        <v>140</v>
      </c>
    </row>
    <row r="377" spans="2:65" s="1" customFormat="1" ht="24.15" customHeight="1">
      <c r="B377" s="33"/>
      <c r="C377" s="169" t="s">
        <v>222</v>
      </c>
      <c r="D377" s="169" t="s">
        <v>559</v>
      </c>
      <c r="E377" s="170" t="s">
        <v>569</v>
      </c>
      <c r="F377" s="171" t="s">
        <v>570</v>
      </c>
      <c r="G377" s="172" t="s">
        <v>227</v>
      </c>
      <c r="H377" s="173">
        <v>3</v>
      </c>
      <c r="I377" s="174"/>
      <c r="J377" s="175">
        <f>ROUND(I377*H377,2)</f>
        <v>0</v>
      </c>
      <c r="K377" s="171" t="s">
        <v>147</v>
      </c>
      <c r="L377" s="176"/>
      <c r="M377" s="177" t="s">
        <v>19</v>
      </c>
      <c r="N377" s="178" t="s">
        <v>42</v>
      </c>
      <c r="P377" s="133">
        <f>O377*H377</f>
        <v>0</v>
      </c>
      <c r="Q377" s="133">
        <v>5.0000000000000001E-4</v>
      </c>
      <c r="R377" s="133">
        <f>Q377*H377</f>
        <v>1.5E-3</v>
      </c>
      <c r="S377" s="133">
        <v>0</v>
      </c>
      <c r="T377" s="134">
        <f>S377*H377</f>
        <v>0</v>
      </c>
      <c r="AR377" s="135" t="s">
        <v>389</v>
      </c>
      <c r="AT377" s="135" t="s">
        <v>559</v>
      </c>
      <c r="AU377" s="135" t="s">
        <v>81</v>
      </c>
      <c r="AY377" s="18" t="s">
        <v>140</v>
      </c>
      <c r="BE377" s="136">
        <f>IF(N377="základní",J377,0)</f>
        <v>0</v>
      </c>
      <c r="BF377" s="136">
        <f>IF(N377="snížená",J377,0)</f>
        <v>0</v>
      </c>
      <c r="BG377" s="136">
        <f>IF(N377="zákl. přenesená",J377,0)</f>
        <v>0</v>
      </c>
      <c r="BH377" s="136">
        <f>IF(N377="sníž. přenesená",J377,0)</f>
        <v>0</v>
      </c>
      <c r="BI377" s="136">
        <f>IF(N377="nulová",J377,0)</f>
        <v>0</v>
      </c>
      <c r="BJ377" s="18" t="s">
        <v>79</v>
      </c>
      <c r="BK377" s="136">
        <f>ROUND(I377*H377,2)</f>
        <v>0</v>
      </c>
      <c r="BL377" s="18" t="s">
        <v>265</v>
      </c>
      <c r="BM377" s="135" t="s">
        <v>571</v>
      </c>
    </row>
    <row r="378" spans="2:65" s="1" customFormat="1" ht="24.15" customHeight="1">
      <c r="B378" s="33"/>
      <c r="C378" s="124" t="s">
        <v>232</v>
      </c>
      <c r="D378" s="124" t="s">
        <v>143</v>
      </c>
      <c r="E378" s="125" t="s">
        <v>572</v>
      </c>
      <c r="F378" s="126" t="s">
        <v>573</v>
      </c>
      <c r="G378" s="127" t="s">
        <v>227</v>
      </c>
      <c r="H378" s="128">
        <v>3</v>
      </c>
      <c r="I378" s="129"/>
      <c r="J378" s="130">
        <f>ROUND(I378*H378,2)</f>
        <v>0</v>
      </c>
      <c r="K378" s="126" t="s">
        <v>147</v>
      </c>
      <c r="L378" s="33"/>
      <c r="M378" s="131" t="s">
        <v>19</v>
      </c>
      <c r="N378" s="132" t="s">
        <v>42</v>
      </c>
      <c r="P378" s="133">
        <f>O378*H378</f>
        <v>0</v>
      </c>
      <c r="Q378" s="133">
        <v>0</v>
      </c>
      <c r="R378" s="133">
        <f>Q378*H378</f>
        <v>0</v>
      </c>
      <c r="S378" s="133">
        <v>0</v>
      </c>
      <c r="T378" s="134">
        <f>S378*H378</f>
        <v>0</v>
      </c>
      <c r="AR378" s="135" t="s">
        <v>265</v>
      </c>
      <c r="AT378" s="135" t="s">
        <v>143</v>
      </c>
      <c r="AU378" s="135" t="s">
        <v>81</v>
      </c>
      <c r="AY378" s="18" t="s">
        <v>140</v>
      </c>
      <c r="BE378" s="136">
        <f>IF(N378="základní",J378,0)</f>
        <v>0</v>
      </c>
      <c r="BF378" s="136">
        <f>IF(N378="snížená",J378,0)</f>
        <v>0</v>
      </c>
      <c r="BG378" s="136">
        <f>IF(N378="zákl. přenesená",J378,0)</f>
        <v>0</v>
      </c>
      <c r="BH378" s="136">
        <f>IF(N378="sníž. přenesená",J378,0)</f>
        <v>0</v>
      </c>
      <c r="BI378" s="136">
        <f>IF(N378="nulová",J378,0)</f>
        <v>0</v>
      </c>
      <c r="BJ378" s="18" t="s">
        <v>79</v>
      </c>
      <c r="BK378" s="136">
        <f>ROUND(I378*H378,2)</f>
        <v>0</v>
      </c>
      <c r="BL378" s="18" t="s">
        <v>265</v>
      </c>
      <c r="BM378" s="135" t="s">
        <v>574</v>
      </c>
    </row>
    <row r="379" spans="2:65" s="1" customFormat="1" ht="10.199999999999999">
      <c r="B379" s="33"/>
      <c r="D379" s="137" t="s">
        <v>150</v>
      </c>
      <c r="F379" s="138" t="s">
        <v>575</v>
      </c>
      <c r="I379" s="139"/>
      <c r="L379" s="33"/>
      <c r="M379" s="140"/>
      <c r="T379" s="54"/>
      <c r="AT379" s="18" t="s">
        <v>150</v>
      </c>
      <c r="AU379" s="18" t="s">
        <v>81</v>
      </c>
    </row>
    <row r="380" spans="2:65" s="13" customFormat="1" ht="10.199999999999999">
      <c r="B380" s="149"/>
      <c r="D380" s="142" t="s">
        <v>152</v>
      </c>
      <c r="E380" s="150" t="s">
        <v>19</v>
      </c>
      <c r="F380" s="151" t="s">
        <v>576</v>
      </c>
      <c r="H380" s="150" t="s">
        <v>19</v>
      </c>
      <c r="I380" s="152"/>
      <c r="L380" s="149"/>
      <c r="M380" s="153"/>
      <c r="T380" s="154"/>
      <c r="AT380" s="150" t="s">
        <v>152</v>
      </c>
      <c r="AU380" s="150" t="s">
        <v>81</v>
      </c>
      <c r="AV380" s="13" t="s">
        <v>79</v>
      </c>
      <c r="AW380" s="13" t="s">
        <v>32</v>
      </c>
      <c r="AX380" s="13" t="s">
        <v>71</v>
      </c>
      <c r="AY380" s="150" t="s">
        <v>140</v>
      </c>
    </row>
    <row r="381" spans="2:65" s="12" customFormat="1" ht="10.199999999999999">
      <c r="B381" s="141"/>
      <c r="D381" s="142" t="s">
        <v>152</v>
      </c>
      <c r="E381" s="143" t="s">
        <v>19</v>
      </c>
      <c r="F381" s="144" t="s">
        <v>141</v>
      </c>
      <c r="H381" s="145">
        <v>3</v>
      </c>
      <c r="I381" s="146"/>
      <c r="L381" s="141"/>
      <c r="M381" s="147"/>
      <c r="T381" s="148"/>
      <c r="AT381" s="143" t="s">
        <v>152</v>
      </c>
      <c r="AU381" s="143" t="s">
        <v>81</v>
      </c>
      <c r="AV381" s="12" t="s">
        <v>81</v>
      </c>
      <c r="AW381" s="12" t="s">
        <v>32</v>
      </c>
      <c r="AX381" s="12" t="s">
        <v>79</v>
      </c>
      <c r="AY381" s="143" t="s">
        <v>140</v>
      </c>
    </row>
    <row r="382" spans="2:65" s="1" customFormat="1" ht="16.5" customHeight="1">
      <c r="B382" s="33"/>
      <c r="C382" s="169" t="s">
        <v>577</v>
      </c>
      <c r="D382" s="169" t="s">
        <v>559</v>
      </c>
      <c r="E382" s="170" t="s">
        <v>578</v>
      </c>
      <c r="F382" s="171" t="s">
        <v>579</v>
      </c>
      <c r="G382" s="172" t="s">
        <v>227</v>
      </c>
      <c r="H382" s="173">
        <v>3</v>
      </c>
      <c r="I382" s="174"/>
      <c r="J382" s="175">
        <f>ROUND(I382*H382,2)</f>
        <v>0</v>
      </c>
      <c r="K382" s="171" t="s">
        <v>19</v>
      </c>
      <c r="L382" s="176"/>
      <c r="M382" s="177" t="s">
        <v>19</v>
      </c>
      <c r="N382" s="178" t="s">
        <v>42</v>
      </c>
      <c r="P382" s="133">
        <f>O382*H382</f>
        <v>0</v>
      </c>
      <c r="Q382" s="133">
        <v>9.4999999999999998E-3</v>
      </c>
      <c r="R382" s="133">
        <f>Q382*H382</f>
        <v>2.8499999999999998E-2</v>
      </c>
      <c r="S382" s="133">
        <v>0</v>
      </c>
      <c r="T382" s="134">
        <f>S382*H382</f>
        <v>0</v>
      </c>
      <c r="AR382" s="135" t="s">
        <v>389</v>
      </c>
      <c r="AT382" s="135" t="s">
        <v>559</v>
      </c>
      <c r="AU382" s="135" t="s">
        <v>81</v>
      </c>
      <c r="AY382" s="18" t="s">
        <v>140</v>
      </c>
      <c r="BE382" s="136">
        <f>IF(N382="základní",J382,0)</f>
        <v>0</v>
      </c>
      <c r="BF382" s="136">
        <f>IF(N382="snížená",J382,0)</f>
        <v>0</v>
      </c>
      <c r="BG382" s="136">
        <f>IF(N382="zákl. přenesená",J382,0)</f>
        <v>0</v>
      </c>
      <c r="BH382" s="136">
        <f>IF(N382="sníž. přenesená",J382,0)</f>
        <v>0</v>
      </c>
      <c r="BI382" s="136">
        <f>IF(N382="nulová",J382,0)</f>
        <v>0</v>
      </c>
      <c r="BJ382" s="18" t="s">
        <v>79</v>
      </c>
      <c r="BK382" s="136">
        <f>ROUND(I382*H382,2)</f>
        <v>0</v>
      </c>
      <c r="BL382" s="18" t="s">
        <v>265</v>
      </c>
      <c r="BM382" s="135" t="s">
        <v>580</v>
      </c>
    </row>
    <row r="383" spans="2:65" s="1" customFormat="1" ht="24.15" customHeight="1">
      <c r="B383" s="33"/>
      <c r="C383" s="124" t="s">
        <v>581</v>
      </c>
      <c r="D383" s="124" t="s">
        <v>143</v>
      </c>
      <c r="E383" s="125" t="s">
        <v>582</v>
      </c>
      <c r="F383" s="126" t="s">
        <v>583</v>
      </c>
      <c r="G383" s="127" t="s">
        <v>392</v>
      </c>
      <c r="H383" s="128">
        <v>8</v>
      </c>
      <c r="I383" s="129"/>
      <c r="J383" s="130">
        <f>ROUND(I383*H383,2)</f>
        <v>0</v>
      </c>
      <c r="K383" s="126" t="s">
        <v>147</v>
      </c>
      <c r="L383" s="33"/>
      <c r="M383" s="131" t="s">
        <v>19</v>
      </c>
      <c r="N383" s="132" t="s">
        <v>42</v>
      </c>
      <c r="P383" s="133">
        <f>O383*H383</f>
        <v>0</v>
      </c>
      <c r="Q383" s="133">
        <v>9.0000000000000006E-5</v>
      </c>
      <c r="R383" s="133">
        <f>Q383*H383</f>
        <v>7.2000000000000005E-4</v>
      </c>
      <c r="S383" s="133">
        <v>0</v>
      </c>
      <c r="T383" s="134">
        <f>S383*H383</f>
        <v>0</v>
      </c>
      <c r="AR383" s="135" t="s">
        <v>265</v>
      </c>
      <c r="AT383" s="135" t="s">
        <v>143</v>
      </c>
      <c r="AU383" s="135" t="s">
        <v>81</v>
      </c>
      <c r="AY383" s="18" t="s">
        <v>140</v>
      </c>
      <c r="BE383" s="136">
        <f>IF(N383="základní",J383,0)</f>
        <v>0</v>
      </c>
      <c r="BF383" s="136">
        <f>IF(N383="snížená",J383,0)</f>
        <v>0</v>
      </c>
      <c r="BG383" s="136">
        <f>IF(N383="zákl. přenesená",J383,0)</f>
        <v>0</v>
      </c>
      <c r="BH383" s="136">
        <f>IF(N383="sníž. přenesená",J383,0)</f>
        <v>0</v>
      </c>
      <c r="BI383" s="136">
        <f>IF(N383="nulová",J383,0)</f>
        <v>0</v>
      </c>
      <c r="BJ383" s="18" t="s">
        <v>79</v>
      </c>
      <c r="BK383" s="136">
        <f>ROUND(I383*H383,2)</f>
        <v>0</v>
      </c>
      <c r="BL383" s="18" t="s">
        <v>265</v>
      </c>
      <c r="BM383" s="135" t="s">
        <v>584</v>
      </c>
    </row>
    <row r="384" spans="2:65" s="1" customFormat="1" ht="10.199999999999999">
      <c r="B384" s="33"/>
      <c r="D384" s="137" t="s">
        <v>150</v>
      </c>
      <c r="F384" s="138" t="s">
        <v>585</v>
      </c>
      <c r="I384" s="139"/>
      <c r="L384" s="33"/>
      <c r="M384" s="140"/>
      <c r="T384" s="54"/>
      <c r="AT384" s="18" t="s">
        <v>150</v>
      </c>
      <c r="AU384" s="18" t="s">
        <v>81</v>
      </c>
    </row>
    <row r="385" spans="2:65" s="1" customFormat="1" ht="16.5" customHeight="1">
      <c r="B385" s="33"/>
      <c r="C385" s="169" t="s">
        <v>586</v>
      </c>
      <c r="D385" s="169" t="s">
        <v>559</v>
      </c>
      <c r="E385" s="170" t="s">
        <v>587</v>
      </c>
      <c r="F385" s="171" t="s">
        <v>588</v>
      </c>
      <c r="G385" s="172" t="s">
        <v>227</v>
      </c>
      <c r="H385" s="173">
        <v>8</v>
      </c>
      <c r="I385" s="174"/>
      <c r="J385" s="175">
        <f>ROUND(I385*H385,2)</f>
        <v>0</v>
      </c>
      <c r="K385" s="171" t="s">
        <v>147</v>
      </c>
      <c r="L385" s="176"/>
      <c r="M385" s="177" t="s">
        <v>19</v>
      </c>
      <c r="N385" s="178" t="s">
        <v>42</v>
      </c>
      <c r="P385" s="133">
        <f>O385*H385</f>
        <v>0</v>
      </c>
      <c r="Q385" s="133">
        <v>1.4999999999999999E-4</v>
      </c>
      <c r="R385" s="133">
        <f>Q385*H385</f>
        <v>1.1999999999999999E-3</v>
      </c>
      <c r="S385" s="133">
        <v>0</v>
      </c>
      <c r="T385" s="134">
        <f>S385*H385</f>
        <v>0</v>
      </c>
      <c r="AR385" s="135" t="s">
        <v>389</v>
      </c>
      <c r="AT385" s="135" t="s">
        <v>559</v>
      </c>
      <c r="AU385" s="135" t="s">
        <v>81</v>
      </c>
      <c r="AY385" s="18" t="s">
        <v>140</v>
      </c>
      <c r="BE385" s="136">
        <f>IF(N385="základní",J385,0)</f>
        <v>0</v>
      </c>
      <c r="BF385" s="136">
        <f>IF(N385="snížená",J385,0)</f>
        <v>0</v>
      </c>
      <c r="BG385" s="136">
        <f>IF(N385="zákl. přenesená",J385,0)</f>
        <v>0</v>
      </c>
      <c r="BH385" s="136">
        <f>IF(N385="sníž. přenesená",J385,0)</f>
        <v>0</v>
      </c>
      <c r="BI385" s="136">
        <f>IF(N385="nulová",J385,0)</f>
        <v>0</v>
      </c>
      <c r="BJ385" s="18" t="s">
        <v>79</v>
      </c>
      <c r="BK385" s="136">
        <f>ROUND(I385*H385,2)</f>
        <v>0</v>
      </c>
      <c r="BL385" s="18" t="s">
        <v>265</v>
      </c>
      <c r="BM385" s="135" t="s">
        <v>589</v>
      </c>
    </row>
    <row r="386" spans="2:65" s="1" customFormat="1" ht="24.15" customHeight="1">
      <c r="B386" s="33"/>
      <c r="C386" s="169" t="s">
        <v>590</v>
      </c>
      <c r="D386" s="169" t="s">
        <v>559</v>
      </c>
      <c r="E386" s="170" t="s">
        <v>591</v>
      </c>
      <c r="F386" s="171" t="s">
        <v>592</v>
      </c>
      <c r="G386" s="172" t="s">
        <v>305</v>
      </c>
      <c r="H386" s="173">
        <v>8</v>
      </c>
      <c r="I386" s="174"/>
      <c r="J386" s="175">
        <f>ROUND(I386*H386,2)</f>
        <v>0</v>
      </c>
      <c r="K386" s="171" t="s">
        <v>147</v>
      </c>
      <c r="L386" s="176"/>
      <c r="M386" s="177" t="s">
        <v>19</v>
      </c>
      <c r="N386" s="178" t="s">
        <v>42</v>
      </c>
      <c r="P386" s="133">
        <f>O386*H386</f>
        <v>0</v>
      </c>
      <c r="Q386" s="133">
        <v>1.8000000000000001E-4</v>
      </c>
      <c r="R386" s="133">
        <f>Q386*H386</f>
        <v>1.4400000000000001E-3</v>
      </c>
      <c r="S386" s="133">
        <v>0</v>
      </c>
      <c r="T386" s="134">
        <f>S386*H386</f>
        <v>0</v>
      </c>
      <c r="AR386" s="135" t="s">
        <v>389</v>
      </c>
      <c r="AT386" s="135" t="s">
        <v>559</v>
      </c>
      <c r="AU386" s="135" t="s">
        <v>81</v>
      </c>
      <c r="AY386" s="18" t="s">
        <v>140</v>
      </c>
      <c r="BE386" s="136">
        <f>IF(N386="základní",J386,0)</f>
        <v>0</v>
      </c>
      <c r="BF386" s="136">
        <f>IF(N386="snížená",J386,0)</f>
        <v>0</v>
      </c>
      <c r="BG386" s="136">
        <f>IF(N386="zákl. přenesená",J386,0)</f>
        <v>0</v>
      </c>
      <c r="BH386" s="136">
        <f>IF(N386="sníž. přenesená",J386,0)</f>
        <v>0</v>
      </c>
      <c r="BI386" s="136">
        <f>IF(N386="nulová",J386,0)</f>
        <v>0</v>
      </c>
      <c r="BJ386" s="18" t="s">
        <v>79</v>
      </c>
      <c r="BK386" s="136">
        <f>ROUND(I386*H386,2)</f>
        <v>0</v>
      </c>
      <c r="BL386" s="18" t="s">
        <v>265</v>
      </c>
      <c r="BM386" s="135" t="s">
        <v>593</v>
      </c>
    </row>
    <row r="387" spans="2:65" s="1" customFormat="1" ht="16.5" customHeight="1">
      <c r="B387" s="33"/>
      <c r="C387" s="124" t="s">
        <v>594</v>
      </c>
      <c r="D387" s="124" t="s">
        <v>143</v>
      </c>
      <c r="E387" s="125" t="s">
        <v>595</v>
      </c>
      <c r="F387" s="126" t="s">
        <v>596</v>
      </c>
      <c r="G387" s="127" t="s">
        <v>392</v>
      </c>
      <c r="H387" s="128">
        <v>4</v>
      </c>
      <c r="I387" s="129"/>
      <c r="J387" s="130">
        <f>ROUND(I387*H387,2)</f>
        <v>0</v>
      </c>
      <c r="K387" s="126" t="s">
        <v>147</v>
      </c>
      <c r="L387" s="33"/>
      <c r="M387" s="131" t="s">
        <v>19</v>
      </c>
      <c r="N387" s="132" t="s">
        <v>42</v>
      </c>
      <c r="P387" s="133">
        <f>O387*H387</f>
        <v>0</v>
      </c>
      <c r="Q387" s="133">
        <v>0</v>
      </c>
      <c r="R387" s="133">
        <f>Q387*H387</f>
        <v>0</v>
      </c>
      <c r="S387" s="133">
        <v>1.56E-3</v>
      </c>
      <c r="T387" s="134">
        <f>S387*H387</f>
        <v>6.2399999999999999E-3</v>
      </c>
      <c r="AR387" s="135" t="s">
        <v>265</v>
      </c>
      <c r="AT387" s="135" t="s">
        <v>143</v>
      </c>
      <c r="AU387" s="135" t="s">
        <v>81</v>
      </c>
      <c r="AY387" s="18" t="s">
        <v>140</v>
      </c>
      <c r="BE387" s="136">
        <f>IF(N387="základní",J387,0)</f>
        <v>0</v>
      </c>
      <c r="BF387" s="136">
        <f>IF(N387="snížená",J387,0)</f>
        <v>0</v>
      </c>
      <c r="BG387" s="136">
        <f>IF(N387="zákl. přenesená",J387,0)</f>
        <v>0</v>
      </c>
      <c r="BH387" s="136">
        <f>IF(N387="sníž. přenesená",J387,0)</f>
        <v>0</v>
      </c>
      <c r="BI387" s="136">
        <f>IF(N387="nulová",J387,0)</f>
        <v>0</v>
      </c>
      <c r="BJ387" s="18" t="s">
        <v>79</v>
      </c>
      <c r="BK387" s="136">
        <f>ROUND(I387*H387,2)</f>
        <v>0</v>
      </c>
      <c r="BL387" s="18" t="s">
        <v>265</v>
      </c>
      <c r="BM387" s="135" t="s">
        <v>597</v>
      </c>
    </row>
    <row r="388" spans="2:65" s="1" customFormat="1" ht="10.199999999999999">
      <c r="B388" s="33"/>
      <c r="D388" s="137" t="s">
        <v>150</v>
      </c>
      <c r="F388" s="138" t="s">
        <v>598</v>
      </c>
      <c r="I388" s="139"/>
      <c r="L388" s="33"/>
      <c r="M388" s="140"/>
      <c r="T388" s="54"/>
      <c r="AT388" s="18" t="s">
        <v>150</v>
      </c>
      <c r="AU388" s="18" t="s">
        <v>81</v>
      </c>
    </row>
    <row r="389" spans="2:65" s="1" customFormat="1" ht="16.5" customHeight="1">
      <c r="B389" s="33"/>
      <c r="C389" s="124" t="s">
        <v>599</v>
      </c>
      <c r="D389" s="124" t="s">
        <v>143</v>
      </c>
      <c r="E389" s="125" t="s">
        <v>600</v>
      </c>
      <c r="F389" s="126" t="s">
        <v>601</v>
      </c>
      <c r="G389" s="127" t="s">
        <v>392</v>
      </c>
      <c r="H389" s="128">
        <v>3</v>
      </c>
      <c r="I389" s="129"/>
      <c r="J389" s="130">
        <f>ROUND(I389*H389,2)</f>
        <v>0</v>
      </c>
      <c r="K389" s="126" t="s">
        <v>147</v>
      </c>
      <c r="L389" s="33"/>
      <c r="M389" s="131" t="s">
        <v>19</v>
      </c>
      <c r="N389" s="132" t="s">
        <v>42</v>
      </c>
      <c r="P389" s="133">
        <f>O389*H389</f>
        <v>0</v>
      </c>
      <c r="Q389" s="133">
        <v>1.8400000000000001E-3</v>
      </c>
      <c r="R389" s="133">
        <f>Q389*H389</f>
        <v>5.5200000000000006E-3</v>
      </c>
      <c r="S389" s="133">
        <v>0</v>
      </c>
      <c r="T389" s="134">
        <f>S389*H389</f>
        <v>0</v>
      </c>
      <c r="AR389" s="135" t="s">
        <v>265</v>
      </c>
      <c r="AT389" s="135" t="s">
        <v>143</v>
      </c>
      <c r="AU389" s="135" t="s">
        <v>81</v>
      </c>
      <c r="AY389" s="18" t="s">
        <v>140</v>
      </c>
      <c r="BE389" s="136">
        <f>IF(N389="základní",J389,0)</f>
        <v>0</v>
      </c>
      <c r="BF389" s="136">
        <f>IF(N389="snížená",J389,0)</f>
        <v>0</v>
      </c>
      <c r="BG389" s="136">
        <f>IF(N389="zákl. přenesená",J389,0)</f>
        <v>0</v>
      </c>
      <c r="BH389" s="136">
        <f>IF(N389="sníž. přenesená",J389,0)</f>
        <v>0</v>
      </c>
      <c r="BI389" s="136">
        <f>IF(N389="nulová",J389,0)</f>
        <v>0</v>
      </c>
      <c r="BJ389" s="18" t="s">
        <v>79</v>
      </c>
      <c r="BK389" s="136">
        <f>ROUND(I389*H389,2)</f>
        <v>0</v>
      </c>
      <c r="BL389" s="18" t="s">
        <v>265</v>
      </c>
      <c r="BM389" s="135" t="s">
        <v>602</v>
      </c>
    </row>
    <row r="390" spans="2:65" s="1" customFormat="1" ht="10.199999999999999">
      <c r="B390" s="33"/>
      <c r="D390" s="137" t="s">
        <v>150</v>
      </c>
      <c r="F390" s="138" t="s">
        <v>603</v>
      </c>
      <c r="I390" s="139"/>
      <c r="L390" s="33"/>
      <c r="M390" s="140"/>
      <c r="T390" s="54"/>
      <c r="AT390" s="18" t="s">
        <v>150</v>
      </c>
      <c r="AU390" s="18" t="s">
        <v>81</v>
      </c>
    </row>
    <row r="391" spans="2:65" s="1" customFormat="1" ht="16.5" customHeight="1">
      <c r="B391" s="33"/>
      <c r="C391" s="124" t="s">
        <v>604</v>
      </c>
      <c r="D391" s="124" t="s">
        <v>143</v>
      </c>
      <c r="E391" s="125" t="s">
        <v>605</v>
      </c>
      <c r="F391" s="126" t="s">
        <v>606</v>
      </c>
      <c r="G391" s="127" t="s">
        <v>392</v>
      </c>
      <c r="H391" s="128">
        <v>1</v>
      </c>
      <c r="I391" s="129"/>
      <c r="J391" s="130">
        <f>ROUND(I391*H391,2)</f>
        <v>0</v>
      </c>
      <c r="K391" s="126" t="s">
        <v>147</v>
      </c>
      <c r="L391" s="33"/>
      <c r="M391" s="131" t="s">
        <v>19</v>
      </c>
      <c r="N391" s="132" t="s">
        <v>42</v>
      </c>
      <c r="P391" s="133">
        <f>O391*H391</f>
        <v>0</v>
      </c>
      <c r="Q391" s="133">
        <v>1.8400000000000001E-3</v>
      </c>
      <c r="R391" s="133">
        <f>Q391*H391</f>
        <v>1.8400000000000001E-3</v>
      </c>
      <c r="S391" s="133">
        <v>0</v>
      </c>
      <c r="T391" s="134">
        <f>S391*H391</f>
        <v>0</v>
      </c>
      <c r="AR391" s="135" t="s">
        <v>265</v>
      </c>
      <c r="AT391" s="135" t="s">
        <v>143</v>
      </c>
      <c r="AU391" s="135" t="s">
        <v>81</v>
      </c>
      <c r="AY391" s="18" t="s">
        <v>140</v>
      </c>
      <c r="BE391" s="136">
        <f>IF(N391="základní",J391,0)</f>
        <v>0</v>
      </c>
      <c r="BF391" s="136">
        <f>IF(N391="snížená",J391,0)</f>
        <v>0</v>
      </c>
      <c r="BG391" s="136">
        <f>IF(N391="zákl. přenesená",J391,0)</f>
        <v>0</v>
      </c>
      <c r="BH391" s="136">
        <f>IF(N391="sníž. přenesená",J391,0)</f>
        <v>0</v>
      </c>
      <c r="BI391" s="136">
        <f>IF(N391="nulová",J391,0)</f>
        <v>0</v>
      </c>
      <c r="BJ391" s="18" t="s">
        <v>79</v>
      </c>
      <c r="BK391" s="136">
        <f>ROUND(I391*H391,2)</f>
        <v>0</v>
      </c>
      <c r="BL391" s="18" t="s">
        <v>265</v>
      </c>
      <c r="BM391" s="135" t="s">
        <v>607</v>
      </c>
    </row>
    <row r="392" spans="2:65" s="1" customFormat="1" ht="10.199999999999999">
      <c r="B392" s="33"/>
      <c r="D392" s="137" t="s">
        <v>150</v>
      </c>
      <c r="F392" s="138" t="s">
        <v>608</v>
      </c>
      <c r="I392" s="139"/>
      <c r="L392" s="33"/>
      <c r="M392" s="140"/>
      <c r="T392" s="54"/>
      <c r="AT392" s="18" t="s">
        <v>150</v>
      </c>
      <c r="AU392" s="18" t="s">
        <v>81</v>
      </c>
    </row>
    <row r="393" spans="2:65" s="1" customFormat="1" ht="24.15" customHeight="1">
      <c r="B393" s="33"/>
      <c r="C393" s="124" t="s">
        <v>609</v>
      </c>
      <c r="D393" s="124" t="s">
        <v>143</v>
      </c>
      <c r="E393" s="125" t="s">
        <v>610</v>
      </c>
      <c r="F393" s="126" t="s">
        <v>611</v>
      </c>
      <c r="G393" s="127" t="s">
        <v>227</v>
      </c>
      <c r="H393" s="128">
        <v>3</v>
      </c>
      <c r="I393" s="129"/>
      <c r="J393" s="130">
        <f>ROUND(I393*H393,2)</f>
        <v>0</v>
      </c>
      <c r="K393" s="126" t="s">
        <v>147</v>
      </c>
      <c r="L393" s="33"/>
      <c r="M393" s="131" t="s">
        <v>19</v>
      </c>
      <c r="N393" s="132" t="s">
        <v>42</v>
      </c>
      <c r="P393" s="133">
        <f>O393*H393</f>
        <v>0</v>
      </c>
      <c r="Q393" s="133">
        <v>0</v>
      </c>
      <c r="R393" s="133">
        <f>Q393*H393</f>
        <v>0</v>
      </c>
      <c r="S393" s="133">
        <v>8.4999999999999995E-4</v>
      </c>
      <c r="T393" s="134">
        <f>S393*H393</f>
        <v>2.5499999999999997E-3</v>
      </c>
      <c r="AR393" s="135" t="s">
        <v>265</v>
      </c>
      <c r="AT393" s="135" t="s">
        <v>143</v>
      </c>
      <c r="AU393" s="135" t="s">
        <v>81</v>
      </c>
      <c r="AY393" s="18" t="s">
        <v>140</v>
      </c>
      <c r="BE393" s="136">
        <f>IF(N393="základní",J393,0)</f>
        <v>0</v>
      </c>
      <c r="BF393" s="136">
        <f>IF(N393="snížená",J393,0)</f>
        <v>0</v>
      </c>
      <c r="BG393" s="136">
        <f>IF(N393="zákl. přenesená",J393,0)</f>
        <v>0</v>
      </c>
      <c r="BH393" s="136">
        <f>IF(N393="sníž. přenesená",J393,0)</f>
        <v>0</v>
      </c>
      <c r="BI393" s="136">
        <f>IF(N393="nulová",J393,0)</f>
        <v>0</v>
      </c>
      <c r="BJ393" s="18" t="s">
        <v>79</v>
      </c>
      <c r="BK393" s="136">
        <f>ROUND(I393*H393,2)</f>
        <v>0</v>
      </c>
      <c r="BL393" s="18" t="s">
        <v>265</v>
      </c>
      <c r="BM393" s="135" t="s">
        <v>612</v>
      </c>
    </row>
    <row r="394" spans="2:65" s="1" customFormat="1" ht="10.199999999999999">
      <c r="B394" s="33"/>
      <c r="D394" s="137" t="s">
        <v>150</v>
      </c>
      <c r="F394" s="138" t="s">
        <v>613</v>
      </c>
      <c r="I394" s="139"/>
      <c r="L394" s="33"/>
      <c r="M394" s="140"/>
      <c r="T394" s="54"/>
      <c r="AT394" s="18" t="s">
        <v>150</v>
      </c>
      <c r="AU394" s="18" t="s">
        <v>81</v>
      </c>
    </row>
    <row r="395" spans="2:65" s="1" customFormat="1" ht="16.5" customHeight="1">
      <c r="B395" s="33"/>
      <c r="C395" s="124" t="s">
        <v>614</v>
      </c>
      <c r="D395" s="124" t="s">
        <v>143</v>
      </c>
      <c r="E395" s="125" t="s">
        <v>615</v>
      </c>
      <c r="F395" s="126" t="s">
        <v>616</v>
      </c>
      <c r="G395" s="127" t="s">
        <v>258</v>
      </c>
      <c r="H395" s="128">
        <v>1</v>
      </c>
      <c r="I395" s="129"/>
      <c r="J395" s="130">
        <f>ROUND(I395*H395,2)</f>
        <v>0</v>
      </c>
      <c r="K395" s="126" t="s">
        <v>19</v>
      </c>
      <c r="L395" s="33"/>
      <c r="M395" s="131" t="s">
        <v>19</v>
      </c>
      <c r="N395" s="132" t="s">
        <v>42</v>
      </c>
      <c r="P395" s="133">
        <f>O395*H395</f>
        <v>0</v>
      </c>
      <c r="Q395" s="133">
        <v>0</v>
      </c>
      <c r="R395" s="133">
        <f>Q395*H395</f>
        <v>0</v>
      </c>
      <c r="S395" s="133">
        <v>5.0000000000000001E-3</v>
      </c>
      <c r="T395" s="134">
        <f>S395*H395</f>
        <v>5.0000000000000001E-3</v>
      </c>
      <c r="AR395" s="135" t="s">
        <v>265</v>
      </c>
      <c r="AT395" s="135" t="s">
        <v>143</v>
      </c>
      <c r="AU395" s="135" t="s">
        <v>81</v>
      </c>
      <c r="AY395" s="18" t="s">
        <v>140</v>
      </c>
      <c r="BE395" s="136">
        <f>IF(N395="základní",J395,0)</f>
        <v>0</v>
      </c>
      <c r="BF395" s="136">
        <f>IF(N395="snížená",J395,0)</f>
        <v>0</v>
      </c>
      <c r="BG395" s="136">
        <f>IF(N395="zákl. přenesená",J395,0)</f>
        <v>0</v>
      </c>
      <c r="BH395" s="136">
        <f>IF(N395="sníž. přenesená",J395,0)</f>
        <v>0</v>
      </c>
      <c r="BI395" s="136">
        <f>IF(N395="nulová",J395,0)</f>
        <v>0</v>
      </c>
      <c r="BJ395" s="18" t="s">
        <v>79</v>
      </c>
      <c r="BK395" s="136">
        <f>ROUND(I395*H395,2)</f>
        <v>0</v>
      </c>
      <c r="BL395" s="18" t="s">
        <v>265</v>
      </c>
      <c r="BM395" s="135" t="s">
        <v>617</v>
      </c>
    </row>
    <row r="396" spans="2:65" s="13" customFormat="1" ht="10.199999999999999">
      <c r="B396" s="149"/>
      <c r="D396" s="142" t="s">
        <v>152</v>
      </c>
      <c r="E396" s="150" t="s">
        <v>19</v>
      </c>
      <c r="F396" s="151" t="s">
        <v>618</v>
      </c>
      <c r="H396" s="150" t="s">
        <v>19</v>
      </c>
      <c r="I396" s="152"/>
      <c r="L396" s="149"/>
      <c r="M396" s="153"/>
      <c r="T396" s="154"/>
      <c r="AT396" s="150" t="s">
        <v>152</v>
      </c>
      <c r="AU396" s="150" t="s">
        <v>81</v>
      </c>
      <c r="AV396" s="13" t="s">
        <v>79</v>
      </c>
      <c r="AW396" s="13" t="s">
        <v>32</v>
      </c>
      <c r="AX396" s="13" t="s">
        <v>71</v>
      </c>
      <c r="AY396" s="150" t="s">
        <v>140</v>
      </c>
    </row>
    <row r="397" spans="2:65" s="12" customFormat="1" ht="10.199999999999999">
      <c r="B397" s="141"/>
      <c r="D397" s="142" t="s">
        <v>152</v>
      </c>
      <c r="E397" s="143" t="s">
        <v>19</v>
      </c>
      <c r="F397" s="144" t="s">
        <v>79</v>
      </c>
      <c r="H397" s="145">
        <v>1</v>
      </c>
      <c r="I397" s="146"/>
      <c r="L397" s="141"/>
      <c r="M397" s="147"/>
      <c r="T397" s="148"/>
      <c r="AT397" s="143" t="s">
        <v>152</v>
      </c>
      <c r="AU397" s="143" t="s">
        <v>81</v>
      </c>
      <c r="AV397" s="12" t="s">
        <v>81</v>
      </c>
      <c r="AW397" s="12" t="s">
        <v>32</v>
      </c>
      <c r="AX397" s="12" t="s">
        <v>79</v>
      </c>
      <c r="AY397" s="143" t="s">
        <v>140</v>
      </c>
    </row>
    <row r="398" spans="2:65" s="11" customFormat="1" ht="22.8" customHeight="1">
      <c r="B398" s="112"/>
      <c r="D398" s="113" t="s">
        <v>70</v>
      </c>
      <c r="E398" s="122" t="s">
        <v>619</v>
      </c>
      <c r="F398" s="122" t="s">
        <v>620</v>
      </c>
      <c r="I398" s="115"/>
      <c r="J398" s="123">
        <f>BK398</f>
        <v>0</v>
      </c>
      <c r="L398" s="112"/>
      <c r="M398" s="117"/>
      <c r="P398" s="118">
        <f>SUM(P399:P415)</f>
        <v>0</v>
      </c>
      <c r="R398" s="118">
        <f>SUM(R399:R415)</f>
        <v>8.5350000000000009E-2</v>
      </c>
      <c r="T398" s="119">
        <f>SUM(T399:T415)</f>
        <v>0</v>
      </c>
      <c r="AR398" s="113" t="s">
        <v>81</v>
      </c>
      <c r="AT398" s="120" t="s">
        <v>70</v>
      </c>
      <c r="AU398" s="120" t="s">
        <v>79</v>
      </c>
      <c r="AY398" s="113" t="s">
        <v>140</v>
      </c>
      <c r="BK398" s="121">
        <f>SUM(BK399:BK415)</f>
        <v>0</v>
      </c>
    </row>
    <row r="399" spans="2:65" s="1" customFormat="1" ht="33" customHeight="1">
      <c r="B399" s="33"/>
      <c r="C399" s="124" t="s">
        <v>621</v>
      </c>
      <c r="D399" s="124" t="s">
        <v>143</v>
      </c>
      <c r="E399" s="125" t="s">
        <v>622</v>
      </c>
      <c r="F399" s="126" t="s">
        <v>623</v>
      </c>
      <c r="G399" s="127" t="s">
        <v>392</v>
      </c>
      <c r="H399" s="128">
        <v>1</v>
      </c>
      <c r="I399" s="129"/>
      <c r="J399" s="130">
        <f>ROUND(I399*H399,2)</f>
        <v>0</v>
      </c>
      <c r="K399" s="126" t="s">
        <v>147</v>
      </c>
      <c r="L399" s="33"/>
      <c r="M399" s="131" t="s">
        <v>19</v>
      </c>
      <c r="N399" s="132" t="s">
        <v>42</v>
      </c>
      <c r="P399" s="133">
        <f>O399*H399</f>
        <v>0</v>
      </c>
      <c r="Q399" s="133">
        <v>1.4E-2</v>
      </c>
      <c r="R399" s="133">
        <f>Q399*H399</f>
        <v>1.4E-2</v>
      </c>
      <c r="S399" s="133">
        <v>0</v>
      </c>
      <c r="T399" s="134">
        <f>S399*H399</f>
        <v>0</v>
      </c>
      <c r="AR399" s="135" t="s">
        <v>265</v>
      </c>
      <c r="AT399" s="135" t="s">
        <v>143</v>
      </c>
      <c r="AU399" s="135" t="s">
        <v>81</v>
      </c>
      <c r="AY399" s="18" t="s">
        <v>140</v>
      </c>
      <c r="BE399" s="136">
        <f>IF(N399="základní",J399,0)</f>
        <v>0</v>
      </c>
      <c r="BF399" s="136">
        <f>IF(N399="snížená",J399,0)</f>
        <v>0</v>
      </c>
      <c r="BG399" s="136">
        <f>IF(N399="zákl. přenesená",J399,0)</f>
        <v>0</v>
      </c>
      <c r="BH399" s="136">
        <f>IF(N399="sníž. přenesená",J399,0)</f>
        <v>0</v>
      </c>
      <c r="BI399" s="136">
        <f>IF(N399="nulová",J399,0)</f>
        <v>0</v>
      </c>
      <c r="BJ399" s="18" t="s">
        <v>79</v>
      </c>
      <c r="BK399" s="136">
        <f>ROUND(I399*H399,2)</f>
        <v>0</v>
      </c>
      <c r="BL399" s="18" t="s">
        <v>265</v>
      </c>
      <c r="BM399" s="135" t="s">
        <v>624</v>
      </c>
    </row>
    <row r="400" spans="2:65" s="1" customFormat="1" ht="10.199999999999999">
      <c r="B400" s="33"/>
      <c r="D400" s="137" t="s">
        <v>150</v>
      </c>
      <c r="F400" s="138" t="s">
        <v>625</v>
      </c>
      <c r="I400" s="139"/>
      <c r="L400" s="33"/>
      <c r="M400" s="140"/>
      <c r="T400" s="54"/>
      <c r="AT400" s="18" t="s">
        <v>150</v>
      </c>
      <c r="AU400" s="18" t="s">
        <v>81</v>
      </c>
    </row>
    <row r="401" spans="2:65" s="13" customFormat="1" ht="10.199999999999999">
      <c r="B401" s="149"/>
      <c r="D401" s="142" t="s">
        <v>152</v>
      </c>
      <c r="E401" s="150" t="s">
        <v>19</v>
      </c>
      <c r="F401" s="151" t="s">
        <v>626</v>
      </c>
      <c r="H401" s="150" t="s">
        <v>19</v>
      </c>
      <c r="I401" s="152"/>
      <c r="L401" s="149"/>
      <c r="M401" s="153"/>
      <c r="T401" s="154"/>
      <c r="AT401" s="150" t="s">
        <v>152</v>
      </c>
      <c r="AU401" s="150" t="s">
        <v>81</v>
      </c>
      <c r="AV401" s="13" t="s">
        <v>79</v>
      </c>
      <c r="AW401" s="13" t="s">
        <v>32</v>
      </c>
      <c r="AX401" s="13" t="s">
        <v>71</v>
      </c>
      <c r="AY401" s="150" t="s">
        <v>140</v>
      </c>
    </row>
    <row r="402" spans="2:65" s="12" customFormat="1" ht="10.199999999999999">
      <c r="B402" s="141"/>
      <c r="D402" s="142" t="s">
        <v>152</v>
      </c>
      <c r="E402" s="143" t="s">
        <v>19</v>
      </c>
      <c r="F402" s="144" t="s">
        <v>79</v>
      </c>
      <c r="H402" s="145">
        <v>1</v>
      </c>
      <c r="I402" s="146"/>
      <c r="L402" s="141"/>
      <c r="M402" s="147"/>
      <c r="T402" s="148"/>
      <c r="AT402" s="143" t="s">
        <v>152</v>
      </c>
      <c r="AU402" s="143" t="s">
        <v>81</v>
      </c>
      <c r="AV402" s="12" t="s">
        <v>81</v>
      </c>
      <c r="AW402" s="12" t="s">
        <v>32</v>
      </c>
      <c r="AX402" s="12" t="s">
        <v>79</v>
      </c>
      <c r="AY402" s="143" t="s">
        <v>140</v>
      </c>
    </row>
    <row r="403" spans="2:65" s="1" customFormat="1" ht="37.799999999999997" customHeight="1">
      <c r="B403" s="33"/>
      <c r="C403" s="124" t="s">
        <v>627</v>
      </c>
      <c r="D403" s="124" t="s">
        <v>143</v>
      </c>
      <c r="E403" s="125" t="s">
        <v>628</v>
      </c>
      <c r="F403" s="126" t="s">
        <v>629</v>
      </c>
      <c r="G403" s="127" t="s">
        <v>392</v>
      </c>
      <c r="H403" s="128">
        <v>4</v>
      </c>
      <c r="I403" s="129"/>
      <c r="J403" s="130">
        <f>ROUND(I403*H403,2)</f>
        <v>0</v>
      </c>
      <c r="K403" s="126" t="s">
        <v>147</v>
      </c>
      <c r="L403" s="33"/>
      <c r="M403" s="131" t="s">
        <v>19</v>
      </c>
      <c r="N403" s="132" t="s">
        <v>42</v>
      </c>
      <c r="P403" s="133">
        <f>O403*H403</f>
        <v>0</v>
      </c>
      <c r="Q403" s="133">
        <v>1.6650000000000002E-2</v>
      </c>
      <c r="R403" s="133">
        <f>Q403*H403</f>
        <v>6.6600000000000006E-2</v>
      </c>
      <c r="S403" s="133">
        <v>0</v>
      </c>
      <c r="T403" s="134">
        <f>S403*H403</f>
        <v>0</v>
      </c>
      <c r="AR403" s="135" t="s">
        <v>265</v>
      </c>
      <c r="AT403" s="135" t="s">
        <v>143</v>
      </c>
      <c r="AU403" s="135" t="s">
        <v>81</v>
      </c>
      <c r="AY403" s="18" t="s">
        <v>140</v>
      </c>
      <c r="BE403" s="136">
        <f>IF(N403="základní",J403,0)</f>
        <v>0</v>
      </c>
      <c r="BF403" s="136">
        <f>IF(N403="snížená",J403,0)</f>
        <v>0</v>
      </c>
      <c r="BG403" s="136">
        <f>IF(N403="zákl. přenesená",J403,0)</f>
        <v>0</v>
      </c>
      <c r="BH403" s="136">
        <f>IF(N403="sníž. přenesená",J403,0)</f>
        <v>0</v>
      </c>
      <c r="BI403" s="136">
        <f>IF(N403="nulová",J403,0)</f>
        <v>0</v>
      </c>
      <c r="BJ403" s="18" t="s">
        <v>79</v>
      </c>
      <c r="BK403" s="136">
        <f>ROUND(I403*H403,2)</f>
        <v>0</v>
      </c>
      <c r="BL403" s="18" t="s">
        <v>265</v>
      </c>
      <c r="BM403" s="135" t="s">
        <v>630</v>
      </c>
    </row>
    <row r="404" spans="2:65" s="1" customFormat="1" ht="10.199999999999999">
      <c r="B404" s="33"/>
      <c r="D404" s="137" t="s">
        <v>150</v>
      </c>
      <c r="F404" s="138" t="s">
        <v>631</v>
      </c>
      <c r="I404" s="139"/>
      <c r="L404" s="33"/>
      <c r="M404" s="140"/>
      <c r="T404" s="54"/>
      <c r="AT404" s="18" t="s">
        <v>150</v>
      </c>
      <c r="AU404" s="18" t="s">
        <v>81</v>
      </c>
    </row>
    <row r="405" spans="2:65" s="13" customFormat="1" ht="10.199999999999999">
      <c r="B405" s="149"/>
      <c r="D405" s="142" t="s">
        <v>152</v>
      </c>
      <c r="E405" s="150" t="s">
        <v>19</v>
      </c>
      <c r="F405" s="151" t="s">
        <v>632</v>
      </c>
      <c r="H405" s="150" t="s">
        <v>19</v>
      </c>
      <c r="I405" s="152"/>
      <c r="L405" s="149"/>
      <c r="M405" s="153"/>
      <c r="T405" s="154"/>
      <c r="AT405" s="150" t="s">
        <v>152</v>
      </c>
      <c r="AU405" s="150" t="s">
        <v>81</v>
      </c>
      <c r="AV405" s="13" t="s">
        <v>79</v>
      </c>
      <c r="AW405" s="13" t="s">
        <v>32</v>
      </c>
      <c r="AX405" s="13" t="s">
        <v>71</v>
      </c>
      <c r="AY405" s="150" t="s">
        <v>140</v>
      </c>
    </row>
    <row r="406" spans="2:65" s="12" customFormat="1" ht="10.199999999999999">
      <c r="B406" s="141"/>
      <c r="D406" s="142" t="s">
        <v>152</v>
      </c>
      <c r="E406" s="143" t="s">
        <v>19</v>
      </c>
      <c r="F406" s="144" t="s">
        <v>148</v>
      </c>
      <c r="H406" s="145">
        <v>4</v>
      </c>
      <c r="I406" s="146"/>
      <c r="L406" s="141"/>
      <c r="M406" s="147"/>
      <c r="T406" s="148"/>
      <c r="AT406" s="143" t="s">
        <v>152</v>
      </c>
      <c r="AU406" s="143" t="s">
        <v>81</v>
      </c>
      <c r="AV406" s="12" t="s">
        <v>81</v>
      </c>
      <c r="AW406" s="12" t="s">
        <v>32</v>
      </c>
      <c r="AX406" s="12" t="s">
        <v>79</v>
      </c>
      <c r="AY406" s="143" t="s">
        <v>140</v>
      </c>
    </row>
    <row r="407" spans="2:65" s="1" customFormat="1" ht="24.15" customHeight="1">
      <c r="B407" s="33"/>
      <c r="C407" s="124" t="s">
        <v>633</v>
      </c>
      <c r="D407" s="124" t="s">
        <v>143</v>
      </c>
      <c r="E407" s="125" t="s">
        <v>634</v>
      </c>
      <c r="F407" s="126" t="s">
        <v>635</v>
      </c>
      <c r="G407" s="127" t="s">
        <v>392</v>
      </c>
      <c r="H407" s="128">
        <v>5</v>
      </c>
      <c r="I407" s="129"/>
      <c r="J407" s="130">
        <f>ROUND(I407*H407,2)</f>
        <v>0</v>
      </c>
      <c r="K407" s="126" t="s">
        <v>147</v>
      </c>
      <c r="L407" s="33"/>
      <c r="M407" s="131" t="s">
        <v>19</v>
      </c>
      <c r="N407" s="132" t="s">
        <v>42</v>
      </c>
      <c r="P407" s="133">
        <f>O407*H407</f>
        <v>0</v>
      </c>
      <c r="Q407" s="133">
        <v>1.4999999999999999E-4</v>
      </c>
      <c r="R407" s="133">
        <f>Q407*H407</f>
        <v>7.4999999999999991E-4</v>
      </c>
      <c r="S407" s="133">
        <v>0</v>
      </c>
      <c r="T407" s="134">
        <f>S407*H407</f>
        <v>0</v>
      </c>
      <c r="AR407" s="135" t="s">
        <v>265</v>
      </c>
      <c r="AT407" s="135" t="s">
        <v>143</v>
      </c>
      <c r="AU407" s="135" t="s">
        <v>81</v>
      </c>
      <c r="AY407" s="18" t="s">
        <v>140</v>
      </c>
      <c r="BE407" s="136">
        <f>IF(N407="základní",J407,0)</f>
        <v>0</v>
      </c>
      <c r="BF407" s="136">
        <f>IF(N407="snížená",J407,0)</f>
        <v>0</v>
      </c>
      <c r="BG407" s="136">
        <f>IF(N407="zákl. přenesená",J407,0)</f>
        <v>0</v>
      </c>
      <c r="BH407" s="136">
        <f>IF(N407="sníž. přenesená",J407,0)</f>
        <v>0</v>
      </c>
      <c r="BI407" s="136">
        <f>IF(N407="nulová",J407,0)</f>
        <v>0</v>
      </c>
      <c r="BJ407" s="18" t="s">
        <v>79</v>
      </c>
      <c r="BK407" s="136">
        <f>ROUND(I407*H407,2)</f>
        <v>0</v>
      </c>
      <c r="BL407" s="18" t="s">
        <v>265</v>
      </c>
      <c r="BM407" s="135" t="s">
        <v>636</v>
      </c>
    </row>
    <row r="408" spans="2:65" s="1" customFormat="1" ht="10.199999999999999">
      <c r="B408" s="33"/>
      <c r="D408" s="137" t="s">
        <v>150</v>
      </c>
      <c r="F408" s="138" t="s">
        <v>637</v>
      </c>
      <c r="I408" s="139"/>
      <c r="L408" s="33"/>
      <c r="M408" s="140"/>
      <c r="T408" s="54"/>
      <c r="AT408" s="18" t="s">
        <v>150</v>
      </c>
      <c r="AU408" s="18" t="s">
        <v>81</v>
      </c>
    </row>
    <row r="409" spans="2:65" s="12" customFormat="1" ht="10.199999999999999">
      <c r="B409" s="141"/>
      <c r="D409" s="142" t="s">
        <v>152</v>
      </c>
      <c r="E409" s="143" t="s">
        <v>19</v>
      </c>
      <c r="F409" s="144" t="s">
        <v>638</v>
      </c>
      <c r="H409" s="145">
        <v>4</v>
      </c>
      <c r="I409" s="146"/>
      <c r="L409" s="141"/>
      <c r="M409" s="147"/>
      <c r="T409" s="148"/>
      <c r="AT409" s="143" t="s">
        <v>152</v>
      </c>
      <c r="AU409" s="143" t="s">
        <v>81</v>
      </c>
      <c r="AV409" s="12" t="s">
        <v>81</v>
      </c>
      <c r="AW409" s="12" t="s">
        <v>32</v>
      </c>
      <c r="AX409" s="12" t="s">
        <v>71</v>
      </c>
      <c r="AY409" s="143" t="s">
        <v>140</v>
      </c>
    </row>
    <row r="410" spans="2:65" s="12" customFormat="1" ht="10.199999999999999">
      <c r="B410" s="141"/>
      <c r="D410" s="142" t="s">
        <v>152</v>
      </c>
      <c r="E410" s="143" t="s">
        <v>19</v>
      </c>
      <c r="F410" s="144" t="s">
        <v>639</v>
      </c>
      <c r="H410" s="145">
        <v>1</v>
      </c>
      <c r="I410" s="146"/>
      <c r="L410" s="141"/>
      <c r="M410" s="147"/>
      <c r="T410" s="148"/>
      <c r="AT410" s="143" t="s">
        <v>152</v>
      </c>
      <c r="AU410" s="143" t="s">
        <v>81</v>
      </c>
      <c r="AV410" s="12" t="s">
        <v>81</v>
      </c>
      <c r="AW410" s="12" t="s">
        <v>32</v>
      </c>
      <c r="AX410" s="12" t="s">
        <v>71</v>
      </c>
      <c r="AY410" s="143" t="s">
        <v>140</v>
      </c>
    </row>
    <row r="411" spans="2:65" s="14" customFormat="1" ht="10.199999999999999">
      <c r="B411" s="155"/>
      <c r="D411" s="142" t="s">
        <v>152</v>
      </c>
      <c r="E411" s="156" t="s">
        <v>19</v>
      </c>
      <c r="F411" s="157" t="s">
        <v>173</v>
      </c>
      <c r="H411" s="158">
        <v>5</v>
      </c>
      <c r="I411" s="159"/>
      <c r="L411" s="155"/>
      <c r="M411" s="160"/>
      <c r="T411" s="161"/>
      <c r="AT411" s="156" t="s">
        <v>152</v>
      </c>
      <c r="AU411" s="156" t="s">
        <v>81</v>
      </c>
      <c r="AV411" s="14" t="s">
        <v>148</v>
      </c>
      <c r="AW411" s="14" t="s">
        <v>32</v>
      </c>
      <c r="AX411" s="14" t="s">
        <v>79</v>
      </c>
      <c r="AY411" s="156" t="s">
        <v>140</v>
      </c>
    </row>
    <row r="412" spans="2:65" s="1" customFormat="1" ht="24.15" customHeight="1">
      <c r="B412" s="33"/>
      <c r="C412" s="124" t="s">
        <v>640</v>
      </c>
      <c r="D412" s="124" t="s">
        <v>143</v>
      </c>
      <c r="E412" s="125" t="s">
        <v>641</v>
      </c>
      <c r="F412" s="126" t="s">
        <v>642</v>
      </c>
      <c r="G412" s="127" t="s">
        <v>392</v>
      </c>
      <c r="H412" s="128">
        <v>4</v>
      </c>
      <c r="I412" s="129"/>
      <c r="J412" s="130">
        <f>ROUND(I412*H412,2)</f>
        <v>0</v>
      </c>
      <c r="K412" s="126" t="s">
        <v>147</v>
      </c>
      <c r="L412" s="33"/>
      <c r="M412" s="131" t="s">
        <v>19</v>
      </c>
      <c r="N412" s="132" t="s">
        <v>42</v>
      </c>
      <c r="P412" s="133">
        <f>O412*H412</f>
        <v>0</v>
      </c>
      <c r="Q412" s="133">
        <v>0</v>
      </c>
      <c r="R412" s="133">
        <f>Q412*H412</f>
        <v>0</v>
      </c>
      <c r="S412" s="133">
        <v>0</v>
      </c>
      <c r="T412" s="134">
        <f>S412*H412</f>
        <v>0</v>
      </c>
      <c r="AR412" s="135" t="s">
        <v>265</v>
      </c>
      <c r="AT412" s="135" t="s">
        <v>143</v>
      </c>
      <c r="AU412" s="135" t="s">
        <v>81</v>
      </c>
      <c r="AY412" s="18" t="s">
        <v>140</v>
      </c>
      <c r="BE412" s="136">
        <f>IF(N412="základní",J412,0)</f>
        <v>0</v>
      </c>
      <c r="BF412" s="136">
        <f>IF(N412="snížená",J412,0)</f>
        <v>0</v>
      </c>
      <c r="BG412" s="136">
        <f>IF(N412="zákl. přenesená",J412,0)</f>
        <v>0</v>
      </c>
      <c r="BH412" s="136">
        <f>IF(N412="sníž. přenesená",J412,0)</f>
        <v>0</v>
      </c>
      <c r="BI412" s="136">
        <f>IF(N412="nulová",J412,0)</f>
        <v>0</v>
      </c>
      <c r="BJ412" s="18" t="s">
        <v>79</v>
      </c>
      <c r="BK412" s="136">
        <f>ROUND(I412*H412,2)</f>
        <v>0</v>
      </c>
      <c r="BL412" s="18" t="s">
        <v>265</v>
      </c>
      <c r="BM412" s="135" t="s">
        <v>643</v>
      </c>
    </row>
    <row r="413" spans="2:65" s="1" customFormat="1" ht="10.199999999999999">
      <c r="B413" s="33"/>
      <c r="D413" s="137" t="s">
        <v>150</v>
      </c>
      <c r="F413" s="138" t="s">
        <v>644</v>
      </c>
      <c r="I413" s="139"/>
      <c r="L413" s="33"/>
      <c r="M413" s="140"/>
      <c r="T413" s="54"/>
      <c r="AT413" s="18" t="s">
        <v>150</v>
      </c>
      <c r="AU413" s="18" t="s">
        <v>81</v>
      </c>
    </row>
    <row r="414" spans="2:65" s="12" customFormat="1" ht="10.199999999999999">
      <c r="B414" s="141"/>
      <c r="D414" s="142" t="s">
        <v>152</v>
      </c>
      <c r="E414" s="143" t="s">
        <v>19</v>
      </c>
      <c r="F414" s="144" t="s">
        <v>645</v>
      </c>
      <c r="H414" s="145">
        <v>4</v>
      </c>
      <c r="I414" s="146"/>
      <c r="L414" s="141"/>
      <c r="M414" s="147"/>
      <c r="T414" s="148"/>
      <c r="AT414" s="143" t="s">
        <v>152</v>
      </c>
      <c r="AU414" s="143" t="s">
        <v>81</v>
      </c>
      <c r="AV414" s="12" t="s">
        <v>81</v>
      </c>
      <c r="AW414" s="12" t="s">
        <v>32</v>
      </c>
      <c r="AX414" s="12" t="s">
        <v>79</v>
      </c>
      <c r="AY414" s="143" t="s">
        <v>140</v>
      </c>
    </row>
    <row r="415" spans="2:65" s="1" customFormat="1" ht="24.15" customHeight="1">
      <c r="B415" s="33"/>
      <c r="C415" s="169" t="s">
        <v>646</v>
      </c>
      <c r="D415" s="169" t="s">
        <v>559</v>
      </c>
      <c r="E415" s="170" t="s">
        <v>647</v>
      </c>
      <c r="F415" s="171" t="s">
        <v>648</v>
      </c>
      <c r="G415" s="172" t="s">
        <v>227</v>
      </c>
      <c r="H415" s="173">
        <v>4</v>
      </c>
      <c r="I415" s="174"/>
      <c r="J415" s="175">
        <f>ROUND(I415*H415,2)</f>
        <v>0</v>
      </c>
      <c r="K415" s="171" t="s">
        <v>147</v>
      </c>
      <c r="L415" s="176"/>
      <c r="M415" s="177" t="s">
        <v>19</v>
      </c>
      <c r="N415" s="178" t="s">
        <v>42</v>
      </c>
      <c r="P415" s="133">
        <f>O415*H415</f>
        <v>0</v>
      </c>
      <c r="Q415" s="133">
        <v>1E-3</v>
      </c>
      <c r="R415" s="133">
        <f>Q415*H415</f>
        <v>4.0000000000000001E-3</v>
      </c>
      <c r="S415" s="133">
        <v>0</v>
      </c>
      <c r="T415" s="134">
        <f>S415*H415</f>
        <v>0</v>
      </c>
      <c r="AR415" s="135" t="s">
        <v>389</v>
      </c>
      <c r="AT415" s="135" t="s">
        <v>559</v>
      </c>
      <c r="AU415" s="135" t="s">
        <v>81</v>
      </c>
      <c r="AY415" s="18" t="s">
        <v>140</v>
      </c>
      <c r="BE415" s="136">
        <f>IF(N415="základní",J415,0)</f>
        <v>0</v>
      </c>
      <c r="BF415" s="136">
        <f>IF(N415="snížená",J415,0)</f>
        <v>0</v>
      </c>
      <c r="BG415" s="136">
        <f>IF(N415="zákl. přenesená",J415,0)</f>
        <v>0</v>
      </c>
      <c r="BH415" s="136">
        <f>IF(N415="sníž. přenesená",J415,0)</f>
        <v>0</v>
      </c>
      <c r="BI415" s="136">
        <f>IF(N415="nulová",J415,0)</f>
        <v>0</v>
      </c>
      <c r="BJ415" s="18" t="s">
        <v>79</v>
      </c>
      <c r="BK415" s="136">
        <f>ROUND(I415*H415,2)</f>
        <v>0</v>
      </c>
      <c r="BL415" s="18" t="s">
        <v>265</v>
      </c>
      <c r="BM415" s="135" t="s">
        <v>649</v>
      </c>
    </row>
    <row r="416" spans="2:65" s="11" customFormat="1" ht="22.8" customHeight="1">
      <c r="B416" s="112"/>
      <c r="D416" s="113" t="s">
        <v>70</v>
      </c>
      <c r="E416" s="122" t="s">
        <v>650</v>
      </c>
      <c r="F416" s="122" t="s">
        <v>651</v>
      </c>
      <c r="I416" s="115"/>
      <c r="J416" s="123">
        <f>BK416</f>
        <v>0</v>
      </c>
      <c r="L416" s="112"/>
      <c r="M416" s="117"/>
      <c r="P416" s="118">
        <f>P417</f>
        <v>0</v>
      </c>
      <c r="R416" s="118">
        <f>R417</f>
        <v>3.0000000000000001E-5</v>
      </c>
      <c r="T416" s="119">
        <f>T417</f>
        <v>0</v>
      </c>
      <c r="AR416" s="113" t="s">
        <v>81</v>
      </c>
      <c r="AT416" s="120" t="s">
        <v>70</v>
      </c>
      <c r="AU416" s="120" t="s">
        <v>79</v>
      </c>
      <c r="AY416" s="113" t="s">
        <v>140</v>
      </c>
      <c r="BK416" s="121">
        <f>BK417</f>
        <v>0</v>
      </c>
    </row>
    <row r="417" spans="2:65" s="1" customFormat="1" ht="16.5" customHeight="1">
      <c r="B417" s="33"/>
      <c r="C417" s="124" t="s">
        <v>652</v>
      </c>
      <c r="D417" s="124" t="s">
        <v>143</v>
      </c>
      <c r="E417" s="125" t="s">
        <v>653</v>
      </c>
      <c r="F417" s="126" t="s">
        <v>654</v>
      </c>
      <c r="G417" s="127" t="s">
        <v>392</v>
      </c>
      <c r="H417" s="128">
        <v>1</v>
      </c>
      <c r="I417" s="129"/>
      <c r="J417" s="130">
        <f>ROUND(I417*H417,2)</f>
        <v>0</v>
      </c>
      <c r="K417" s="126" t="s">
        <v>19</v>
      </c>
      <c r="L417" s="33"/>
      <c r="M417" s="131" t="s">
        <v>19</v>
      </c>
      <c r="N417" s="132" t="s">
        <v>42</v>
      </c>
      <c r="P417" s="133">
        <f>O417*H417</f>
        <v>0</v>
      </c>
      <c r="Q417" s="133">
        <v>3.0000000000000001E-5</v>
      </c>
      <c r="R417" s="133">
        <f>Q417*H417</f>
        <v>3.0000000000000001E-5</v>
      </c>
      <c r="S417" s="133">
        <v>0</v>
      </c>
      <c r="T417" s="134">
        <f>S417*H417</f>
        <v>0</v>
      </c>
      <c r="AR417" s="135" t="s">
        <v>265</v>
      </c>
      <c r="AT417" s="135" t="s">
        <v>143</v>
      </c>
      <c r="AU417" s="135" t="s">
        <v>81</v>
      </c>
      <c r="AY417" s="18" t="s">
        <v>140</v>
      </c>
      <c r="BE417" s="136">
        <f>IF(N417="základní",J417,0)</f>
        <v>0</v>
      </c>
      <c r="BF417" s="136">
        <f>IF(N417="snížená",J417,0)</f>
        <v>0</v>
      </c>
      <c r="BG417" s="136">
        <f>IF(N417="zákl. přenesená",J417,0)</f>
        <v>0</v>
      </c>
      <c r="BH417" s="136">
        <f>IF(N417="sníž. přenesená",J417,0)</f>
        <v>0</v>
      </c>
      <c r="BI417" s="136">
        <f>IF(N417="nulová",J417,0)</f>
        <v>0</v>
      </c>
      <c r="BJ417" s="18" t="s">
        <v>79</v>
      </c>
      <c r="BK417" s="136">
        <f>ROUND(I417*H417,2)</f>
        <v>0</v>
      </c>
      <c r="BL417" s="18" t="s">
        <v>265</v>
      </c>
      <c r="BM417" s="135" t="s">
        <v>655</v>
      </c>
    </row>
    <row r="418" spans="2:65" s="11" customFormat="1" ht="22.8" customHeight="1">
      <c r="B418" s="112"/>
      <c r="D418" s="113" t="s">
        <v>70</v>
      </c>
      <c r="E418" s="122" t="s">
        <v>656</v>
      </c>
      <c r="F418" s="122" t="s">
        <v>657</v>
      </c>
      <c r="I418" s="115"/>
      <c r="J418" s="123">
        <f>BK418</f>
        <v>0</v>
      </c>
      <c r="L418" s="112"/>
      <c r="M418" s="117"/>
      <c r="P418" s="118">
        <f>SUM(P419:P536)</f>
        <v>0</v>
      </c>
      <c r="R418" s="118">
        <f>SUM(R419:R536)</f>
        <v>0.24415249999999994</v>
      </c>
      <c r="T418" s="119">
        <f>SUM(T419:T536)</f>
        <v>0</v>
      </c>
      <c r="AR418" s="113" t="s">
        <v>81</v>
      </c>
      <c r="AT418" s="120" t="s">
        <v>70</v>
      </c>
      <c r="AU418" s="120" t="s">
        <v>79</v>
      </c>
      <c r="AY418" s="113" t="s">
        <v>140</v>
      </c>
      <c r="BK418" s="121">
        <f>SUM(BK419:BK536)</f>
        <v>0</v>
      </c>
    </row>
    <row r="419" spans="2:65" s="1" customFormat="1" ht="62.7" customHeight="1">
      <c r="B419" s="33"/>
      <c r="C419" s="124" t="s">
        <v>658</v>
      </c>
      <c r="D419" s="124" t="s">
        <v>143</v>
      </c>
      <c r="E419" s="125" t="s">
        <v>659</v>
      </c>
      <c r="F419" s="126" t="s">
        <v>660</v>
      </c>
      <c r="G419" s="127" t="s">
        <v>227</v>
      </c>
      <c r="H419" s="128">
        <v>38</v>
      </c>
      <c r="I419" s="129"/>
      <c r="J419" s="130">
        <f>ROUND(I419*H419,2)</f>
        <v>0</v>
      </c>
      <c r="K419" s="126" t="s">
        <v>147</v>
      </c>
      <c r="L419" s="33"/>
      <c r="M419" s="131" t="s">
        <v>19</v>
      </c>
      <c r="N419" s="132" t="s">
        <v>42</v>
      </c>
      <c r="P419" s="133">
        <f>O419*H419</f>
        <v>0</v>
      </c>
      <c r="Q419" s="133">
        <v>0</v>
      </c>
      <c r="R419" s="133">
        <f>Q419*H419</f>
        <v>0</v>
      </c>
      <c r="S419" s="133">
        <v>0</v>
      </c>
      <c r="T419" s="134">
        <f>S419*H419</f>
        <v>0</v>
      </c>
      <c r="AR419" s="135" t="s">
        <v>265</v>
      </c>
      <c r="AT419" s="135" t="s">
        <v>143</v>
      </c>
      <c r="AU419" s="135" t="s">
        <v>81</v>
      </c>
      <c r="AY419" s="18" t="s">
        <v>140</v>
      </c>
      <c r="BE419" s="136">
        <f>IF(N419="základní",J419,0)</f>
        <v>0</v>
      </c>
      <c r="BF419" s="136">
        <f>IF(N419="snížená",J419,0)</f>
        <v>0</v>
      </c>
      <c r="BG419" s="136">
        <f>IF(N419="zákl. přenesená",J419,0)</f>
        <v>0</v>
      </c>
      <c r="BH419" s="136">
        <f>IF(N419="sníž. přenesená",J419,0)</f>
        <v>0</v>
      </c>
      <c r="BI419" s="136">
        <f>IF(N419="nulová",J419,0)</f>
        <v>0</v>
      </c>
      <c r="BJ419" s="18" t="s">
        <v>79</v>
      </c>
      <c r="BK419" s="136">
        <f>ROUND(I419*H419,2)</f>
        <v>0</v>
      </c>
      <c r="BL419" s="18" t="s">
        <v>265</v>
      </c>
      <c r="BM419" s="135" t="s">
        <v>661</v>
      </c>
    </row>
    <row r="420" spans="2:65" s="1" customFormat="1" ht="10.199999999999999">
      <c r="B420" s="33"/>
      <c r="D420" s="137" t="s">
        <v>150</v>
      </c>
      <c r="F420" s="138" t="s">
        <v>662</v>
      </c>
      <c r="I420" s="139"/>
      <c r="L420" s="33"/>
      <c r="M420" s="140"/>
      <c r="T420" s="54"/>
      <c r="AT420" s="18" t="s">
        <v>150</v>
      </c>
      <c r="AU420" s="18" t="s">
        <v>81</v>
      </c>
    </row>
    <row r="421" spans="2:65" s="12" customFormat="1" ht="10.199999999999999">
      <c r="B421" s="141"/>
      <c r="D421" s="142" t="s">
        <v>152</v>
      </c>
      <c r="E421" s="143" t="s">
        <v>19</v>
      </c>
      <c r="F421" s="144" t="s">
        <v>425</v>
      </c>
      <c r="H421" s="145">
        <v>38</v>
      </c>
      <c r="I421" s="146"/>
      <c r="L421" s="141"/>
      <c r="M421" s="147"/>
      <c r="T421" s="148"/>
      <c r="AT421" s="143" t="s">
        <v>152</v>
      </c>
      <c r="AU421" s="143" t="s">
        <v>81</v>
      </c>
      <c r="AV421" s="12" t="s">
        <v>81</v>
      </c>
      <c r="AW421" s="12" t="s">
        <v>32</v>
      </c>
      <c r="AX421" s="12" t="s">
        <v>79</v>
      </c>
      <c r="AY421" s="143" t="s">
        <v>140</v>
      </c>
    </row>
    <row r="422" spans="2:65" s="1" customFormat="1" ht="24.15" customHeight="1">
      <c r="B422" s="33"/>
      <c r="C422" s="169" t="s">
        <v>663</v>
      </c>
      <c r="D422" s="169" t="s">
        <v>559</v>
      </c>
      <c r="E422" s="170" t="s">
        <v>664</v>
      </c>
      <c r="F422" s="171" t="s">
        <v>665</v>
      </c>
      <c r="G422" s="172" t="s">
        <v>227</v>
      </c>
      <c r="H422" s="173">
        <v>38</v>
      </c>
      <c r="I422" s="174"/>
      <c r="J422" s="175">
        <f>ROUND(I422*H422,2)</f>
        <v>0</v>
      </c>
      <c r="K422" s="171" t="s">
        <v>147</v>
      </c>
      <c r="L422" s="176"/>
      <c r="M422" s="177" t="s">
        <v>19</v>
      </c>
      <c r="N422" s="178" t="s">
        <v>42</v>
      </c>
      <c r="P422" s="133">
        <f>O422*H422</f>
        <v>0</v>
      </c>
      <c r="Q422" s="133">
        <v>1.4999999999999999E-4</v>
      </c>
      <c r="R422" s="133">
        <f>Q422*H422</f>
        <v>5.6999999999999993E-3</v>
      </c>
      <c r="S422" s="133">
        <v>0</v>
      </c>
      <c r="T422" s="134">
        <f>S422*H422</f>
        <v>0</v>
      </c>
      <c r="AR422" s="135" t="s">
        <v>389</v>
      </c>
      <c r="AT422" s="135" t="s">
        <v>559</v>
      </c>
      <c r="AU422" s="135" t="s">
        <v>81</v>
      </c>
      <c r="AY422" s="18" t="s">
        <v>140</v>
      </c>
      <c r="BE422" s="136">
        <f>IF(N422="základní",J422,0)</f>
        <v>0</v>
      </c>
      <c r="BF422" s="136">
        <f>IF(N422="snížená",J422,0)</f>
        <v>0</v>
      </c>
      <c r="BG422" s="136">
        <f>IF(N422="zákl. přenesená",J422,0)</f>
        <v>0</v>
      </c>
      <c r="BH422" s="136">
        <f>IF(N422="sníž. přenesená",J422,0)</f>
        <v>0</v>
      </c>
      <c r="BI422" s="136">
        <f>IF(N422="nulová",J422,0)</f>
        <v>0</v>
      </c>
      <c r="BJ422" s="18" t="s">
        <v>79</v>
      </c>
      <c r="BK422" s="136">
        <f>ROUND(I422*H422,2)</f>
        <v>0</v>
      </c>
      <c r="BL422" s="18" t="s">
        <v>265</v>
      </c>
      <c r="BM422" s="135" t="s">
        <v>666</v>
      </c>
    </row>
    <row r="423" spans="2:65" s="1" customFormat="1" ht="37.799999999999997" customHeight="1">
      <c r="B423" s="33"/>
      <c r="C423" s="124" t="s">
        <v>667</v>
      </c>
      <c r="D423" s="124" t="s">
        <v>143</v>
      </c>
      <c r="E423" s="125" t="s">
        <v>668</v>
      </c>
      <c r="F423" s="126" t="s">
        <v>669</v>
      </c>
      <c r="G423" s="127" t="s">
        <v>305</v>
      </c>
      <c r="H423" s="128">
        <v>70</v>
      </c>
      <c r="I423" s="129"/>
      <c r="J423" s="130">
        <f>ROUND(I423*H423,2)</f>
        <v>0</v>
      </c>
      <c r="K423" s="126" t="s">
        <v>147</v>
      </c>
      <c r="L423" s="33"/>
      <c r="M423" s="131" t="s">
        <v>19</v>
      </c>
      <c r="N423" s="132" t="s">
        <v>42</v>
      </c>
      <c r="P423" s="133">
        <f>O423*H423</f>
        <v>0</v>
      </c>
      <c r="Q423" s="133">
        <v>0</v>
      </c>
      <c r="R423" s="133">
        <f>Q423*H423</f>
        <v>0</v>
      </c>
      <c r="S423" s="133">
        <v>0</v>
      </c>
      <c r="T423" s="134">
        <f>S423*H423</f>
        <v>0</v>
      </c>
      <c r="AR423" s="135" t="s">
        <v>265</v>
      </c>
      <c r="AT423" s="135" t="s">
        <v>143</v>
      </c>
      <c r="AU423" s="135" t="s">
        <v>81</v>
      </c>
      <c r="AY423" s="18" t="s">
        <v>140</v>
      </c>
      <c r="BE423" s="136">
        <f>IF(N423="základní",J423,0)</f>
        <v>0</v>
      </c>
      <c r="BF423" s="136">
        <f>IF(N423="snížená",J423,0)</f>
        <v>0</v>
      </c>
      <c r="BG423" s="136">
        <f>IF(N423="zákl. přenesená",J423,0)</f>
        <v>0</v>
      </c>
      <c r="BH423" s="136">
        <f>IF(N423="sníž. přenesená",J423,0)</f>
        <v>0</v>
      </c>
      <c r="BI423" s="136">
        <f>IF(N423="nulová",J423,0)</f>
        <v>0</v>
      </c>
      <c r="BJ423" s="18" t="s">
        <v>79</v>
      </c>
      <c r="BK423" s="136">
        <f>ROUND(I423*H423,2)</f>
        <v>0</v>
      </c>
      <c r="BL423" s="18" t="s">
        <v>265</v>
      </c>
      <c r="BM423" s="135" t="s">
        <v>670</v>
      </c>
    </row>
    <row r="424" spans="2:65" s="1" customFormat="1" ht="10.199999999999999">
      <c r="B424" s="33"/>
      <c r="D424" s="137" t="s">
        <v>150</v>
      </c>
      <c r="F424" s="138" t="s">
        <v>671</v>
      </c>
      <c r="I424" s="139"/>
      <c r="L424" s="33"/>
      <c r="M424" s="140"/>
      <c r="T424" s="54"/>
      <c r="AT424" s="18" t="s">
        <v>150</v>
      </c>
      <c r="AU424" s="18" t="s">
        <v>81</v>
      </c>
    </row>
    <row r="425" spans="2:65" s="12" customFormat="1" ht="10.199999999999999">
      <c r="B425" s="141"/>
      <c r="D425" s="142" t="s">
        <v>152</v>
      </c>
      <c r="E425" s="143" t="s">
        <v>19</v>
      </c>
      <c r="F425" s="144" t="s">
        <v>599</v>
      </c>
      <c r="H425" s="145">
        <v>70</v>
      </c>
      <c r="I425" s="146"/>
      <c r="L425" s="141"/>
      <c r="M425" s="147"/>
      <c r="T425" s="148"/>
      <c r="AT425" s="143" t="s">
        <v>152</v>
      </c>
      <c r="AU425" s="143" t="s">
        <v>81</v>
      </c>
      <c r="AV425" s="12" t="s">
        <v>81</v>
      </c>
      <c r="AW425" s="12" t="s">
        <v>32</v>
      </c>
      <c r="AX425" s="12" t="s">
        <v>79</v>
      </c>
      <c r="AY425" s="143" t="s">
        <v>140</v>
      </c>
    </row>
    <row r="426" spans="2:65" s="1" customFormat="1" ht="24.15" customHeight="1">
      <c r="B426" s="33"/>
      <c r="C426" s="169" t="s">
        <v>672</v>
      </c>
      <c r="D426" s="169" t="s">
        <v>559</v>
      </c>
      <c r="E426" s="170" t="s">
        <v>673</v>
      </c>
      <c r="F426" s="171" t="s">
        <v>674</v>
      </c>
      <c r="G426" s="172" t="s">
        <v>305</v>
      </c>
      <c r="H426" s="173">
        <v>80.5</v>
      </c>
      <c r="I426" s="174"/>
      <c r="J426" s="175">
        <f>ROUND(I426*H426,2)</f>
        <v>0</v>
      </c>
      <c r="K426" s="171" t="s">
        <v>147</v>
      </c>
      <c r="L426" s="176"/>
      <c r="M426" s="177" t="s">
        <v>19</v>
      </c>
      <c r="N426" s="178" t="s">
        <v>42</v>
      </c>
      <c r="P426" s="133">
        <f>O426*H426</f>
        <v>0</v>
      </c>
      <c r="Q426" s="133">
        <v>5.0000000000000002E-5</v>
      </c>
      <c r="R426" s="133">
        <f>Q426*H426</f>
        <v>4.0249999999999999E-3</v>
      </c>
      <c r="S426" s="133">
        <v>0</v>
      </c>
      <c r="T426" s="134">
        <f>S426*H426</f>
        <v>0</v>
      </c>
      <c r="AR426" s="135" t="s">
        <v>389</v>
      </c>
      <c r="AT426" s="135" t="s">
        <v>559</v>
      </c>
      <c r="AU426" s="135" t="s">
        <v>81</v>
      </c>
      <c r="AY426" s="18" t="s">
        <v>140</v>
      </c>
      <c r="BE426" s="136">
        <f>IF(N426="základní",J426,0)</f>
        <v>0</v>
      </c>
      <c r="BF426" s="136">
        <f>IF(N426="snížená",J426,0)</f>
        <v>0</v>
      </c>
      <c r="BG426" s="136">
        <f>IF(N426="zákl. přenesená",J426,0)</f>
        <v>0</v>
      </c>
      <c r="BH426" s="136">
        <f>IF(N426="sníž. přenesená",J426,0)</f>
        <v>0</v>
      </c>
      <c r="BI426" s="136">
        <f>IF(N426="nulová",J426,0)</f>
        <v>0</v>
      </c>
      <c r="BJ426" s="18" t="s">
        <v>79</v>
      </c>
      <c r="BK426" s="136">
        <f>ROUND(I426*H426,2)</f>
        <v>0</v>
      </c>
      <c r="BL426" s="18" t="s">
        <v>265</v>
      </c>
      <c r="BM426" s="135" t="s">
        <v>675</v>
      </c>
    </row>
    <row r="427" spans="2:65" s="12" customFormat="1" ht="10.199999999999999">
      <c r="B427" s="141"/>
      <c r="D427" s="142" t="s">
        <v>152</v>
      </c>
      <c r="F427" s="144" t="s">
        <v>676</v>
      </c>
      <c r="H427" s="145">
        <v>80.5</v>
      </c>
      <c r="I427" s="146"/>
      <c r="L427" s="141"/>
      <c r="M427" s="147"/>
      <c r="T427" s="148"/>
      <c r="AT427" s="143" t="s">
        <v>152</v>
      </c>
      <c r="AU427" s="143" t="s">
        <v>81</v>
      </c>
      <c r="AV427" s="12" t="s">
        <v>81</v>
      </c>
      <c r="AW427" s="12" t="s">
        <v>4</v>
      </c>
      <c r="AX427" s="12" t="s">
        <v>79</v>
      </c>
      <c r="AY427" s="143" t="s">
        <v>140</v>
      </c>
    </row>
    <row r="428" spans="2:65" s="1" customFormat="1" ht="37.799999999999997" customHeight="1">
      <c r="B428" s="33"/>
      <c r="C428" s="124" t="s">
        <v>677</v>
      </c>
      <c r="D428" s="124" t="s">
        <v>143</v>
      </c>
      <c r="E428" s="125" t="s">
        <v>678</v>
      </c>
      <c r="F428" s="126" t="s">
        <v>679</v>
      </c>
      <c r="G428" s="127" t="s">
        <v>305</v>
      </c>
      <c r="H428" s="128">
        <v>95</v>
      </c>
      <c r="I428" s="129"/>
      <c r="J428" s="130">
        <f>ROUND(I428*H428,2)</f>
        <v>0</v>
      </c>
      <c r="K428" s="126" t="s">
        <v>147</v>
      </c>
      <c r="L428" s="33"/>
      <c r="M428" s="131" t="s">
        <v>19</v>
      </c>
      <c r="N428" s="132" t="s">
        <v>42</v>
      </c>
      <c r="P428" s="133">
        <f>O428*H428</f>
        <v>0</v>
      </c>
      <c r="Q428" s="133">
        <v>0</v>
      </c>
      <c r="R428" s="133">
        <f>Q428*H428</f>
        <v>0</v>
      </c>
      <c r="S428" s="133">
        <v>0</v>
      </c>
      <c r="T428" s="134">
        <f>S428*H428</f>
        <v>0</v>
      </c>
      <c r="AR428" s="135" t="s">
        <v>265</v>
      </c>
      <c r="AT428" s="135" t="s">
        <v>143</v>
      </c>
      <c r="AU428" s="135" t="s">
        <v>81</v>
      </c>
      <c r="AY428" s="18" t="s">
        <v>140</v>
      </c>
      <c r="BE428" s="136">
        <f>IF(N428="základní",J428,0)</f>
        <v>0</v>
      </c>
      <c r="BF428" s="136">
        <f>IF(N428="snížená",J428,0)</f>
        <v>0</v>
      </c>
      <c r="BG428" s="136">
        <f>IF(N428="zákl. přenesená",J428,0)</f>
        <v>0</v>
      </c>
      <c r="BH428" s="136">
        <f>IF(N428="sníž. přenesená",J428,0)</f>
        <v>0</v>
      </c>
      <c r="BI428" s="136">
        <f>IF(N428="nulová",J428,0)</f>
        <v>0</v>
      </c>
      <c r="BJ428" s="18" t="s">
        <v>79</v>
      </c>
      <c r="BK428" s="136">
        <f>ROUND(I428*H428,2)</f>
        <v>0</v>
      </c>
      <c r="BL428" s="18" t="s">
        <v>265</v>
      </c>
      <c r="BM428" s="135" t="s">
        <v>680</v>
      </c>
    </row>
    <row r="429" spans="2:65" s="1" customFormat="1" ht="10.199999999999999">
      <c r="B429" s="33"/>
      <c r="D429" s="137" t="s">
        <v>150</v>
      </c>
      <c r="F429" s="138" t="s">
        <v>681</v>
      </c>
      <c r="I429" s="139"/>
      <c r="L429" s="33"/>
      <c r="M429" s="140"/>
      <c r="T429" s="54"/>
      <c r="AT429" s="18" t="s">
        <v>150</v>
      </c>
      <c r="AU429" s="18" t="s">
        <v>81</v>
      </c>
    </row>
    <row r="430" spans="2:65" s="12" customFormat="1" ht="10.199999999999999">
      <c r="B430" s="141"/>
      <c r="D430" s="142" t="s">
        <v>152</v>
      </c>
      <c r="E430" s="143" t="s">
        <v>19</v>
      </c>
      <c r="F430" s="144" t="s">
        <v>682</v>
      </c>
      <c r="H430" s="145">
        <v>95</v>
      </c>
      <c r="I430" s="146"/>
      <c r="L430" s="141"/>
      <c r="M430" s="147"/>
      <c r="T430" s="148"/>
      <c r="AT430" s="143" t="s">
        <v>152</v>
      </c>
      <c r="AU430" s="143" t="s">
        <v>81</v>
      </c>
      <c r="AV430" s="12" t="s">
        <v>81</v>
      </c>
      <c r="AW430" s="12" t="s">
        <v>32</v>
      </c>
      <c r="AX430" s="12" t="s">
        <v>79</v>
      </c>
      <c r="AY430" s="143" t="s">
        <v>140</v>
      </c>
    </row>
    <row r="431" spans="2:65" s="1" customFormat="1" ht="24.15" customHeight="1">
      <c r="B431" s="33"/>
      <c r="C431" s="169" t="s">
        <v>683</v>
      </c>
      <c r="D431" s="169" t="s">
        <v>559</v>
      </c>
      <c r="E431" s="170" t="s">
        <v>684</v>
      </c>
      <c r="F431" s="171" t="s">
        <v>685</v>
      </c>
      <c r="G431" s="172" t="s">
        <v>305</v>
      </c>
      <c r="H431" s="173">
        <v>109.25</v>
      </c>
      <c r="I431" s="174"/>
      <c r="J431" s="175">
        <f>ROUND(I431*H431,2)</f>
        <v>0</v>
      </c>
      <c r="K431" s="171" t="s">
        <v>147</v>
      </c>
      <c r="L431" s="176"/>
      <c r="M431" s="177" t="s">
        <v>19</v>
      </c>
      <c r="N431" s="178" t="s">
        <v>42</v>
      </c>
      <c r="P431" s="133">
        <f>O431*H431</f>
        <v>0</v>
      </c>
      <c r="Q431" s="133">
        <v>1E-4</v>
      </c>
      <c r="R431" s="133">
        <f>Q431*H431</f>
        <v>1.0925000000000001E-2</v>
      </c>
      <c r="S431" s="133">
        <v>0</v>
      </c>
      <c r="T431" s="134">
        <f>S431*H431</f>
        <v>0</v>
      </c>
      <c r="AR431" s="135" t="s">
        <v>389</v>
      </c>
      <c r="AT431" s="135" t="s">
        <v>559</v>
      </c>
      <c r="AU431" s="135" t="s">
        <v>81</v>
      </c>
      <c r="AY431" s="18" t="s">
        <v>140</v>
      </c>
      <c r="BE431" s="136">
        <f>IF(N431="základní",J431,0)</f>
        <v>0</v>
      </c>
      <c r="BF431" s="136">
        <f>IF(N431="snížená",J431,0)</f>
        <v>0</v>
      </c>
      <c r="BG431" s="136">
        <f>IF(N431="zákl. přenesená",J431,0)</f>
        <v>0</v>
      </c>
      <c r="BH431" s="136">
        <f>IF(N431="sníž. přenesená",J431,0)</f>
        <v>0</v>
      </c>
      <c r="BI431" s="136">
        <f>IF(N431="nulová",J431,0)</f>
        <v>0</v>
      </c>
      <c r="BJ431" s="18" t="s">
        <v>79</v>
      </c>
      <c r="BK431" s="136">
        <f>ROUND(I431*H431,2)</f>
        <v>0</v>
      </c>
      <c r="BL431" s="18" t="s">
        <v>265</v>
      </c>
      <c r="BM431" s="135" t="s">
        <v>686</v>
      </c>
    </row>
    <row r="432" spans="2:65" s="12" customFormat="1" ht="10.199999999999999">
      <c r="B432" s="141"/>
      <c r="D432" s="142" t="s">
        <v>152</v>
      </c>
      <c r="F432" s="144" t="s">
        <v>687</v>
      </c>
      <c r="H432" s="145">
        <v>109.25</v>
      </c>
      <c r="I432" s="146"/>
      <c r="L432" s="141"/>
      <c r="M432" s="147"/>
      <c r="T432" s="148"/>
      <c r="AT432" s="143" t="s">
        <v>152</v>
      </c>
      <c r="AU432" s="143" t="s">
        <v>81</v>
      </c>
      <c r="AV432" s="12" t="s">
        <v>81</v>
      </c>
      <c r="AW432" s="12" t="s">
        <v>4</v>
      </c>
      <c r="AX432" s="12" t="s">
        <v>79</v>
      </c>
      <c r="AY432" s="143" t="s">
        <v>140</v>
      </c>
    </row>
    <row r="433" spans="2:65" s="1" customFormat="1" ht="37.799999999999997" customHeight="1">
      <c r="B433" s="33"/>
      <c r="C433" s="124" t="s">
        <v>688</v>
      </c>
      <c r="D433" s="124" t="s">
        <v>143</v>
      </c>
      <c r="E433" s="125" t="s">
        <v>689</v>
      </c>
      <c r="F433" s="126" t="s">
        <v>690</v>
      </c>
      <c r="G433" s="127" t="s">
        <v>305</v>
      </c>
      <c r="H433" s="128">
        <v>415</v>
      </c>
      <c r="I433" s="129"/>
      <c r="J433" s="130">
        <f>ROUND(I433*H433,2)</f>
        <v>0</v>
      </c>
      <c r="K433" s="126" t="s">
        <v>147</v>
      </c>
      <c r="L433" s="33"/>
      <c r="M433" s="131" t="s">
        <v>19</v>
      </c>
      <c r="N433" s="132" t="s">
        <v>42</v>
      </c>
      <c r="P433" s="133">
        <f>O433*H433</f>
        <v>0</v>
      </c>
      <c r="Q433" s="133">
        <v>0</v>
      </c>
      <c r="R433" s="133">
        <f>Q433*H433</f>
        <v>0</v>
      </c>
      <c r="S433" s="133">
        <v>0</v>
      </c>
      <c r="T433" s="134">
        <f>S433*H433</f>
        <v>0</v>
      </c>
      <c r="AR433" s="135" t="s">
        <v>265</v>
      </c>
      <c r="AT433" s="135" t="s">
        <v>143</v>
      </c>
      <c r="AU433" s="135" t="s">
        <v>81</v>
      </c>
      <c r="AY433" s="18" t="s">
        <v>140</v>
      </c>
      <c r="BE433" s="136">
        <f>IF(N433="základní",J433,0)</f>
        <v>0</v>
      </c>
      <c r="BF433" s="136">
        <f>IF(N433="snížená",J433,0)</f>
        <v>0</v>
      </c>
      <c r="BG433" s="136">
        <f>IF(N433="zákl. přenesená",J433,0)</f>
        <v>0</v>
      </c>
      <c r="BH433" s="136">
        <f>IF(N433="sníž. přenesená",J433,0)</f>
        <v>0</v>
      </c>
      <c r="BI433" s="136">
        <f>IF(N433="nulová",J433,0)</f>
        <v>0</v>
      </c>
      <c r="BJ433" s="18" t="s">
        <v>79</v>
      </c>
      <c r="BK433" s="136">
        <f>ROUND(I433*H433,2)</f>
        <v>0</v>
      </c>
      <c r="BL433" s="18" t="s">
        <v>265</v>
      </c>
      <c r="BM433" s="135" t="s">
        <v>691</v>
      </c>
    </row>
    <row r="434" spans="2:65" s="1" customFormat="1" ht="10.199999999999999">
      <c r="B434" s="33"/>
      <c r="D434" s="137" t="s">
        <v>150</v>
      </c>
      <c r="F434" s="138" t="s">
        <v>692</v>
      </c>
      <c r="I434" s="139"/>
      <c r="L434" s="33"/>
      <c r="M434" s="140"/>
      <c r="T434" s="54"/>
      <c r="AT434" s="18" t="s">
        <v>150</v>
      </c>
      <c r="AU434" s="18" t="s">
        <v>81</v>
      </c>
    </row>
    <row r="435" spans="2:65" s="12" customFormat="1" ht="10.199999999999999">
      <c r="B435" s="141"/>
      <c r="D435" s="142" t="s">
        <v>152</v>
      </c>
      <c r="E435" s="143" t="s">
        <v>19</v>
      </c>
      <c r="F435" s="144" t="s">
        <v>693</v>
      </c>
      <c r="H435" s="145">
        <v>375</v>
      </c>
      <c r="I435" s="146"/>
      <c r="L435" s="141"/>
      <c r="M435" s="147"/>
      <c r="T435" s="148"/>
      <c r="AT435" s="143" t="s">
        <v>152</v>
      </c>
      <c r="AU435" s="143" t="s">
        <v>81</v>
      </c>
      <c r="AV435" s="12" t="s">
        <v>81</v>
      </c>
      <c r="AW435" s="12" t="s">
        <v>32</v>
      </c>
      <c r="AX435" s="12" t="s">
        <v>71</v>
      </c>
      <c r="AY435" s="143" t="s">
        <v>140</v>
      </c>
    </row>
    <row r="436" spans="2:65" s="12" customFormat="1" ht="10.199999999999999">
      <c r="B436" s="141"/>
      <c r="D436" s="142" t="s">
        <v>152</v>
      </c>
      <c r="E436" s="143" t="s">
        <v>19</v>
      </c>
      <c r="F436" s="144" t="s">
        <v>694</v>
      </c>
      <c r="H436" s="145">
        <v>40</v>
      </c>
      <c r="I436" s="146"/>
      <c r="L436" s="141"/>
      <c r="M436" s="147"/>
      <c r="T436" s="148"/>
      <c r="AT436" s="143" t="s">
        <v>152</v>
      </c>
      <c r="AU436" s="143" t="s">
        <v>81</v>
      </c>
      <c r="AV436" s="12" t="s">
        <v>81</v>
      </c>
      <c r="AW436" s="12" t="s">
        <v>32</v>
      </c>
      <c r="AX436" s="12" t="s">
        <v>71</v>
      </c>
      <c r="AY436" s="143" t="s">
        <v>140</v>
      </c>
    </row>
    <row r="437" spans="2:65" s="14" customFormat="1" ht="10.199999999999999">
      <c r="B437" s="155"/>
      <c r="D437" s="142" t="s">
        <v>152</v>
      </c>
      <c r="E437" s="156" t="s">
        <v>19</v>
      </c>
      <c r="F437" s="157" t="s">
        <v>173</v>
      </c>
      <c r="H437" s="158">
        <v>415</v>
      </c>
      <c r="I437" s="159"/>
      <c r="L437" s="155"/>
      <c r="M437" s="160"/>
      <c r="T437" s="161"/>
      <c r="AT437" s="156" t="s">
        <v>152</v>
      </c>
      <c r="AU437" s="156" t="s">
        <v>81</v>
      </c>
      <c r="AV437" s="14" t="s">
        <v>148</v>
      </c>
      <c r="AW437" s="14" t="s">
        <v>32</v>
      </c>
      <c r="AX437" s="14" t="s">
        <v>79</v>
      </c>
      <c r="AY437" s="156" t="s">
        <v>140</v>
      </c>
    </row>
    <row r="438" spans="2:65" s="1" customFormat="1" ht="24.15" customHeight="1">
      <c r="B438" s="33"/>
      <c r="C438" s="169" t="s">
        <v>695</v>
      </c>
      <c r="D438" s="169" t="s">
        <v>559</v>
      </c>
      <c r="E438" s="170" t="s">
        <v>696</v>
      </c>
      <c r="F438" s="171" t="s">
        <v>697</v>
      </c>
      <c r="G438" s="172" t="s">
        <v>305</v>
      </c>
      <c r="H438" s="173">
        <v>477.25</v>
      </c>
      <c r="I438" s="174"/>
      <c r="J438" s="175">
        <f>ROUND(I438*H438,2)</f>
        <v>0</v>
      </c>
      <c r="K438" s="171" t="s">
        <v>147</v>
      </c>
      <c r="L438" s="176"/>
      <c r="M438" s="177" t="s">
        <v>19</v>
      </c>
      <c r="N438" s="178" t="s">
        <v>42</v>
      </c>
      <c r="P438" s="133">
        <f>O438*H438</f>
        <v>0</v>
      </c>
      <c r="Q438" s="133">
        <v>1.2E-4</v>
      </c>
      <c r="R438" s="133">
        <f>Q438*H438</f>
        <v>5.7270000000000001E-2</v>
      </c>
      <c r="S438" s="133">
        <v>0</v>
      </c>
      <c r="T438" s="134">
        <f>S438*H438</f>
        <v>0</v>
      </c>
      <c r="AR438" s="135" t="s">
        <v>389</v>
      </c>
      <c r="AT438" s="135" t="s">
        <v>559</v>
      </c>
      <c r="AU438" s="135" t="s">
        <v>81</v>
      </c>
      <c r="AY438" s="18" t="s">
        <v>140</v>
      </c>
      <c r="BE438" s="136">
        <f>IF(N438="základní",J438,0)</f>
        <v>0</v>
      </c>
      <c r="BF438" s="136">
        <f>IF(N438="snížená",J438,0)</f>
        <v>0</v>
      </c>
      <c r="BG438" s="136">
        <f>IF(N438="zákl. přenesená",J438,0)</f>
        <v>0</v>
      </c>
      <c r="BH438" s="136">
        <f>IF(N438="sníž. přenesená",J438,0)</f>
        <v>0</v>
      </c>
      <c r="BI438" s="136">
        <f>IF(N438="nulová",J438,0)</f>
        <v>0</v>
      </c>
      <c r="BJ438" s="18" t="s">
        <v>79</v>
      </c>
      <c r="BK438" s="136">
        <f>ROUND(I438*H438,2)</f>
        <v>0</v>
      </c>
      <c r="BL438" s="18" t="s">
        <v>265</v>
      </c>
      <c r="BM438" s="135" t="s">
        <v>698</v>
      </c>
    </row>
    <row r="439" spans="2:65" s="12" customFormat="1" ht="10.199999999999999">
      <c r="B439" s="141"/>
      <c r="D439" s="142" t="s">
        <v>152</v>
      </c>
      <c r="F439" s="144" t="s">
        <v>699</v>
      </c>
      <c r="H439" s="145">
        <v>477.25</v>
      </c>
      <c r="I439" s="146"/>
      <c r="L439" s="141"/>
      <c r="M439" s="147"/>
      <c r="T439" s="148"/>
      <c r="AT439" s="143" t="s">
        <v>152</v>
      </c>
      <c r="AU439" s="143" t="s">
        <v>81</v>
      </c>
      <c r="AV439" s="12" t="s">
        <v>81</v>
      </c>
      <c r="AW439" s="12" t="s">
        <v>4</v>
      </c>
      <c r="AX439" s="12" t="s">
        <v>79</v>
      </c>
      <c r="AY439" s="143" t="s">
        <v>140</v>
      </c>
    </row>
    <row r="440" spans="2:65" s="1" customFormat="1" ht="37.799999999999997" customHeight="1">
      <c r="B440" s="33"/>
      <c r="C440" s="124" t="s">
        <v>700</v>
      </c>
      <c r="D440" s="124" t="s">
        <v>143</v>
      </c>
      <c r="E440" s="125" t="s">
        <v>701</v>
      </c>
      <c r="F440" s="126" t="s">
        <v>702</v>
      </c>
      <c r="G440" s="127" t="s">
        <v>305</v>
      </c>
      <c r="H440" s="128">
        <v>255</v>
      </c>
      <c r="I440" s="129"/>
      <c r="J440" s="130">
        <f>ROUND(I440*H440,2)</f>
        <v>0</v>
      </c>
      <c r="K440" s="126" t="s">
        <v>147</v>
      </c>
      <c r="L440" s="33"/>
      <c r="M440" s="131" t="s">
        <v>19</v>
      </c>
      <c r="N440" s="132" t="s">
        <v>42</v>
      </c>
      <c r="P440" s="133">
        <f>O440*H440</f>
        <v>0</v>
      </c>
      <c r="Q440" s="133">
        <v>0</v>
      </c>
      <c r="R440" s="133">
        <f>Q440*H440</f>
        <v>0</v>
      </c>
      <c r="S440" s="133">
        <v>0</v>
      </c>
      <c r="T440" s="134">
        <f>S440*H440</f>
        <v>0</v>
      </c>
      <c r="AR440" s="135" t="s">
        <v>265</v>
      </c>
      <c r="AT440" s="135" t="s">
        <v>143</v>
      </c>
      <c r="AU440" s="135" t="s">
        <v>81</v>
      </c>
      <c r="AY440" s="18" t="s">
        <v>140</v>
      </c>
      <c r="BE440" s="136">
        <f>IF(N440="základní",J440,0)</f>
        <v>0</v>
      </c>
      <c r="BF440" s="136">
        <f>IF(N440="snížená",J440,0)</f>
        <v>0</v>
      </c>
      <c r="BG440" s="136">
        <f>IF(N440="zákl. přenesená",J440,0)</f>
        <v>0</v>
      </c>
      <c r="BH440" s="136">
        <f>IF(N440="sníž. přenesená",J440,0)</f>
        <v>0</v>
      </c>
      <c r="BI440" s="136">
        <f>IF(N440="nulová",J440,0)</f>
        <v>0</v>
      </c>
      <c r="BJ440" s="18" t="s">
        <v>79</v>
      </c>
      <c r="BK440" s="136">
        <f>ROUND(I440*H440,2)</f>
        <v>0</v>
      </c>
      <c r="BL440" s="18" t="s">
        <v>265</v>
      </c>
      <c r="BM440" s="135" t="s">
        <v>703</v>
      </c>
    </row>
    <row r="441" spans="2:65" s="1" customFormat="1" ht="10.199999999999999">
      <c r="B441" s="33"/>
      <c r="D441" s="137" t="s">
        <v>150</v>
      </c>
      <c r="F441" s="138" t="s">
        <v>704</v>
      </c>
      <c r="I441" s="139"/>
      <c r="L441" s="33"/>
      <c r="M441" s="140"/>
      <c r="T441" s="54"/>
      <c r="AT441" s="18" t="s">
        <v>150</v>
      </c>
      <c r="AU441" s="18" t="s">
        <v>81</v>
      </c>
    </row>
    <row r="442" spans="2:65" s="12" customFormat="1" ht="10.199999999999999">
      <c r="B442" s="141"/>
      <c r="D442" s="142" t="s">
        <v>152</v>
      </c>
      <c r="E442" s="143" t="s">
        <v>19</v>
      </c>
      <c r="F442" s="144" t="s">
        <v>705</v>
      </c>
      <c r="H442" s="145">
        <v>255</v>
      </c>
      <c r="I442" s="146"/>
      <c r="L442" s="141"/>
      <c r="M442" s="147"/>
      <c r="T442" s="148"/>
      <c r="AT442" s="143" t="s">
        <v>152</v>
      </c>
      <c r="AU442" s="143" t="s">
        <v>81</v>
      </c>
      <c r="AV442" s="12" t="s">
        <v>81</v>
      </c>
      <c r="AW442" s="12" t="s">
        <v>32</v>
      </c>
      <c r="AX442" s="12" t="s">
        <v>79</v>
      </c>
      <c r="AY442" s="143" t="s">
        <v>140</v>
      </c>
    </row>
    <row r="443" spans="2:65" s="1" customFormat="1" ht="24.15" customHeight="1">
      <c r="B443" s="33"/>
      <c r="C443" s="169" t="s">
        <v>706</v>
      </c>
      <c r="D443" s="169" t="s">
        <v>559</v>
      </c>
      <c r="E443" s="170" t="s">
        <v>707</v>
      </c>
      <c r="F443" s="171" t="s">
        <v>708</v>
      </c>
      <c r="G443" s="172" t="s">
        <v>305</v>
      </c>
      <c r="H443" s="173">
        <v>293.25</v>
      </c>
      <c r="I443" s="174"/>
      <c r="J443" s="175">
        <f>ROUND(I443*H443,2)</f>
        <v>0</v>
      </c>
      <c r="K443" s="171" t="s">
        <v>147</v>
      </c>
      <c r="L443" s="176"/>
      <c r="M443" s="177" t="s">
        <v>19</v>
      </c>
      <c r="N443" s="178" t="s">
        <v>42</v>
      </c>
      <c r="P443" s="133">
        <f>O443*H443</f>
        <v>0</v>
      </c>
      <c r="Q443" s="133">
        <v>1.7000000000000001E-4</v>
      </c>
      <c r="R443" s="133">
        <f>Q443*H443</f>
        <v>4.9852500000000001E-2</v>
      </c>
      <c r="S443" s="133">
        <v>0</v>
      </c>
      <c r="T443" s="134">
        <f>S443*H443</f>
        <v>0</v>
      </c>
      <c r="AR443" s="135" t="s">
        <v>389</v>
      </c>
      <c r="AT443" s="135" t="s">
        <v>559</v>
      </c>
      <c r="AU443" s="135" t="s">
        <v>81</v>
      </c>
      <c r="AY443" s="18" t="s">
        <v>140</v>
      </c>
      <c r="BE443" s="136">
        <f>IF(N443="základní",J443,0)</f>
        <v>0</v>
      </c>
      <c r="BF443" s="136">
        <f>IF(N443="snížená",J443,0)</f>
        <v>0</v>
      </c>
      <c r="BG443" s="136">
        <f>IF(N443="zákl. přenesená",J443,0)</f>
        <v>0</v>
      </c>
      <c r="BH443" s="136">
        <f>IF(N443="sníž. přenesená",J443,0)</f>
        <v>0</v>
      </c>
      <c r="BI443" s="136">
        <f>IF(N443="nulová",J443,0)</f>
        <v>0</v>
      </c>
      <c r="BJ443" s="18" t="s">
        <v>79</v>
      </c>
      <c r="BK443" s="136">
        <f>ROUND(I443*H443,2)</f>
        <v>0</v>
      </c>
      <c r="BL443" s="18" t="s">
        <v>265</v>
      </c>
      <c r="BM443" s="135" t="s">
        <v>709</v>
      </c>
    </row>
    <row r="444" spans="2:65" s="12" customFormat="1" ht="10.199999999999999">
      <c r="B444" s="141"/>
      <c r="D444" s="142" t="s">
        <v>152</v>
      </c>
      <c r="F444" s="144" t="s">
        <v>710</v>
      </c>
      <c r="H444" s="145">
        <v>293.25</v>
      </c>
      <c r="I444" s="146"/>
      <c r="L444" s="141"/>
      <c r="M444" s="147"/>
      <c r="T444" s="148"/>
      <c r="AT444" s="143" t="s">
        <v>152</v>
      </c>
      <c r="AU444" s="143" t="s">
        <v>81</v>
      </c>
      <c r="AV444" s="12" t="s">
        <v>81</v>
      </c>
      <c r="AW444" s="12" t="s">
        <v>4</v>
      </c>
      <c r="AX444" s="12" t="s">
        <v>79</v>
      </c>
      <c r="AY444" s="143" t="s">
        <v>140</v>
      </c>
    </row>
    <row r="445" spans="2:65" s="1" customFormat="1" ht="37.799999999999997" customHeight="1">
      <c r="B445" s="33"/>
      <c r="C445" s="124" t="s">
        <v>711</v>
      </c>
      <c r="D445" s="124" t="s">
        <v>143</v>
      </c>
      <c r="E445" s="125" t="s">
        <v>712</v>
      </c>
      <c r="F445" s="126" t="s">
        <v>713</v>
      </c>
      <c r="G445" s="127" t="s">
        <v>305</v>
      </c>
      <c r="H445" s="128">
        <v>75</v>
      </c>
      <c r="I445" s="129"/>
      <c r="J445" s="130">
        <f>ROUND(I445*H445,2)</f>
        <v>0</v>
      </c>
      <c r="K445" s="126" t="s">
        <v>147</v>
      </c>
      <c r="L445" s="33"/>
      <c r="M445" s="131" t="s">
        <v>19</v>
      </c>
      <c r="N445" s="132" t="s">
        <v>42</v>
      </c>
      <c r="P445" s="133">
        <f>O445*H445</f>
        <v>0</v>
      </c>
      <c r="Q445" s="133">
        <v>0</v>
      </c>
      <c r="R445" s="133">
        <f>Q445*H445</f>
        <v>0</v>
      </c>
      <c r="S445" s="133">
        <v>0</v>
      </c>
      <c r="T445" s="134">
        <f>S445*H445</f>
        <v>0</v>
      </c>
      <c r="AR445" s="135" t="s">
        <v>265</v>
      </c>
      <c r="AT445" s="135" t="s">
        <v>143</v>
      </c>
      <c r="AU445" s="135" t="s">
        <v>81</v>
      </c>
      <c r="AY445" s="18" t="s">
        <v>140</v>
      </c>
      <c r="BE445" s="136">
        <f>IF(N445="základní",J445,0)</f>
        <v>0</v>
      </c>
      <c r="BF445" s="136">
        <f>IF(N445="snížená",J445,0)</f>
        <v>0</v>
      </c>
      <c r="BG445" s="136">
        <f>IF(N445="zákl. přenesená",J445,0)</f>
        <v>0</v>
      </c>
      <c r="BH445" s="136">
        <f>IF(N445="sníž. přenesená",J445,0)</f>
        <v>0</v>
      </c>
      <c r="BI445" s="136">
        <f>IF(N445="nulová",J445,0)</f>
        <v>0</v>
      </c>
      <c r="BJ445" s="18" t="s">
        <v>79</v>
      </c>
      <c r="BK445" s="136">
        <f>ROUND(I445*H445,2)</f>
        <v>0</v>
      </c>
      <c r="BL445" s="18" t="s">
        <v>265</v>
      </c>
      <c r="BM445" s="135" t="s">
        <v>714</v>
      </c>
    </row>
    <row r="446" spans="2:65" s="1" customFormat="1" ht="10.199999999999999">
      <c r="B446" s="33"/>
      <c r="D446" s="137" t="s">
        <v>150</v>
      </c>
      <c r="F446" s="138" t="s">
        <v>715</v>
      </c>
      <c r="I446" s="139"/>
      <c r="L446" s="33"/>
      <c r="M446" s="140"/>
      <c r="T446" s="54"/>
      <c r="AT446" s="18" t="s">
        <v>150</v>
      </c>
      <c r="AU446" s="18" t="s">
        <v>81</v>
      </c>
    </row>
    <row r="447" spans="2:65" s="12" customFormat="1" ht="10.199999999999999">
      <c r="B447" s="141"/>
      <c r="D447" s="142" t="s">
        <v>152</v>
      </c>
      <c r="E447" s="143" t="s">
        <v>19</v>
      </c>
      <c r="F447" s="144" t="s">
        <v>627</v>
      </c>
      <c r="H447" s="145">
        <v>75</v>
      </c>
      <c r="I447" s="146"/>
      <c r="L447" s="141"/>
      <c r="M447" s="147"/>
      <c r="T447" s="148"/>
      <c r="AT447" s="143" t="s">
        <v>152</v>
      </c>
      <c r="AU447" s="143" t="s">
        <v>81</v>
      </c>
      <c r="AV447" s="12" t="s">
        <v>81</v>
      </c>
      <c r="AW447" s="12" t="s">
        <v>32</v>
      </c>
      <c r="AX447" s="12" t="s">
        <v>79</v>
      </c>
      <c r="AY447" s="143" t="s">
        <v>140</v>
      </c>
    </row>
    <row r="448" spans="2:65" s="1" customFormat="1" ht="24.15" customHeight="1">
      <c r="B448" s="33"/>
      <c r="C448" s="169" t="s">
        <v>716</v>
      </c>
      <c r="D448" s="169" t="s">
        <v>559</v>
      </c>
      <c r="E448" s="170" t="s">
        <v>717</v>
      </c>
      <c r="F448" s="171" t="s">
        <v>718</v>
      </c>
      <c r="G448" s="172" t="s">
        <v>305</v>
      </c>
      <c r="H448" s="173">
        <v>86.25</v>
      </c>
      <c r="I448" s="174"/>
      <c r="J448" s="175">
        <f>ROUND(I448*H448,2)</f>
        <v>0</v>
      </c>
      <c r="K448" s="171" t="s">
        <v>147</v>
      </c>
      <c r="L448" s="176"/>
      <c r="M448" s="177" t="s">
        <v>19</v>
      </c>
      <c r="N448" s="178" t="s">
        <v>42</v>
      </c>
      <c r="P448" s="133">
        <f>O448*H448</f>
        <v>0</v>
      </c>
      <c r="Q448" s="133">
        <v>1.6000000000000001E-4</v>
      </c>
      <c r="R448" s="133">
        <f>Q448*H448</f>
        <v>1.3800000000000002E-2</v>
      </c>
      <c r="S448" s="133">
        <v>0</v>
      </c>
      <c r="T448" s="134">
        <f>S448*H448</f>
        <v>0</v>
      </c>
      <c r="AR448" s="135" t="s">
        <v>389</v>
      </c>
      <c r="AT448" s="135" t="s">
        <v>559</v>
      </c>
      <c r="AU448" s="135" t="s">
        <v>81</v>
      </c>
      <c r="AY448" s="18" t="s">
        <v>140</v>
      </c>
      <c r="BE448" s="136">
        <f>IF(N448="základní",J448,0)</f>
        <v>0</v>
      </c>
      <c r="BF448" s="136">
        <f>IF(N448="snížená",J448,0)</f>
        <v>0</v>
      </c>
      <c r="BG448" s="136">
        <f>IF(N448="zákl. přenesená",J448,0)</f>
        <v>0</v>
      </c>
      <c r="BH448" s="136">
        <f>IF(N448="sníž. přenesená",J448,0)</f>
        <v>0</v>
      </c>
      <c r="BI448" s="136">
        <f>IF(N448="nulová",J448,0)</f>
        <v>0</v>
      </c>
      <c r="BJ448" s="18" t="s">
        <v>79</v>
      </c>
      <c r="BK448" s="136">
        <f>ROUND(I448*H448,2)</f>
        <v>0</v>
      </c>
      <c r="BL448" s="18" t="s">
        <v>265</v>
      </c>
      <c r="BM448" s="135" t="s">
        <v>719</v>
      </c>
    </row>
    <row r="449" spans="2:65" s="12" customFormat="1" ht="10.199999999999999">
      <c r="B449" s="141"/>
      <c r="D449" s="142" t="s">
        <v>152</v>
      </c>
      <c r="F449" s="144" t="s">
        <v>720</v>
      </c>
      <c r="H449" s="145">
        <v>86.25</v>
      </c>
      <c r="I449" s="146"/>
      <c r="L449" s="141"/>
      <c r="M449" s="147"/>
      <c r="T449" s="148"/>
      <c r="AT449" s="143" t="s">
        <v>152</v>
      </c>
      <c r="AU449" s="143" t="s">
        <v>81</v>
      </c>
      <c r="AV449" s="12" t="s">
        <v>81</v>
      </c>
      <c r="AW449" s="12" t="s">
        <v>4</v>
      </c>
      <c r="AX449" s="12" t="s">
        <v>79</v>
      </c>
      <c r="AY449" s="143" t="s">
        <v>140</v>
      </c>
    </row>
    <row r="450" spans="2:65" s="1" customFormat="1" ht="16.5" customHeight="1">
      <c r="B450" s="33"/>
      <c r="C450" s="124" t="s">
        <v>721</v>
      </c>
      <c r="D450" s="124" t="s">
        <v>143</v>
      </c>
      <c r="E450" s="125" t="s">
        <v>722</v>
      </c>
      <c r="F450" s="126" t="s">
        <v>723</v>
      </c>
      <c r="G450" s="127" t="s">
        <v>227</v>
      </c>
      <c r="H450" s="128">
        <v>1</v>
      </c>
      <c r="I450" s="129"/>
      <c r="J450" s="130">
        <f>ROUND(I450*H450,2)</f>
        <v>0</v>
      </c>
      <c r="K450" s="126" t="s">
        <v>19</v>
      </c>
      <c r="L450" s="33"/>
      <c r="M450" s="131" t="s">
        <v>19</v>
      </c>
      <c r="N450" s="132" t="s">
        <v>42</v>
      </c>
      <c r="P450" s="133">
        <f>O450*H450</f>
        <v>0</v>
      </c>
      <c r="Q450" s="133">
        <v>0</v>
      </c>
      <c r="R450" s="133">
        <f>Q450*H450</f>
        <v>0</v>
      </c>
      <c r="S450" s="133">
        <v>0</v>
      </c>
      <c r="T450" s="134">
        <f>S450*H450</f>
        <v>0</v>
      </c>
      <c r="AR450" s="135" t="s">
        <v>265</v>
      </c>
      <c r="AT450" s="135" t="s">
        <v>143</v>
      </c>
      <c r="AU450" s="135" t="s">
        <v>81</v>
      </c>
      <c r="AY450" s="18" t="s">
        <v>140</v>
      </c>
      <c r="BE450" s="136">
        <f>IF(N450="základní",J450,0)</f>
        <v>0</v>
      </c>
      <c r="BF450" s="136">
        <f>IF(N450="snížená",J450,0)</f>
        <v>0</v>
      </c>
      <c r="BG450" s="136">
        <f>IF(N450="zákl. přenesená",J450,0)</f>
        <v>0</v>
      </c>
      <c r="BH450" s="136">
        <f>IF(N450="sníž. přenesená",J450,0)</f>
        <v>0</v>
      </c>
      <c r="BI450" s="136">
        <f>IF(N450="nulová",J450,0)</f>
        <v>0</v>
      </c>
      <c r="BJ450" s="18" t="s">
        <v>79</v>
      </c>
      <c r="BK450" s="136">
        <f>ROUND(I450*H450,2)</f>
        <v>0</v>
      </c>
      <c r="BL450" s="18" t="s">
        <v>265</v>
      </c>
      <c r="BM450" s="135" t="s">
        <v>724</v>
      </c>
    </row>
    <row r="451" spans="2:65" s="13" customFormat="1" ht="10.199999999999999">
      <c r="B451" s="149"/>
      <c r="D451" s="142" t="s">
        <v>152</v>
      </c>
      <c r="E451" s="150" t="s">
        <v>19</v>
      </c>
      <c r="F451" s="151" t="s">
        <v>725</v>
      </c>
      <c r="H451" s="150" t="s">
        <v>19</v>
      </c>
      <c r="I451" s="152"/>
      <c r="L451" s="149"/>
      <c r="M451" s="153"/>
      <c r="T451" s="154"/>
      <c r="AT451" s="150" t="s">
        <v>152</v>
      </c>
      <c r="AU451" s="150" t="s">
        <v>81</v>
      </c>
      <c r="AV451" s="13" t="s">
        <v>79</v>
      </c>
      <c r="AW451" s="13" t="s">
        <v>32</v>
      </c>
      <c r="AX451" s="13" t="s">
        <v>71</v>
      </c>
      <c r="AY451" s="150" t="s">
        <v>140</v>
      </c>
    </row>
    <row r="452" spans="2:65" s="12" customFormat="1" ht="10.199999999999999">
      <c r="B452" s="141"/>
      <c r="D452" s="142" t="s">
        <v>152</v>
      </c>
      <c r="E452" s="143" t="s">
        <v>19</v>
      </c>
      <c r="F452" s="144" t="s">
        <v>79</v>
      </c>
      <c r="H452" s="145">
        <v>1</v>
      </c>
      <c r="I452" s="146"/>
      <c r="L452" s="141"/>
      <c r="M452" s="147"/>
      <c r="T452" s="148"/>
      <c r="AT452" s="143" t="s">
        <v>152</v>
      </c>
      <c r="AU452" s="143" t="s">
        <v>81</v>
      </c>
      <c r="AV452" s="12" t="s">
        <v>81</v>
      </c>
      <c r="AW452" s="12" t="s">
        <v>32</v>
      </c>
      <c r="AX452" s="12" t="s">
        <v>79</v>
      </c>
      <c r="AY452" s="143" t="s">
        <v>140</v>
      </c>
    </row>
    <row r="453" spans="2:65" s="1" customFormat="1" ht="16.5" customHeight="1">
      <c r="B453" s="33"/>
      <c r="C453" s="124" t="s">
        <v>726</v>
      </c>
      <c r="D453" s="124" t="s">
        <v>143</v>
      </c>
      <c r="E453" s="125" t="s">
        <v>727</v>
      </c>
      <c r="F453" s="126" t="s">
        <v>728</v>
      </c>
      <c r="G453" s="127" t="s">
        <v>227</v>
      </c>
      <c r="H453" s="128">
        <v>1</v>
      </c>
      <c r="I453" s="129"/>
      <c r="J453" s="130">
        <f>ROUND(I453*H453,2)</f>
        <v>0</v>
      </c>
      <c r="K453" s="126" t="s">
        <v>19</v>
      </c>
      <c r="L453" s="33"/>
      <c r="M453" s="131" t="s">
        <v>19</v>
      </c>
      <c r="N453" s="132" t="s">
        <v>42</v>
      </c>
      <c r="P453" s="133">
        <f>O453*H453</f>
        <v>0</v>
      </c>
      <c r="Q453" s="133">
        <v>0</v>
      </c>
      <c r="R453" s="133">
        <f>Q453*H453</f>
        <v>0</v>
      </c>
      <c r="S453" s="133">
        <v>0</v>
      </c>
      <c r="T453" s="134">
        <f>S453*H453</f>
        <v>0</v>
      </c>
      <c r="AR453" s="135" t="s">
        <v>265</v>
      </c>
      <c r="AT453" s="135" t="s">
        <v>143</v>
      </c>
      <c r="AU453" s="135" t="s">
        <v>81</v>
      </c>
      <c r="AY453" s="18" t="s">
        <v>140</v>
      </c>
      <c r="BE453" s="136">
        <f>IF(N453="základní",J453,0)</f>
        <v>0</v>
      </c>
      <c r="BF453" s="136">
        <f>IF(N453="snížená",J453,0)</f>
        <v>0</v>
      </c>
      <c r="BG453" s="136">
        <f>IF(N453="zákl. přenesená",J453,0)</f>
        <v>0</v>
      </c>
      <c r="BH453" s="136">
        <f>IF(N453="sníž. přenesená",J453,0)</f>
        <v>0</v>
      </c>
      <c r="BI453" s="136">
        <f>IF(N453="nulová",J453,0)</f>
        <v>0</v>
      </c>
      <c r="BJ453" s="18" t="s">
        <v>79</v>
      </c>
      <c r="BK453" s="136">
        <f>ROUND(I453*H453,2)</f>
        <v>0</v>
      </c>
      <c r="BL453" s="18" t="s">
        <v>265</v>
      </c>
      <c r="BM453" s="135" t="s">
        <v>729</v>
      </c>
    </row>
    <row r="454" spans="2:65" s="13" customFormat="1" ht="20.399999999999999">
      <c r="B454" s="149"/>
      <c r="D454" s="142" t="s">
        <v>152</v>
      </c>
      <c r="E454" s="150" t="s">
        <v>19</v>
      </c>
      <c r="F454" s="151" t="s">
        <v>730</v>
      </c>
      <c r="H454" s="150" t="s">
        <v>19</v>
      </c>
      <c r="I454" s="152"/>
      <c r="L454" s="149"/>
      <c r="M454" s="153"/>
      <c r="T454" s="154"/>
      <c r="AT454" s="150" t="s">
        <v>152</v>
      </c>
      <c r="AU454" s="150" t="s">
        <v>81</v>
      </c>
      <c r="AV454" s="13" t="s">
        <v>79</v>
      </c>
      <c r="AW454" s="13" t="s">
        <v>32</v>
      </c>
      <c r="AX454" s="13" t="s">
        <v>71</v>
      </c>
      <c r="AY454" s="150" t="s">
        <v>140</v>
      </c>
    </row>
    <row r="455" spans="2:65" s="12" customFormat="1" ht="10.199999999999999">
      <c r="B455" s="141"/>
      <c r="D455" s="142" t="s">
        <v>152</v>
      </c>
      <c r="E455" s="143" t="s">
        <v>19</v>
      </c>
      <c r="F455" s="144" t="s">
        <v>79</v>
      </c>
      <c r="H455" s="145">
        <v>1</v>
      </c>
      <c r="I455" s="146"/>
      <c r="L455" s="141"/>
      <c r="M455" s="147"/>
      <c r="T455" s="148"/>
      <c r="AT455" s="143" t="s">
        <v>152</v>
      </c>
      <c r="AU455" s="143" t="s">
        <v>81</v>
      </c>
      <c r="AV455" s="12" t="s">
        <v>81</v>
      </c>
      <c r="AW455" s="12" t="s">
        <v>32</v>
      </c>
      <c r="AX455" s="12" t="s">
        <v>79</v>
      </c>
      <c r="AY455" s="143" t="s">
        <v>140</v>
      </c>
    </row>
    <row r="456" spans="2:65" s="1" customFormat="1" ht="49.05" customHeight="1">
      <c r="B456" s="33"/>
      <c r="C456" s="124" t="s">
        <v>731</v>
      </c>
      <c r="D456" s="124" t="s">
        <v>143</v>
      </c>
      <c r="E456" s="125" t="s">
        <v>732</v>
      </c>
      <c r="F456" s="126" t="s">
        <v>733</v>
      </c>
      <c r="G456" s="127" t="s">
        <v>227</v>
      </c>
      <c r="H456" s="128">
        <v>4</v>
      </c>
      <c r="I456" s="129"/>
      <c r="J456" s="130">
        <f>ROUND(I456*H456,2)</f>
        <v>0</v>
      </c>
      <c r="K456" s="126" t="s">
        <v>147</v>
      </c>
      <c r="L456" s="33"/>
      <c r="M456" s="131" t="s">
        <v>19</v>
      </c>
      <c r="N456" s="132" t="s">
        <v>42</v>
      </c>
      <c r="P456" s="133">
        <f>O456*H456</f>
        <v>0</v>
      </c>
      <c r="Q456" s="133">
        <v>0</v>
      </c>
      <c r="R456" s="133">
        <f>Q456*H456</f>
        <v>0</v>
      </c>
      <c r="S456" s="133">
        <v>0</v>
      </c>
      <c r="T456" s="134">
        <f>S456*H456</f>
        <v>0</v>
      </c>
      <c r="AR456" s="135" t="s">
        <v>265</v>
      </c>
      <c r="AT456" s="135" t="s">
        <v>143</v>
      </c>
      <c r="AU456" s="135" t="s">
        <v>81</v>
      </c>
      <c r="AY456" s="18" t="s">
        <v>140</v>
      </c>
      <c r="BE456" s="136">
        <f>IF(N456="základní",J456,0)</f>
        <v>0</v>
      </c>
      <c r="BF456" s="136">
        <f>IF(N456="snížená",J456,0)</f>
        <v>0</v>
      </c>
      <c r="BG456" s="136">
        <f>IF(N456="zákl. přenesená",J456,0)</f>
        <v>0</v>
      </c>
      <c r="BH456" s="136">
        <f>IF(N456="sníž. přenesená",J456,0)</f>
        <v>0</v>
      </c>
      <c r="BI456" s="136">
        <f>IF(N456="nulová",J456,0)</f>
        <v>0</v>
      </c>
      <c r="BJ456" s="18" t="s">
        <v>79</v>
      </c>
      <c r="BK456" s="136">
        <f>ROUND(I456*H456,2)</f>
        <v>0</v>
      </c>
      <c r="BL456" s="18" t="s">
        <v>265</v>
      </c>
      <c r="BM456" s="135" t="s">
        <v>734</v>
      </c>
    </row>
    <row r="457" spans="2:65" s="1" customFormat="1" ht="10.199999999999999">
      <c r="B457" s="33"/>
      <c r="D457" s="137" t="s">
        <v>150</v>
      </c>
      <c r="F457" s="138" t="s">
        <v>735</v>
      </c>
      <c r="I457" s="139"/>
      <c r="L457" s="33"/>
      <c r="M457" s="140"/>
      <c r="T457" s="54"/>
      <c r="AT457" s="18" t="s">
        <v>150</v>
      </c>
      <c r="AU457" s="18" t="s">
        <v>81</v>
      </c>
    </row>
    <row r="458" spans="2:65" s="12" customFormat="1" ht="10.199999999999999">
      <c r="B458" s="141"/>
      <c r="D458" s="142" t="s">
        <v>152</v>
      </c>
      <c r="E458" s="143" t="s">
        <v>19</v>
      </c>
      <c r="F458" s="144" t="s">
        <v>736</v>
      </c>
      <c r="H458" s="145">
        <v>4</v>
      </c>
      <c r="I458" s="146"/>
      <c r="L458" s="141"/>
      <c r="M458" s="147"/>
      <c r="T458" s="148"/>
      <c r="AT458" s="143" t="s">
        <v>152</v>
      </c>
      <c r="AU458" s="143" t="s">
        <v>81</v>
      </c>
      <c r="AV458" s="12" t="s">
        <v>81</v>
      </c>
      <c r="AW458" s="12" t="s">
        <v>32</v>
      </c>
      <c r="AX458" s="12" t="s">
        <v>79</v>
      </c>
      <c r="AY458" s="143" t="s">
        <v>140</v>
      </c>
    </row>
    <row r="459" spans="2:65" s="1" customFormat="1" ht="24.15" customHeight="1">
      <c r="B459" s="33"/>
      <c r="C459" s="169" t="s">
        <v>682</v>
      </c>
      <c r="D459" s="169" t="s">
        <v>559</v>
      </c>
      <c r="E459" s="170" t="s">
        <v>737</v>
      </c>
      <c r="F459" s="171" t="s">
        <v>738</v>
      </c>
      <c r="G459" s="172" t="s">
        <v>227</v>
      </c>
      <c r="H459" s="173">
        <v>4</v>
      </c>
      <c r="I459" s="174"/>
      <c r="J459" s="175">
        <f>ROUND(I459*H459,2)</f>
        <v>0</v>
      </c>
      <c r="K459" s="171" t="s">
        <v>147</v>
      </c>
      <c r="L459" s="176"/>
      <c r="M459" s="177" t="s">
        <v>19</v>
      </c>
      <c r="N459" s="178" t="s">
        <v>42</v>
      </c>
      <c r="P459" s="133">
        <f>O459*H459</f>
        <v>0</v>
      </c>
      <c r="Q459" s="133">
        <v>4.0000000000000003E-5</v>
      </c>
      <c r="R459" s="133">
        <f>Q459*H459</f>
        <v>1.6000000000000001E-4</v>
      </c>
      <c r="S459" s="133">
        <v>0</v>
      </c>
      <c r="T459" s="134">
        <f>S459*H459</f>
        <v>0</v>
      </c>
      <c r="AR459" s="135" t="s">
        <v>389</v>
      </c>
      <c r="AT459" s="135" t="s">
        <v>559</v>
      </c>
      <c r="AU459" s="135" t="s">
        <v>81</v>
      </c>
      <c r="AY459" s="18" t="s">
        <v>140</v>
      </c>
      <c r="BE459" s="136">
        <f>IF(N459="základní",J459,0)</f>
        <v>0</v>
      </c>
      <c r="BF459" s="136">
        <f>IF(N459="snížená",J459,0)</f>
        <v>0</v>
      </c>
      <c r="BG459" s="136">
        <f>IF(N459="zákl. přenesená",J459,0)</f>
        <v>0</v>
      </c>
      <c r="BH459" s="136">
        <f>IF(N459="sníž. přenesená",J459,0)</f>
        <v>0</v>
      </c>
      <c r="BI459" s="136">
        <f>IF(N459="nulová",J459,0)</f>
        <v>0</v>
      </c>
      <c r="BJ459" s="18" t="s">
        <v>79</v>
      </c>
      <c r="BK459" s="136">
        <f>ROUND(I459*H459,2)</f>
        <v>0</v>
      </c>
      <c r="BL459" s="18" t="s">
        <v>265</v>
      </c>
      <c r="BM459" s="135" t="s">
        <v>739</v>
      </c>
    </row>
    <row r="460" spans="2:65" s="1" customFormat="1" ht="62.7" customHeight="1">
      <c r="B460" s="33"/>
      <c r="C460" s="124" t="s">
        <v>275</v>
      </c>
      <c r="D460" s="124" t="s">
        <v>143</v>
      </c>
      <c r="E460" s="125" t="s">
        <v>740</v>
      </c>
      <c r="F460" s="126" t="s">
        <v>741</v>
      </c>
      <c r="G460" s="127" t="s">
        <v>227</v>
      </c>
      <c r="H460" s="128">
        <v>8</v>
      </c>
      <c r="I460" s="129"/>
      <c r="J460" s="130">
        <f>ROUND(I460*H460,2)</f>
        <v>0</v>
      </c>
      <c r="K460" s="126" t="s">
        <v>147</v>
      </c>
      <c r="L460" s="33"/>
      <c r="M460" s="131" t="s">
        <v>19</v>
      </c>
      <c r="N460" s="132" t="s">
        <v>42</v>
      </c>
      <c r="P460" s="133">
        <f>O460*H460</f>
        <v>0</v>
      </c>
      <c r="Q460" s="133">
        <v>0</v>
      </c>
      <c r="R460" s="133">
        <f>Q460*H460</f>
        <v>0</v>
      </c>
      <c r="S460" s="133">
        <v>0</v>
      </c>
      <c r="T460" s="134">
        <f>S460*H460</f>
        <v>0</v>
      </c>
      <c r="AR460" s="135" t="s">
        <v>265</v>
      </c>
      <c r="AT460" s="135" t="s">
        <v>143</v>
      </c>
      <c r="AU460" s="135" t="s">
        <v>81</v>
      </c>
      <c r="AY460" s="18" t="s">
        <v>140</v>
      </c>
      <c r="BE460" s="136">
        <f>IF(N460="základní",J460,0)</f>
        <v>0</v>
      </c>
      <c r="BF460" s="136">
        <f>IF(N460="snížená",J460,0)</f>
        <v>0</v>
      </c>
      <c r="BG460" s="136">
        <f>IF(N460="zákl. přenesená",J460,0)</f>
        <v>0</v>
      </c>
      <c r="BH460" s="136">
        <f>IF(N460="sníž. přenesená",J460,0)</f>
        <v>0</v>
      </c>
      <c r="BI460" s="136">
        <f>IF(N460="nulová",J460,0)</f>
        <v>0</v>
      </c>
      <c r="BJ460" s="18" t="s">
        <v>79</v>
      </c>
      <c r="BK460" s="136">
        <f>ROUND(I460*H460,2)</f>
        <v>0</v>
      </c>
      <c r="BL460" s="18" t="s">
        <v>265</v>
      </c>
      <c r="BM460" s="135" t="s">
        <v>742</v>
      </c>
    </row>
    <row r="461" spans="2:65" s="1" customFormat="1" ht="10.199999999999999">
      <c r="B461" s="33"/>
      <c r="D461" s="137" t="s">
        <v>150</v>
      </c>
      <c r="F461" s="138" t="s">
        <v>743</v>
      </c>
      <c r="I461" s="139"/>
      <c r="L461" s="33"/>
      <c r="M461" s="140"/>
      <c r="T461" s="54"/>
      <c r="AT461" s="18" t="s">
        <v>150</v>
      </c>
      <c r="AU461" s="18" t="s">
        <v>81</v>
      </c>
    </row>
    <row r="462" spans="2:65" s="12" customFormat="1" ht="20.399999999999999">
      <c r="B462" s="141"/>
      <c r="D462" s="142" t="s">
        <v>152</v>
      </c>
      <c r="E462" s="143" t="s">
        <v>19</v>
      </c>
      <c r="F462" s="144" t="s">
        <v>744</v>
      </c>
      <c r="H462" s="145">
        <v>8</v>
      </c>
      <c r="I462" s="146"/>
      <c r="L462" s="141"/>
      <c r="M462" s="147"/>
      <c r="T462" s="148"/>
      <c r="AT462" s="143" t="s">
        <v>152</v>
      </c>
      <c r="AU462" s="143" t="s">
        <v>81</v>
      </c>
      <c r="AV462" s="12" t="s">
        <v>81</v>
      </c>
      <c r="AW462" s="12" t="s">
        <v>32</v>
      </c>
      <c r="AX462" s="12" t="s">
        <v>79</v>
      </c>
      <c r="AY462" s="143" t="s">
        <v>140</v>
      </c>
    </row>
    <row r="463" spans="2:65" s="1" customFormat="1" ht="33" customHeight="1">
      <c r="B463" s="33"/>
      <c r="C463" s="169" t="s">
        <v>745</v>
      </c>
      <c r="D463" s="169" t="s">
        <v>559</v>
      </c>
      <c r="E463" s="170" t="s">
        <v>746</v>
      </c>
      <c r="F463" s="171" t="s">
        <v>747</v>
      </c>
      <c r="G463" s="172" t="s">
        <v>227</v>
      </c>
      <c r="H463" s="173">
        <v>8</v>
      </c>
      <c r="I463" s="174"/>
      <c r="J463" s="175">
        <f>ROUND(I463*H463,2)</f>
        <v>0</v>
      </c>
      <c r="K463" s="171" t="s">
        <v>147</v>
      </c>
      <c r="L463" s="176"/>
      <c r="M463" s="177" t="s">
        <v>19</v>
      </c>
      <c r="N463" s="178" t="s">
        <v>42</v>
      </c>
      <c r="P463" s="133">
        <f>O463*H463</f>
        <v>0</v>
      </c>
      <c r="Q463" s="133">
        <v>4.0000000000000003E-5</v>
      </c>
      <c r="R463" s="133">
        <f>Q463*H463</f>
        <v>3.2000000000000003E-4</v>
      </c>
      <c r="S463" s="133">
        <v>0</v>
      </c>
      <c r="T463" s="134">
        <f>S463*H463</f>
        <v>0</v>
      </c>
      <c r="AR463" s="135" t="s">
        <v>389</v>
      </c>
      <c r="AT463" s="135" t="s">
        <v>559</v>
      </c>
      <c r="AU463" s="135" t="s">
        <v>81</v>
      </c>
      <c r="AY463" s="18" t="s">
        <v>140</v>
      </c>
      <c r="BE463" s="136">
        <f>IF(N463="základní",J463,0)</f>
        <v>0</v>
      </c>
      <c r="BF463" s="136">
        <f>IF(N463="snížená",J463,0)</f>
        <v>0</v>
      </c>
      <c r="BG463" s="136">
        <f>IF(N463="zákl. přenesená",J463,0)</f>
        <v>0</v>
      </c>
      <c r="BH463" s="136">
        <f>IF(N463="sníž. přenesená",J463,0)</f>
        <v>0</v>
      </c>
      <c r="BI463" s="136">
        <f>IF(N463="nulová",J463,0)</f>
        <v>0</v>
      </c>
      <c r="BJ463" s="18" t="s">
        <v>79</v>
      </c>
      <c r="BK463" s="136">
        <f>ROUND(I463*H463,2)</f>
        <v>0</v>
      </c>
      <c r="BL463" s="18" t="s">
        <v>265</v>
      </c>
      <c r="BM463" s="135" t="s">
        <v>748</v>
      </c>
    </row>
    <row r="464" spans="2:65" s="1" customFormat="1" ht="24.15" customHeight="1">
      <c r="B464" s="33"/>
      <c r="C464" s="169" t="s">
        <v>749</v>
      </c>
      <c r="D464" s="169" t="s">
        <v>559</v>
      </c>
      <c r="E464" s="170" t="s">
        <v>750</v>
      </c>
      <c r="F464" s="171" t="s">
        <v>751</v>
      </c>
      <c r="G464" s="172" t="s">
        <v>227</v>
      </c>
      <c r="H464" s="173">
        <v>12</v>
      </c>
      <c r="I464" s="174"/>
      <c r="J464" s="175">
        <f>ROUND(I464*H464,2)</f>
        <v>0</v>
      </c>
      <c r="K464" s="171" t="s">
        <v>147</v>
      </c>
      <c r="L464" s="176"/>
      <c r="M464" s="177" t="s">
        <v>19</v>
      </c>
      <c r="N464" s="178" t="s">
        <v>42</v>
      </c>
      <c r="P464" s="133">
        <f>O464*H464</f>
        <v>0</v>
      </c>
      <c r="Q464" s="133">
        <v>0</v>
      </c>
      <c r="R464" s="133">
        <f>Q464*H464</f>
        <v>0</v>
      </c>
      <c r="S464" s="133">
        <v>0</v>
      </c>
      <c r="T464" s="134">
        <f>S464*H464</f>
        <v>0</v>
      </c>
      <c r="AR464" s="135" t="s">
        <v>389</v>
      </c>
      <c r="AT464" s="135" t="s">
        <v>559</v>
      </c>
      <c r="AU464" s="135" t="s">
        <v>81</v>
      </c>
      <c r="AY464" s="18" t="s">
        <v>140</v>
      </c>
      <c r="BE464" s="136">
        <f>IF(N464="základní",J464,0)</f>
        <v>0</v>
      </c>
      <c r="BF464" s="136">
        <f>IF(N464="snížená",J464,0)</f>
        <v>0</v>
      </c>
      <c r="BG464" s="136">
        <f>IF(N464="zákl. přenesená",J464,0)</f>
        <v>0</v>
      </c>
      <c r="BH464" s="136">
        <f>IF(N464="sníž. přenesená",J464,0)</f>
        <v>0</v>
      </c>
      <c r="BI464" s="136">
        <f>IF(N464="nulová",J464,0)</f>
        <v>0</v>
      </c>
      <c r="BJ464" s="18" t="s">
        <v>79</v>
      </c>
      <c r="BK464" s="136">
        <f>ROUND(I464*H464,2)</f>
        <v>0</v>
      </c>
      <c r="BL464" s="18" t="s">
        <v>265</v>
      </c>
      <c r="BM464" s="135" t="s">
        <v>752</v>
      </c>
    </row>
    <row r="465" spans="2:65" s="12" customFormat="1" ht="10.199999999999999">
      <c r="B465" s="141"/>
      <c r="D465" s="142" t="s">
        <v>152</v>
      </c>
      <c r="E465" s="143" t="s">
        <v>19</v>
      </c>
      <c r="F465" s="144" t="s">
        <v>753</v>
      </c>
      <c r="H465" s="145">
        <v>8</v>
      </c>
      <c r="I465" s="146"/>
      <c r="L465" s="141"/>
      <c r="M465" s="147"/>
      <c r="T465" s="148"/>
      <c r="AT465" s="143" t="s">
        <v>152</v>
      </c>
      <c r="AU465" s="143" t="s">
        <v>81</v>
      </c>
      <c r="AV465" s="12" t="s">
        <v>81</v>
      </c>
      <c r="AW465" s="12" t="s">
        <v>32</v>
      </c>
      <c r="AX465" s="12" t="s">
        <v>71</v>
      </c>
      <c r="AY465" s="143" t="s">
        <v>140</v>
      </c>
    </row>
    <row r="466" spans="2:65" s="12" customFormat="1" ht="10.199999999999999">
      <c r="B466" s="141"/>
      <c r="D466" s="142" t="s">
        <v>152</v>
      </c>
      <c r="E466" s="143" t="s">
        <v>19</v>
      </c>
      <c r="F466" s="144" t="s">
        <v>754</v>
      </c>
      <c r="H466" s="145">
        <v>4</v>
      </c>
      <c r="I466" s="146"/>
      <c r="L466" s="141"/>
      <c r="M466" s="147"/>
      <c r="T466" s="148"/>
      <c r="AT466" s="143" t="s">
        <v>152</v>
      </c>
      <c r="AU466" s="143" t="s">
        <v>81</v>
      </c>
      <c r="AV466" s="12" t="s">
        <v>81</v>
      </c>
      <c r="AW466" s="12" t="s">
        <v>32</v>
      </c>
      <c r="AX466" s="12" t="s">
        <v>71</v>
      </c>
      <c r="AY466" s="143" t="s">
        <v>140</v>
      </c>
    </row>
    <row r="467" spans="2:65" s="14" customFormat="1" ht="10.199999999999999">
      <c r="B467" s="155"/>
      <c r="D467" s="142" t="s">
        <v>152</v>
      </c>
      <c r="E467" s="156" t="s">
        <v>19</v>
      </c>
      <c r="F467" s="157" t="s">
        <v>173</v>
      </c>
      <c r="H467" s="158">
        <v>12</v>
      </c>
      <c r="I467" s="159"/>
      <c r="L467" s="155"/>
      <c r="M467" s="160"/>
      <c r="T467" s="161"/>
      <c r="AT467" s="156" t="s">
        <v>152</v>
      </c>
      <c r="AU467" s="156" t="s">
        <v>81</v>
      </c>
      <c r="AV467" s="14" t="s">
        <v>148</v>
      </c>
      <c r="AW467" s="14" t="s">
        <v>32</v>
      </c>
      <c r="AX467" s="14" t="s">
        <v>79</v>
      </c>
      <c r="AY467" s="156" t="s">
        <v>140</v>
      </c>
    </row>
    <row r="468" spans="2:65" s="1" customFormat="1" ht="62.7" customHeight="1">
      <c r="B468" s="33"/>
      <c r="C468" s="124" t="s">
        <v>755</v>
      </c>
      <c r="D468" s="124" t="s">
        <v>143</v>
      </c>
      <c r="E468" s="125" t="s">
        <v>756</v>
      </c>
      <c r="F468" s="126" t="s">
        <v>757</v>
      </c>
      <c r="G468" s="127" t="s">
        <v>227</v>
      </c>
      <c r="H468" s="128">
        <v>4</v>
      </c>
      <c r="I468" s="129"/>
      <c r="J468" s="130">
        <f>ROUND(I468*H468,2)</f>
        <v>0</v>
      </c>
      <c r="K468" s="126" t="s">
        <v>147</v>
      </c>
      <c r="L468" s="33"/>
      <c r="M468" s="131" t="s">
        <v>19</v>
      </c>
      <c r="N468" s="132" t="s">
        <v>42</v>
      </c>
      <c r="P468" s="133">
        <f>O468*H468</f>
        <v>0</v>
      </c>
      <c r="Q468" s="133">
        <v>0</v>
      </c>
      <c r="R468" s="133">
        <f>Q468*H468</f>
        <v>0</v>
      </c>
      <c r="S468" s="133">
        <v>0</v>
      </c>
      <c r="T468" s="134">
        <f>S468*H468</f>
        <v>0</v>
      </c>
      <c r="AR468" s="135" t="s">
        <v>265</v>
      </c>
      <c r="AT468" s="135" t="s">
        <v>143</v>
      </c>
      <c r="AU468" s="135" t="s">
        <v>81</v>
      </c>
      <c r="AY468" s="18" t="s">
        <v>140</v>
      </c>
      <c r="BE468" s="136">
        <f>IF(N468="základní",J468,0)</f>
        <v>0</v>
      </c>
      <c r="BF468" s="136">
        <f>IF(N468="snížená",J468,0)</f>
        <v>0</v>
      </c>
      <c r="BG468" s="136">
        <f>IF(N468="zákl. přenesená",J468,0)</f>
        <v>0</v>
      </c>
      <c r="BH468" s="136">
        <f>IF(N468="sníž. přenesená",J468,0)</f>
        <v>0</v>
      </c>
      <c r="BI468" s="136">
        <f>IF(N468="nulová",J468,0)</f>
        <v>0</v>
      </c>
      <c r="BJ468" s="18" t="s">
        <v>79</v>
      </c>
      <c r="BK468" s="136">
        <f>ROUND(I468*H468,2)</f>
        <v>0</v>
      </c>
      <c r="BL468" s="18" t="s">
        <v>265</v>
      </c>
      <c r="BM468" s="135" t="s">
        <v>758</v>
      </c>
    </row>
    <row r="469" spans="2:65" s="1" customFormat="1" ht="10.199999999999999">
      <c r="B469" s="33"/>
      <c r="D469" s="137" t="s">
        <v>150</v>
      </c>
      <c r="F469" s="138" t="s">
        <v>759</v>
      </c>
      <c r="I469" s="139"/>
      <c r="L469" s="33"/>
      <c r="M469" s="140"/>
      <c r="T469" s="54"/>
      <c r="AT469" s="18" t="s">
        <v>150</v>
      </c>
      <c r="AU469" s="18" t="s">
        <v>81</v>
      </c>
    </row>
    <row r="470" spans="2:65" s="12" customFormat="1" ht="10.199999999999999">
      <c r="B470" s="141"/>
      <c r="D470" s="142" t="s">
        <v>152</v>
      </c>
      <c r="E470" s="143" t="s">
        <v>19</v>
      </c>
      <c r="F470" s="144" t="s">
        <v>760</v>
      </c>
      <c r="H470" s="145">
        <v>4</v>
      </c>
      <c r="I470" s="146"/>
      <c r="L470" s="141"/>
      <c r="M470" s="147"/>
      <c r="T470" s="148"/>
      <c r="AT470" s="143" t="s">
        <v>152</v>
      </c>
      <c r="AU470" s="143" t="s">
        <v>81</v>
      </c>
      <c r="AV470" s="12" t="s">
        <v>81</v>
      </c>
      <c r="AW470" s="12" t="s">
        <v>32</v>
      </c>
      <c r="AX470" s="12" t="s">
        <v>79</v>
      </c>
      <c r="AY470" s="143" t="s">
        <v>140</v>
      </c>
    </row>
    <row r="471" spans="2:65" s="1" customFormat="1" ht="24.15" customHeight="1">
      <c r="B471" s="33"/>
      <c r="C471" s="169" t="s">
        <v>761</v>
      </c>
      <c r="D471" s="169" t="s">
        <v>559</v>
      </c>
      <c r="E471" s="170" t="s">
        <v>762</v>
      </c>
      <c r="F471" s="171" t="s">
        <v>763</v>
      </c>
      <c r="G471" s="172" t="s">
        <v>227</v>
      </c>
      <c r="H471" s="173">
        <v>4</v>
      </c>
      <c r="I471" s="174"/>
      <c r="J471" s="175">
        <f>ROUND(I471*H471,2)</f>
        <v>0</v>
      </c>
      <c r="K471" s="171" t="s">
        <v>147</v>
      </c>
      <c r="L471" s="176"/>
      <c r="M471" s="177" t="s">
        <v>19</v>
      </c>
      <c r="N471" s="178" t="s">
        <v>42</v>
      </c>
      <c r="P471" s="133">
        <f>O471*H471</f>
        <v>0</v>
      </c>
      <c r="Q471" s="133">
        <v>4.0000000000000003E-5</v>
      </c>
      <c r="R471" s="133">
        <f>Q471*H471</f>
        <v>1.6000000000000001E-4</v>
      </c>
      <c r="S471" s="133">
        <v>0</v>
      </c>
      <c r="T471" s="134">
        <f>S471*H471</f>
        <v>0</v>
      </c>
      <c r="AR471" s="135" t="s">
        <v>389</v>
      </c>
      <c r="AT471" s="135" t="s">
        <v>559</v>
      </c>
      <c r="AU471" s="135" t="s">
        <v>81</v>
      </c>
      <c r="AY471" s="18" t="s">
        <v>140</v>
      </c>
      <c r="BE471" s="136">
        <f>IF(N471="základní",J471,0)</f>
        <v>0</v>
      </c>
      <c r="BF471" s="136">
        <f>IF(N471="snížená",J471,0)</f>
        <v>0</v>
      </c>
      <c r="BG471" s="136">
        <f>IF(N471="zákl. přenesená",J471,0)</f>
        <v>0</v>
      </c>
      <c r="BH471" s="136">
        <f>IF(N471="sníž. přenesená",J471,0)</f>
        <v>0</v>
      </c>
      <c r="BI471" s="136">
        <f>IF(N471="nulová",J471,0)</f>
        <v>0</v>
      </c>
      <c r="BJ471" s="18" t="s">
        <v>79</v>
      </c>
      <c r="BK471" s="136">
        <f>ROUND(I471*H471,2)</f>
        <v>0</v>
      </c>
      <c r="BL471" s="18" t="s">
        <v>265</v>
      </c>
      <c r="BM471" s="135" t="s">
        <v>764</v>
      </c>
    </row>
    <row r="472" spans="2:65" s="1" customFormat="1" ht="37.799999999999997" customHeight="1">
      <c r="B472" s="33"/>
      <c r="C472" s="124" t="s">
        <v>765</v>
      </c>
      <c r="D472" s="124" t="s">
        <v>143</v>
      </c>
      <c r="E472" s="125" t="s">
        <v>766</v>
      </c>
      <c r="F472" s="126" t="s">
        <v>767</v>
      </c>
      <c r="G472" s="127" t="s">
        <v>227</v>
      </c>
      <c r="H472" s="128">
        <v>9</v>
      </c>
      <c r="I472" s="129"/>
      <c r="J472" s="130">
        <f>ROUND(I472*H472,2)</f>
        <v>0</v>
      </c>
      <c r="K472" s="126" t="s">
        <v>147</v>
      </c>
      <c r="L472" s="33"/>
      <c r="M472" s="131" t="s">
        <v>19</v>
      </c>
      <c r="N472" s="132" t="s">
        <v>42</v>
      </c>
      <c r="P472" s="133">
        <f>O472*H472</f>
        <v>0</v>
      </c>
      <c r="Q472" s="133">
        <v>0</v>
      </c>
      <c r="R472" s="133">
        <f>Q472*H472</f>
        <v>0</v>
      </c>
      <c r="S472" s="133">
        <v>0</v>
      </c>
      <c r="T472" s="134">
        <f>S472*H472</f>
        <v>0</v>
      </c>
      <c r="AR472" s="135" t="s">
        <v>265</v>
      </c>
      <c r="AT472" s="135" t="s">
        <v>143</v>
      </c>
      <c r="AU472" s="135" t="s">
        <v>81</v>
      </c>
      <c r="AY472" s="18" t="s">
        <v>140</v>
      </c>
      <c r="BE472" s="136">
        <f>IF(N472="základní",J472,0)</f>
        <v>0</v>
      </c>
      <c r="BF472" s="136">
        <f>IF(N472="snížená",J472,0)</f>
        <v>0</v>
      </c>
      <c r="BG472" s="136">
        <f>IF(N472="zákl. přenesená",J472,0)</f>
        <v>0</v>
      </c>
      <c r="BH472" s="136">
        <f>IF(N472="sníž. přenesená",J472,0)</f>
        <v>0</v>
      </c>
      <c r="BI472" s="136">
        <f>IF(N472="nulová",J472,0)</f>
        <v>0</v>
      </c>
      <c r="BJ472" s="18" t="s">
        <v>79</v>
      </c>
      <c r="BK472" s="136">
        <f>ROUND(I472*H472,2)</f>
        <v>0</v>
      </c>
      <c r="BL472" s="18" t="s">
        <v>265</v>
      </c>
      <c r="BM472" s="135" t="s">
        <v>768</v>
      </c>
    </row>
    <row r="473" spans="2:65" s="1" customFormat="1" ht="10.199999999999999">
      <c r="B473" s="33"/>
      <c r="D473" s="137" t="s">
        <v>150</v>
      </c>
      <c r="F473" s="138" t="s">
        <v>769</v>
      </c>
      <c r="I473" s="139"/>
      <c r="L473" s="33"/>
      <c r="M473" s="140"/>
      <c r="T473" s="54"/>
      <c r="AT473" s="18" t="s">
        <v>150</v>
      </c>
      <c r="AU473" s="18" t="s">
        <v>81</v>
      </c>
    </row>
    <row r="474" spans="2:65" s="12" customFormat="1" ht="10.199999999999999">
      <c r="B474" s="141"/>
      <c r="D474" s="142" t="s">
        <v>152</v>
      </c>
      <c r="E474" s="143" t="s">
        <v>19</v>
      </c>
      <c r="F474" s="144" t="s">
        <v>770</v>
      </c>
      <c r="H474" s="145">
        <v>9</v>
      </c>
      <c r="I474" s="146"/>
      <c r="L474" s="141"/>
      <c r="M474" s="147"/>
      <c r="T474" s="148"/>
      <c r="AT474" s="143" t="s">
        <v>152</v>
      </c>
      <c r="AU474" s="143" t="s">
        <v>81</v>
      </c>
      <c r="AV474" s="12" t="s">
        <v>81</v>
      </c>
      <c r="AW474" s="12" t="s">
        <v>32</v>
      </c>
      <c r="AX474" s="12" t="s">
        <v>79</v>
      </c>
      <c r="AY474" s="143" t="s">
        <v>140</v>
      </c>
    </row>
    <row r="475" spans="2:65" s="1" customFormat="1" ht="24.15" customHeight="1">
      <c r="B475" s="33"/>
      <c r="C475" s="169" t="s">
        <v>771</v>
      </c>
      <c r="D475" s="169" t="s">
        <v>559</v>
      </c>
      <c r="E475" s="170" t="s">
        <v>772</v>
      </c>
      <c r="F475" s="171" t="s">
        <v>773</v>
      </c>
      <c r="G475" s="172" t="s">
        <v>227</v>
      </c>
      <c r="H475" s="173">
        <v>9</v>
      </c>
      <c r="I475" s="174"/>
      <c r="J475" s="175">
        <f>ROUND(I475*H475,2)</f>
        <v>0</v>
      </c>
      <c r="K475" s="171" t="s">
        <v>147</v>
      </c>
      <c r="L475" s="176"/>
      <c r="M475" s="177" t="s">
        <v>19</v>
      </c>
      <c r="N475" s="178" t="s">
        <v>42</v>
      </c>
      <c r="P475" s="133">
        <f>O475*H475</f>
        <v>0</v>
      </c>
      <c r="Q475" s="133">
        <v>6.9999999999999994E-5</v>
      </c>
      <c r="R475" s="133">
        <f>Q475*H475</f>
        <v>6.2999999999999992E-4</v>
      </c>
      <c r="S475" s="133">
        <v>0</v>
      </c>
      <c r="T475" s="134">
        <f>S475*H475</f>
        <v>0</v>
      </c>
      <c r="AR475" s="135" t="s">
        <v>389</v>
      </c>
      <c r="AT475" s="135" t="s">
        <v>559</v>
      </c>
      <c r="AU475" s="135" t="s">
        <v>81</v>
      </c>
      <c r="AY475" s="18" t="s">
        <v>140</v>
      </c>
      <c r="BE475" s="136">
        <f>IF(N475="základní",J475,0)</f>
        <v>0</v>
      </c>
      <c r="BF475" s="136">
        <f>IF(N475="snížená",J475,0)</f>
        <v>0</v>
      </c>
      <c r="BG475" s="136">
        <f>IF(N475="zákl. přenesená",J475,0)</f>
        <v>0</v>
      </c>
      <c r="BH475" s="136">
        <f>IF(N475="sníž. přenesená",J475,0)</f>
        <v>0</v>
      </c>
      <c r="BI475" s="136">
        <f>IF(N475="nulová",J475,0)</f>
        <v>0</v>
      </c>
      <c r="BJ475" s="18" t="s">
        <v>79</v>
      </c>
      <c r="BK475" s="136">
        <f>ROUND(I475*H475,2)</f>
        <v>0</v>
      </c>
      <c r="BL475" s="18" t="s">
        <v>265</v>
      </c>
      <c r="BM475" s="135" t="s">
        <v>774</v>
      </c>
    </row>
    <row r="476" spans="2:65" s="1" customFormat="1" ht="44.25" customHeight="1">
      <c r="B476" s="33"/>
      <c r="C476" s="124" t="s">
        <v>775</v>
      </c>
      <c r="D476" s="124" t="s">
        <v>143</v>
      </c>
      <c r="E476" s="125" t="s">
        <v>776</v>
      </c>
      <c r="F476" s="126" t="s">
        <v>777</v>
      </c>
      <c r="G476" s="127" t="s">
        <v>227</v>
      </c>
      <c r="H476" s="128">
        <v>10</v>
      </c>
      <c r="I476" s="129"/>
      <c r="J476" s="130">
        <f>ROUND(I476*H476,2)</f>
        <v>0</v>
      </c>
      <c r="K476" s="126" t="s">
        <v>147</v>
      </c>
      <c r="L476" s="33"/>
      <c r="M476" s="131" t="s">
        <v>19</v>
      </c>
      <c r="N476" s="132" t="s">
        <v>42</v>
      </c>
      <c r="P476" s="133">
        <f>O476*H476</f>
        <v>0</v>
      </c>
      <c r="Q476" s="133">
        <v>0</v>
      </c>
      <c r="R476" s="133">
        <f>Q476*H476</f>
        <v>0</v>
      </c>
      <c r="S476" s="133">
        <v>0</v>
      </c>
      <c r="T476" s="134">
        <f>S476*H476</f>
        <v>0</v>
      </c>
      <c r="AR476" s="135" t="s">
        <v>265</v>
      </c>
      <c r="AT476" s="135" t="s">
        <v>143</v>
      </c>
      <c r="AU476" s="135" t="s">
        <v>81</v>
      </c>
      <c r="AY476" s="18" t="s">
        <v>140</v>
      </c>
      <c r="BE476" s="136">
        <f>IF(N476="základní",J476,0)</f>
        <v>0</v>
      </c>
      <c r="BF476" s="136">
        <f>IF(N476="snížená",J476,0)</f>
        <v>0</v>
      </c>
      <c r="BG476" s="136">
        <f>IF(N476="zákl. přenesená",J476,0)</f>
        <v>0</v>
      </c>
      <c r="BH476" s="136">
        <f>IF(N476="sníž. přenesená",J476,0)</f>
        <v>0</v>
      </c>
      <c r="BI476" s="136">
        <f>IF(N476="nulová",J476,0)</f>
        <v>0</v>
      </c>
      <c r="BJ476" s="18" t="s">
        <v>79</v>
      </c>
      <c r="BK476" s="136">
        <f>ROUND(I476*H476,2)</f>
        <v>0</v>
      </c>
      <c r="BL476" s="18" t="s">
        <v>265</v>
      </c>
      <c r="BM476" s="135" t="s">
        <v>778</v>
      </c>
    </row>
    <row r="477" spans="2:65" s="1" customFormat="1" ht="10.199999999999999">
      <c r="B477" s="33"/>
      <c r="D477" s="137" t="s">
        <v>150</v>
      </c>
      <c r="F477" s="138" t="s">
        <v>779</v>
      </c>
      <c r="I477" s="139"/>
      <c r="L477" s="33"/>
      <c r="M477" s="140"/>
      <c r="T477" s="54"/>
      <c r="AT477" s="18" t="s">
        <v>150</v>
      </c>
      <c r="AU477" s="18" t="s">
        <v>81</v>
      </c>
    </row>
    <row r="478" spans="2:65" s="12" customFormat="1" ht="10.199999999999999">
      <c r="B478" s="141"/>
      <c r="D478" s="142" t="s">
        <v>152</v>
      </c>
      <c r="E478" s="143" t="s">
        <v>19</v>
      </c>
      <c r="F478" s="144" t="s">
        <v>780</v>
      </c>
      <c r="H478" s="145">
        <v>10</v>
      </c>
      <c r="I478" s="146"/>
      <c r="L478" s="141"/>
      <c r="M478" s="147"/>
      <c r="T478" s="148"/>
      <c r="AT478" s="143" t="s">
        <v>152</v>
      </c>
      <c r="AU478" s="143" t="s">
        <v>81</v>
      </c>
      <c r="AV478" s="12" t="s">
        <v>81</v>
      </c>
      <c r="AW478" s="12" t="s">
        <v>32</v>
      </c>
      <c r="AX478" s="12" t="s">
        <v>79</v>
      </c>
      <c r="AY478" s="143" t="s">
        <v>140</v>
      </c>
    </row>
    <row r="479" spans="2:65" s="1" customFormat="1" ht="24.15" customHeight="1">
      <c r="B479" s="33"/>
      <c r="C479" s="169" t="s">
        <v>781</v>
      </c>
      <c r="D479" s="169" t="s">
        <v>559</v>
      </c>
      <c r="E479" s="170" t="s">
        <v>782</v>
      </c>
      <c r="F479" s="171" t="s">
        <v>783</v>
      </c>
      <c r="G479" s="172" t="s">
        <v>227</v>
      </c>
      <c r="H479" s="173">
        <v>10</v>
      </c>
      <c r="I479" s="174"/>
      <c r="J479" s="175">
        <f>ROUND(I479*H479,2)</f>
        <v>0</v>
      </c>
      <c r="K479" s="171" t="s">
        <v>147</v>
      </c>
      <c r="L479" s="176"/>
      <c r="M479" s="177" t="s">
        <v>19</v>
      </c>
      <c r="N479" s="178" t="s">
        <v>42</v>
      </c>
      <c r="P479" s="133">
        <f>O479*H479</f>
        <v>0</v>
      </c>
      <c r="Q479" s="133">
        <v>1E-4</v>
      </c>
      <c r="R479" s="133">
        <f>Q479*H479</f>
        <v>1E-3</v>
      </c>
      <c r="S479" s="133">
        <v>0</v>
      </c>
      <c r="T479" s="134">
        <f>S479*H479</f>
        <v>0</v>
      </c>
      <c r="AR479" s="135" t="s">
        <v>389</v>
      </c>
      <c r="AT479" s="135" t="s">
        <v>559</v>
      </c>
      <c r="AU479" s="135" t="s">
        <v>81</v>
      </c>
      <c r="AY479" s="18" t="s">
        <v>140</v>
      </c>
      <c r="BE479" s="136">
        <f>IF(N479="základní",J479,0)</f>
        <v>0</v>
      </c>
      <c r="BF479" s="136">
        <f>IF(N479="snížená",J479,0)</f>
        <v>0</v>
      </c>
      <c r="BG479" s="136">
        <f>IF(N479="zákl. přenesená",J479,0)</f>
        <v>0</v>
      </c>
      <c r="BH479" s="136">
        <f>IF(N479="sníž. přenesená",J479,0)</f>
        <v>0</v>
      </c>
      <c r="BI479" s="136">
        <f>IF(N479="nulová",J479,0)</f>
        <v>0</v>
      </c>
      <c r="BJ479" s="18" t="s">
        <v>79</v>
      </c>
      <c r="BK479" s="136">
        <f>ROUND(I479*H479,2)</f>
        <v>0</v>
      </c>
      <c r="BL479" s="18" t="s">
        <v>265</v>
      </c>
      <c r="BM479" s="135" t="s">
        <v>784</v>
      </c>
    </row>
    <row r="480" spans="2:65" s="1" customFormat="1" ht="16.5" customHeight="1">
      <c r="B480" s="33"/>
      <c r="C480" s="169" t="s">
        <v>785</v>
      </c>
      <c r="D480" s="169" t="s">
        <v>559</v>
      </c>
      <c r="E480" s="170" t="s">
        <v>786</v>
      </c>
      <c r="F480" s="171" t="s">
        <v>787</v>
      </c>
      <c r="G480" s="172" t="s">
        <v>227</v>
      </c>
      <c r="H480" s="173">
        <v>19</v>
      </c>
      <c r="I480" s="174"/>
      <c r="J480" s="175">
        <f>ROUND(I480*H480,2)</f>
        <v>0</v>
      </c>
      <c r="K480" s="171" t="s">
        <v>147</v>
      </c>
      <c r="L480" s="176"/>
      <c r="M480" s="177" t="s">
        <v>19</v>
      </c>
      <c r="N480" s="178" t="s">
        <v>42</v>
      </c>
      <c r="P480" s="133">
        <f>O480*H480</f>
        <v>0</v>
      </c>
      <c r="Q480" s="133">
        <v>1.0000000000000001E-5</v>
      </c>
      <c r="R480" s="133">
        <f>Q480*H480</f>
        <v>1.9000000000000001E-4</v>
      </c>
      <c r="S480" s="133">
        <v>0</v>
      </c>
      <c r="T480" s="134">
        <f>S480*H480</f>
        <v>0</v>
      </c>
      <c r="AR480" s="135" t="s">
        <v>389</v>
      </c>
      <c r="AT480" s="135" t="s">
        <v>559</v>
      </c>
      <c r="AU480" s="135" t="s">
        <v>81</v>
      </c>
      <c r="AY480" s="18" t="s">
        <v>140</v>
      </c>
      <c r="BE480" s="136">
        <f>IF(N480="základní",J480,0)</f>
        <v>0</v>
      </c>
      <c r="BF480" s="136">
        <f>IF(N480="snížená",J480,0)</f>
        <v>0</v>
      </c>
      <c r="BG480" s="136">
        <f>IF(N480="zákl. přenesená",J480,0)</f>
        <v>0</v>
      </c>
      <c r="BH480" s="136">
        <f>IF(N480="sníž. přenesená",J480,0)</f>
        <v>0</v>
      </c>
      <c r="BI480" s="136">
        <f>IF(N480="nulová",J480,0)</f>
        <v>0</v>
      </c>
      <c r="BJ480" s="18" t="s">
        <v>79</v>
      </c>
      <c r="BK480" s="136">
        <f>ROUND(I480*H480,2)</f>
        <v>0</v>
      </c>
      <c r="BL480" s="18" t="s">
        <v>265</v>
      </c>
      <c r="BM480" s="135" t="s">
        <v>788</v>
      </c>
    </row>
    <row r="481" spans="2:65" s="12" customFormat="1" ht="10.199999999999999">
      <c r="B481" s="141"/>
      <c r="D481" s="142" t="s">
        <v>152</v>
      </c>
      <c r="E481" s="143" t="s">
        <v>19</v>
      </c>
      <c r="F481" s="144" t="s">
        <v>789</v>
      </c>
      <c r="H481" s="145">
        <v>19</v>
      </c>
      <c r="I481" s="146"/>
      <c r="L481" s="141"/>
      <c r="M481" s="147"/>
      <c r="T481" s="148"/>
      <c r="AT481" s="143" t="s">
        <v>152</v>
      </c>
      <c r="AU481" s="143" t="s">
        <v>81</v>
      </c>
      <c r="AV481" s="12" t="s">
        <v>81</v>
      </c>
      <c r="AW481" s="12" t="s">
        <v>32</v>
      </c>
      <c r="AX481" s="12" t="s">
        <v>79</v>
      </c>
      <c r="AY481" s="143" t="s">
        <v>140</v>
      </c>
    </row>
    <row r="482" spans="2:65" s="1" customFormat="1" ht="16.5" customHeight="1">
      <c r="B482" s="33"/>
      <c r="C482" s="169" t="s">
        <v>790</v>
      </c>
      <c r="D482" s="169" t="s">
        <v>559</v>
      </c>
      <c r="E482" s="170" t="s">
        <v>791</v>
      </c>
      <c r="F482" s="171" t="s">
        <v>792</v>
      </c>
      <c r="G482" s="172" t="s">
        <v>227</v>
      </c>
      <c r="H482" s="173">
        <v>1</v>
      </c>
      <c r="I482" s="174"/>
      <c r="J482" s="175">
        <f>ROUND(I482*H482,2)</f>
        <v>0</v>
      </c>
      <c r="K482" s="171" t="s">
        <v>147</v>
      </c>
      <c r="L482" s="176"/>
      <c r="M482" s="177" t="s">
        <v>19</v>
      </c>
      <c r="N482" s="178" t="s">
        <v>42</v>
      </c>
      <c r="P482" s="133">
        <f>O482*H482</f>
        <v>0</v>
      </c>
      <c r="Q482" s="133">
        <v>2.0000000000000002E-5</v>
      </c>
      <c r="R482" s="133">
        <f>Q482*H482</f>
        <v>2.0000000000000002E-5</v>
      </c>
      <c r="S482" s="133">
        <v>0</v>
      </c>
      <c r="T482" s="134">
        <f>S482*H482</f>
        <v>0</v>
      </c>
      <c r="AR482" s="135" t="s">
        <v>389</v>
      </c>
      <c r="AT482" s="135" t="s">
        <v>559</v>
      </c>
      <c r="AU482" s="135" t="s">
        <v>81</v>
      </c>
      <c r="AY482" s="18" t="s">
        <v>140</v>
      </c>
      <c r="BE482" s="136">
        <f>IF(N482="základní",J482,0)</f>
        <v>0</v>
      </c>
      <c r="BF482" s="136">
        <f>IF(N482="snížená",J482,0)</f>
        <v>0</v>
      </c>
      <c r="BG482" s="136">
        <f>IF(N482="zákl. přenesená",J482,0)</f>
        <v>0</v>
      </c>
      <c r="BH482" s="136">
        <f>IF(N482="sníž. přenesená",J482,0)</f>
        <v>0</v>
      </c>
      <c r="BI482" s="136">
        <f>IF(N482="nulová",J482,0)</f>
        <v>0</v>
      </c>
      <c r="BJ482" s="18" t="s">
        <v>79</v>
      </c>
      <c r="BK482" s="136">
        <f>ROUND(I482*H482,2)</f>
        <v>0</v>
      </c>
      <c r="BL482" s="18" t="s">
        <v>265</v>
      </c>
      <c r="BM482" s="135" t="s">
        <v>793</v>
      </c>
    </row>
    <row r="483" spans="2:65" s="12" customFormat="1" ht="10.199999999999999">
      <c r="B483" s="141"/>
      <c r="D483" s="142" t="s">
        <v>152</v>
      </c>
      <c r="E483" s="143" t="s">
        <v>19</v>
      </c>
      <c r="F483" s="144" t="s">
        <v>794</v>
      </c>
      <c r="H483" s="145">
        <v>1</v>
      </c>
      <c r="I483" s="146"/>
      <c r="L483" s="141"/>
      <c r="M483" s="147"/>
      <c r="T483" s="148"/>
      <c r="AT483" s="143" t="s">
        <v>152</v>
      </c>
      <c r="AU483" s="143" t="s">
        <v>81</v>
      </c>
      <c r="AV483" s="12" t="s">
        <v>81</v>
      </c>
      <c r="AW483" s="12" t="s">
        <v>32</v>
      </c>
      <c r="AX483" s="12" t="s">
        <v>79</v>
      </c>
      <c r="AY483" s="143" t="s">
        <v>140</v>
      </c>
    </row>
    <row r="484" spans="2:65" s="1" customFormat="1" ht="16.5" customHeight="1">
      <c r="B484" s="33"/>
      <c r="C484" s="169" t="s">
        <v>795</v>
      </c>
      <c r="D484" s="169" t="s">
        <v>559</v>
      </c>
      <c r="E484" s="170" t="s">
        <v>796</v>
      </c>
      <c r="F484" s="171" t="s">
        <v>797</v>
      </c>
      <c r="G484" s="172" t="s">
        <v>227</v>
      </c>
      <c r="H484" s="173">
        <v>2</v>
      </c>
      <c r="I484" s="174"/>
      <c r="J484" s="175">
        <f>ROUND(I484*H484,2)</f>
        <v>0</v>
      </c>
      <c r="K484" s="171" t="s">
        <v>147</v>
      </c>
      <c r="L484" s="176"/>
      <c r="M484" s="177" t="s">
        <v>19</v>
      </c>
      <c r="N484" s="178" t="s">
        <v>42</v>
      </c>
      <c r="P484" s="133">
        <f>O484*H484</f>
        <v>0</v>
      </c>
      <c r="Q484" s="133">
        <v>3.0000000000000001E-5</v>
      </c>
      <c r="R484" s="133">
        <f>Q484*H484</f>
        <v>6.0000000000000002E-5</v>
      </c>
      <c r="S484" s="133">
        <v>0</v>
      </c>
      <c r="T484" s="134">
        <f>S484*H484</f>
        <v>0</v>
      </c>
      <c r="AR484" s="135" t="s">
        <v>389</v>
      </c>
      <c r="AT484" s="135" t="s">
        <v>559</v>
      </c>
      <c r="AU484" s="135" t="s">
        <v>81</v>
      </c>
      <c r="AY484" s="18" t="s">
        <v>140</v>
      </c>
      <c r="BE484" s="136">
        <f>IF(N484="základní",J484,0)</f>
        <v>0</v>
      </c>
      <c r="BF484" s="136">
        <f>IF(N484="snížená",J484,0)</f>
        <v>0</v>
      </c>
      <c r="BG484" s="136">
        <f>IF(N484="zákl. přenesená",J484,0)</f>
        <v>0</v>
      </c>
      <c r="BH484" s="136">
        <f>IF(N484="sníž. přenesená",J484,0)</f>
        <v>0</v>
      </c>
      <c r="BI484" s="136">
        <f>IF(N484="nulová",J484,0)</f>
        <v>0</v>
      </c>
      <c r="BJ484" s="18" t="s">
        <v>79</v>
      </c>
      <c r="BK484" s="136">
        <f>ROUND(I484*H484,2)</f>
        <v>0</v>
      </c>
      <c r="BL484" s="18" t="s">
        <v>265</v>
      </c>
      <c r="BM484" s="135" t="s">
        <v>798</v>
      </c>
    </row>
    <row r="485" spans="2:65" s="12" customFormat="1" ht="10.199999999999999">
      <c r="B485" s="141"/>
      <c r="D485" s="142" t="s">
        <v>152</v>
      </c>
      <c r="E485" s="143" t="s">
        <v>19</v>
      </c>
      <c r="F485" s="144" t="s">
        <v>799</v>
      </c>
      <c r="H485" s="145">
        <v>2</v>
      </c>
      <c r="I485" s="146"/>
      <c r="L485" s="141"/>
      <c r="M485" s="147"/>
      <c r="T485" s="148"/>
      <c r="AT485" s="143" t="s">
        <v>152</v>
      </c>
      <c r="AU485" s="143" t="s">
        <v>81</v>
      </c>
      <c r="AV485" s="12" t="s">
        <v>81</v>
      </c>
      <c r="AW485" s="12" t="s">
        <v>32</v>
      </c>
      <c r="AX485" s="12" t="s">
        <v>79</v>
      </c>
      <c r="AY485" s="143" t="s">
        <v>140</v>
      </c>
    </row>
    <row r="486" spans="2:65" s="1" customFormat="1" ht="24.15" customHeight="1">
      <c r="B486" s="33"/>
      <c r="C486" s="124" t="s">
        <v>800</v>
      </c>
      <c r="D486" s="124" t="s">
        <v>143</v>
      </c>
      <c r="E486" s="125" t="s">
        <v>801</v>
      </c>
      <c r="F486" s="126" t="s">
        <v>802</v>
      </c>
      <c r="G486" s="127" t="s">
        <v>227</v>
      </c>
      <c r="H486" s="128">
        <v>2</v>
      </c>
      <c r="I486" s="129"/>
      <c r="J486" s="130">
        <f>ROUND(I486*H486,2)</f>
        <v>0</v>
      </c>
      <c r="K486" s="126" t="s">
        <v>147</v>
      </c>
      <c r="L486" s="33"/>
      <c r="M486" s="131" t="s">
        <v>19</v>
      </c>
      <c r="N486" s="132" t="s">
        <v>42</v>
      </c>
      <c r="P486" s="133">
        <f>O486*H486</f>
        <v>0</v>
      </c>
      <c r="Q486" s="133">
        <v>0</v>
      </c>
      <c r="R486" s="133">
        <f>Q486*H486</f>
        <v>0</v>
      </c>
      <c r="S486" s="133">
        <v>0</v>
      </c>
      <c r="T486" s="134">
        <f>S486*H486</f>
        <v>0</v>
      </c>
      <c r="AR486" s="135" t="s">
        <v>265</v>
      </c>
      <c r="AT486" s="135" t="s">
        <v>143</v>
      </c>
      <c r="AU486" s="135" t="s">
        <v>81</v>
      </c>
      <c r="AY486" s="18" t="s">
        <v>140</v>
      </c>
      <c r="BE486" s="136">
        <f>IF(N486="základní",J486,0)</f>
        <v>0</v>
      </c>
      <c r="BF486" s="136">
        <f>IF(N486="snížená",J486,0)</f>
        <v>0</v>
      </c>
      <c r="BG486" s="136">
        <f>IF(N486="zákl. přenesená",J486,0)</f>
        <v>0</v>
      </c>
      <c r="BH486" s="136">
        <f>IF(N486="sníž. přenesená",J486,0)</f>
        <v>0</v>
      </c>
      <c r="BI486" s="136">
        <f>IF(N486="nulová",J486,0)</f>
        <v>0</v>
      </c>
      <c r="BJ486" s="18" t="s">
        <v>79</v>
      </c>
      <c r="BK486" s="136">
        <f>ROUND(I486*H486,2)</f>
        <v>0</v>
      </c>
      <c r="BL486" s="18" t="s">
        <v>265</v>
      </c>
      <c r="BM486" s="135" t="s">
        <v>803</v>
      </c>
    </row>
    <row r="487" spans="2:65" s="1" customFormat="1" ht="10.199999999999999">
      <c r="B487" s="33"/>
      <c r="D487" s="137" t="s">
        <v>150</v>
      </c>
      <c r="F487" s="138" t="s">
        <v>804</v>
      </c>
      <c r="I487" s="139"/>
      <c r="L487" s="33"/>
      <c r="M487" s="140"/>
      <c r="T487" s="54"/>
      <c r="AT487" s="18" t="s">
        <v>150</v>
      </c>
      <c r="AU487" s="18" t="s">
        <v>81</v>
      </c>
    </row>
    <row r="488" spans="2:65" s="1" customFormat="1" ht="24.15" customHeight="1">
      <c r="B488" s="33"/>
      <c r="C488" s="169" t="s">
        <v>805</v>
      </c>
      <c r="D488" s="169" t="s">
        <v>559</v>
      </c>
      <c r="E488" s="170" t="s">
        <v>806</v>
      </c>
      <c r="F488" s="171" t="s">
        <v>807</v>
      </c>
      <c r="G488" s="172" t="s">
        <v>227</v>
      </c>
      <c r="H488" s="173">
        <v>1</v>
      </c>
      <c r="I488" s="174"/>
      <c r="J488" s="175">
        <f>ROUND(I488*H488,2)</f>
        <v>0</v>
      </c>
      <c r="K488" s="171" t="s">
        <v>19</v>
      </c>
      <c r="L488" s="176"/>
      <c r="M488" s="177" t="s">
        <v>19</v>
      </c>
      <c r="N488" s="178" t="s">
        <v>42</v>
      </c>
      <c r="P488" s="133">
        <f>O488*H488</f>
        <v>0</v>
      </c>
      <c r="Q488" s="133">
        <v>0</v>
      </c>
      <c r="R488" s="133">
        <f>Q488*H488</f>
        <v>0</v>
      </c>
      <c r="S488" s="133">
        <v>0</v>
      </c>
      <c r="T488" s="134">
        <f>S488*H488</f>
        <v>0</v>
      </c>
      <c r="AR488" s="135" t="s">
        <v>389</v>
      </c>
      <c r="AT488" s="135" t="s">
        <v>559</v>
      </c>
      <c r="AU488" s="135" t="s">
        <v>81</v>
      </c>
      <c r="AY488" s="18" t="s">
        <v>140</v>
      </c>
      <c r="BE488" s="136">
        <f>IF(N488="základní",J488,0)</f>
        <v>0</v>
      </c>
      <c r="BF488" s="136">
        <f>IF(N488="snížená",J488,0)</f>
        <v>0</v>
      </c>
      <c r="BG488" s="136">
        <f>IF(N488="zákl. přenesená",J488,0)</f>
        <v>0</v>
      </c>
      <c r="BH488" s="136">
        <f>IF(N488="sníž. přenesená",J488,0)</f>
        <v>0</v>
      </c>
      <c r="BI488" s="136">
        <f>IF(N488="nulová",J488,0)</f>
        <v>0</v>
      </c>
      <c r="BJ488" s="18" t="s">
        <v>79</v>
      </c>
      <c r="BK488" s="136">
        <f>ROUND(I488*H488,2)</f>
        <v>0</v>
      </c>
      <c r="BL488" s="18" t="s">
        <v>265</v>
      </c>
      <c r="BM488" s="135" t="s">
        <v>808</v>
      </c>
    </row>
    <row r="489" spans="2:65" s="12" customFormat="1" ht="10.199999999999999">
      <c r="B489" s="141"/>
      <c r="D489" s="142" t="s">
        <v>152</v>
      </c>
      <c r="E489" s="143" t="s">
        <v>19</v>
      </c>
      <c r="F489" s="144" t="s">
        <v>79</v>
      </c>
      <c r="H489" s="145">
        <v>1</v>
      </c>
      <c r="I489" s="146"/>
      <c r="L489" s="141"/>
      <c r="M489" s="147"/>
      <c r="T489" s="148"/>
      <c r="AT489" s="143" t="s">
        <v>152</v>
      </c>
      <c r="AU489" s="143" t="s">
        <v>81</v>
      </c>
      <c r="AV489" s="12" t="s">
        <v>81</v>
      </c>
      <c r="AW489" s="12" t="s">
        <v>32</v>
      </c>
      <c r="AX489" s="12" t="s">
        <v>79</v>
      </c>
      <c r="AY489" s="143" t="s">
        <v>140</v>
      </c>
    </row>
    <row r="490" spans="2:65" s="1" customFormat="1" ht="24.15" customHeight="1">
      <c r="B490" s="33"/>
      <c r="C490" s="169" t="s">
        <v>809</v>
      </c>
      <c r="D490" s="169" t="s">
        <v>559</v>
      </c>
      <c r="E490" s="170" t="s">
        <v>810</v>
      </c>
      <c r="F490" s="171" t="s">
        <v>811</v>
      </c>
      <c r="G490" s="172" t="s">
        <v>227</v>
      </c>
      <c r="H490" s="173">
        <v>1</v>
      </c>
      <c r="I490" s="174"/>
      <c r="J490" s="175">
        <f>ROUND(I490*H490,2)</f>
        <v>0</v>
      </c>
      <c r="K490" s="171" t="s">
        <v>19</v>
      </c>
      <c r="L490" s="176"/>
      <c r="M490" s="177" t="s">
        <v>19</v>
      </c>
      <c r="N490" s="178" t="s">
        <v>42</v>
      </c>
      <c r="P490" s="133">
        <f>O490*H490</f>
        <v>0</v>
      </c>
      <c r="Q490" s="133">
        <v>0</v>
      </c>
      <c r="R490" s="133">
        <f>Q490*H490</f>
        <v>0</v>
      </c>
      <c r="S490" s="133">
        <v>0</v>
      </c>
      <c r="T490" s="134">
        <f>S490*H490</f>
        <v>0</v>
      </c>
      <c r="AR490" s="135" t="s">
        <v>389</v>
      </c>
      <c r="AT490" s="135" t="s">
        <v>559</v>
      </c>
      <c r="AU490" s="135" t="s">
        <v>81</v>
      </c>
      <c r="AY490" s="18" t="s">
        <v>140</v>
      </c>
      <c r="BE490" s="136">
        <f>IF(N490="základní",J490,0)</f>
        <v>0</v>
      </c>
      <c r="BF490" s="136">
        <f>IF(N490="snížená",J490,0)</f>
        <v>0</v>
      </c>
      <c r="BG490" s="136">
        <f>IF(N490="zákl. přenesená",J490,0)</f>
        <v>0</v>
      </c>
      <c r="BH490" s="136">
        <f>IF(N490="sníž. přenesená",J490,0)</f>
        <v>0</v>
      </c>
      <c r="BI490" s="136">
        <f>IF(N490="nulová",J490,0)</f>
        <v>0</v>
      </c>
      <c r="BJ490" s="18" t="s">
        <v>79</v>
      </c>
      <c r="BK490" s="136">
        <f>ROUND(I490*H490,2)</f>
        <v>0</v>
      </c>
      <c r="BL490" s="18" t="s">
        <v>265</v>
      </c>
      <c r="BM490" s="135" t="s">
        <v>812</v>
      </c>
    </row>
    <row r="491" spans="2:65" s="12" customFormat="1" ht="10.199999999999999">
      <c r="B491" s="141"/>
      <c r="D491" s="142" t="s">
        <v>152</v>
      </c>
      <c r="E491" s="143" t="s">
        <v>19</v>
      </c>
      <c r="F491" s="144" t="s">
        <v>79</v>
      </c>
      <c r="H491" s="145">
        <v>1</v>
      </c>
      <c r="I491" s="146"/>
      <c r="L491" s="141"/>
      <c r="M491" s="147"/>
      <c r="T491" s="148"/>
      <c r="AT491" s="143" t="s">
        <v>152</v>
      </c>
      <c r="AU491" s="143" t="s">
        <v>81</v>
      </c>
      <c r="AV491" s="12" t="s">
        <v>81</v>
      </c>
      <c r="AW491" s="12" t="s">
        <v>32</v>
      </c>
      <c r="AX491" s="12" t="s">
        <v>79</v>
      </c>
      <c r="AY491" s="143" t="s">
        <v>140</v>
      </c>
    </row>
    <row r="492" spans="2:65" s="1" customFormat="1" ht="49.05" customHeight="1">
      <c r="B492" s="33"/>
      <c r="C492" s="124" t="s">
        <v>813</v>
      </c>
      <c r="D492" s="124" t="s">
        <v>143</v>
      </c>
      <c r="E492" s="125" t="s">
        <v>814</v>
      </c>
      <c r="F492" s="126" t="s">
        <v>815</v>
      </c>
      <c r="G492" s="127" t="s">
        <v>227</v>
      </c>
      <c r="H492" s="128">
        <v>2</v>
      </c>
      <c r="I492" s="129"/>
      <c r="J492" s="130">
        <f>ROUND(I492*H492,2)</f>
        <v>0</v>
      </c>
      <c r="K492" s="126" t="s">
        <v>147</v>
      </c>
      <c r="L492" s="33"/>
      <c r="M492" s="131" t="s">
        <v>19</v>
      </c>
      <c r="N492" s="132" t="s">
        <v>42</v>
      </c>
      <c r="P492" s="133">
        <f>O492*H492</f>
        <v>0</v>
      </c>
      <c r="Q492" s="133">
        <v>0</v>
      </c>
      <c r="R492" s="133">
        <f>Q492*H492</f>
        <v>0</v>
      </c>
      <c r="S492" s="133">
        <v>0</v>
      </c>
      <c r="T492" s="134">
        <f>S492*H492</f>
        <v>0</v>
      </c>
      <c r="AR492" s="135" t="s">
        <v>265</v>
      </c>
      <c r="AT492" s="135" t="s">
        <v>143</v>
      </c>
      <c r="AU492" s="135" t="s">
        <v>81</v>
      </c>
      <c r="AY492" s="18" t="s">
        <v>140</v>
      </c>
      <c r="BE492" s="136">
        <f>IF(N492="základní",J492,0)</f>
        <v>0</v>
      </c>
      <c r="BF492" s="136">
        <f>IF(N492="snížená",J492,0)</f>
        <v>0</v>
      </c>
      <c r="BG492" s="136">
        <f>IF(N492="zákl. přenesená",J492,0)</f>
        <v>0</v>
      </c>
      <c r="BH492" s="136">
        <f>IF(N492="sníž. přenesená",J492,0)</f>
        <v>0</v>
      </c>
      <c r="BI492" s="136">
        <f>IF(N492="nulová",J492,0)</f>
        <v>0</v>
      </c>
      <c r="BJ492" s="18" t="s">
        <v>79</v>
      </c>
      <c r="BK492" s="136">
        <f>ROUND(I492*H492,2)</f>
        <v>0</v>
      </c>
      <c r="BL492" s="18" t="s">
        <v>265</v>
      </c>
      <c r="BM492" s="135" t="s">
        <v>816</v>
      </c>
    </row>
    <row r="493" spans="2:65" s="1" customFormat="1" ht="10.199999999999999">
      <c r="B493" s="33"/>
      <c r="D493" s="137" t="s">
        <v>150</v>
      </c>
      <c r="F493" s="138" t="s">
        <v>817</v>
      </c>
      <c r="I493" s="139"/>
      <c r="L493" s="33"/>
      <c r="M493" s="140"/>
      <c r="T493" s="54"/>
      <c r="AT493" s="18" t="s">
        <v>150</v>
      </c>
      <c r="AU493" s="18" t="s">
        <v>81</v>
      </c>
    </row>
    <row r="494" spans="2:65" s="12" customFormat="1" ht="10.199999999999999">
      <c r="B494" s="141"/>
      <c r="D494" s="142" t="s">
        <v>152</v>
      </c>
      <c r="E494" s="143" t="s">
        <v>19</v>
      </c>
      <c r="F494" s="144" t="s">
        <v>81</v>
      </c>
      <c r="H494" s="145">
        <v>2</v>
      </c>
      <c r="I494" s="146"/>
      <c r="L494" s="141"/>
      <c r="M494" s="147"/>
      <c r="T494" s="148"/>
      <c r="AT494" s="143" t="s">
        <v>152</v>
      </c>
      <c r="AU494" s="143" t="s">
        <v>81</v>
      </c>
      <c r="AV494" s="12" t="s">
        <v>81</v>
      </c>
      <c r="AW494" s="12" t="s">
        <v>32</v>
      </c>
      <c r="AX494" s="12" t="s">
        <v>79</v>
      </c>
      <c r="AY494" s="143" t="s">
        <v>140</v>
      </c>
    </row>
    <row r="495" spans="2:65" s="1" customFormat="1" ht="16.5" customHeight="1">
      <c r="B495" s="33"/>
      <c r="C495" s="169" t="s">
        <v>818</v>
      </c>
      <c r="D495" s="169" t="s">
        <v>559</v>
      </c>
      <c r="E495" s="170" t="s">
        <v>819</v>
      </c>
      <c r="F495" s="171" t="s">
        <v>820</v>
      </c>
      <c r="G495" s="172" t="s">
        <v>227</v>
      </c>
      <c r="H495" s="173">
        <v>2</v>
      </c>
      <c r="I495" s="174"/>
      <c r="J495" s="175">
        <f>ROUND(I495*H495,2)</f>
        <v>0</v>
      </c>
      <c r="K495" s="171" t="s">
        <v>147</v>
      </c>
      <c r="L495" s="176"/>
      <c r="M495" s="177" t="s">
        <v>19</v>
      </c>
      <c r="N495" s="178" t="s">
        <v>42</v>
      </c>
      <c r="P495" s="133">
        <f>O495*H495</f>
        <v>0</v>
      </c>
      <c r="Q495" s="133">
        <v>1.1E-4</v>
      </c>
      <c r="R495" s="133">
        <f>Q495*H495</f>
        <v>2.2000000000000001E-4</v>
      </c>
      <c r="S495" s="133">
        <v>0</v>
      </c>
      <c r="T495" s="134">
        <f>S495*H495</f>
        <v>0</v>
      </c>
      <c r="AR495" s="135" t="s">
        <v>389</v>
      </c>
      <c r="AT495" s="135" t="s">
        <v>559</v>
      </c>
      <c r="AU495" s="135" t="s">
        <v>81</v>
      </c>
      <c r="AY495" s="18" t="s">
        <v>140</v>
      </c>
      <c r="BE495" s="136">
        <f>IF(N495="základní",J495,0)</f>
        <v>0</v>
      </c>
      <c r="BF495" s="136">
        <f>IF(N495="snížená",J495,0)</f>
        <v>0</v>
      </c>
      <c r="BG495" s="136">
        <f>IF(N495="zákl. přenesená",J495,0)</f>
        <v>0</v>
      </c>
      <c r="BH495" s="136">
        <f>IF(N495="sníž. přenesená",J495,0)</f>
        <v>0</v>
      </c>
      <c r="BI495" s="136">
        <f>IF(N495="nulová",J495,0)</f>
        <v>0</v>
      </c>
      <c r="BJ495" s="18" t="s">
        <v>79</v>
      </c>
      <c r="BK495" s="136">
        <f>ROUND(I495*H495,2)</f>
        <v>0</v>
      </c>
      <c r="BL495" s="18" t="s">
        <v>265</v>
      </c>
      <c r="BM495" s="135" t="s">
        <v>821</v>
      </c>
    </row>
    <row r="496" spans="2:65" s="1" customFormat="1" ht="49.05" customHeight="1">
      <c r="B496" s="33"/>
      <c r="C496" s="124" t="s">
        <v>822</v>
      </c>
      <c r="D496" s="124" t="s">
        <v>143</v>
      </c>
      <c r="E496" s="125" t="s">
        <v>823</v>
      </c>
      <c r="F496" s="126" t="s">
        <v>824</v>
      </c>
      <c r="G496" s="127" t="s">
        <v>227</v>
      </c>
      <c r="H496" s="128">
        <v>8</v>
      </c>
      <c r="I496" s="129"/>
      <c r="J496" s="130">
        <f>ROUND(I496*H496,2)</f>
        <v>0</v>
      </c>
      <c r="K496" s="126" t="s">
        <v>147</v>
      </c>
      <c r="L496" s="33"/>
      <c r="M496" s="131" t="s">
        <v>19</v>
      </c>
      <c r="N496" s="132" t="s">
        <v>42</v>
      </c>
      <c r="P496" s="133">
        <f>O496*H496</f>
        <v>0</v>
      </c>
      <c r="Q496" s="133">
        <v>0</v>
      </c>
      <c r="R496" s="133">
        <f>Q496*H496</f>
        <v>0</v>
      </c>
      <c r="S496" s="133">
        <v>0</v>
      </c>
      <c r="T496" s="134">
        <f>S496*H496</f>
        <v>0</v>
      </c>
      <c r="AR496" s="135" t="s">
        <v>148</v>
      </c>
      <c r="AT496" s="135" t="s">
        <v>143</v>
      </c>
      <c r="AU496" s="135" t="s">
        <v>81</v>
      </c>
      <c r="AY496" s="18" t="s">
        <v>140</v>
      </c>
      <c r="BE496" s="136">
        <f>IF(N496="základní",J496,0)</f>
        <v>0</v>
      </c>
      <c r="BF496" s="136">
        <f>IF(N496="snížená",J496,0)</f>
        <v>0</v>
      </c>
      <c r="BG496" s="136">
        <f>IF(N496="zákl. přenesená",J496,0)</f>
        <v>0</v>
      </c>
      <c r="BH496" s="136">
        <f>IF(N496="sníž. přenesená",J496,0)</f>
        <v>0</v>
      </c>
      <c r="BI496" s="136">
        <f>IF(N496="nulová",J496,0)</f>
        <v>0</v>
      </c>
      <c r="BJ496" s="18" t="s">
        <v>79</v>
      </c>
      <c r="BK496" s="136">
        <f>ROUND(I496*H496,2)</f>
        <v>0</v>
      </c>
      <c r="BL496" s="18" t="s">
        <v>148</v>
      </c>
      <c r="BM496" s="135" t="s">
        <v>825</v>
      </c>
    </row>
    <row r="497" spans="2:65" s="1" customFormat="1" ht="10.199999999999999">
      <c r="B497" s="33"/>
      <c r="D497" s="137" t="s">
        <v>150</v>
      </c>
      <c r="F497" s="138" t="s">
        <v>826</v>
      </c>
      <c r="I497" s="139"/>
      <c r="L497" s="33"/>
      <c r="M497" s="140"/>
      <c r="T497" s="54"/>
      <c r="AT497" s="18" t="s">
        <v>150</v>
      </c>
      <c r="AU497" s="18" t="s">
        <v>81</v>
      </c>
    </row>
    <row r="498" spans="2:65" s="12" customFormat="1" ht="10.199999999999999">
      <c r="B498" s="141"/>
      <c r="D498" s="142" t="s">
        <v>152</v>
      </c>
      <c r="E498" s="143" t="s">
        <v>19</v>
      </c>
      <c r="F498" s="144" t="s">
        <v>827</v>
      </c>
      <c r="H498" s="145">
        <v>4</v>
      </c>
      <c r="I498" s="146"/>
      <c r="L498" s="141"/>
      <c r="M498" s="147"/>
      <c r="T498" s="148"/>
      <c r="AT498" s="143" t="s">
        <v>152</v>
      </c>
      <c r="AU498" s="143" t="s">
        <v>81</v>
      </c>
      <c r="AV498" s="12" t="s">
        <v>81</v>
      </c>
      <c r="AW498" s="12" t="s">
        <v>32</v>
      </c>
      <c r="AX498" s="12" t="s">
        <v>71</v>
      </c>
      <c r="AY498" s="143" t="s">
        <v>140</v>
      </c>
    </row>
    <row r="499" spans="2:65" s="12" customFormat="1" ht="10.199999999999999">
      <c r="B499" s="141"/>
      <c r="D499" s="142" t="s">
        <v>152</v>
      </c>
      <c r="E499" s="143" t="s">
        <v>19</v>
      </c>
      <c r="F499" s="144" t="s">
        <v>828</v>
      </c>
      <c r="H499" s="145">
        <v>1</v>
      </c>
      <c r="I499" s="146"/>
      <c r="L499" s="141"/>
      <c r="M499" s="147"/>
      <c r="T499" s="148"/>
      <c r="AT499" s="143" t="s">
        <v>152</v>
      </c>
      <c r="AU499" s="143" t="s">
        <v>81</v>
      </c>
      <c r="AV499" s="12" t="s">
        <v>81</v>
      </c>
      <c r="AW499" s="12" t="s">
        <v>32</v>
      </c>
      <c r="AX499" s="12" t="s">
        <v>71</v>
      </c>
      <c r="AY499" s="143" t="s">
        <v>140</v>
      </c>
    </row>
    <row r="500" spans="2:65" s="12" customFormat="1" ht="10.199999999999999">
      <c r="B500" s="141"/>
      <c r="D500" s="142" t="s">
        <v>152</v>
      </c>
      <c r="E500" s="143" t="s">
        <v>19</v>
      </c>
      <c r="F500" s="144" t="s">
        <v>829</v>
      </c>
      <c r="H500" s="145">
        <v>3</v>
      </c>
      <c r="I500" s="146"/>
      <c r="L500" s="141"/>
      <c r="M500" s="147"/>
      <c r="T500" s="148"/>
      <c r="AT500" s="143" t="s">
        <v>152</v>
      </c>
      <c r="AU500" s="143" t="s">
        <v>81</v>
      </c>
      <c r="AV500" s="12" t="s">
        <v>81</v>
      </c>
      <c r="AW500" s="12" t="s">
        <v>32</v>
      </c>
      <c r="AX500" s="12" t="s">
        <v>71</v>
      </c>
      <c r="AY500" s="143" t="s">
        <v>140</v>
      </c>
    </row>
    <row r="501" spans="2:65" s="14" customFormat="1" ht="10.199999999999999">
      <c r="B501" s="155"/>
      <c r="D501" s="142" t="s">
        <v>152</v>
      </c>
      <c r="E501" s="156" t="s">
        <v>19</v>
      </c>
      <c r="F501" s="157" t="s">
        <v>173</v>
      </c>
      <c r="H501" s="158">
        <v>8</v>
      </c>
      <c r="I501" s="159"/>
      <c r="L501" s="155"/>
      <c r="M501" s="160"/>
      <c r="T501" s="161"/>
      <c r="AT501" s="156" t="s">
        <v>152</v>
      </c>
      <c r="AU501" s="156" t="s">
        <v>81</v>
      </c>
      <c r="AV501" s="14" t="s">
        <v>148</v>
      </c>
      <c r="AW501" s="14" t="s">
        <v>32</v>
      </c>
      <c r="AX501" s="14" t="s">
        <v>79</v>
      </c>
      <c r="AY501" s="156" t="s">
        <v>140</v>
      </c>
    </row>
    <row r="502" spans="2:65" s="1" customFormat="1" ht="37.799999999999997" customHeight="1">
      <c r="B502" s="33"/>
      <c r="C502" s="169" t="s">
        <v>830</v>
      </c>
      <c r="D502" s="169" t="s">
        <v>559</v>
      </c>
      <c r="E502" s="170" t="s">
        <v>831</v>
      </c>
      <c r="F502" s="171" t="s">
        <v>832</v>
      </c>
      <c r="G502" s="172" t="s">
        <v>227</v>
      </c>
      <c r="H502" s="173">
        <v>4</v>
      </c>
      <c r="I502" s="174"/>
      <c r="J502" s="175">
        <f>ROUND(I502*H502,2)</f>
        <v>0</v>
      </c>
      <c r="K502" s="171" t="s">
        <v>19</v>
      </c>
      <c r="L502" s="176"/>
      <c r="M502" s="177" t="s">
        <v>19</v>
      </c>
      <c r="N502" s="178" t="s">
        <v>42</v>
      </c>
      <c r="P502" s="133">
        <f>O502*H502</f>
        <v>0</v>
      </c>
      <c r="Q502" s="133">
        <v>6.9999999999999999E-4</v>
      </c>
      <c r="R502" s="133">
        <f>Q502*H502</f>
        <v>2.8E-3</v>
      </c>
      <c r="S502" s="133">
        <v>0</v>
      </c>
      <c r="T502" s="134">
        <f>S502*H502</f>
        <v>0</v>
      </c>
      <c r="AR502" s="135" t="s">
        <v>209</v>
      </c>
      <c r="AT502" s="135" t="s">
        <v>559</v>
      </c>
      <c r="AU502" s="135" t="s">
        <v>81</v>
      </c>
      <c r="AY502" s="18" t="s">
        <v>140</v>
      </c>
      <c r="BE502" s="136">
        <f>IF(N502="základní",J502,0)</f>
        <v>0</v>
      </c>
      <c r="BF502" s="136">
        <f>IF(N502="snížená",J502,0)</f>
        <v>0</v>
      </c>
      <c r="BG502" s="136">
        <f>IF(N502="zákl. přenesená",J502,0)</f>
        <v>0</v>
      </c>
      <c r="BH502" s="136">
        <f>IF(N502="sníž. přenesená",J502,0)</f>
        <v>0</v>
      </c>
      <c r="BI502" s="136">
        <f>IF(N502="nulová",J502,0)</f>
        <v>0</v>
      </c>
      <c r="BJ502" s="18" t="s">
        <v>79</v>
      </c>
      <c r="BK502" s="136">
        <f>ROUND(I502*H502,2)</f>
        <v>0</v>
      </c>
      <c r="BL502" s="18" t="s">
        <v>148</v>
      </c>
      <c r="BM502" s="135" t="s">
        <v>833</v>
      </c>
    </row>
    <row r="503" spans="2:65" s="13" customFormat="1" ht="10.199999999999999">
      <c r="B503" s="149"/>
      <c r="D503" s="142" t="s">
        <v>152</v>
      </c>
      <c r="E503" s="150" t="s">
        <v>19</v>
      </c>
      <c r="F503" s="151" t="s">
        <v>834</v>
      </c>
      <c r="H503" s="150" t="s">
        <v>19</v>
      </c>
      <c r="I503" s="152"/>
      <c r="L503" s="149"/>
      <c r="M503" s="153"/>
      <c r="T503" s="154"/>
      <c r="AT503" s="150" t="s">
        <v>152</v>
      </c>
      <c r="AU503" s="150" t="s">
        <v>81</v>
      </c>
      <c r="AV503" s="13" t="s">
        <v>79</v>
      </c>
      <c r="AW503" s="13" t="s">
        <v>32</v>
      </c>
      <c r="AX503" s="13" t="s">
        <v>71</v>
      </c>
      <c r="AY503" s="150" t="s">
        <v>140</v>
      </c>
    </row>
    <row r="504" spans="2:65" s="12" customFormat="1" ht="10.199999999999999">
      <c r="B504" s="141"/>
      <c r="D504" s="142" t="s">
        <v>152</v>
      </c>
      <c r="E504" s="143" t="s">
        <v>19</v>
      </c>
      <c r="F504" s="144" t="s">
        <v>148</v>
      </c>
      <c r="H504" s="145">
        <v>4</v>
      </c>
      <c r="I504" s="146"/>
      <c r="L504" s="141"/>
      <c r="M504" s="147"/>
      <c r="T504" s="148"/>
      <c r="AT504" s="143" t="s">
        <v>152</v>
      </c>
      <c r="AU504" s="143" t="s">
        <v>81</v>
      </c>
      <c r="AV504" s="12" t="s">
        <v>81</v>
      </c>
      <c r="AW504" s="12" t="s">
        <v>32</v>
      </c>
      <c r="AX504" s="12" t="s">
        <v>79</v>
      </c>
      <c r="AY504" s="143" t="s">
        <v>140</v>
      </c>
    </row>
    <row r="505" spans="2:65" s="1" customFormat="1" ht="37.799999999999997" customHeight="1">
      <c r="B505" s="33"/>
      <c r="C505" s="169" t="s">
        <v>835</v>
      </c>
      <c r="D505" s="169" t="s">
        <v>559</v>
      </c>
      <c r="E505" s="170" t="s">
        <v>836</v>
      </c>
      <c r="F505" s="171" t="s">
        <v>837</v>
      </c>
      <c r="G505" s="172" t="s">
        <v>227</v>
      </c>
      <c r="H505" s="173">
        <v>1</v>
      </c>
      <c r="I505" s="174"/>
      <c r="J505" s="175">
        <f>ROUND(I505*H505,2)</f>
        <v>0</v>
      </c>
      <c r="K505" s="171" t="s">
        <v>19</v>
      </c>
      <c r="L505" s="176"/>
      <c r="M505" s="177" t="s">
        <v>19</v>
      </c>
      <c r="N505" s="178" t="s">
        <v>42</v>
      </c>
      <c r="P505" s="133">
        <f>O505*H505</f>
        <v>0</v>
      </c>
      <c r="Q505" s="133">
        <v>6.9999999999999999E-4</v>
      </c>
      <c r="R505" s="133">
        <f>Q505*H505</f>
        <v>6.9999999999999999E-4</v>
      </c>
      <c r="S505" s="133">
        <v>0</v>
      </c>
      <c r="T505" s="134">
        <f>S505*H505</f>
        <v>0</v>
      </c>
      <c r="AR505" s="135" t="s">
        <v>209</v>
      </c>
      <c r="AT505" s="135" t="s">
        <v>559</v>
      </c>
      <c r="AU505" s="135" t="s">
        <v>81</v>
      </c>
      <c r="AY505" s="18" t="s">
        <v>140</v>
      </c>
      <c r="BE505" s="136">
        <f>IF(N505="základní",J505,0)</f>
        <v>0</v>
      </c>
      <c r="BF505" s="136">
        <f>IF(N505="snížená",J505,0)</f>
        <v>0</v>
      </c>
      <c r="BG505" s="136">
        <f>IF(N505="zákl. přenesená",J505,0)</f>
        <v>0</v>
      </c>
      <c r="BH505" s="136">
        <f>IF(N505="sníž. přenesená",J505,0)</f>
        <v>0</v>
      </c>
      <c r="BI505" s="136">
        <f>IF(N505="nulová",J505,0)</f>
        <v>0</v>
      </c>
      <c r="BJ505" s="18" t="s">
        <v>79</v>
      </c>
      <c r="BK505" s="136">
        <f>ROUND(I505*H505,2)</f>
        <v>0</v>
      </c>
      <c r="BL505" s="18" t="s">
        <v>148</v>
      </c>
      <c r="BM505" s="135" t="s">
        <v>838</v>
      </c>
    </row>
    <row r="506" spans="2:65" s="13" customFormat="1" ht="10.199999999999999">
      <c r="B506" s="149"/>
      <c r="D506" s="142" t="s">
        <v>152</v>
      </c>
      <c r="E506" s="150" t="s">
        <v>19</v>
      </c>
      <c r="F506" s="151" t="s">
        <v>839</v>
      </c>
      <c r="H506" s="150" t="s">
        <v>19</v>
      </c>
      <c r="I506" s="152"/>
      <c r="L506" s="149"/>
      <c r="M506" s="153"/>
      <c r="T506" s="154"/>
      <c r="AT506" s="150" t="s">
        <v>152</v>
      </c>
      <c r="AU506" s="150" t="s">
        <v>81</v>
      </c>
      <c r="AV506" s="13" t="s">
        <v>79</v>
      </c>
      <c r="AW506" s="13" t="s">
        <v>32</v>
      </c>
      <c r="AX506" s="13" t="s">
        <v>71</v>
      </c>
      <c r="AY506" s="150" t="s">
        <v>140</v>
      </c>
    </row>
    <row r="507" spans="2:65" s="12" customFormat="1" ht="10.199999999999999">
      <c r="B507" s="141"/>
      <c r="D507" s="142" t="s">
        <v>152</v>
      </c>
      <c r="E507" s="143" t="s">
        <v>19</v>
      </c>
      <c r="F507" s="144" t="s">
        <v>79</v>
      </c>
      <c r="H507" s="145">
        <v>1</v>
      </c>
      <c r="I507" s="146"/>
      <c r="L507" s="141"/>
      <c r="M507" s="147"/>
      <c r="T507" s="148"/>
      <c r="AT507" s="143" t="s">
        <v>152</v>
      </c>
      <c r="AU507" s="143" t="s">
        <v>81</v>
      </c>
      <c r="AV507" s="12" t="s">
        <v>81</v>
      </c>
      <c r="AW507" s="12" t="s">
        <v>32</v>
      </c>
      <c r="AX507" s="12" t="s">
        <v>79</v>
      </c>
      <c r="AY507" s="143" t="s">
        <v>140</v>
      </c>
    </row>
    <row r="508" spans="2:65" s="1" customFormat="1" ht="37.799999999999997" customHeight="1">
      <c r="B508" s="33"/>
      <c r="C508" s="169" t="s">
        <v>840</v>
      </c>
      <c r="D508" s="169" t="s">
        <v>559</v>
      </c>
      <c r="E508" s="170" t="s">
        <v>841</v>
      </c>
      <c r="F508" s="171" t="s">
        <v>842</v>
      </c>
      <c r="G508" s="172" t="s">
        <v>227</v>
      </c>
      <c r="H508" s="173">
        <v>3</v>
      </c>
      <c r="I508" s="174"/>
      <c r="J508" s="175">
        <f>ROUND(I508*H508,2)</f>
        <v>0</v>
      </c>
      <c r="K508" s="171" t="s">
        <v>19</v>
      </c>
      <c r="L508" s="176"/>
      <c r="M508" s="177" t="s">
        <v>19</v>
      </c>
      <c r="N508" s="178" t="s">
        <v>42</v>
      </c>
      <c r="P508" s="133">
        <f>O508*H508</f>
        <v>0</v>
      </c>
      <c r="Q508" s="133">
        <v>6.9999999999999999E-4</v>
      </c>
      <c r="R508" s="133">
        <f>Q508*H508</f>
        <v>2.0999999999999999E-3</v>
      </c>
      <c r="S508" s="133">
        <v>0</v>
      </c>
      <c r="T508" s="134">
        <f>S508*H508</f>
        <v>0</v>
      </c>
      <c r="AR508" s="135" t="s">
        <v>209</v>
      </c>
      <c r="AT508" s="135" t="s">
        <v>559</v>
      </c>
      <c r="AU508" s="135" t="s">
        <v>81</v>
      </c>
      <c r="AY508" s="18" t="s">
        <v>140</v>
      </c>
      <c r="BE508" s="136">
        <f>IF(N508="základní",J508,0)</f>
        <v>0</v>
      </c>
      <c r="BF508" s="136">
        <f>IF(N508="snížená",J508,0)</f>
        <v>0</v>
      </c>
      <c r="BG508" s="136">
        <f>IF(N508="zákl. přenesená",J508,0)</f>
        <v>0</v>
      </c>
      <c r="BH508" s="136">
        <f>IF(N508="sníž. přenesená",J508,0)</f>
        <v>0</v>
      </c>
      <c r="BI508" s="136">
        <f>IF(N508="nulová",J508,0)</f>
        <v>0</v>
      </c>
      <c r="BJ508" s="18" t="s">
        <v>79</v>
      </c>
      <c r="BK508" s="136">
        <f>ROUND(I508*H508,2)</f>
        <v>0</v>
      </c>
      <c r="BL508" s="18" t="s">
        <v>148</v>
      </c>
      <c r="BM508" s="135" t="s">
        <v>843</v>
      </c>
    </row>
    <row r="509" spans="2:65" s="13" customFormat="1" ht="10.199999999999999">
      <c r="B509" s="149"/>
      <c r="D509" s="142" t="s">
        <v>152</v>
      </c>
      <c r="E509" s="150" t="s">
        <v>19</v>
      </c>
      <c r="F509" s="151" t="s">
        <v>844</v>
      </c>
      <c r="H509" s="150" t="s">
        <v>19</v>
      </c>
      <c r="I509" s="152"/>
      <c r="L509" s="149"/>
      <c r="M509" s="153"/>
      <c r="T509" s="154"/>
      <c r="AT509" s="150" t="s">
        <v>152</v>
      </c>
      <c r="AU509" s="150" t="s">
        <v>81</v>
      </c>
      <c r="AV509" s="13" t="s">
        <v>79</v>
      </c>
      <c r="AW509" s="13" t="s">
        <v>32</v>
      </c>
      <c r="AX509" s="13" t="s">
        <v>71</v>
      </c>
      <c r="AY509" s="150" t="s">
        <v>140</v>
      </c>
    </row>
    <row r="510" spans="2:65" s="12" customFormat="1" ht="10.199999999999999">
      <c r="B510" s="141"/>
      <c r="D510" s="142" t="s">
        <v>152</v>
      </c>
      <c r="E510" s="143" t="s">
        <v>19</v>
      </c>
      <c r="F510" s="144" t="s">
        <v>141</v>
      </c>
      <c r="H510" s="145">
        <v>3</v>
      </c>
      <c r="I510" s="146"/>
      <c r="L510" s="141"/>
      <c r="M510" s="147"/>
      <c r="T510" s="148"/>
      <c r="AT510" s="143" t="s">
        <v>152</v>
      </c>
      <c r="AU510" s="143" t="s">
        <v>81</v>
      </c>
      <c r="AV510" s="12" t="s">
        <v>81</v>
      </c>
      <c r="AW510" s="12" t="s">
        <v>32</v>
      </c>
      <c r="AX510" s="12" t="s">
        <v>79</v>
      </c>
      <c r="AY510" s="143" t="s">
        <v>140</v>
      </c>
    </row>
    <row r="511" spans="2:65" s="1" customFormat="1" ht="49.05" customHeight="1">
      <c r="B511" s="33"/>
      <c r="C511" s="124" t="s">
        <v>845</v>
      </c>
      <c r="D511" s="124" t="s">
        <v>143</v>
      </c>
      <c r="E511" s="125" t="s">
        <v>846</v>
      </c>
      <c r="F511" s="126" t="s">
        <v>847</v>
      </c>
      <c r="G511" s="127" t="s">
        <v>227</v>
      </c>
      <c r="H511" s="128">
        <v>19</v>
      </c>
      <c r="I511" s="129"/>
      <c r="J511" s="130">
        <f>ROUND(I511*H511,2)</f>
        <v>0</v>
      </c>
      <c r="K511" s="126" t="s">
        <v>147</v>
      </c>
      <c r="L511" s="33"/>
      <c r="M511" s="131" t="s">
        <v>19</v>
      </c>
      <c r="N511" s="132" t="s">
        <v>42</v>
      </c>
      <c r="P511" s="133">
        <f>O511*H511</f>
        <v>0</v>
      </c>
      <c r="Q511" s="133">
        <v>0</v>
      </c>
      <c r="R511" s="133">
        <f>Q511*H511</f>
        <v>0</v>
      </c>
      <c r="S511" s="133">
        <v>0</v>
      </c>
      <c r="T511" s="134">
        <f>S511*H511</f>
        <v>0</v>
      </c>
      <c r="AR511" s="135" t="s">
        <v>265</v>
      </c>
      <c r="AT511" s="135" t="s">
        <v>143</v>
      </c>
      <c r="AU511" s="135" t="s">
        <v>81</v>
      </c>
      <c r="AY511" s="18" t="s">
        <v>140</v>
      </c>
      <c r="BE511" s="136">
        <f>IF(N511="základní",J511,0)</f>
        <v>0</v>
      </c>
      <c r="BF511" s="136">
        <f>IF(N511="snížená",J511,0)</f>
        <v>0</v>
      </c>
      <c r="BG511" s="136">
        <f>IF(N511="zákl. přenesená",J511,0)</f>
        <v>0</v>
      </c>
      <c r="BH511" s="136">
        <f>IF(N511="sníž. přenesená",J511,0)</f>
        <v>0</v>
      </c>
      <c r="BI511" s="136">
        <f>IF(N511="nulová",J511,0)</f>
        <v>0</v>
      </c>
      <c r="BJ511" s="18" t="s">
        <v>79</v>
      </c>
      <c r="BK511" s="136">
        <f>ROUND(I511*H511,2)</f>
        <v>0</v>
      </c>
      <c r="BL511" s="18" t="s">
        <v>265</v>
      </c>
      <c r="BM511" s="135" t="s">
        <v>848</v>
      </c>
    </row>
    <row r="512" spans="2:65" s="1" customFormat="1" ht="10.199999999999999">
      <c r="B512" s="33"/>
      <c r="D512" s="137" t="s">
        <v>150</v>
      </c>
      <c r="F512" s="138" t="s">
        <v>849</v>
      </c>
      <c r="I512" s="139"/>
      <c r="L512" s="33"/>
      <c r="M512" s="140"/>
      <c r="T512" s="54"/>
      <c r="AT512" s="18" t="s">
        <v>150</v>
      </c>
      <c r="AU512" s="18" t="s">
        <v>81</v>
      </c>
    </row>
    <row r="513" spans="2:65" s="12" customFormat="1" ht="10.199999999999999">
      <c r="B513" s="141"/>
      <c r="D513" s="142" t="s">
        <v>152</v>
      </c>
      <c r="E513" s="143" t="s">
        <v>19</v>
      </c>
      <c r="F513" s="144" t="s">
        <v>850</v>
      </c>
      <c r="H513" s="145">
        <v>19</v>
      </c>
      <c r="I513" s="146"/>
      <c r="L513" s="141"/>
      <c r="M513" s="147"/>
      <c r="T513" s="148"/>
      <c r="AT513" s="143" t="s">
        <v>152</v>
      </c>
      <c r="AU513" s="143" t="s">
        <v>81</v>
      </c>
      <c r="AV513" s="12" t="s">
        <v>81</v>
      </c>
      <c r="AW513" s="12" t="s">
        <v>32</v>
      </c>
      <c r="AX513" s="12" t="s">
        <v>79</v>
      </c>
      <c r="AY513" s="143" t="s">
        <v>140</v>
      </c>
    </row>
    <row r="514" spans="2:65" s="1" customFormat="1" ht="44.25" customHeight="1">
      <c r="B514" s="33"/>
      <c r="C514" s="169" t="s">
        <v>851</v>
      </c>
      <c r="D514" s="169" t="s">
        <v>559</v>
      </c>
      <c r="E514" s="170" t="s">
        <v>852</v>
      </c>
      <c r="F514" s="171" t="s">
        <v>853</v>
      </c>
      <c r="G514" s="172" t="s">
        <v>227</v>
      </c>
      <c r="H514" s="173">
        <v>19</v>
      </c>
      <c r="I514" s="174"/>
      <c r="J514" s="175">
        <f>ROUND(I514*H514,2)</f>
        <v>0</v>
      </c>
      <c r="K514" s="171" t="s">
        <v>19</v>
      </c>
      <c r="L514" s="176"/>
      <c r="M514" s="177" t="s">
        <v>19</v>
      </c>
      <c r="N514" s="178" t="s">
        <v>42</v>
      </c>
      <c r="P514" s="133">
        <f>O514*H514</f>
        <v>0</v>
      </c>
      <c r="Q514" s="133">
        <v>2.5500000000000002E-3</v>
      </c>
      <c r="R514" s="133">
        <f>Q514*H514</f>
        <v>4.8450000000000007E-2</v>
      </c>
      <c r="S514" s="133">
        <v>0</v>
      </c>
      <c r="T514" s="134">
        <f>S514*H514</f>
        <v>0</v>
      </c>
      <c r="AR514" s="135" t="s">
        <v>389</v>
      </c>
      <c r="AT514" s="135" t="s">
        <v>559</v>
      </c>
      <c r="AU514" s="135" t="s">
        <v>81</v>
      </c>
      <c r="AY514" s="18" t="s">
        <v>140</v>
      </c>
      <c r="BE514" s="136">
        <f>IF(N514="základní",J514,0)</f>
        <v>0</v>
      </c>
      <c r="BF514" s="136">
        <f>IF(N514="snížená",J514,0)</f>
        <v>0</v>
      </c>
      <c r="BG514" s="136">
        <f>IF(N514="zákl. přenesená",J514,0)</f>
        <v>0</v>
      </c>
      <c r="BH514" s="136">
        <f>IF(N514="sníž. přenesená",J514,0)</f>
        <v>0</v>
      </c>
      <c r="BI514" s="136">
        <f>IF(N514="nulová",J514,0)</f>
        <v>0</v>
      </c>
      <c r="BJ514" s="18" t="s">
        <v>79</v>
      </c>
      <c r="BK514" s="136">
        <f>ROUND(I514*H514,2)</f>
        <v>0</v>
      </c>
      <c r="BL514" s="18" t="s">
        <v>265</v>
      </c>
      <c r="BM514" s="135" t="s">
        <v>854</v>
      </c>
    </row>
    <row r="515" spans="2:65" s="13" customFormat="1" ht="10.199999999999999">
      <c r="B515" s="149"/>
      <c r="D515" s="142" t="s">
        <v>152</v>
      </c>
      <c r="E515" s="150" t="s">
        <v>19</v>
      </c>
      <c r="F515" s="151" t="s">
        <v>855</v>
      </c>
      <c r="H515" s="150" t="s">
        <v>19</v>
      </c>
      <c r="I515" s="152"/>
      <c r="L515" s="149"/>
      <c r="M515" s="153"/>
      <c r="T515" s="154"/>
      <c r="AT515" s="150" t="s">
        <v>152</v>
      </c>
      <c r="AU515" s="150" t="s">
        <v>81</v>
      </c>
      <c r="AV515" s="13" t="s">
        <v>79</v>
      </c>
      <c r="AW515" s="13" t="s">
        <v>32</v>
      </c>
      <c r="AX515" s="13" t="s">
        <v>71</v>
      </c>
      <c r="AY515" s="150" t="s">
        <v>140</v>
      </c>
    </row>
    <row r="516" spans="2:65" s="12" customFormat="1" ht="10.199999999999999">
      <c r="B516" s="141"/>
      <c r="D516" s="142" t="s">
        <v>152</v>
      </c>
      <c r="E516" s="143" t="s">
        <v>19</v>
      </c>
      <c r="F516" s="144" t="s">
        <v>284</v>
      </c>
      <c r="H516" s="145">
        <v>19</v>
      </c>
      <c r="I516" s="146"/>
      <c r="L516" s="141"/>
      <c r="M516" s="147"/>
      <c r="T516" s="148"/>
      <c r="AT516" s="143" t="s">
        <v>152</v>
      </c>
      <c r="AU516" s="143" t="s">
        <v>81</v>
      </c>
      <c r="AV516" s="12" t="s">
        <v>81</v>
      </c>
      <c r="AW516" s="12" t="s">
        <v>32</v>
      </c>
      <c r="AX516" s="12" t="s">
        <v>79</v>
      </c>
      <c r="AY516" s="143" t="s">
        <v>140</v>
      </c>
    </row>
    <row r="517" spans="2:65" s="1" customFormat="1" ht="24.15" customHeight="1">
      <c r="B517" s="33"/>
      <c r="C517" s="124" t="s">
        <v>856</v>
      </c>
      <c r="D517" s="124" t="s">
        <v>143</v>
      </c>
      <c r="E517" s="125" t="s">
        <v>857</v>
      </c>
      <c r="F517" s="126" t="s">
        <v>858</v>
      </c>
      <c r="G517" s="127" t="s">
        <v>227</v>
      </c>
      <c r="H517" s="128">
        <v>8</v>
      </c>
      <c r="I517" s="129"/>
      <c r="J517" s="130">
        <f>ROUND(I517*H517,2)</f>
        <v>0</v>
      </c>
      <c r="K517" s="126" t="s">
        <v>147</v>
      </c>
      <c r="L517" s="33"/>
      <c r="M517" s="131" t="s">
        <v>19</v>
      </c>
      <c r="N517" s="132" t="s">
        <v>42</v>
      </c>
      <c r="P517" s="133">
        <f>O517*H517</f>
        <v>0</v>
      </c>
      <c r="Q517" s="133">
        <v>0</v>
      </c>
      <c r="R517" s="133">
        <f>Q517*H517</f>
        <v>0</v>
      </c>
      <c r="S517" s="133">
        <v>0</v>
      </c>
      <c r="T517" s="134">
        <f>S517*H517</f>
        <v>0</v>
      </c>
      <c r="AR517" s="135" t="s">
        <v>265</v>
      </c>
      <c r="AT517" s="135" t="s">
        <v>143</v>
      </c>
      <c r="AU517" s="135" t="s">
        <v>81</v>
      </c>
      <c r="AY517" s="18" t="s">
        <v>140</v>
      </c>
      <c r="BE517" s="136">
        <f>IF(N517="základní",J517,0)</f>
        <v>0</v>
      </c>
      <c r="BF517" s="136">
        <f>IF(N517="snížená",J517,0)</f>
        <v>0</v>
      </c>
      <c r="BG517" s="136">
        <f>IF(N517="zákl. přenesená",J517,0)</f>
        <v>0</v>
      </c>
      <c r="BH517" s="136">
        <f>IF(N517="sníž. přenesená",J517,0)</f>
        <v>0</v>
      </c>
      <c r="BI517" s="136">
        <f>IF(N517="nulová",J517,0)</f>
        <v>0</v>
      </c>
      <c r="BJ517" s="18" t="s">
        <v>79</v>
      </c>
      <c r="BK517" s="136">
        <f>ROUND(I517*H517,2)</f>
        <v>0</v>
      </c>
      <c r="BL517" s="18" t="s">
        <v>265</v>
      </c>
      <c r="BM517" s="135" t="s">
        <v>859</v>
      </c>
    </row>
    <row r="518" spans="2:65" s="1" customFormat="1" ht="10.199999999999999">
      <c r="B518" s="33"/>
      <c r="D518" s="137" t="s">
        <v>150</v>
      </c>
      <c r="F518" s="138" t="s">
        <v>860</v>
      </c>
      <c r="I518" s="139"/>
      <c r="L518" s="33"/>
      <c r="M518" s="140"/>
      <c r="T518" s="54"/>
      <c r="AT518" s="18" t="s">
        <v>150</v>
      </c>
      <c r="AU518" s="18" t="s">
        <v>81</v>
      </c>
    </row>
    <row r="519" spans="2:65" s="12" customFormat="1" ht="10.199999999999999">
      <c r="B519" s="141"/>
      <c r="D519" s="142" t="s">
        <v>152</v>
      </c>
      <c r="E519" s="143" t="s">
        <v>19</v>
      </c>
      <c r="F519" s="144" t="s">
        <v>209</v>
      </c>
      <c r="H519" s="145">
        <v>8</v>
      </c>
      <c r="I519" s="146"/>
      <c r="L519" s="141"/>
      <c r="M519" s="147"/>
      <c r="T519" s="148"/>
      <c r="AT519" s="143" t="s">
        <v>152</v>
      </c>
      <c r="AU519" s="143" t="s">
        <v>81</v>
      </c>
      <c r="AV519" s="12" t="s">
        <v>81</v>
      </c>
      <c r="AW519" s="12" t="s">
        <v>32</v>
      </c>
      <c r="AX519" s="12" t="s">
        <v>79</v>
      </c>
      <c r="AY519" s="143" t="s">
        <v>140</v>
      </c>
    </row>
    <row r="520" spans="2:65" s="1" customFormat="1" ht="16.5" customHeight="1">
      <c r="B520" s="33"/>
      <c r="C520" s="169" t="s">
        <v>861</v>
      </c>
      <c r="D520" s="169" t="s">
        <v>559</v>
      </c>
      <c r="E520" s="170" t="s">
        <v>862</v>
      </c>
      <c r="F520" s="171" t="s">
        <v>863</v>
      </c>
      <c r="G520" s="172" t="s">
        <v>227</v>
      </c>
      <c r="H520" s="173">
        <v>4</v>
      </c>
      <c r="I520" s="174"/>
      <c r="J520" s="175">
        <f>ROUND(I520*H520,2)</f>
        <v>0</v>
      </c>
      <c r="K520" s="171" t="s">
        <v>19</v>
      </c>
      <c r="L520" s="176"/>
      <c r="M520" s="177" t="s">
        <v>19</v>
      </c>
      <c r="N520" s="178" t="s">
        <v>42</v>
      </c>
      <c r="P520" s="133">
        <f>O520*H520</f>
        <v>0</v>
      </c>
      <c r="Q520" s="133">
        <v>0</v>
      </c>
      <c r="R520" s="133">
        <f>Q520*H520</f>
        <v>0</v>
      </c>
      <c r="S520" s="133">
        <v>0</v>
      </c>
      <c r="T520" s="134">
        <f>S520*H520</f>
        <v>0</v>
      </c>
      <c r="AR520" s="135" t="s">
        <v>389</v>
      </c>
      <c r="AT520" s="135" t="s">
        <v>559</v>
      </c>
      <c r="AU520" s="135" t="s">
        <v>81</v>
      </c>
      <c r="AY520" s="18" t="s">
        <v>140</v>
      </c>
      <c r="BE520" s="136">
        <f>IF(N520="základní",J520,0)</f>
        <v>0</v>
      </c>
      <c r="BF520" s="136">
        <f>IF(N520="snížená",J520,0)</f>
        <v>0</v>
      </c>
      <c r="BG520" s="136">
        <f>IF(N520="zákl. přenesená",J520,0)</f>
        <v>0</v>
      </c>
      <c r="BH520" s="136">
        <f>IF(N520="sníž. přenesená",J520,0)</f>
        <v>0</v>
      </c>
      <c r="BI520" s="136">
        <f>IF(N520="nulová",J520,0)</f>
        <v>0</v>
      </c>
      <c r="BJ520" s="18" t="s">
        <v>79</v>
      </c>
      <c r="BK520" s="136">
        <f>ROUND(I520*H520,2)</f>
        <v>0</v>
      </c>
      <c r="BL520" s="18" t="s">
        <v>265</v>
      </c>
      <c r="BM520" s="135" t="s">
        <v>864</v>
      </c>
    </row>
    <row r="521" spans="2:65" s="1" customFormat="1" ht="16.5" customHeight="1">
      <c r="B521" s="33"/>
      <c r="C521" s="169" t="s">
        <v>865</v>
      </c>
      <c r="D521" s="169" t="s">
        <v>559</v>
      </c>
      <c r="E521" s="170" t="s">
        <v>866</v>
      </c>
      <c r="F521" s="171" t="s">
        <v>867</v>
      </c>
      <c r="G521" s="172" t="s">
        <v>227</v>
      </c>
      <c r="H521" s="173">
        <v>8</v>
      </c>
      <c r="I521" s="174"/>
      <c r="J521" s="175">
        <f>ROUND(I521*H521,2)</f>
        <v>0</v>
      </c>
      <c r="K521" s="171" t="s">
        <v>147</v>
      </c>
      <c r="L521" s="176"/>
      <c r="M521" s="177" t="s">
        <v>19</v>
      </c>
      <c r="N521" s="178" t="s">
        <v>42</v>
      </c>
      <c r="P521" s="133">
        <f>O521*H521</f>
        <v>0</v>
      </c>
      <c r="Q521" s="133">
        <v>9.0000000000000006E-5</v>
      </c>
      <c r="R521" s="133">
        <f>Q521*H521</f>
        <v>7.2000000000000005E-4</v>
      </c>
      <c r="S521" s="133">
        <v>0</v>
      </c>
      <c r="T521" s="134">
        <f>S521*H521</f>
        <v>0</v>
      </c>
      <c r="AR521" s="135" t="s">
        <v>389</v>
      </c>
      <c r="AT521" s="135" t="s">
        <v>559</v>
      </c>
      <c r="AU521" s="135" t="s">
        <v>81</v>
      </c>
      <c r="AY521" s="18" t="s">
        <v>140</v>
      </c>
      <c r="BE521" s="136">
        <f>IF(N521="základní",J521,0)</f>
        <v>0</v>
      </c>
      <c r="BF521" s="136">
        <f>IF(N521="snížená",J521,0)</f>
        <v>0</v>
      </c>
      <c r="BG521" s="136">
        <f>IF(N521="zákl. přenesená",J521,0)</f>
        <v>0</v>
      </c>
      <c r="BH521" s="136">
        <f>IF(N521="sníž. přenesená",J521,0)</f>
        <v>0</v>
      </c>
      <c r="BI521" s="136">
        <f>IF(N521="nulová",J521,0)</f>
        <v>0</v>
      </c>
      <c r="BJ521" s="18" t="s">
        <v>79</v>
      </c>
      <c r="BK521" s="136">
        <f>ROUND(I521*H521,2)</f>
        <v>0</v>
      </c>
      <c r="BL521" s="18" t="s">
        <v>265</v>
      </c>
      <c r="BM521" s="135" t="s">
        <v>868</v>
      </c>
    </row>
    <row r="522" spans="2:65" s="1" customFormat="1" ht="44.25" customHeight="1">
      <c r="B522" s="33"/>
      <c r="C522" s="124" t="s">
        <v>869</v>
      </c>
      <c r="D522" s="124" t="s">
        <v>143</v>
      </c>
      <c r="E522" s="125" t="s">
        <v>870</v>
      </c>
      <c r="F522" s="126" t="s">
        <v>871</v>
      </c>
      <c r="G522" s="127" t="s">
        <v>227</v>
      </c>
      <c r="H522" s="128">
        <v>1</v>
      </c>
      <c r="I522" s="129"/>
      <c r="J522" s="130">
        <f>ROUND(I522*H522,2)</f>
        <v>0</v>
      </c>
      <c r="K522" s="126" t="s">
        <v>147</v>
      </c>
      <c r="L522" s="33"/>
      <c r="M522" s="131" t="s">
        <v>19</v>
      </c>
      <c r="N522" s="132" t="s">
        <v>42</v>
      </c>
      <c r="P522" s="133">
        <f>O522*H522</f>
        <v>0</v>
      </c>
      <c r="Q522" s="133">
        <v>0</v>
      </c>
      <c r="R522" s="133">
        <f>Q522*H522</f>
        <v>0</v>
      </c>
      <c r="S522" s="133">
        <v>0</v>
      </c>
      <c r="T522" s="134">
        <f>S522*H522</f>
        <v>0</v>
      </c>
      <c r="AR522" s="135" t="s">
        <v>265</v>
      </c>
      <c r="AT522" s="135" t="s">
        <v>143</v>
      </c>
      <c r="AU522" s="135" t="s">
        <v>81</v>
      </c>
      <c r="AY522" s="18" t="s">
        <v>140</v>
      </c>
      <c r="BE522" s="136">
        <f>IF(N522="základní",J522,0)</f>
        <v>0</v>
      </c>
      <c r="BF522" s="136">
        <f>IF(N522="snížená",J522,0)</f>
        <v>0</v>
      </c>
      <c r="BG522" s="136">
        <f>IF(N522="zákl. přenesená",J522,0)</f>
        <v>0</v>
      </c>
      <c r="BH522" s="136">
        <f>IF(N522="sníž. přenesená",J522,0)</f>
        <v>0</v>
      </c>
      <c r="BI522" s="136">
        <f>IF(N522="nulová",J522,0)</f>
        <v>0</v>
      </c>
      <c r="BJ522" s="18" t="s">
        <v>79</v>
      </c>
      <c r="BK522" s="136">
        <f>ROUND(I522*H522,2)</f>
        <v>0</v>
      </c>
      <c r="BL522" s="18" t="s">
        <v>265</v>
      </c>
      <c r="BM522" s="135" t="s">
        <v>872</v>
      </c>
    </row>
    <row r="523" spans="2:65" s="1" customFormat="1" ht="10.199999999999999">
      <c r="B523" s="33"/>
      <c r="D523" s="137" t="s">
        <v>150</v>
      </c>
      <c r="F523" s="138" t="s">
        <v>873</v>
      </c>
      <c r="I523" s="139"/>
      <c r="L523" s="33"/>
      <c r="M523" s="140"/>
      <c r="T523" s="54"/>
      <c r="AT523" s="18" t="s">
        <v>150</v>
      </c>
      <c r="AU523" s="18" t="s">
        <v>81</v>
      </c>
    </row>
    <row r="524" spans="2:65" s="1" customFormat="1" ht="37.799999999999997" customHeight="1">
      <c r="B524" s="33"/>
      <c r="C524" s="124" t="s">
        <v>874</v>
      </c>
      <c r="D524" s="124" t="s">
        <v>143</v>
      </c>
      <c r="E524" s="125" t="s">
        <v>875</v>
      </c>
      <c r="F524" s="126" t="s">
        <v>876</v>
      </c>
      <c r="G524" s="127" t="s">
        <v>227</v>
      </c>
      <c r="H524" s="128">
        <v>2</v>
      </c>
      <c r="I524" s="129"/>
      <c r="J524" s="130">
        <f>ROUND(I524*H524,2)</f>
        <v>0</v>
      </c>
      <c r="K524" s="126" t="s">
        <v>147</v>
      </c>
      <c r="L524" s="33"/>
      <c r="M524" s="131" t="s">
        <v>19</v>
      </c>
      <c r="N524" s="132" t="s">
        <v>42</v>
      </c>
      <c r="P524" s="133">
        <f>O524*H524</f>
        <v>0</v>
      </c>
      <c r="Q524" s="133">
        <v>0</v>
      </c>
      <c r="R524" s="133">
        <f>Q524*H524</f>
        <v>0</v>
      </c>
      <c r="S524" s="133">
        <v>0</v>
      </c>
      <c r="T524" s="134">
        <f>S524*H524</f>
        <v>0</v>
      </c>
      <c r="AR524" s="135" t="s">
        <v>265</v>
      </c>
      <c r="AT524" s="135" t="s">
        <v>143</v>
      </c>
      <c r="AU524" s="135" t="s">
        <v>81</v>
      </c>
      <c r="AY524" s="18" t="s">
        <v>140</v>
      </c>
      <c r="BE524" s="136">
        <f>IF(N524="základní",J524,0)</f>
        <v>0</v>
      </c>
      <c r="BF524" s="136">
        <f>IF(N524="snížená",J524,0)</f>
        <v>0</v>
      </c>
      <c r="BG524" s="136">
        <f>IF(N524="zákl. přenesená",J524,0)</f>
        <v>0</v>
      </c>
      <c r="BH524" s="136">
        <f>IF(N524="sníž. přenesená",J524,0)</f>
        <v>0</v>
      </c>
      <c r="BI524" s="136">
        <f>IF(N524="nulová",J524,0)</f>
        <v>0</v>
      </c>
      <c r="BJ524" s="18" t="s">
        <v>79</v>
      </c>
      <c r="BK524" s="136">
        <f>ROUND(I524*H524,2)</f>
        <v>0</v>
      </c>
      <c r="BL524" s="18" t="s">
        <v>265</v>
      </c>
      <c r="BM524" s="135" t="s">
        <v>877</v>
      </c>
    </row>
    <row r="525" spans="2:65" s="1" customFormat="1" ht="10.199999999999999">
      <c r="B525" s="33"/>
      <c r="D525" s="137" t="s">
        <v>150</v>
      </c>
      <c r="F525" s="138" t="s">
        <v>878</v>
      </c>
      <c r="I525" s="139"/>
      <c r="L525" s="33"/>
      <c r="M525" s="140"/>
      <c r="T525" s="54"/>
      <c r="AT525" s="18" t="s">
        <v>150</v>
      </c>
      <c r="AU525" s="18" t="s">
        <v>81</v>
      </c>
    </row>
    <row r="526" spans="2:65" s="1" customFormat="1" ht="33" customHeight="1">
      <c r="B526" s="33"/>
      <c r="C526" s="124" t="s">
        <v>879</v>
      </c>
      <c r="D526" s="124" t="s">
        <v>143</v>
      </c>
      <c r="E526" s="125" t="s">
        <v>880</v>
      </c>
      <c r="F526" s="126" t="s">
        <v>881</v>
      </c>
      <c r="G526" s="127" t="s">
        <v>305</v>
      </c>
      <c r="H526" s="128">
        <v>77</v>
      </c>
      <c r="I526" s="129"/>
      <c r="J526" s="130">
        <f>ROUND(I526*H526,2)</f>
        <v>0</v>
      </c>
      <c r="K526" s="126" t="s">
        <v>147</v>
      </c>
      <c r="L526" s="33"/>
      <c r="M526" s="131" t="s">
        <v>19</v>
      </c>
      <c r="N526" s="132" t="s">
        <v>42</v>
      </c>
      <c r="P526" s="133">
        <f>O526*H526</f>
        <v>0</v>
      </c>
      <c r="Q526" s="133">
        <v>0</v>
      </c>
      <c r="R526" s="133">
        <f>Q526*H526</f>
        <v>0</v>
      </c>
      <c r="S526" s="133">
        <v>0</v>
      </c>
      <c r="T526" s="134">
        <f>S526*H526</f>
        <v>0</v>
      </c>
      <c r="AR526" s="135" t="s">
        <v>265</v>
      </c>
      <c r="AT526" s="135" t="s">
        <v>143</v>
      </c>
      <c r="AU526" s="135" t="s">
        <v>81</v>
      </c>
      <c r="AY526" s="18" t="s">
        <v>140</v>
      </c>
      <c r="BE526" s="136">
        <f>IF(N526="základní",J526,0)</f>
        <v>0</v>
      </c>
      <c r="BF526" s="136">
        <f>IF(N526="snížená",J526,0)</f>
        <v>0</v>
      </c>
      <c r="BG526" s="136">
        <f>IF(N526="zákl. přenesená",J526,0)</f>
        <v>0</v>
      </c>
      <c r="BH526" s="136">
        <f>IF(N526="sníž. přenesená",J526,0)</f>
        <v>0</v>
      </c>
      <c r="BI526" s="136">
        <f>IF(N526="nulová",J526,0)</f>
        <v>0</v>
      </c>
      <c r="BJ526" s="18" t="s">
        <v>79</v>
      </c>
      <c r="BK526" s="136">
        <f>ROUND(I526*H526,2)</f>
        <v>0</v>
      </c>
      <c r="BL526" s="18" t="s">
        <v>265</v>
      </c>
      <c r="BM526" s="135" t="s">
        <v>882</v>
      </c>
    </row>
    <row r="527" spans="2:65" s="1" customFormat="1" ht="10.199999999999999">
      <c r="B527" s="33"/>
      <c r="D527" s="137" t="s">
        <v>150</v>
      </c>
      <c r="F527" s="138" t="s">
        <v>883</v>
      </c>
      <c r="I527" s="139"/>
      <c r="L527" s="33"/>
      <c r="M527" s="140"/>
      <c r="T527" s="54"/>
      <c r="AT527" s="18" t="s">
        <v>150</v>
      </c>
      <c r="AU527" s="18" t="s">
        <v>81</v>
      </c>
    </row>
    <row r="528" spans="2:65" s="12" customFormat="1" ht="10.199999999999999">
      <c r="B528" s="141"/>
      <c r="D528" s="142" t="s">
        <v>152</v>
      </c>
      <c r="E528" s="143" t="s">
        <v>19</v>
      </c>
      <c r="F528" s="144" t="s">
        <v>884</v>
      </c>
      <c r="H528" s="145">
        <v>54</v>
      </c>
      <c r="I528" s="146"/>
      <c r="L528" s="141"/>
      <c r="M528" s="147"/>
      <c r="T528" s="148"/>
      <c r="AT528" s="143" t="s">
        <v>152</v>
      </c>
      <c r="AU528" s="143" t="s">
        <v>81</v>
      </c>
      <c r="AV528" s="12" t="s">
        <v>81</v>
      </c>
      <c r="AW528" s="12" t="s">
        <v>32</v>
      </c>
      <c r="AX528" s="12" t="s">
        <v>71</v>
      </c>
      <c r="AY528" s="143" t="s">
        <v>140</v>
      </c>
    </row>
    <row r="529" spans="2:65" s="12" customFormat="1" ht="10.199999999999999">
      <c r="B529" s="141"/>
      <c r="D529" s="142" t="s">
        <v>152</v>
      </c>
      <c r="E529" s="143" t="s">
        <v>19</v>
      </c>
      <c r="F529" s="144" t="s">
        <v>885</v>
      </c>
      <c r="H529" s="145">
        <v>23</v>
      </c>
      <c r="I529" s="146"/>
      <c r="L529" s="141"/>
      <c r="M529" s="147"/>
      <c r="T529" s="148"/>
      <c r="AT529" s="143" t="s">
        <v>152</v>
      </c>
      <c r="AU529" s="143" t="s">
        <v>81</v>
      </c>
      <c r="AV529" s="12" t="s">
        <v>81</v>
      </c>
      <c r="AW529" s="12" t="s">
        <v>32</v>
      </c>
      <c r="AX529" s="12" t="s">
        <v>71</v>
      </c>
      <c r="AY529" s="143" t="s">
        <v>140</v>
      </c>
    </row>
    <row r="530" spans="2:65" s="14" customFormat="1" ht="10.199999999999999">
      <c r="B530" s="155"/>
      <c r="D530" s="142" t="s">
        <v>152</v>
      </c>
      <c r="E530" s="156" t="s">
        <v>19</v>
      </c>
      <c r="F530" s="157" t="s">
        <v>173</v>
      </c>
      <c r="H530" s="158">
        <v>77</v>
      </c>
      <c r="I530" s="159"/>
      <c r="L530" s="155"/>
      <c r="M530" s="160"/>
      <c r="T530" s="161"/>
      <c r="AT530" s="156" t="s">
        <v>152</v>
      </c>
      <c r="AU530" s="156" t="s">
        <v>81</v>
      </c>
      <c r="AV530" s="14" t="s">
        <v>148</v>
      </c>
      <c r="AW530" s="14" t="s">
        <v>32</v>
      </c>
      <c r="AX530" s="14" t="s">
        <v>79</v>
      </c>
      <c r="AY530" s="156" t="s">
        <v>140</v>
      </c>
    </row>
    <row r="531" spans="2:65" s="1" customFormat="1" ht="16.5" customHeight="1">
      <c r="B531" s="33"/>
      <c r="C531" s="169" t="s">
        <v>886</v>
      </c>
      <c r="D531" s="169" t="s">
        <v>559</v>
      </c>
      <c r="E531" s="170" t="s">
        <v>887</v>
      </c>
      <c r="F531" s="171" t="s">
        <v>888</v>
      </c>
      <c r="G531" s="172" t="s">
        <v>305</v>
      </c>
      <c r="H531" s="173">
        <v>54</v>
      </c>
      <c r="I531" s="174"/>
      <c r="J531" s="175">
        <f>ROUND(I531*H531,2)</f>
        <v>0</v>
      </c>
      <c r="K531" s="171" t="s">
        <v>19</v>
      </c>
      <c r="L531" s="176"/>
      <c r="M531" s="177" t="s">
        <v>19</v>
      </c>
      <c r="N531" s="178" t="s">
        <v>42</v>
      </c>
      <c r="P531" s="133">
        <f>O531*H531</f>
        <v>0</v>
      </c>
      <c r="Q531" s="133">
        <v>5.9999999999999995E-4</v>
      </c>
      <c r="R531" s="133">
        <f>Q531*H531</f>
        <v>3.2399999999999998E-2</v>
      </c>
      <c r="S531" s="133">
        <v>0</v>
      </c>
      <c r="T531" s="134">
        <f>S531*H531</f>
        <v>0</v>
      </c>
      <c r="AR531" s="135" t="s">
        <v>389</v>
      </c>
      <c r="AT531" s="135" t="s">
        <v>559</v>
      </c>
      <c r="AU531" s="135" t="s">
        <v>81</v>
      </c>
      <c r="AY531" s="18" t="s">
        <v>140</v>
      </c>
      <c r="BE531" s="136">
        <f>IF(N531="základní",J531,0)</f>
        <v>0</v>
      </c>
      <c r="BF531" s="136">
        <f>IF(N531="snížená",J531,0)</f>
        <v>0</v>
      </c>
      <c r="BG531" s="136">
        <f>IF(N531="zákl. přenesená",J531,0)</f>
        <v>0</v>
      </c>
      <c r="BH531" s="136">
        <f>IF(N531="sníž. přenesená",J531,0)</f>
        <v>0</v>
      </c>
      <c r="BI531" s="136">
        <f>IF(N531="nulová",J531,0)</f>
        <v>0</v>
      </c>
      <c r="BJ531" s="18" t="s">
        <v>79</v>
      </c>
      <c r="BK531" s="136">
        <f>ROUND(I531*H531,2)</f>
        <v>0</v>
      </c>
      <c r="BL531" s="18" t="s">
        <v>265</v>
      </c>
      <c r="BM531" s="135" t="s">
        <v>889</v>
      </c>
    </row>
    <row r="532" spans="2:65" s="1" customFormat="1" ht="21.75" customHeight="1">
      <c r="B532" s="33"/>
      <c r="C532" s="169" t="s">
        <v>890</v>
      </c>
      <c r="D532" s="169" t="s">
        <v>559</v>
      </c>
      <c r="E532" s="170" t="s">
        <v>891</v>
      </c>
      <c r="F532" s="171" t="s">
        <v>892</v>
      </c>
      <c r="G532" s="172" t="s">
        <v>305</v>
      </c>
      <c r="H532" s="173">
        <v>23</v>
      </c>
      <c r="I532" s="174"/>
      <c r="J532" s="175">
        <f>ROUND(I532*H532,2)</f>
        <v>0</v>
      </c>
      <c r="K532" s="171" t="s">
        <v>19</v>
      </c>
      <c r="L532" s="176"/>
      <c r="M532" s="177" t="s">
        <v>19</v>
      </c>
      <c r="N532" s="178" t="s">
        <v>42</v>
      </c>
      <c r="P532" s="133">
        <f>O532*H532</f>
        <v>0</v>
      </c>
      <c r="Q532" s="133">
        <v>5.5000000000000003E-4</v>
      </c>
      <c r="R532" s="133">
        <f>Q532*H532</f>
        <v>1.2650000000000002E-2</v>
      </c>
      <c r="S532" s="133">
        <v>0</v>
      </c>
      <c r="T532" s="134">
        <f>S532*H532</f>
        <v>0</v>
      </c>
      <c r="AR532" s="135" t="s">
        <v>389</v>
      </c>
      <c r="AT532" s="135" t="s">
        <v>559</v>
      </c>
      <c r="AU532" s="135" t="s">
        <v>81</v>
      </c>
      <c r="AY532" s="18" t="s">
        <v>140</v>
      </c>
      <c r="BE532" s="136">
        <f>IF(N532="základní",J532,0)</f>
        <v>0</v>
      </c>
      <c r="BF532" s="136">
        <f>IF(N532="snížená",J532,0)</f>
        <v>0</v>
      </c>
      <c r="BG532" s="136">
        <f>IF(N532="zákl. přenesená",J532,0)</f>
        <v>0</v>
      </c>
      <c r="BH532" s="136">
        <f>IF(N532="sníž. přenesená",J532,0)</f>
        <v>0</v>
      </c>
      <c r="BI532" s="136">
        <f>IF(N532="nulová",J532,0)</f>
        <v>0</v>
      </c>
      <c r="BJ532" s="18" t="s">
        <v>79</v>
      </c>
      <c r="BK532" s="136">
        <f>ROUND(I532*H532,2)</f>
        <v>0</v>
      </c>
      <c r="BL532" s="18" t="s">
        <v>265</v>
      </c>
      <c r="BM532" s="135" t="s">
        <v>893</v>
      </c>
    </row>
    <row r="533" spans="2:65" s="1" customFormat="1" ht="24.15" customHeight="1">
      <c r="B533" s="33"/>
      <c r="C533" s="124" t="s">
        <v>894</v>
      </c>
      <c r="D533" s="124" t="s">
        <v>143</v>
      </c>
      <c r="E533" s="125" t="s">
        <v>895</v>
      </c>
      <c r="F533" s="126" t="s">
        <v>896</v>
      </c>
      <c r="G533" s="127" t="s">
        <v>392</v>
      </c>
      <c r="H533" s="128">
        <v>1</v>
      </c>
      <c r="I533" s="129"/>
      <c r="J533" s="130">
        <f>ROUND(I533*H533,2)</f>
        <v>0</v>
      </c>
      <c r="K533" s="126" t="s">
        <v>19</v>
      </c>
      <c r="L533" s="33"/>
      <c r="M533" s="131" t="s">
        <v>19</v>
      </c>
      <c r="N533" s="132" t="s">
        <v>42</v>
      </c>
      <c r="P533" s="133">
        <f>O533*H533</f>
        <v>0</v>
      </c>
      <c r="Q533" s="133">
        <v>0</v>
      </c>
      <c r="R533" s="133">
        <f>Q533*H533</f>
        <v>0</v>
      </c>
      <c r="S533" s="133">
        <v>0</v>
      </c>
      <c r="T533" s="134">
        <f>S533*H533</f>
        <v>0</v>
      </c>
      <c r="AR533" s="135" t="s">
        <v>265</v>
      </c>
      <c r="AT533" s="135" t="s">
        <v>143</v>
      </c>
      <c r="AU533" s="135" t="s">
        <v>81</v>
      </c>
      <c r="AY533" s="18" t="s">
        <v>140</v>
      </c>
      <c r="BE533" s="136">
        <f>IF(N533="základní",J533,0)</f>
        <v>0</v>
      </c>
      <c r="BF533" s="136">
        <f>IF(N533="snížená",J533,0)</f>
        <v>0</v>
      </c>
      <c r="BG533" s="136">
        <f>IF(N533="zákl. přenesená",J533,0)</f>
        <v>0</v>
      </c>
      <c r="BH533" s="136">
        <f>IF(N533="sníž. přenesená",J533,0)</f>
        <v>0</v>
      </c>
      <c r="BI533" s="136">
        <f>IF(N533="nulová",J533,0)</f>
        <v>0</v>
      </c>
      <c r="BJ533" s="18" t="s">
        <v>79</v>
      </c>
      <c r="BK533" s="136">
        <f>ROUND(I533*H533,2)</f>
        <v>0</v>
      </c>
      <c r="BL533" s="18" t="s">
        <v>265</v>
      </c>
      <c r="BM533" s="135" t="s">
        <v>897</v>
      </c>
    </row>
    <row r="534" spans="2:65" s="12" customFormat="1" ht="10.199999999999999">
      <c r="B534" s="141"/>
      <c r="D534" s="142" t="s">
        <v>152</v>
      </c>
      <c r="E534" s="143" t="s">
        <v>19</v>
      </c>
      <c r="F534" s="144" t="s">
        <v>79</v>
      </c>
      <c r="H534" s="145">
        <v>1</v>
      </c>
      <c r="I534" s="146"/>
      <c r="L534" s="141"/>
      <c r="M534" s="147"/>
      <c r="T534" s="148"/>
      <c r="AT534" s="143" t="s">
        <v>152</v>
      </c>
      <c r="AU534" s="143" t="s">
        <v>81</v>
      </c>
      <c r="AV534" s="12" t="s">
        <v>81</v>
      </c>
      <c r="AW534" s="12" t="s">
        <v>32</v>
      </c>
      <c r="AX534" s="12" t="s">
        <v>79</v>
      </c>
      <c r="AY534" s="143" t="s">
        <v>140</v>
      </c>
    </row>
    <row r="535" spans="2:65" s="1" customFormat="1" ht="24.15" customHeight="1">
      <c r="B535" s="33"/>
      <c r="C535" s="124" t="s">
        <v>898</v>
      </c>
      <c r="D535" s="124" t="s">
        <v>143</v>
      </c>
      <c r="E535" s="125" t="s">
        <v>899</v>
      </c>
      <c r="F535" s="126" t="s">
        <v>900</v>
      </c>
      <c r="G535" s="127" t="s">
        <v>392</v>
      </c>
      <c r="H535" s="128">
        <v>1</v>
      </c>
      <c r="I535" s="129"/>
      <c r="J535" s="130">
        <f>ROUND(I535*H535,2)</f>
        <v>0</v>
      </c>
      <c r="K535" s="126" t="s">
        <v>19</v>
      </c>
      <c r="L535" s="33"/>
      <c r="M535" s="131" t="s">
        <v>19</v>
      </c>
      <c r="N535" s="132" t="s">
        <v>42</v>
      </c>
      <c r="P535" s="133">
        <f>O535*H535</f>
        <v>0</v>
      </c>
      <c r="Q535" s="133">
        <v>0</v>
      </c>
      <c r="R535" s="133">
        <f>Q535*H535</f>
        <v>0</v>
      </c>
      <c r="S535" s="133">
        <v>0</v>
      </c>
      <c r="T535" s="134">
        <f>S535*H535</f>
        <v>0</v>
      </c>
      <c r="AR535" s="135" t="s">
        <v>265</v>
      </c>
      <c r="AT535" s="135" t="s">
        <v>143</v>
      </c>
      <c r="AU535" s="135" t="s">
        <v>81</v>
      </c>
      <c r="AY535" s="18" t="s">
        <v>140</v>
      </c>
      <c r="BE535" s="136">
        <f>IF(N535="základní",J535,0)</f>
        <v>0</v>
      </c>
      <c r="BF535" s="136">
        <f>IF(N535="snížená",J535,0)</f>
        <v>0</v>
      </c>
      <c r="BG535" s="136">
        <f>IF(N535="zákl. přenesená",J535,0)</f>
        <v>0</v>
      </c>
      <c r="BH535" s="136">
        <f>IF(N535="sníž. přenesená",J535,0)</f>
        <v>0</v>
      </c>
      <c r="BI535" s="136">
        <f>IF(N535="nulová",J535,0)</f>
        <v>0</v>
      </c>
      <c r="BJ535" s="18" t="s">
        <v>79</v>
      </c>
      <c r="BK535" s="136">
        <f>ROUND(I535*H535,2)</f>
        <v>0</v>
      </c>
      <c r="BL535" s="18" t="s">
        <v>265</v>
      </c>
      <c r="BM535" s="135" t="s">
        <v>901</v>
      </c>
    </row>
    <row r="536" spans="2:65" s="12" customFormat="1" ht="10.199999999999999">
      <c r="B536" s="141"/>
      <c r="D536" s="142" t="s">
        <v>152</v>
      </c>
      <c r="E536" s="143" t="s">
        <v>19</v>
      </c>
      <c r="F536" s="144" t="s">
        <v>79</v>
      </c>
      <c r="H536" s="145">
        <v>1</v>
      </c>
      <c r="I536" s="146"/>
      <c r="L536" s="141"/>
      <c r="M536" s="147"/>
      <c r="T536" s="148"/>
      <c r="AT536" s="143" t="s">
        <v>152</v>
      </c>
      <c r="AU536" s="143" t="s">
        <v>81</v>
      </c>
      <c r="AV536" s="12" t="s">
        <v>81</v>
      </c>
      <c r="AW536" s="12" t="s">
        <v>32</v>
      </c>
      <c r="AX536" s="12" t="s">
        <v>79</v>
      </c>
      <c r="AY536" s="143" t="s">
        <v>140</v>
      </c>
    </row>
    <row r="537" spans="2:65" s="11" customFormat="1" ht="22.8" customHeight="1">
      <c r="B537" s="112"/>
      <c r="D537" s="113" t="s">
        <v>70</v>
      </c>
      <c r="E537" s="122" t="s">
        <v>902</v>
      </c>
      <c r="F537" s="122" t="s">
        <v>903</v>
      </c>
      <c r="I537" s="115"/>
      <c r="J537" s="123">
        <f>BK537</f>
        <v>0</v>
      </c>
      <c r="L537" s="112"/>
      <c r="M537" s="117"/>
      <c r="P537" s="118">
        <f>SUM(P538:P546)</f>
        <v>0</v>
      </c>
      <c r="R537" s="118">
        <f>SUM(R538:R546)</f>
        <v>2.6000000000000003E-4</v>
      </c>
      <c r="T537" s="119">
        <f>SUM(T538:T546)</f>
        <v>0</v>
      </c>
      <c r="AR537" s="113" t="s">
        <v>81</v>
      </c>
      <c r="AT537" s="120" t="s">
        <v>70</v>
      </c>
      <c r="AU537" s="120" t="s">
        <v>79</v>
      </c>
      <c r="AY537" s="113" t="s">
        <v>140</v>
      </c>
      <c r="BK537" s="121">
        <f>SUM(BK538:BK546)</f>
        <v>0</v>
      </c>
    </row>
    <row r="538" spans="2:65" s="1" customFormat="1" ht="37.799999999999997" customHeight="1">
      <c r="B538" s="33"/>
      <c r="C538" s="124" t="s">
        <v>904</v>
      </c>
      <c r="D538" s="124" t="s">
        <v>143</v>
      </c>
      <c r="E538" s="125" t="s">
        <v>905</v>
      </c>
      <c r="F538" s="126" t="s">
        <v>906</v>
      </c>
      <c r="G538" s="127" t="s">
        <v>227</v>
      </c>
      <c r="H538" s="128">
        <v>2</v>
      </c>
      <c r="I538" s="129"/>
      <c r="J538" s="130">
        <f>ROUND(I538*H538,2)</f>
        <v>0</v>
      </c>
      <c r="K538" s="126" t="s">
        <v>147</v>
      </c>
      <c r="L538" s="33"/>
      <c r="M538" s="131" t="s">
        <v>19</v>
      </c>
      <c r="N538" s="132" t="s">
        <v>42</v>
      </c>
      <c r="P538" s="133">
        <f>O538*H538</f>
        <v>0</v>
      </c>
      <c r="Q538" s="133">
        <v>0</v>
      </c>
      <c r="R538" s="133">
        <f>Q538*H538</f>
        <v>0</v>
      </c>
      <c r="S538" s="133">
        <v>0</v>
      </c>
      <c r="T538" s="134">
        <f>S538*H538</f>
        <v>0</v>
      </c>
      <c r="AR538" s="135" t="s">
        <v>265</v>
      </c>
      <c r="AT538" s="135" t="s">
        <v>143</v>
      </c>
      <c r="AU538" s="135" t="s">
        <v>81</v>
      </c>
      <c r="AY538" s="18" t="s">
        <v>140</v>
      </c>
      <c r="BE538" s="136">
        <f>IF(N538="základní",J538,0)</f>
        <v>0</v>
      </c>
      <c r="BF538" s="136">
        <f>IF(N538="snížená",J538,0)</f>
        <v>0</v>
      </c>
      <c r="BG538" s="136">
        <f>IF(N538="zákl. přenesená",J538,0)</f>
        <v>0</v>
      </c>
      <c r="BH538" s="136">
        <f>IF(N538="sníž. přenesená",J538,0)</f>
        <v>0</v>
      </c>
      <c r="BI538" s="136">
        <f>IF(N538="nulová",J538,0)</f>
        <v>0</v>
      </c>
      <c r="BJ538" s="18" t="s">
        <v>79</v>
      </c>
      <c r="BK538" s="136">
        <f>ROUND(I538*H538,2)</f>
        <v>0</v>
      </c>
      <c r="BL538" s="18" t="s">
        <v>265</v>
      </c>
      <c r="BM538" s="135" t="s">
        <v>907</v>
      </c>
    </row>
    <row r="539" spans="2:65" s="1" customFormat="1" ht="10.199999999999999">
      <c r="B539" s="33"/>
      <c r="D539" s="137" t="s">
        <v>150</v>
      </c>
      <c r="F539" s="138" t="s">
        <v>908</v>
      </c>
      <c r="I539" s="139"/>
      <c r="L539" s="33"/>
      <c r="M539" s="140"/>
      <c r="T539" s="54"/>
      <c r="AT539" s="18" t="s">
        <v>150</v>
      </c>
      <c r="AU539" s="18" t="s">
        <v>81</v>
      </c>
    </row>
    <row r="540" spans="2:65" s="12" customFormat="1" ht="10.199999999999999">
      <c r="B540" s="141"/>
      <c r="D540" s="142" t="s">
        <v>152</v>
      </c>
      <c r="E540" s="143" t="s">
        <v>19</v>
      </c>
      <c r="F540" s="144" t="s">
        <v>909</v>
      </c>
      <c r="H540" s="145">
        <v>2</v>
      </c>
      <c r="I540" s="146"/>
      <c r="L540" s="141"/>
      <c r="M540" s="147"/>
      <c r="T540" s="148"/>
      <c r="AT540" s="143" t="s">
        <v>152</v>
      </c>
      <c r="AU540" s="143" t="s">
        <v>81</v>
      </c>
      <c r="AV540" s="12" t="s">
        <v>81</v>
      </c>
      <c r="AW540" s="12" t="s">
        <v>32</v>
      </c>
      <c r="AX540" s="12" t="s">
        <v>79</v>
      </c>
      <c r="AY540" s="143" t="s">
        <v>140</v>
      </c>
    </row>
    <row r="541" spans="2:65" s="1" customFormat="1" ht="24.15" customHeight="1">
      <c r="B541" s="33"/>
      <c r="C541" s="169" t="s">
        <v>910</v>
      </c>
      <c r="D541" s="169" t="s">
        <v>559</v>
      </c>
      <c r="E541" s="170" t="s">
        <v>911</v>
      </c>
      <c r="F541" s="171" t="s">
        <v>912</v>
      </c>
      <c r="G541" s="172" t="s">
        <v>227</v>
      </c>
      <c r="H541" s="173">
        <v>2</v>
      </c>
      <c r="I541" s="174"/>
      <c r="J541" s="175">
        <f>ROUND(I541*H541,2)</f>
        <v>0</v>
      </c>
      <c r="K541" s="171" t="s">
        <v>147</v>
      </c>
      <c r="L541" s="176"/>
      <c r="M541" s="177" t="s">
        <v>19</v>
      </c>
      <c r="N541" s="178" t="s">
        <v>42</v>
      </c>
      <c r="P541" s="133">
        <f>O541*H541</f>
        <v>0</v>
      </c>
      <c r="Q541" s="133">
        <v>1E-4</v>
      </c>
      <c r="R541" s="133">
        <f>Q541*H541</f>
        <v>2.0000000000000001E-4</v>
      </c>
      <c r="S541" s="133">
        <v>0</v>
      </c>
      <c r="T541" s="134">
        <f>S541*H541</f>
        <v>0</v>
      </c>
      <c r="AR541" s="135" t="s">
        <v>389</v>
      </c>
      <c r="AT541" s="135" t="s">
        <v>559</v>
      </c>
      <c r="AU541" s="135" t="s">
        <v>81</v>
      </c>
      <c r="AY541" s="18" t="s">
        <v>140</v>
      </c>
      <c r="BE541" s="136">
        <f>IF(N541="základní",J541,0)</f>
        <v>0</v>
      </c>
      <c r="BF541" s="136">
        <f>IF(N541="snížená",J541,0)</f>
        <v>0</v>
      </c>
      <c r="BG541" s="136">
        <f>IF(N541="zákl. přenesená",J541,0)</f>
        <v>0</v>
      </c>
      <c r="BH541" s="136">
        <f>IF(N541="sníž. přenesená",J541,0)</f>
        <v>0</v>
      </c>
      <c r="BI541" s="136">
        <f>IF(N541="nulová",J541,0)</f>
        <v>0</v>
      </c>
      <c r="BJ541" s="18" t="s">
        <v>79</v>
      </c>
      <c r="BK541" s="136">
        <f>ROUND(I541*H541,2)</f>
        <v>0</v>
      </c>
      <c r="BL541" s="18" t="s">
        <v>265</v>
      </c>
      <c r="BM541" s="135" t="s">
        <v>913</v>
      </c>
    </row>
    <row r="542" spans="2:65" s="1" customFormat="1" ht="16.5" customHeight="1">
      <c r="B542" s="33"/>
      <c r="C542" s="169" t="s">
        <v>914</v>
      </c>
      <c r="D542" s="169" t="s">
        <v>559</v>
      </c>
      <c r="E542" s="170" t="s">
        <v>915</v>
      </c>
      <c r="F542" s="171" t="s">
        <v>916</v>
      </c>
      <c r="G542" s="172" t="s">
        <v>227</v>
      </c>
      <c r="H542" s="173">
        <v>2</v>
      </c>
      <c r="I542" s="174"/>
      <c r="J542" s="175">
        <f>ROUND(I542*H542,2)</f>
        <v>0</v>
      </c>
      <c r="K542" s="171" t="s">
        <v>147</v>
      </c>
      <c r="L542" s="176"/>
      <c r="M542" s="177" t="s">
        <v>19</v>
      </c>
      <c r="N542" s="178" t="s">
        <v>42</v>
      </c>
      <c r="P542" s="133">
        <f>O542*H542</f>
        <v>0</v>
      </c>
      <c r="Q542" s="133">
        <v>3.0000000000000001E-5</v>
      </c>
      <c r="R542" s="133">
        <f>Q542*H542</f>
        <v>6.0000000000000002E-5</v>
      </c>
      <c r="S542" s="133">
        <v>0</v>
      </c>
      <c r="T542" s="134">
        <f>S542*H542</f>
        <v>0</v>
      </c>
      <c r="AR542" s="135" t="s">
        <v>389</v>
      </c>
      <c r="AT542" s="135" t="s">
        <v>559</v>
      </c>
      <c r="AU542" s="135" t="s">
        <v>81</v>
      </c>
      <c r="AY542" s="18" t="s">
        <v>140</v>
      </c>
      <c r="BE542" s="136">
        <f>IF(N542="základní",J542,0)</f>
        <v>0</v>
      </c>
      <c r="BF542" s="136">
        <f>IF(N542="snížená",J542,0)</f>
        <v>0</v>
      </c>
      <c r="BG542" s="136">
        <f>IF(N542="zákl. přenesená",J542,0)</f>
        <v>0</v>
      </c>
      <c r="BH542" s="136">
        <f>IF(N542="sníž. přenesená",J542,0)</f>
        <v>0</v>
      </c>
      <c r="BI542" s="136">
        <f>IF(N542="nulová",J542,0)</f>
        <v>0</v>
      </c>
      <c r="BJ542" s="18" t="s">
        <v>79</v>
      </c>
      <c r="BK542" s="136">
        <f>ROUND(I542*H542,2)</f>
        <v>0</v>
      </c>
      <c r="BL542" s="18" t="s">
        <v>265</v>
      </c>
      <c r="BM542" s="135" t="s">
        <v>917</v>
      </c>
    </row>
    <row r="543" spans="2:65" s="1" customFormat="1" ht="24.15" customHeight="1">
      <c r="B543" s="33"/>
      <c r="C543" s="124" t="s">
        <v>918</v>
      </c>
      <c r="D543" s="124" t="s">
        <v>143</v>
      </c>
      <c r="E543" s="125" t="s">
        <v>919</v>
      </c>
      <c r="F543" s="126" t="s">
        <v>920</v>
      </c>
      <c r="G543" s="127" t="s">
        <v>227</v>
      </c>
      <c r="H543" s="128">
        <v>4</v>
      </c>
      <c r="I543" s="129"/>
      <c r="J543" s="130">
        <f>ROUND(I543*H543,2)</f>
        <v>0</v>
      </c>
      <c r="K543" s="126" t="s">
        <v>147</v>
      </c>
      <c r="L543" s="33"/>
      <c r="M543" s="131" t="s">
        <v>19</v>
      </c>
      <c r="N543" s="132" t="s">
        <v>42</v>
      </c>
      <c r="P543" s="133">
        <f>O543*H543</f>
        <v>0</v>
      </c>
      <c r="Q543" s="133">
        <v>0</v>
      </c>
      <c r="R543" s="133">
        <f>Q543*H543</f>
        <v>0</v>
      </c>
      <c r="S543" s="133">
        <v>0</v>
      </c>
      <c r="T543" s="134">
        <f>S543*H543</f>
        <v>0</v>
      </c>
      <c r="AR543" s="135" t="s">
        <v>265</v>
      </c>
      <c r="AT543" s="135" t="s">
        <v>143</v>
      </c>
      <c r="AU543" s="135" t="s">
        <v>81</v>
      </c>
      <c r="AY543" s="18" t="s">
        <v>140</v>
      </c>
      <c r="BE543" s="136">
        <f>IF(N543="základní",J543,0)</f>
        <v>0</v>
      </c>
      <c r="BF543" s="136">
        <f>IF(N543="snížená",J543,0)</f>
        <v>0</v>
      </c>
      <c r="BG543" s="136">
        <f>IF(N543="zákl. přenesená",J543,0)</f>
        <v>0</v>
      </c>
      <c r="BH543" s="136">
        <f>IF(N543="sníž. přenesená",J543,0)</f>
        <v>0</v>
      </c>
      <c r="BI543" s="136">
        <f>IF(N543="nulová",J543,0)</f>
        <v>0</v>
      </c>
      <c r="BJ543" s="18" t="s">
        <v>79</v>
      </c>
      <c r="BK543" s="136">
        <f>ROUND(I543*H543,2)</f>
        <v>0</v>
      </c>
      <c r="BL543" s="18" t="s">
        <v>265</v>
      </c>
      <c r="BM543" s="135" t="s">
        <v>921</v>
      </c>
    </row>
    <row r="544" spans="2:65" s="1" customFormat="1" ht="10.199999999999999">
      <c r="B544" s="33"/>
      <c r="D544" s="137" t="s">
        <v>150</v>
      </c>
      <c r="F544" s="138" t="s">
        <v>922</v>
      </c>
      <c r="I544" s="139"/>
      <c r="L544" s="33"/>
      <c r="M544" s="140"/>
      <c r="T544" s="54"/>
      <c r="AT544" s="18" t="s">
        <v>150</v>
      </c>
      <c r="AU544" s="18" t="s">
        <v>81</v>
      </c>
    </row>
    <row r="545" spans="2:65" s="1" customFormat="1" ht="24.15" customHeight="1">
      <c r="B545" s="33"/>
      <c r="C545" s="124" t="s">
        <v>923</v>
      </c>
      <c r="D545" s="124" t="s">
        <v>143</v>
      </c>
      <c r="E545" s="125" t="s">
        <v>924</v>
      </c>
      <c r="F545" s="126" t="s">
        <v>925</v>
      </c>
      <c r="G545" s="127" t="s">
        <v>227</v>
      </c>
      <c r="H545" s="128">
        <v>1</v>
      </c>
      <c r="I545" s="129"/>
      <c r="J545" s="130">
        <f>ROUND(I545*H545,2)</f>
        <v>0</v>
      </c>
      <c r="K545" s="126" t="s">
        <v>147</v>
      </c>
      <c r="L545" s="33"/>
      <c r="M545" s="131" t="s">
        <v>19</v>
      </c>
      <c r="N545" s="132" t="s">
        <v>42</v>
      </c>
      <c r="P545" s="133">
        <f>O545*H545</f>
        <v>0</v>
      </c>
      <c r="Q545" s="133">
        <v>0</v>
      </c>
      <c r="R545" s="133">
        <f>Q545*H545</f>
        <v>0</v>
      </c>
      <c r="S545" s="133">
        <v>0</v>
      </c>
      <c r="T545" s="134">
        <f>S545*H545</f>
        <v>0</v>
      </c>
      <c r="AR545" s="135" t="s">
        <v>265</v>
      </c>
      <c r="AT545" s="135" t="s">
        <v>143</v>
      </c>
      <c r="AU545" s="135" t="s">
        <v>81</v>
      </c>
      <c r="AY545" s="18" t="s">
        <v>140</v>
      </c>
      <c r="BE545" s="136">
        <f>IF(N545="základní",J545,0)</f>
        <v>0</v>
      </c>
      <c r="BF545" s="136">
        <f>IF(N545="snížená",J545,0)</f>
        <v>0</v>
      </c>
      <c r="BG545" s="136">
        <f>IF(N545="zákl. přenesená",J545,0)</f>
        <v>0</v>
      </c>
      <c r="BH545" s="136">
        <f>IF(N545="sníž. přenesená",J545,0)</f>
        <v>0</v>
      </c>
      <c r="BI545" s="136">
        <f>IF(N545="nulová",J545,0)</f>
        <v>0</v>
      </c>
      <c r="BJ545" s="18" t="s">
        <v>79</v>
      </c>
      <c r="BK545" s="136">
        <f>ROUND(I545*H545,2)</f>
        <v>0</v>
      </c>
      <c r="BL545" s="18" t="s">
        <v>265</v>
      </c>
      <c r="BM545" s="135" t="s">
        <v>926</v>
      </c>
    </row>
    <row r="546" spans="2:65" s="1" customFormat="1" ht="10.199999999999999">
      <c r="B546" s="33"/>
      <c r="D546" s="137" t="s">
        <v>150</v>
      </c>
      <c r="F546" s="138" t="s">
        <v>927</v>
      </c>
      <c r="I546" s="139"/>
      <c r="L546" s="33"/>
      <c r="M546" s="140"/>
      <c r="T546" s="54"/>
      <c r="AT546" s="18" t="s">
        <v>150</v>
      </c>
      <c r="AU546" s="18" t="s">
        <v>81</v>
      </c>
    </row>
    <row r="547" spans="2:65" s="11" customFormat="1" ht="22.8" customHeight="1">
      <c r="B547" s="112"/>
      <c r="D547" s="113" t="s">
        <v>70</v>
      </c>
      <c r="E547" s="122" t="s">
        <v>928</v>
      </c>
      <c r="F547" s="122" t="s">
        <v>929</v>
      </c>
      <c r="I547" s="115"/>
      <c r="J547" s="123">
        <f>BK547</f>
        <v>0</v>
      </c>
      <c r="L547" s="112"/>
      <c r="M547" s="117"/>
      <c r="P547" s="118">
        <f>SUM(P548:P560)</f>
        <v>0</v>
      </c>
      <c r="R547" s="118">
        <f>SUM(R548:R560)</f>
        <v>2.2500000000000003E-3</v>
      </c>
      <c r="T547" s="119">
        <f>SUM(T548:T560)</f>
        <v>0</v>
      </c>
      <c r="AR547" s="113" t="s">
        <v>81</v>
      </c>
      <c r="AT547" s="120" t="s">
        <v>70</v>
      </c>
      <c r="AU547" s="120" t="s">
        <v>79</v>
      </c>
      <c r="AY547" s="113" t="s">
        <v>140</v>
      </c>
      <c r="BK547" s="121">
        <f>SUM(BK548:BK560)</f>
        <v>0</v>
      </c>
    </row>
    <row r="548" spans="2:65" s="1" customFormat="1" ht="33" customHeight="1">
      <c r="B548" s="33"/>
      <c r="C548" s="124" t="s">
        <v>930</v>
      </c>
      <c r="D548" s="124" t="s">
        <v>143</v>
      </c>
      <c r="E548" s="125" t="s">
        <v>931</v>
      </c>
      <c r="F548" s="126" t="s">
        <v>932</v>
      </c>
      <c r="G548" s="127" t="s">
        <v>227</v>
      </c>
      <c r="H548" s="128">
        <v>1</v>
      </c>
      <c r="I548" s="129"/>
      <c r="J548" s="130">
        <f>ROUND(I548*H548,2)</f>
        <v>0</v>
      </c>
      <c r="K548" s="126" t="s">
        <v>19</v>
      </c>
      <c r="L548" s="33"/>
      <c r="M548" s="131" t="s">
        <v>19</v>
      </c>
      <c r="N548" s="132" t="s">
        <v>42</v>
      </c>
      <c r="P548" s="133">
        <f>O548*H548</f>
        <v>0</v>
      </c>
      <c r="Q548" s="133">
        <v>0</v>
      </c>
      <c r="R548" s="133">
        <f>Q548*H548</f>
        <v>0</v>
      </c>
      <c r="S548" s="133">
        <v>0</v>
      </c>
      <c r="T548" s="134">
        <f>S548*H548</f>
        <v>0</v>
      </c>
      <c r="AR548" s="135" t="s">
        <v>265</v>
      </c>
      <c r="AT548" s="135" t="s">
        <v>143</v>
      </c>
      <c r="AU548" s="135" t="s">
        <v>81</v>
      </c>
      <c r="AY548" s="18" t="s">
        <v>140</v>
      </c>
      <c r="BE548" s="136">
        <f>IF(N548="základní",J548,0)</f>
        <v>0</v>
      </c>
      <c r="BF548" s="136">
        <f>IF(N548="snížená",J548,0)</f>
        <v>0</v>
      </c>
      <c r="BG548" s="136">
        <f>IF(N548="zákl. přenesená",J548,0)</f>
        <v>0</v>
      </c>
      <c r="BH548" s="136">
        <f>IF(N548="sníž. přenesená",J548,0)</f>
        <v>0</v>
      </c>
      <c r="BI548" s="136">
        <f>IF(N548="nulová",J548,0)</f>
        <v>0</v>
      </c>
      <c r="BJ548" s="18" t="s">
        <v>79</v>
      </c>
      <c r="BK548" s="136">
        <f>ROUND(I548*H548,2)</f>
        <v>0</v>
      </c>
      <c r="BL548" s="18" t="s">
        <v>265</v>
      </c>
      <c r="BM548" s="135" t="s">
        <v>933</v>
      </c>
    </row>
    <row r="549" spans="2:65" s="13" customFormat="1" ht="20.399999999999999">
      <c r="B549" s="149"/>
      <c r="D549" s="142" t="s">
        <v>152</v>
      </c>
      <c r="E549" s="150" t="s">
        <v>19</v>
      </c>
      <c r="F549" s="151" t="s">
        <v>934</v>
      </c>
      <c r="H549" s="150" t="s">
        <v>19</v>
      </c>
      <c r="I549" s="152"/>
      <c r="L549" s="149"/>
      <c r="M549" s="153"/>
      <c r="T549" s="154"/>
      <c r="AT549" s="150" t="s">
        <v>152</v>
      </c>
      <c r="AU549" s="150" t="s">
        <v>81</v>
      </c>
      <c r="AV549" s="13" t="s">
        <v>79</v>
      </c>
      <c r="AW549" s="13" t="s">
        <v>32</v>
      </c>
      <c r="AX549" s="13" t="s">
        <v>71</v>
      </c>
      <c r="AY549" s="150" t="s">
        <v>140</v>
      </c>
    </row>
    <row r="550" spans="2:65" s="12" customFormat="1" ht="10.199999999999999">
      <c r="B550" s="141"/>
      <c r="D550" s="142" t="s">
        <v>152</v>
      </c>
      <c r="E550" s="143" t="s">
        <v>19</v>
      </c>
      <c r="F550" s="144" t="s">
        <v>79</v>
      </c>
      <c r="H550" s="145">
        <v>1</v>
      </c>
      <c r="I550" s="146"/>
      <c r="L550" s="141"/>
      <c r="M550" s="147"/>
      <c r="T550" s="148"/>
      <c r="AT550" s="143" t="s">
        <v>152</v>
      </c>
      <c r="AU550" s="143" t="s">
        <v>81</v>
      </c>
      <c r="AV550" s="12" t="s">
        <v>81</v>
      </c>
      <c r="AW550" s="12" t="s">
        <v>32</v>
      </c>
      <c r="AX550" s="12" t="s">
        <v>79</v>
      </c>
      <c r="AY550" s="143" t="s">
        <v>140</v>
      </c>
    </row>
    <row r="551" spans="2:65" s="1" customFormat="1" ht="24.15" customHeight="1">
      <c r="B551" s="33"/>
      <c r="C551" s="124" t="s">
        <v>935</v>
      </c>
      <c r="D551" s="124" t="s">
        <v>143</v>
      </c>
      <c r="E551" s="125" t="s">
        <v>936</v>
      </c>
      <c r="F551" s="126" t="s">
        <v>937</v>
      </c>
      <c r="G551" s="127" t="s">
        <v>258</v>
      </c>
      <c r="H551" s="128">
        <v>1</v>
      </c>
      <c r="I551" s="129"/>
      <c r="J551" s="130">
        <f>ROUND(I551*H551,2)</f>
        <v>0</v>
      </c>
      <c r="K551" s="126" t="s">
        <v>19</v>
      </c>
      <c r="L551" s="33"/>
      <c r="M551" s="131" t="s">
        <v>19</v>
      </c>
      <c r="N551" s="132" t="s">
        <v>42</v>
      </c>
      <c r="P551" s="133">
        <f>O551*H551</f>
        <v>0</v>
      </c>
      <c r="Q551" s="133">
        <v>0</v>
      </c>
      <c r="R551" s="133">
        <f>Q551*H551</f>
        <v>0</v>
      </c>
      <c r="S551" s="133">
        <v>0</v>
      </c>
      <c r="T551" s="134">
        <f>S551*H551</f>
        <v>0</v>
      </c>
      <c r="AR551" s="135" t="s">
        <v>265</v>
      </c>
      <c r="AT551" s="135" t="s">
        <v>143</v>
      </c>
      <c r="AU551" s="135" t="s">
        <v>81</v>
      </c>
      <c r="AY551" s="18" t="s">
        <v>140</v>
      </c>
      <c r="BE551" s="136">
        <f>IF(N551="základní",J551,0)</f>
        <v>0</v>
      </c>
      <c r="BF551" s="136">
        <f>IF(N551="snížená",J551,0)</f>
        <v>0</v>
      </c>
      <c r="BG551" s="136">
        <f>IF(N551="zákl. přenesená",J551,0)</f>
        <v>0</v>
      </c>
      <c r="BH551" s="136">
        <f>IF(N551="sníž. přenesená",J551,0)</f>
        <v>0</v>
      </c>
      <c r="BI551" s="136">
        <f>IF(N551="nulová",J551,0)</f>
        <v>0</v>
      </c>
      <c r="BJ551" s="18" t="s">
        <v>79</v>
      </c>
      <c r="BK551" s="136">
        <f>ROUND(I551*H551,2)</f>
        <v>0</v>
      </c>
      <c r="BL551" s="18" t="s">
        <v>265</v>
      </c>
      <c r="BM551" s="135" t="s">
        <v>938</v>
      </c>
    </row>
    <row r="552" spans="2:65" s="13" customFormat="1" ht="10.199999999999999">
      <c r="B552" s="149"/>
      <c r="D552" s="142" t="s">
        <v>152</v>
      </c>
      <c r="E552" s="150" t="s">
        <v>19</v>
      </c>
      <c r="F552" s="151" t="s">
        <v>939</v>
      </c>
      <c r="H552" s="150" t="s">
        <v>19</v>
      </c>
      <c r="I552" s="152"/>
      <c r="L552" s="149"/>
      <c r="M552" s="153"/>
      <c r="T552" s="154"/>
      <c r="AT552" s="150" t="s">
        <v>152</v>
      </c>
      <c r="AU552" s="150" t="s">
        <v>81</v>
      </c>
      <c r="AV552" s="13" t="s">
        <v>79</v>
      </c>
      <c r="AW552" s="13" t="s">
        <v>32</v>
      </c>
      <c r="AX552" s="13" t="s">
        <v>71</v>
      </c>
      <c r="AY552" s="150" t="s">
        <v>140</v>
      </c>
    </row>
    <row r="553" spans="2:65" s="12" customFormat="1" ht="10.199999999999999">
      <c r="B553" s="141"/>
      <c r="D553" s="142" t="s">
        <v>152</v>
      </c>
      <c r="E553" s="143" t="s">
        <v>19</v>
      </c>
      <c r="F553" s="144" t="s">
        <v>79</v>
      </c>
      <c r="H553" s="145">
        <v>1</v>
      </c>
      <c r="I553" s="146"/>
      <c r="L553" s="141"/>
      <c r="M553" s="147"/>
      <c r="T553" s="148"/>
      <c r="AT553" s="143" t="s">
        <v>152</v>
      </c>
      <c r="AU553" s="143" t="s">
        <v>81</v>
      </c>
      <c r="AV553" s="12" t="s">
        <v>81</v>
      </c>
      <c r="AW553" s="12" t="s">
        <v>32</v>
      </c>
      <c r="AX553" s="12" t="s">
        <v>79</v>
      </c>
      <c r="AY553" s="143" t="s">
        <v>140</v>
      </c>
    </row>
    <row r="554" spans="2:65" s="1" customFormat="1" ht="24.15" customHeight="1">
      <c r="B554" s="33"/>
      <c r="C554" s="124" t="s">
        <v>940</v>
      </c>
      <c r="D554" s="124" t="s">
        <v>143</v>
      </c>
      <c r="E554" s="125" t="s">
        <v>941</v>
      </c>
      <c r="F554" s="126" t="s">
        <v>942</v>
      </c>
      <c r="G554" s="127" t="s">
        <v>227</v>
      </c>
      <c r="H554" s="128">
        <v>5</v>
      </c>
      <c r="I554" s="129"/>
      <c r="J554" s="130">
        <f>ROUND(I554*H554,2)</f>
        <v>0</v>
      </c>
      <c r="K554" s="126" t="s">
        <v>147</v>
      </c>
      <c r="L554" s="33"/>
      <c r="M554" s="131" t="s">
        <v>19</v>
      </c>
      <c r="N554" s="132" t="s">
        <v>42</v>
      </c>
      <c r="P554" s="133">
        <f>O554*H554</f>
        <v>0</v>
      </c>
      <c r="Q554" s="133">
        <v>0</v>
      </c>
      <c r="R554" s="133">
        <f>Q554*H554</f>
        <v>0</v>
      </c>
      <c r="S554" s="133">
        <v>0</v>
      </c>
      <c r="T554" s="134">
        <f>S554*H554</f>
        <v>0</v>
      </c>
      <c r="AR554" s="135" t="s">
        <v>265</v>
      </c>
      <c r="AT554" s="135" t="s">
        <v>143</v>
      </c>
      <c r="AU554" s="135" t="s">
        <v>81</v>
      </c>
      <c r="AY554" s="18" t="s">
        <v>140</v>
      </c>
      <c r="BE554" s="136">
        <f>IF(N554="základní",J554,0)</f>
        <v>0</v>
      </c>
      <c r="BF554" s="136">
        <f>IF(N554="snížená",J554,0)</f>
        <v>0</v>
      </c>
      <c r="BG554" s="136">
        <f>IF(N554="zákl. přenesená",J554,0)</f>
        <v>0</v>
      </c>
      <c r="BH554" s="136">
        <f>IF(N554="sníž. přenesená",J554,0)</f>
        <v>0</v>
      </c>
      <c r="BI554" s="136">
        <f>IF(N554="nulová",J554,0)</f>
        <v>0</v>
      </c>
      <c r="BJ554" s="18" t="s">
        <v>79</v>
      </c>
      <c r="BK554" s="136">
        <f>ROUND(I554*H554,2)</f>
        <v>0</v>
      </c>
      <c r="BL554" s="18" t="s">
        <v>265</v>
      </c>
      <c r="BM554" s="135" t="s">
        <v>943</v>
      </c>
    </row>
    <row r="555" spans="2:65" s="1" customFormat="1" ht="10.199999999999999">
      <c r="B555" s="33"/>
      <c r="D555" s="137" t="s">
        <v>150</v>
      </c>
      <c r="F555" s="138" t="s">
        <v>944</v>
      </c>
      <c r="I555" s="139"/>
      <c r="L555" s="33"/>
      <c r="M555" s="140"/>
      <c r="T555" s="54"/>
      <c r="AT555" s="18" t="s">
        <v>150</v>
      </c>
      <c r="AU555" s="18" t="s">
        <v>81</v>
      </c>
    </row>
    <row r="556" spans="2:65" s="12" customFormat="1" ht="10.199999999999999">
      <c r="B556" s="141"/>
      <c r="D556" s="142" t="s">
        <v>152</v>
      </c>
      <c r="E556" s="143" t="s">
        <v>19</v>
      </c>
      <c r="F556" s="144" t="s">
        <v>945</v>
      </c>
      <c r="H556" s="145">
        <v>5</v>
      </c>
      <c r="I556" s="146"/>
      <c r="L556" s="141"/>
      <c r="M556" s="147"/>
      <c r="T556" s="148"/>
      <c r="AT556" s="143" t="s">
        <v>152</v>
      </c>
      <c r="AU556" s="143" t="s">
        <v>81</v>
      </c>
      <c r="AV556" s="12" t="s">
        <v>81</v>
      </c>
      <c r="AW556" s="12" t="s">
        <v>32</v>
      </c>
      <c r="AX556" s="12" t="s">
        <v>79</v>
      </c>
      <c r="AY556" s="143" t="s">
        <v>140</v>
      </c>
    </row>
    <row r="557" spans="2:65" s="1" customFormat="1" ht="16.5" customHeight="1">
      <c r="B557" s="33"/>
      <c r="C557" s="169" t="s">
        <v>946</v>
      </c>
      <c r="D557" s="169" t="s">
        <v>559</v>
      </c>
      <c r="E557" s="170" t="s">
        <v>947</v>
      </c>
      <c r="F557" s="171" t="s">
        <v>948</v>
      </c>
      <c r="G557" s="172" t="s">
        <v>227</v>
      </c>
      <c r="H557" s="173">
        <v>5</v>
      </c>
      <c r="I557" s="174"/>
      <c r="J557" s="175">
        <f>ROUND(I557*H557,2)</f>
        <v>0</v>
      </c>
      <c r="K557" s="171" t="s">
        <v>147</v>
      </c>
      <c r="L557" s="176"/>
      <c r="M557" s="177" t="s">
        <v>19</v>
      </c>
      <c r="N557" s="178" t="s">
        <v>42</v>
      </c>
      <c r="P557" s="133">
        <f>O557*H557</f>
        <v>0</v>
      </c>
      <c r="Q557" s="133">
        <v>4.0000000000000002E-4</v>
      </c>
      <c r="R557" s="133">
        <f>Q557*H557</f>
        <v>2E-3</v>
      </c>
      <c r="S557" s="133">
        <v>0</v>
      </c>
      <c r="T557" s="134">
        <f>S557*H557</f>
        <v>0</v>
      </c>
      <c r="AR557" s="135" t="s">
        <v>389</v>
      </c>
      <c r="AT557" s="135" t="s">
        <v>559</v>
      </c>
      <c r="AU557" s="135" t="s">
        <v>81</v>
      </c>
      <c r="AY557" s="18" t="s">
        <v>140</v>
      </c>
      <c r="BE557" s="136">
        <f>IF(N557="základní",J557,0)</f>
        <v>0</v>
      </c>
      <c r="BF557" s="136">
        <f>IF(N557="snížená",J557,0)</f>
        <v>0</v>
      </c>
      <c r="BG557" s="136">
        <f>IF(N557="zákl. přenesená",J557,0)</f>
        <v>0</v>
      </c>
      <c r="BH557" s="136">
        <f>IF(N557="sníž. přenesená",J557,0)</f>
        <v>0</v>
      </c>
      <c r="BI557" s="136">
        <f>IF(N557="nulová",J557,0)</f>
        <v>0</v>
      </c>
      <c r="BJ557" s="18" t="s">
        <v>79</v>
      </c>
      <c r="BK557" s="136">
        <f>ROUND(I557*H557,2)</f>
        <v>0</v>
      </c>
      <c r="BL557" s="18" t="s">
        <v>265</v>
      </c>
      <c r="BM557" s="135" t="s">
        <v>949</v>
      </c>
    </row>
    <row r="558" spans="2:65" s="1" customFormat="1" ht="21.75" customHeight="1">
      <c r="B558" s="33"/>
      <c r="C558" s="124" t="s">
        <v>950</v>
      </c>
      <c r="D558" s="124" t="s">
        <v>143</v>
      </c>
      <c r="E558" s="125" t="s">
        <v>951</v>
      </c>
      <c r="F558" s="126" t="s">
        <v>952</v>
      </c>
      <c r="G558" s="127" t="s">
        <v>227</v>
      </c>
      <c r="H558" s="128">
        <v>1</v>
      </c>
      <c r="I558" s="129"/>
      <c r="J558" s="130">
        <f>ROUND(I558*H558,2)</f>
        <v>0</v>
      </c>
      <c r="K558" s="126" t="s">
        <v>147</v>
      </c>
      <c r="L558" s="33"/>
      <c r="M558" s="131" t="s">
        <v>19</v>
      </c>
      <c r="N558" s="132" t="s">
        <v>42</v>
      </c>
      <c r="P558" s="133">
        <f>O558*H558</f>
        <v>0</v>
      </c>
      <c r="Q558" s="133">
        <v>0</v>
      </c>
      <c r="R558" s="133">
        <f>Q558*H558</f>
        <v>0</v>
      </c>
      <c r="S558" s="133">
        <v>0</v>
      </c>
      <c r="T558" s="134">
        <f>S558*H558</f>
        <v>0</v>
      </c>
      <c r="AR558" s="135" t="s">
        <v>265</v>
      </c>
      <c r="AT558" s="135" t="s">
        <v>143</v>
      </c>
      <c r="AU558" s="135" t="s">
        <v>81</v>
      </c>
      <c r="AY558" s="18" t="s">
        <v>140</v>
      </c>
      <c r="BE558" s="136">
        <f>IF(N558="základní",J558,0)</f>
        <v>0</v>
      </c>
      <c r="BF558" s="136">
        <f>IF(N558="snížená",J558,0)</f>
        <v>0</v>
      </c>
      <c r="BG558" s="136">
        <f>IF(N558="zákl. přenesená",J558,0)</f>
        <v>0</v>
      </c>
      <c r="BH558" s="136">
        <f>IF(N558="sníž. přenesená",J558,0)</f>
        <v>0</v>
      </c>
      <c r="BI558" s="136">
        <f>IF(N558="nulová",J558,0)</f>
        <v>0</v>
      </c>
      <c r="BJ558" s="18" t="s">
        <v>79</v>
      </c>
      <c r="BK558" s="136">
        <f>ROUND(I558*H558,2)</f>
        <v>0</v>
      </c>
      <c r="BL558" s="18" t="s">
        <v>265</v>
      </c>
      <c r="BM558" s="135" t="s">
        <v>953</v>
      </c>
    </row>
    <row r="559" spans="2:65" s="1" customFormat="1" ht="10.199999999999999">
      <c r="B559" s="33"/>
      <c r="D559" s="137" t="s">
        <v>150</v>
      </c>
      <c r="F559" s="138" t="s">
        <v>954</v>
      </c>
      <c r="I559" s="139"/>
      <c r="L559" s="33"/>
      <c r="M559" s="140"/>
      <c r="T559" s="54"/>
      <c r="AT559" s="18" t="s">
        <v>150</v>
      </c>
      <c r="AU559" s="18" t="s">
        <v>81</v>
      </c>
    </row>
    <row r="560" spans="2:65" s="1" customFormat="1" ht="24.15" customHeight="1">
      <c r="B560" s="33"/>
      <c r="C560" s="169" t="s">
        <v>955</v>
      </c>
      <c r="D560" s="169" t="s">
        <v>559</v>
      </c>
      <c r="E560" s="170" t="s">
        <v>956</v>
      </c>
      <c r="F560" s="171" t="s">
        <v>957</v>
      </c>
      <c r="G560" s="172" t="s">
        <v>227</v>
      </c>
      <c r="H560" s="173">
        <v>1</v>
      </c>
      <c r="I560" s="174"/>
      <c r="J560" s="175">
        <f>ROUND(I560*H560,2)</f>
        <v>0</v>
      </c>
      <c r="K560" s="171" t="s">
        <v>147</v>
      </c>
      <c r="L560" s="176"/>
      <c r="M560" s="177" t="s">
        <v>19</v>
      </c>
      <c r="N560" s="178" t="s">
        <v>42</v>
      </c>
      <c r="P560" s="133">
        <f>O560*H560</f>
        <v>0</v>
      </c>
      <c r="Q560" s="133">
        <v>2.5000000000000001E-4</v>
      </c>
      <c r="R560" s="133">
        <f>Q560*H560</f>
        <v>2.5000000000000001E-4</v>
      </c>
      <c r="S560" s="133">
        <v>0</v>
      </c>
      <c r="T560" s="134">
        <f>S560*H560</f>
        <v>0</v>
      </c>
      <c r="AR560" s="135" t="s">
        <v>389</v>
      </c>
      <c r="AT560" s="135" t="s">
        <v>559</v>
      </c>
      <c r="AU560" s="135" t="s">
        <v>81</v>
      </c>
      <c r="AY560" s="18" t="s">
        <v>140</v>
      </c>
      <c r="BE560" s="136">
        <f>IF(N560="základní",J560,0)</f>
        <v>0</v>
      </c>
      <c r="BF560" s="136">
        <f>IF(N560="snížená",J560,0)</f>
        <v>0</v>
      </c>
      <c r="BG560" s="136">
        <f>IF(N560="zákl. přenesená",J560,0)</f>
        <v>0</v>
      </c>
      <c r="BH560" s="136">
        <f>IF(N560="sníž. přenesená",J560,0)</f>
        <v>0</v>
      </c>
      <c r="BI560" s="136">
        <f>IF(N560="nulová",J560,0)</f>
        <v>0</v>
      </c>
      <c r="BJ560" s="18" t="s">
        <v>79</v>
      </c>
      <c r="BK560" s="136">
        <f>ROUND(I560*H560,2)</f>
        <v>0</v>
      </c>
      <c r="BL560" s="18" t="s">
        <v>265</v>
      </c>
      <c r="BM560" s="135" t="s">
        <v>958</v>
      </c>
    </row>
    <row r="561" spans="2:65" s="11" customFormat="1" ht="22.8" customHeight="1">
      <c r="B561" s="112"/>
      <c r="D561" s="113" t="s">
        <v>70</v>
      </c>
      <c r="E561" s="122" t="s">
        <v>959</v>
      </c>
      <c r="F561" s="122" t="s">
        <v>960</v>
      </c>
      <c r="I561" s="115"/>
      <c r="J561" s="123">
        <f>BK561</f>
        <v>0</v>
      </c>
      <c r="L561" s="112"/>
      <c r="M561" s="117"/>
      <c r="P561" s="118">
        <f>SUM(P562:P668)</f>
        <v>0</v>
      </c>
      <c r="R561" s="118">
        <f>SUM(R562:R668)</f>
        <v>1.8640914399999999</v>
      </c>
      <c r="T561" s="119">
        <f>SUM(T562:T668)</f>
        <v>0.33387279999999997</v>
      </c>
      <c r="AR561" s="113" t="s">
        <v>81</v>
      </c>
      <c r="AT561" s="120" t="s">
        <v>70</v>
      </c>
      <c r="AU561" s="120" t="s">
        <v>79</v>
      </c>
      <c r="AY561" s="113" t="s">
        <v>140</v>
      </c>
      <c r="BK561" s="121">
        <f>SUM(BK562:BK668)</f>
        <v>0</v>
      </c>
    </row>
    <row r="562" spans="2:65" s="1" customFormat="1" ht="62.7" customHeight="1">
      <c r="B562" s="33"/>
      <c r="C562" s="124" t="s">
        <v>961</v>
      </c>
      <c r="D562" s="124" t="s">
        <v>143</v>
      </c>
      <c r="E562" s="125" t="s">
        <v>962</v>
      </c>
      <c r="F562" s="126" t="s">
        <v>963</v>
      </c>
      <c r="G562" s="127" t="s">
        <v>146</v>
      </c>
      <c r="H562" s="128">
        <v>10.863</v>
      </c>
      <c r="I562" s="129"/>
      <c r="J562" s="130">
        <f>ROUND(I562*H562,2)</f>
        <v>0</v>
      </c>
      <c r="K562" s="126" t="s">
        <v>147</v>
      </c>
      <c r="L562" s="33"/>
      <c r="M562" s="131" t="s">
        <v>19</v>
      </c>
      <c r="N562" s="132" t="s">
        <v>42</v>
      </c>
      <c r="P562" s="133">
        <f>O562*H562</f>
        <v>0</v>
      </c>
      <c r="Q562" s="133">
        <v>2.964E-2</v>
      </c>
      <c r="R562" s="133">
        <f>Q562*H562</f>
        <v>0.32197931999999996</v>
      </c>
      <c r="S562" s="133">
        <v>0</v>
      </c>
      <c r="T562" s="134">
        <f>S562*H562</f>
        <v>0</v>
      </c>
      <c r="AR562" s="135" t="s">
        <v>265</v>
      </c>
      <c r="AT562" s="135" t="s">
        <v>143</v>
      </c>
      <c r="AU562" s="135" t="s">
        <v>81</v>
      </c>
      <c r="AY562" s="18" t="s">
        <v>140</v>
      </c>
      <c r="BE562" s="136">
        <f>IF(N562="základní",J562,0)</f>
        <v>0</v>
      </c>
      <c r="BF562" s="136">
        <f>IF(N562="snížená",J562,0)</f>
        <v>0</v>
      </c>
      <c r="BG562" s="136">
        <f>IF(N562="zákl. přenesená",J562,0)</f>
        <v>0</v>
      </c>
      <c r="BH562" s="136">
        <f>IF(N562="sníž. přenesená",J562,0)</f>
        <v>0</v>
      </c>
      <c r="BI562" s="136">
        <f>IF(N562="nulová",J562,0)</f>
        <v>0</v>
      </c>
      <c r="BJ562" s="18" t="s">
        <v>79</v>
      </c>
      <c r="BK562" s="136">
        <f>ROUND(I562*H562,2)</f>
        <v>0</v>
      </c>
      <c r="BL562" s="18" t="s">
        <v>265</v>
      </c>
      <c r="BM562" s="135" t="s">
        <v>964</v>
      </c>
    </row>
    <row r="563" spans="2:65" s="1" customFormat="1" ht="10.199999999999999">
      <c r="B563" s="33"/>
      <c r="D563" s="137" t="s">
        <v>150</v>
      </c>
      <c r="F563" s="138" t="s">
        <v>965</v>
      </c>
      <c r="I563" s="139"/>
      <c r="L563" s="33"/>
      <c r="M563" s="140"/>
      <c r="T563" s="54"/>
      <c r="AT563" s="18" t="s">
        <v>150</v>
      </c>
      <c r="AU563" s="18" t="s">
        <v>81</v>
      </c>
    </row>
    <row r="564" spans="2:65" s="13" customFormat="1" ht="10.199999999999999">
      <c r="B564" s="149"/>
      <c r="D564" s="142" t="s">
        <v>152</v>
      </c>
      <c r="E564" s="150" t="s">
        <v>19</v>
      </c>
      <c r="F564" s="151" t="s">
        <v>966</v>
      </c>
      <c r="H564" s="150" t="s">
        <v>19</v>
      </c>
      <c r="I564" s="152"/>
      <c r="L564" s="149"/>
      <c r="M564" s="153"/>
      <c r="T564" s="154"/>
      <c r="AT564" s="150" t="s">
        <v>152</v>
      </c>
      <c r="AU564" s="150" t="s">
        <v>81</v>
      </c>
      <c r="AV564" s="13" t="s">
        <v>79</v>
      </c>
      <c r="AW564" s="13" t="s">
        <v>32</v>
      </c>
      <c r="AX564" s="13" t="s">
        <v>71</v>
      </c>
      <c r="AY564" s="150" t="s">
        <v>140</v>
      </c>
    </row>
    <row r="565" spans="2:65" s="12" customFormat="1" ht="10.199999999999999">
      <c r="B565" s="141"/>
      <c r="D565" s="142" t="s">
        <v>152</v>
      </c>
      <c r="E565" s="143" t="s">
        <v>19</v>
      </c>
      <c r="F565" s="144" t="s">
        <v>967</v>
      </c>
      <c r="H565" s="145">
        <v>10.863</v>
      </c>
      <c r="I565" s="146"/>
      <c r="L565" s="141"/>
      <c r="M565" s="147"/>
      <c r="T565" s="148"/>
      <c r="AT565" s="143" t="s">
        <v>152</v>
      </c>
      <c r="AU565" s="143" t="s">
        <v>81</v>
      </c>
      <c r="AV565" s="12" t="s">
        <v>81</v>
      </c>
      <c r="AW565" s="12" t="s">
        <v>32</v>
      </c>
      <c r="AX565" s="12" t="s">
        <v>79</v>
      </c>
      <c r="AY565" s="143" t="s">
        <v>140</v>
      </c>
    </row>
    <row r="566" spans="2:65" s="1" customFormat="1" ht="49.05" customHeight="1">
      <c r="B566" s="33"/>
      <c r="C566" s="124" t="s">
        <v>968</v>
      </c>
      <c r="D566" s="124" t="s">
        <v>143</v>
      </c>
      <c r="E566" s="125" t="s">
        <v>969</v>
      </c>
      <c r="F566" s="126" t="s">
        <v>970</v>
      </c>
      <c r="G566" s="127" t="s">
        <v>146</v>
      </c>
      <c r="H566" s="128">
        <v>3.98</v>
      </c>
      <c r="I566" s="129"/>
      <c r="J566" s="130">
        <f>ROUND(I566*H566,2)</f>
        <v>0</v>
      </c>
      <c r="K566" s="126" t="s">
        <v>147</v>
      </c>
      <c r="L566" s="33"/>
      <c r="M566" s="131" t="s">
        <v>19</v>
      </c>
      <c r="N566" s="132" t="s">
        <v>42</v>
      </c>
      <c r="P566" s="133">
        <f>O566*H566</f>
        <v>0</v>
      </c>
      <c r="Q566" s="133">
        <v>1.26E-2</v>
      </c>
      <c r="R566" s="133">
        <f>Q566*H566</f>
        <v>5.0147999999999998E-2</v>
      </c>
      <c r="S566" s="133">
        <v>0</v>
      </c>
      <c r="T566" s="134">
        <f>S566*H566</f>
        <v>0</v>
      </c>
      <c r="AR566" s="135" t="s">
        <v>265</v>
      </c>
      <c r="AT566" s="135" t="s">
        <v>143</v>
      </c>
      <c r="AU566" s="135" t="s">
        <v>81</v>
      </c>
      <c r="AY566" s="18" t="s">
        <v>140</v>
      </c>
      <c r="BE566" s="136">
        <f>IF(N566="základní",J566,0)</f>
        <v>0</v>
      </c>
      <c r="BF566" s="136">
        <f>IF(N566="snížená",J566,0)</f>
        <v>0</v>
      </c>
      <c r="BG566" s="136">
        <f>IF(N566="zákl. přenesená",J566,0)</f>
        <v>0</v>
      </c>
      <c r="BH566" s="136">
        <f>IF(N566="sníž. přenesená",J566,0)</f>
        <v>0</v>
      </c>
      <c r="BI566" s="136">
        <f>IF(N566="nulová",J566,0)</f>
        <v>0</v>
      </c>
      <c r="BJ566" s="18" t="s">
        <v>79</v>
      </c>
      <c r="BK566" s="136">
        <f>ROUND(I566*H566,2)</f>
        <v>0</v>
      </c>
      <c r="BL566" s="18" t="s">
        <v>265</v>
      </c>
      <c r="BM566" s="135" t="s">
        <v>971</v>
      </c>
    </row>
    <row r="567" spans="2:65" s="1" customFormat="1" ht="10.199999999999999">
      <c r="B567" s="33"/>
      <c r="D567" s="137" t="s">
        <v>150</v>
      </c>
      <c r="F567" s="138" t="s">
        <v>972</v>
      </c>
      <c r="I567" s="139"/>
      <c r="L567" s="33"/>
      <c r="M567" s="140"/>
      <c r="T567" s="54"/>
      <c r="AT567" s="18" t="s">
        <v>150</v>
      </c>
      <c r="AU567" s="18" t="s">
        <v>81</v>
      </c>
    </row>
    <row r="568" spans="2:65" s="13" customFormat="1" ht="10.199999999999999">
      <c r="B568" s="149"/>
      <c r="D568" s="142" t="s">
        <v>152</v>
      </c>
      <c r="E568" s="150" t="s">
        <v>19</v>
      </c>
      <c r="F568" s="151" t="s">
        <v>214</v>
      </c>
      <c r="H568" s="150" t="s">
        <v>19</v>
      </c>
      <c r="I568" s="152"/>
      <c r="L568" s="149"/>
      <c r="M568" s="153"/>
      <c r="T568" s="154"/>
      <c r="AT568" s="150" t="s">
        <v>152</v>
      </c>
      <c r="AU568" s="150" t="s">
        <v>81</v>
      </c>
      <c r="AV568" s="13" t="s">
        <v>79</v>
      </c>
      <c r="AW568" s="13" t="s">
        <v>32</v>
      </c>
      <c r="AX568" s="13" t="s">
        <v>71</v>
      </c>
      <c r="AY568" s="150" t="s">
        <v>140</v>
      </c>
    </row>
    <row r="569" spans="2:65" s="12" customFormat="1" ht="10.199999999999999">
      <c r="B569" s="141"/>
      <c r="D569" s="142" t="s">
        <v>152</v>
      </c>
      <c r="E569" s="143" t="s">
        <v>19</v>
      </c>
      <c r="F569" s="144" t="s">
        <v>973</v>
      </c>
      <c r="H569" s="145">
        <v>1.08</v>
      </c>
      <c r="I569" s="146"/>
      <c r="L569" s="141"/>
      <c r="M569" s="147"/>
      <c r="T569" s="148"/>
      <c r="AT569" s="143" t="s">
        <v>152</v>
      </c>
      <c r="AU569" s="143" t="s">
        <v>81</v>
      </c>
      <c r="AV569" s="12" t="s">
        <v>81</v>
      </c>
      <c r="AW569" s="12" t="s">
        <v>32</v>
      </c>
      <c r="AX569" s="12" t="s">
        <v>71</v>
      </c>
      <c r="AY569" s="143" t="s">
        <v>140</v>
      </c>
    </row>
    <row r="570" spans="2:65" s="12" customFormat="1" ht="10.199999999999999">
      <c r="B570" s="141"/>
      <c r="D570" s="142" t="s">
        <v>152</v>
      </c>
      <c r="E570" s="143" t="s">
        <v>19</v>
      </c>
      <c r="F570" s="144" t="s">
        <v>974</v>
      </c>
      <c r="H570" s="145">
        <v>1.07</v>
      </c>
      <c r="I570" s="146"/>
      <c r="L570" s="141"/>
      <c r="M570" s="147"/>
      <c r="T570" s="148"/>
      <c r="AT570" s="143" t="s">
        <v>152</v>
      </c>
      <c r="AU570" s="143" t="s">
        <v>81</v>
      </c>
      <c r="AV570" s="12" t="s">
        <v>81</v>
      </c>
      <c r="AW570" s="12" t="s">
        <v>32</v>
      </c>
      <c r="AX570" s="12" t="s">
        <v>71</v>
      </c>
      <c r="AY570" s="143" t="s">
        <v>140</v>
      </c>
    </row>
    <row r="571" spans="2:65" s="12" customFormat="1" ht="10.199999999999999">
      <c r="B571" s="141"/>
      <c r="D571" s="142" t="s">
        <v>152</v>
      </c>
      <c r="E571" s="143" t="s">
        <v>19</v>
      </c>
      <c r="F571" s="144" t="s">
        <v>975</v>
      </c>
      <c r="H571" s="145">
        <v>1.83</v>
      </c>
      <c r="I571" s="146"/>
      <c r="L571" s="141"/>
      <c r="M571" s="147"/>
      <c r="T571" s="148"/>
      <c r="AT571" s="143" t="s">
        <v>152</v>
      </c>
      <c r="AU571" s="143" t="s">
        <v>81</v>
      </c>
      <c r="AV571" s="12" t="s">
        <v>81</v>
      </c>
      <c r="AW571" s="12" t="s">
        <v>32</v>
      </c>
      <c r="AX571" s="12" t="s">
        <v>71</v>
      </c>
      <c r="AY571" s="143" t="s">
        <v>140</v>
      </c>
    </row>
    <row r="572" spans="2:65" s="14" customFormat="1" ht="10.199999999999999">
      <c r="B572" s="155"/>
      <c r="D572" s="142" t="s">
        <v>152</v>
      </c>
      <c r="E572" s="156" t="s">
        <v>19</v>
      </c>
      <c r="F572" s="157" t="s">
        <v>173</v>
      </c>
      <c r="H572" s="158">
        <v>3.98</v>
      </c>
      <c r="I572" s="159"/>
      <c r="L572" s="155"/>
      <c r="M572" s="160"/>
      <c r="T572" s="161"/>
      <c r="AT572" s="156" t="s">
        <v>152</v>
      </c>
      <c r="AU572" s="156" t="s">
        <v>81</v>
      </c>
      <c r="AV572" s="14" t="s">
        <v>148</v>
      </c>
      <c r="AW572" s="14" t="s">
        <v>32</v>
      </c>
      <c r="AX572" s="14" t="s">
        <v>79</v>
      </c>
      <c r="AY572" s="156" t="s">
        <v>140</v>
      </c>
    </row>
    <row r="573" spans="2:65" s="1" customFormat="1" ht="37.799999999999997" customHeight="1">
      <c r="B573" s="33"/>
      <c r="C573" s="124" t="s">
        <v>976</v>
      </c>
      <c r="D573" s="124" t="s">
        <v>143</v>
      </c>
      <c r="E573" s="125" t="s">
        <v>977</v>
      </c>
      <c r="F573" s="126" t="s">
        <v>978</v>
      </c>
      <c r="G573" s="127" t="s">
        <v>146</v>
      </c>
      <c r="H573" s="128">
        <v>3.98</v>
      </c>
      <c r="I573" s="129"/>
      <c r="J573" s="130">
        <f>ROUND(I573*H573,2)</f>
        <v>0</v>
      </c>
      <c r="K573" s="126" t="s">
        <v>147</v>
      </c>
      <c r="L573" s="33"/>
      <c r="M573" s="131" t="s">
        <v>19</v>
      </c>
      <c r="N573" s="132" t="s">
        <v>42</v>
      </c>
      <c r="P573" s="133">
        <f>O573*H573</f>
        <v>0</v>
      </c>
      <c r="Q573" s="133">
        <v>1E-4</v>
      </c>
      <c r="R573" s="133">
        <f>Q573*H573</f>
        <v>3.9800000000000002E-4</v>
      </c>
      <c r="S573" s="133">
        <v>0</v>
      </c>
      <c r="T573" s="134">
        <f>S573*H573</f>
        <v>0</v>
      </c>
      <c r="AR573" s="135" t="s">
        <v>265</v>
      </c>
      <c r="AT573" s="135" t="s">
        <v>143</v>
      </c>
      <c r="AU573" s="135" t="s">
        <v>81</v>
      </c>
      <c r="AY573" s="18" t="s">
        <v>140</v>
      </c>
      <c r="BE573" s="136">
        <f>IF(N573="základní",J573,0)</f>
        <v>0</v>
      </c>
      <c r="BF573" s="136">
        <f>IF(N573="snížená",J573,0)</f>
        <v>0</v>
      </c>
      <c r="BG573" s="136">
        <f>IF(N573="zákl. přenesená",J573,0)</f>
        <v>0</v>
      </c>
      <c r="BH573" s="136">
        <f>IF(N573="sníž. přenesená",J573,0)</f>
        <v>0</v>
      </c>
      <c r="BI573" s="136">
        <f>IF(N573="nulová",J573,0)</f>
        <v>0</v>
      </c>
      <c r="BJ573" s="18" t="s">
        <v>79</v>
      </c>
      <c r="BK573" s="136">
        <f>ROUND(I573*H573,2)</f>
        <v>0</v>
      </c>
      <c r="BL573" s="18" t="s">
        <v>265</v>
      </c>
      <c r="BM573" s="135" t="s">
        <v>979</v>
      </c>
    </row>
    <row r="574" spans="2:65" s="1" customFormat="1" ht="10.199999999999999">
      <c r="B574" s="33"/>
      <c r="D574" s="137" t="s">
        <v>150</v>
      </c>
      <c r="F574" s="138" t="s">
        <v>980</v>
      </c>
      <c r="I574" s="139"/>
      <c r="L574" s="33"/>
      <c r="M574" s="140"/>
      <c r="T574" s="54"/>
      <c r="AT574" s="18" t="s">
        <v>150</v>
      </c>
      <c r="AU574" s="18" t="s">
        <v>81</v>
      </c>
    </row>
    <row r="575" spans="2:65" s="1" customFormat="1" ht="44.25" customHeight="1">
      <c r="B575" s="33"/>
      <c r="C575" s="124" t="s">
        <v>981</v>
      </c>
      <c r="D575" s="124" t="s">
        <v>143</v>
      </c>
      <c r="E575" s="125" t="s">
        <v>982</v>
      </c>
      <c r="F575" s="126" t="s">
        <v>983</v>
      </c>
      <c r="G575" s="127" t="s">
        <v>305</v>
      </c>
      <c r="H575" s="128">
        <v>1.64</v>
      </c>
      <c r="I575" s="129"/>
      <c r="J575" s="130">
        <f>ROUND(I575*H575,2)</f>
        <v>0</v>
      </c>
      <c r="K575" s="126" t="s">
        <v>147</v>
      </c>
      <c r="L575" s="33"/>
      <c r="M575" s="131" t="s">
        <v>19</v>
      </c>
      <c r="N575" s="132" t="s">
        <v>42</v>
      </c>
      <c r="P575" s="133">
        <f>O575*H575</f>
        <v>0</v>
      </c>
      <c r="Q575" s="133">
        <v>4.3800000000000002E-3</v>
      </c>
      <c r="R575" s="133">
        <f>Q575*H575</f>
        <v>7.1831999999999998E-3</v>
      </c>
      <c r="S575" s="133">
        <v>0</v>
      </c>
      <c r="T575" s="134">
        <f>S575*H575</f>
        <v>0</v>
      </c>
      <c r="AR575" s="135" t="s">
        <v>265</v>
      </c>
      <c r="AT575" s="135" t="s">
        <v>143</v>
      </c>
      <c r="AU575" s="135" t="s">
        <v>81</v>
      </c>
      <c r="AY575" s="18" t="s">
        <v>140</v>
      </c>
      <c r="BE575" s="136">
        <f>IF(N575="základní",J575,0)</f>
        <v>0</v>
      </c>
      <c r="BF575" s="136">
        <f>IF(N575="snížená",J575,0)</f>
        <v>0</v>
      </c>
      <c r="BG575" s="136">
        <f>IF(N575="zákl. přenesená",J575,0)</f>
        <v>0</v>
      </c>
      <c r="BH575" s="136">
        <f>IF(N575="sníž. přenesená",J575,0)</f>
        <v>0</v>
      </c>
      <c r="BI575" s="136">
        <f>IF(N575="nulová",J575,0)</f>
        <v>0</v>
      </c>
      <c r="BJ575" s="18" t="s">
        <v>79</v>
      </c>
      <c r="BK575" s="136">
        <f>ROUND(I575*H575,2)</f>
        <v>0</v>
      </c>
      <c r="BL575" s="18" t="s">
        <v>265</v>
      </c>
      <c r="BM575" s="135" t="s">
        <v>984</v>
      </c>
    </row>
    <row r="576" spans="2:65" s="1" customFormat="1" ht="10.199999999999999">
      <c r="B576" s="33"/>
      <c r="D576" s="137" t="s">
        <v>150</v>
      </c>
      <c r="F576" s="138" t="s">
        <v>985</v>
      </c>
      <c r="I576" s="139"/>
      <c r="L576" s="33"/>
      <c r="M576" s="140"/>
      <c r="T576" s="54"/>
      <c r="AT576" s="18" t="s">
        <v>150</v>
      </c>
      <c r="AU576" s="18" t="s">
        <v>81</v>
      </c>
    </row>
    <row r="577" spans="2:65" s="13" customFormat="1" ht="10.199999999999999">
      <c r="B577" s="149"/>
      <c r="D577" s="142" t="s">
        <v>152</v>
      </c>
      <c r="E577" s="150" t="s">
        <v>19</v>
      </c>
      <c r="F577" s="151" t="s">
        <v>986</v>
      </c>
      <c r="H577" s="150" t="s">
        <v>19</v>
      </c>
      <c r="I577" s="152"/>
      <c r="L577" s="149"/>
      <c r="M577" s="153"/>
      <c r="T577" s="154"/>
      <c r="AT577" s="150" t="s">
        <v>152</v>
      </c>
      <c r="AU577" s="150" t="s">
        <v>81</v>
      </c>
      <c r="AV577" s="13" t="s">
        <v>79</v>
      </c>
      <c r="AW577" s="13" t="s">
        <v>32</v>
      </c>
      <c r="AX577" s="13" t="s">
        <v>71</v>
      </c>
      <c r="AY577" s="150" t="s">
        <v>140</v>
      </c>
    </row>
    <row r="578" spans="2:65" s="12" customFormat="1" ht="10.199999999999999">
      <c r="B578" s="141"/>
      <c r="D578" s="142" t="s">
        <v>152</v>
      </c>
      <c r="E578" s="143" t="s">
        <v>19</v>
      </c>
      <c r="F578" s="144" t="s">
        <v>987</v>
      </c>
      <c r="H578" s="145">
        <v>1.64</v>
      </c>
      <c r="I578" s="146"/>
      <c r="L578" s="141"/>
      <c r="M578" s="147"/>
      <c r="T578" s="148"/>
      <c r="AT578" s="143" t="s">
        <v>152</v>
      </c>
      <c r="AU578" s="143" t="s">
        <v>81</v>
      </c>
      <c r="AV578" s="12" t="s">
        <v>81</v>
      </c>
      <c r="AW578" s="12" t="s">
        <v>32</v>
      </c>
      <c r="AX578" s="12" t="s">
        <v>79</v>
      </c>
      <c r="AY578" s="143" t="s">
        <v>140</v>
      </c>
    </row>
    <row r="579" spans="2:65" s="1" customFormat="1" ht="44.25" customHeight="1">
      <c r="B579" s="33"/>
      <c r="C579" s="124" t="s">
        <v>988</v>
      </c>
      <c r="D579" s="124" t="s">
        <v>143</v>
      </c>
      <c r="E579" s="125" t="s">
        <v>989</v>
      </c>
      <c r="F579" s="126" t="s">
        <v>990</v>
      </c>
      <c r="G579" s="127" t="s">
        <v>305</v>
      </c>
      <c r="H579" s="128">
        <v>7.98</v>
      </c>
      <c r="I579" s="129"/>
      <c r="J579" s="130">
        <f>ROUND(I579*H579,2)</f>
        <v>0</v>
      </c>
      <c r="K579" s="126" t="s">
        <v>147</v>
      </c>
      <c r="L579" s="33"/>
      <c r="M579" s="131" t="s">
        <v>19</v>
      </c>
      <c r="N579" s="132" t="s">
        <v>42</v>
      </c>
      <c r="P579" s="133">
        <f>O579*H579</f>
        <v>0</v>
      </c>
      <c r="Q579" s="133">
        <v>6.6299999999999996E-3</v>
      </c>
      <c r="R579" s="133">
        <f>Q579*H579</f>
        <v>5.29074E-2</v>
      </c>
      <c r="S579" s="133">
        <v>0</v>
      </c>
      <c r="T579" s="134">
        <f>S579*H579</f>
        <v>0</v>
      </c>
      <c r="AR579" s="135" t="s">
        <v>265</v>
      </c>
      <c r="AT579" s="135" t="s">
        <v>143</v>
      </c>
      <c r="AU579" s="135" t="s">
        <v>81</v>
      </c>
      <c r="AY579" s="18" t="s">
        <v>140</v>
      </c>
      <c r="BE579" s="136">
        <f>IF(N579="základní",J579,0)</f>
        <v>0</v>
      </c>
      <c r="BF579" s="136">
        <f>IF(N579="snížená",J579,0)</f>
        <v>0</v>
      </c>
      <c r="BG579" s="136">
        <f>IF(N579="zákl. přenesená",J579,0)</f>
        <v>0</v>
      </c>
      <c r="BH579" s="136">
        <f>IF(N579="sníž. přenesená",J579,0)</f>
        <v>0</v>
      </c>
      <c r="BI579" s="136">
        <f>IF(N579="nulová",J579,0)</f>
        <v>0</v>
      </c>
      <c r="BJ579" s="18" t="s">
        <v>79</v>
      </c>
      <c r="BK579" s="136">
        <f>ROUND(I579*H579,2)</f>
        <v>0</v>
      </c>
      <c r="BL579" s="18" t="s">
        <v>265</v>
      </c>
      <c r="BM579" s="135" t="s">
        <v>991</v>
      </c>
    </row>
    <row r="580" spans="2:65" s="1" customFormat="1" ht="10.199999999999999">
      <c r="B580" s="33"/>
      <c r="D580" s="137" t="s">
        <v>150</v>
      </c>
      <c r="F580" s="138" t="s">
        <v>992</v>
      </c>
      <c r="I580" s="139"/>
      <c r="L580" s="33"/>
      <c r="M580" s="140"/>
      <c r="T580" s="54"/>
      <c r="AT580" s="18" t="s">
        <v>150</v>
      </c>
      <c r="AU580" s="18" t="s">
        <v>81</v>
      </c>
    </row>
    <row r="581" spans="2:65" s="13" customFormat="1" ht="10.199999999999999">
      <c r="B581" s="149"/>
      <c r="D581" s="142" t="s">
        <v>152</v>
      </c>
      <c r="E581" s="150" t="s">
        <v>19</v>
      </c>
      <c r="F581" s="151" t="s">
        <v>986</v>
      </c>
      <c r="H581" s="150" t="s">
        <v>19</v>
      </c>
      <c r="I581" s="152"/>
      <c r="L581" s="149"/>
      <c r="M581" s="153"/>
      <c r="T581" s="154"/>
      <c r="AT581" s="150" t="s">
        <v>152</v>
      </c>
      <c r="AU581" s="150" t="s">
        <v>81</v>
      </c>
      <c r="AV581" s="13" t="s">
        <v>79</v>
      </c>
      <c r="AW581" s="13" t="s">
        <v>32</v>
      </c>
      <c r="AX581" s="13" t="s">
        <v>71</v>
      </c>
      <c r="AY581" s="150" t="s">
        <v>140</v>
      </c>
    </row>
    <row r="582" spans="2:65" s="12" customFormat="1" ht="10.199999999999999">
      <c r="B582" s="141"/>
      <c r="D582" s="142" t="s">
        <v>152</v>
      </c>
      <c r="E582" s="143" t="s">
        <v>19</v>
      </c>
      <c r="F582" s="144" t="s">
        <v>993</v>
      </c>
      <c r="H582" s="145">
        <v>7.98</v>
      </c>
      <c r="I582" s="146"/>
      <c r="L582" s="141"/>
      <c r="M582" s="147"/>
      <c r="T582" s="148"/>
      <c r="AT582" s="143" t="s">
        <v>152</v>
      </c>
      <c r="AU582" s="143" t="s">
        <v>81</v>
      </c>
      <c r="AV582" s="12" t="s">
        <v>81</v>
      </c>
      <c r="AW582" s="12" t="s">
        <v>32</v>
      </c>
      <c r="AX582" s="12" t="s">
        <v>79</v>
      </c>
      <c r="AY582" s="143" t="s">
        <v>140</v>
      </c>
    </row>
    <row r="583" spans="2:65" s="1" customFormat="1" ht="44.25" customHeight="1">
      <c r="B583" s="33"/>
      <c r="C583" s="124" t="s">
        <v>994</v>
      </c>
      <c r="D583" s="124" t="s">
        <v>143</v>
      </c>
      <c r="E583" s="125" t="s">
        <v>995</v>
      </c>
      <c r="F583" s="126" t="s">
        <v>996</v>
      </c>
      <c r="G583" s="127" t="s">
        <v>305</v>
      </c>
      <c r="H583" s="128">
        <v>4.55</v>
      </c>
      <c r="I583" s="129"/>
      <c r="J583" s="130">
        <f>ROUND(I583*H583,2)</f>
        <v>0</v>
      </c>
      <c r="K583" s="126" t="s">
        <v>147</v>
      </c>
      <c r="L583" s="33"/>
      <c r="M583" s="131" t="s">
        <v>19</v>
      </c>
      <c r="N583" s="132" t="s">
        <v>42</v>
      </c>
      <c r="P583" s="133">
        <f>O583*H583</f>
        <v>0</v>
      </c>
      <c r="Q583" s="133">
        <v>1.0000000000000001E-5</v>
      </c>
      <c r="R583" s="133">
        <f>Q583*H583</f>
        <v>4.5500000000000001E-5</v>
      </c>
      <c r="S583" s="133">
        <v>0</v>
      </c>
      <c r="T583" s="134">
        <f>S583*H583</f>
        <v>0</v>
      </c>
      <c r="AR583" s="135" t="s">
        <v>265</v>
      </c>
      <c r="AT583" s="135" t="s">
        <v>143</v>
      </c>
      <c r="AU583" s="135" t="s">
        <v>81</v>
      </c>
      <c r="AY583" s="18" t="s">
        <v>140</v>
      </c>
      <c r="BE583" s="136">
        <f>IF(N583="základní",J583,0)</f>
        <v>0</v>
      </c>
      <c r="BF583" s="136">
        <f>IF(N583="snížená",J583,0)</f>
        <v>0</v>
      </c>
      <c r="BG583" s="136">
        <f>IF(N583="zákl. přenesená",J583,0)</f>
        <v>0</v>
      </c>
      <c r="BH583" s="136">
        <f>IF(N583="sníž. přenesená",J583,0)</f>
        <v>0</v>
      </c>
      <c r="BI583" s="136">
        <f>IF(N583="nulová",J583,0)</f>
        <v>0</v>
      </c>
      <c r="BJ583" s="18" t="s">
        <v>79</v>
      </c>
      <c r="BK583" s="136">
        <f>ROUND(I583*H583,2)</f>
        <v>0</v>
      </c>
      <c r="BL583" s="18" t="s">
        <v>265</v>
      </c>
      <c r="BM583" s="135" t="s">
        <v>997</v>
      </c>
    </row>
    <row r="584" spans="2:65" s="1" customFormat="1" ht="10.199999999999999">
      <c r="B584" s="33"/>
      <c r="D584" s="137" t="s">
        <v>150</v>
      </c>
      <c r="F584" s="138" t="s">
        <v>998</v>
      </c>
      <c r="I584" s="139"/>
      <c r="L584" s="33"/>
      <c r="M584" s="140"/>
      <c r="T584" s="54"/>
      <c r="AT584" s="18" t="s">
        <v>150</v>
      </c>
      <c r="AU584" s="18" t="s">
        <v>81</v>
      </c>
    </row>
    <row r="585" spans="2:65" s="12" customFormat="1" ht="10.199999999999999">
      <c r="B585" s="141"/>
      <c r="D585" s="142" t="s">
        <v>152</v>
      </c>
      <c r="E585" s="143" t="s">
        <v>19</v>
      </c>
      <c r="F585" s="144" t="s">
        <v>999</v>
      </c>
      <c r="H585" s="145">
        <v>4.55</v>
      </c>
      <c r="I585" s="146"/>
      <c r="L585" s="141"/>
      <c r="M585" s="147"/>
      <c r="T585" s="148"/>
      <c r="AT585" s="143" t="s">
        <v>152</v>
      </c>
      <c r="AU585" s="143" t="s">
        <v>81</v>
      </c>
      <c r="AV585" s="12" t="s">
        <v>81</v>
      </c>
      <c r="AW585" s="12" t="s">
        <v>32</v>
      </c>
      <c r="AX585" s="12" t="s">
        <v>79</v>
      </c>
      <c r="AY585" s="143" t="s">
        <v>140</v>
      </c>
    </row>
    <row r="586" spans="2:65" s="1" customFormat="1" ht="24.15" customHeight="1">
      <c r="B586" s="33"/>
      <c r="C586" s="124" t="s">
        <v>1000</v>
      </c>
      <c r="D586" s="124" t="s">
        <v>143</v>
      </c>
      <c r="E586" s="125" t="s">
        <v>1001</v>
      </c>
      <c r="F586" s="126" t="s">
        <v>1002</v>
      </c>
      <c r="G586" s="127" t="s">
        <v>146</v>
      </c>
      <c r="H586" s="128">
        <v>3.98</v>
      </c>
      <c r="I586" s="129"/>
      <c r="J586" s="130">
        <f>ROUND(I586*H586,2)</f>
        <v>0</v>
      </c>
      <c r="K586" s="126" t="s">
        <v>147</v>
      </c>
      <c r="L586" s="33"/>
      <c r="M586" s="131" t="s">
        <v>19</v>
      </c>
      <c r="N586" s="132" t="s">
        <v>42</v>
      </c>
      <c r="P586" s="133">
        <f>O586*H586</f>
        <v>0</v>
      </c>
      <c r="Q586" s="133">
        <v>0</v>
      </c>
      <c r="R586" s="133">
        <f>Q586*H586</f>
        <v>0</v>
      </c>
      <c r="S586" s="133">
        <v>0</v>
      </c>
      <c r="T586" s="134">
        <f>S586*H586</f>
        <v>0</v>
      </c>
      <c r="AR586" s="135" t="s">
        <v>265</v>
      </c>
      <c r="AT586" s="135" t="s">
        <v>143</v>
      </c>
      <c r="AU586" s="135" t="s">
        <v>81</v>
      </c>
      <c r="AY586" s="18" t="s">
        <v>140</v>
      </c>
      <c r="BE586" s="136">
        <f>IF(N586="základní",J586,0)</f>
        <v>0</v>
      </c>
      <c r="BF586" s="136">
        <f>IF(N586="snížená",J586,0)</f>
        <v>0</v>
      </c>
      <c r="BG586" s="136">
        <f>IF(N586="zákl. přenesená",J586,0)</f>
        <v>0</v>
      </c>
      <c r="BH586" s="136">
        <f>IF(N586="sníž. přenesená",J586,0)</f>
        <v>0</v>
      </c>
      <c r="BI586" s="136">
        <f>IF(N586="nulová",J586,0)</f>
        <v>0</v>
      </c>
      <c r="BJ586" s="18" t="s">
        <v>79</v>
      </c>
      <c r="BK586" s="136">
        <f>ROUND(I586*H586,2)</f>
        <v>0</v>
      </c>
      <c r="BL586" s="18" t="s">
        <v>265</v>
      </c>
      <c r="BM586" s="135" t="s">
        <v>1003</v>
      </c>
    </row>
    <row r="587" spans="2:65" s="1" customFormat="1" ht="10.199999999999999">
      <c r="B587" s="33"/>
      <c r="D587" s="137" t="s">
        <v>150</v>
      </c>
      <c r="F587" s="138" t="s">
        <v>1004</v>
      </c>
      <c r="I587" s="139"/>
      <c r="L587" s="33"/>
      <c r="M587" s="140"/>
      <c r="T587" s="54"/>
      <c r="AT587" s="18" t="s">
        <v>150</v>
      </c>
      <c r="AU587" s="18" t="s">
        <v>81</v>
      </c>
    </row>
    <row r="588" spans="2:65" s="12" customFormat="1" ht="10.199999999999999">
      <c r="B588" s="141"/>
      <c r="D588" s="142" t="s">
        <v>152</v>
      </c>
      <c r="E588" s="143" t="s">
        <v>19</v>
      </c>
      <c r="F588" s="144" t="s">
        <v>973</v>
      </c>
      <c r="H588" s="145">
        <v>1.08</v>
      </c>
      <c r="I588" s="146"/>
      <c r="L588" s="141"/>
      <c r="M588" s="147"/>
      <c r="T588" s="148"/>
      <c r="AT588" s="143" t="s">
        <v>152</v>
      </c>
      <c r="AU588" s="143" t="s">
        <v>81</v>
      </c>
      <c r="AV588" s="12" t="s">
        <v>81</v>
      </c>
      <c r="AW588" s="12" t="s">
        <v>32</v>
      </c>
      <c r="AX588" s="12" t="s">
        <v>71</v>
      </c>
      <c r="AY588" s="143" t="s">
        <v>140</v>
      </c>
    </row>
    <row r="589" spans="2:65" s="12" customFormat="1" ht="10.199999999999999">
      <c r="B589" s="141"/>
      <c r="D589" s="142" t="s">
        <v>152</v>
      </c>
      <c r="E589" s="143" t="s">
        <v>19</v>
      </c>
      <c r="F589" s="144" t="s">
        <v>974</v>
      </c>
      <c r="H589" s="145">
        <v>1.07</v>
      </c>
      <c r="I589" s="146"/>
      <c r="L589" s="141"/>
      <c r="M589" s="147"/>
      <c r="T589" s="148"/>
      <c r="AT589" s="143" t="s">
        <v>152</v>
      </c>
      <c r="AU589" s="143" t="s">
        <v>81</v>
      </c>
      <c r="AV589" s="12" t="s">
        <v>81</v>
      </c>
      <c r="AW589" s="12" t="s">
        <v>32</v>
      </c>
      <c r="AX589" s="12" t="s">
        <v>71</v>
      </c>
      <c r="AY589" s="143" t="s">
        <v>140</v>
      </c>
    </row>
    <row r="590" spans="2:65" s="12" customFormat="1" ht="10.199999999999999">
      <c r="B590" s="141"/>
      <c r="D590" s="142" t="s">
        <v>152</v>
      </c>
      <c r="E590" s="143" t="s">
        <v>19</v>
      </c>
      <c r="F590" s="144" t="s">
        <v>975</v>
      </c>
      <c r="H590" s="145">
        <v>1.83</v>
      </c>
      <c r="I590" s="146"/>
      <c r="L590" s="141"/>
      <c r="M590" s="147"/>
      <c r="T590" s="148"/>
      <c r="AT590" s="143" t="s">
        <v>152</v>
      </c>
      <c r="AU590" s="143" t="s">
        <v>81</v>
      </c>
      <c r="AV590" s="12" t="s">
        <v>81</v>
      </c>
      <c r="AW590" s="12" t="s">
        <v>32</v>
      </c>
      <c r="AX590" s="12" t="s">
        <v>71</v>
      </c>
      <c r="AY590" s="143" t="s">
        <v>140</v>
      </c>
    </row>
    <row r="591" spans="2:65" s="14" customFormat="1" ht="10.199999999999999">
      <c r="B591" s="155"/>
      <c r="D591" s="142" t="s">
        <v>152</v>
      </c>
      <c r="E591" s="156" t="s">
        <v>19</v>
      </c>
      <c r="F591" s="157" t="s">
        <v>173</v>
      </c>
      <c r="H591" s="158">
        <v>3.98</v>
      </c>
      <c r="I591" s="159"/>
      <c r="L591" s="155"/>
      <c r="M591" s="160"/>
      <c r="T591" s="161"/>
      <c r="AT591" s="156" t="s">
        <v>152</v>
      </c>
      <c r="AU591" s="156" t="s">
        <v>81</v>
      </c>
      <c r="AV591" s="14" t="s">
        <v>148</v>
      </c>
      <c r="AW591" s="14" t="s">
        <v>32</v>
      </c>
      <c r="AX591" s="14" t="s">
        <v>79</v>
      </c>
      <c r="AY591" s="156" t="s">
        <v>140</v>
      </c>
    </row>
    <row r="592" spans="2:65" s="1" customFormat="1" ht="24.15" customHeight="1">
      <c r="B592" s="33"/>
      <c r="C592" s="124" t="s">
        <v>1005</v>
      </c>
      <c r="D592" s="124" t="s">
        <v>143</v>
      </c>
      <c r="E592" s="125" t="s">
        <v>1006</v>
      </c>
      <c r="F592" s="126" t="s">
        <v>1007</v>
      </c>
      <c r="G592" s="127" t="s">
        <v>146</v>
      </c>
      <c r="H592" s="128">
        <v>3.98</v>
      </c>
      <c r="I592" s="129"/>
      <c r="J592" s="130">
        <f>ROUND(I592*H592,2)</f>
        <v>0</v>
      </c>
      <c r="K592" s="126" t="s">
        <v>147</v>
      </c>
      <c r="L592" s="33"/>
      <c r="M592" s="131" t="s">
        <v>19</v>
      </c>
      <c r="N592" s="132" t="s">
        <v>42</v>
      </c>
      <c r="P592" s="133">
        <f>O592*H592</f>
        <v>0</v>
      </c>
      <c r="Q592" s="133">
        <v>1.4999999999999999E-4</v>
      </c>
      <c r="R592" s="133">
        <f>Q592*H592</f>
        <v>5.9699999999999998E-4</v>
      </c>
      <c r="S592" s="133">
        <v>0</v>
      </c>
      <c r="T592" s="134">
        <f>S592*H592</f>
        <v>0</v>
      </c>
      <c r="AR592" s="135" t="s">
        <v>265</v>
      </c>
      <c r="AT592" s="135" t="s">
        <v>143</v>
      </c>
      <c r="AU592" s="135" t="s">
        <v>81</v>
      </c>
      <c r="AY592" s="18" t="s">
        <v>140</v>
      </c>
      <c r="BE592" s="136">
        <f>IF(N592="základní",J592,0)</f>
        <v>0</v>
      </c>
      <c r="BF592" s="136">
        <f>IF(N592="snížená",J592,0)</f>
        <v>0</v>
      </c>
      <c r="BG592" s="136">
        <f>IF(N592="zákl. přenesená",J592,0)</f>
        <v>0</v>
      </c>
      <c r="BH592" s="136">
        <f>IF(N592="sníž. přenesená",J592,0)</f>
        <v>0</v>
      </c>
      <c r="BI592" s="136">
        <f>IF(N592="nulová",J592,0)</f>
        <v>0</v>
      </c>
      <c r="BJ592" s="18" t="s">
        <v>79</v>
      </c>
      <c r="BK592" s="136">
        <f>ROUND(I592*H592,2)</f>
        <v>0</v>
      </c>
      <c r="BL592" s="18" t="s">
        <v>265</v>
      </c>
      <c r="BM592" s="135" t="s">
        <v>1008</v>
      </c>
    </row>
    <row r="593" spans="2:65" s="1" customFormat="1" ht="10.199999999999999">
      <c r="B593" s="33"/>
      <c r="D593" s="137" t="s">
        <v>150</v>
      </c>
      <c r="F593" s="138" t="s">
        <v>1009</v>
      </c>
      <c r="I593" s="139"/>
      <c r="L593" s="33"/>
      <c r="M593" s="140"/>
      <c r="T593" s="54"/>
      <c r="AT593" s="18" t="s">
        <v>150</v>
      </c>
      <c r="AU593" s="18" t="s">
        <v>81</v>
      </c>
    </row>
    <row r="594" spans="2:65" s="12" customFormat="1" ht="10.199999999999999">
      <c r="B594" s="141"/>
      <c r="D594" s="142" t="s">
        <v>152</v>
      </c>
      <c r="E594" s="143" t="s">
        <v>19</v>
      </c>
      <c r="F594" s="144" t="s">
        <v>973</v>
      </c>
      <c r="H594" s="145">
        <v>1.08</v>
      </c>
      <c r="I594" s="146"/>
      <c r="L594" s="141"/>
      <c r="M594" s="147"/>
      <c r="T594" s="148"/>
      <c r="AT594" s="143" t="s">
        <v>152</v>
      </c>
      <c r="AU594" s="143" t="s">
        <v>81</v>
      </c>
      <c r="AV594" s="12" t="s">
        <v>81</v>
      </c>
      <c r="AW594" s="12" t="s">
        <v>32</v>
      </c>
      <c r="AX594" s="12" t="s">
        <v>71</v>
      </c>
      <c r="AY594" s="143" t="s">
        <v>140</v>
      </c>
    </row>
    <row r="595" spans="2:65" s="12" customFormat="1" ht="10.199999999999999">
      <c r="B595" s="141"/>
      <c r="D595" s="142" t="s">
        <v>152</v>
      </c>
      <c r="E595" s="143" t="s">
        <v>19</v>
      </c>
      <c r="F595" s="144" t="s">
        <v>974</v>
      </c>
      <c r="H595" s="145">
        <v>1.07</v>
      </c>
      <c r="I595" s="146"/>
      <c r="L595" s="141"/>
      <c r="M595" s="147"/>
      <c r="T595" s="148"/>
      <c r="AT595" s="143" t="s">
        <v>152</v>
      </c>
      <c r="AU595" s="143" t="s">
        <v>81</v>
      </c>
      <c r="AV595" s="12" t="s">
        <v>81</v>
      </c>
      <c r="AW595" s="12" t="s">
        <v>32</v>
      </c>
      <c r="AX595" s="12" t="s">
        <v>71</v>
      </c>
      <c r="AY595" s="143" t="s">
        <v>140</v>
      </c>
    </row>
    <row r="596" spans="2:65" s="12" customFormat="1" ht="10.199999999999999">
      <c r="B596" s="141"/>
      <c r="D596" s="142" t="s">
        <v>152</v>
      </c>
      <c r="E596" s="143" t="s">
        <v>19</v>
      </c>
      <c r="F596" s="144" t="s">
        <v>975</v>
      </c>
      <c r="H596" s="145">
        <v>1.83</v>
      </c>
      <c r="I596" s="146"/>
      <c r="L596" s="141"/>
      <c r="M596" s="147"/>
      <c r="T596" s="148"/>
      <c r="AT596" s="143" t="s">
        <v>152</v>
      </c>
      <c r="AU596" s="143" t="s">
        <v>81</v>
      </c>
      <c r="AV596" s="12" t="s">
        <v>81</v>
      </c>
      <c r="AW596" s="12" t="s">
        <v>32</v>
      </c>
      <c r="AX596" s="12" t="s">
        <v>71</v>
      </c>
      <c r="AY596" s="143" t="s">
        <v>140</v>
      </c>
    </row>
    <row r="597" spans="2:65" s="14" customFormat="1" ht="10.199999999999999">
      <c r="B597" s="155"/>
      <c r="D597" s="142" t="s">
        <v>152</v>
      </c>
      <c r="E597" s="156" t="s">
        <v>19</v>
      </c>
      <c r="F597" s="157" t="s">
        <v>173</v>
      </c>
      <c r="H597" s="158">
        <v>3.98</v>
      </c>
      <c r="I597" s="159"/>
      <c r="L597" s="155"/>
      <c r="M597" s="160"/>
      <c r="T597" s="161"/>
      <c r="AT597" s="156" t="s">
        <v>152</v>
      </c>
      <c r="AU597" s="156" t="s">
        <v>81</v>
      </c>
      <c r="AV597" s="14" t="s">
        <v>148</v>
      </c>
      <c r="AW597" s="14" t="s">
        <v>32</v>
      </c>
      <c r="AX597" s="14" t="s">
        <v>79</v>
      </c>
      <c r="AY597" s="156" t="s">
        <v>140</v>
      </c>
    </row>
    <row r="598" spans="2:65" s="1" customFormat="1" ht="49.05" customHeight="1">
      <c r="B598" s="33"/>
      <c r="C598" s="124" t="s">
        <v>1010</v>
      </c>
      <c r="D598" s="124" t="s">
        <v>143</v>
      </c>
      <c r="E598" s="125" t="s">
        <v>1011</v>
      </c>
      <c r="F598" s="126" t="s">
        <v>1012</v>
      </c>
      <c r="G598" s="127" t="s">
        <v>146</v>
      </c>
      <c r="H598" s="128">
        <v>3.98</v>
      </c>
      <c r="I598" s="129"/>
      <c r="J598" s="130">
        <f>ROUND(I598*H598,2)</f>
        <v>0</v>
      </c>
      <c r="K598" s="126" t="s">
        <v>147</v>
      </c>
      <c r="L598" s="33"/>
      <c r="M598" s="131" t="s">
        <v>19</v>
      </c>
      <c r="N598" s="132" t="s">
        <v>42</v>
      </c>
      <c r="P598" s="133">
        <f>O598*H598</f>
        <v>0</v>
      </c>
      <c r="Q598" s="133">
        <v>0</v>
      </c>
      <c r="R598" s="133">
        <f>Q598*H598</f>
        <v>0</v>
      </c>
      <c r="S598" s="133">
        <v>1.721E-2</v>
      </c>
      <c r="T598" s="134">
        <f>S598*H598</f>
        <v>6.8495799999999996E-2</v>
      </c>
      <c r="AR598" s="135" t="s">
        <v>265</v>
      </c>
      <c r="AT598" s="135" t="s">
        <v>143</v>
      </c>
      <c r="AU598" s="135" t="s">
        <v>81</v>
      </c>
      <c r="AY598" s="18" t="s">
        <v>140</v>
      </c>
      <c r="BE598" s="136">
        <f>IF(N598="základní",J598,0)</f>
        <v>0</v>
      </c>
      <c r="BF598" s="136">
        <f>IF(N598="snížená",J598,0)</f>
        <v>0</v>
      </c>
      <c r="BG598" s="136">
        <f>IF(N598="zákl. přenesená",J598,0)</f>
        <v>0</v>
      </c>
      <c r="BH598" s="136">
        <f>IF(N598="sníž. přenesená",J598,0)</f>
        <v>0</v>
      </c>
      <c r="BI598" s="136">
        <f>IF(N598="nulová",J598,0)</f>
        <v>0</v>
      </c>
      <c r="BJ598" s="18" t="s">
        <v>79</v>
      </c>
      <c r="BK598" s="136">
        <f>ROUND(I598*H598,2)</f>
        <v>0</v>
      </c>
      <c r="BL598" s="18" t="s">
        <v>265</v>
      </c>
      <c r="BM598" s="135" t="s">
        <v>1013</v>
      </c>
    </row>
    <row r="599" spans="2:65" s="1" customFormat="1" ht="10.199999999999999">
      <c r="B599" s="33"/>
      <c r="D599" s="137" t="s">
        <v>150</v>
      </c>
      <c r="F599" s="138" t="s">
        <v>1014</v>
      </c>
      <c r="I599" s="139"/>
      <c r="L599" s="33"/>
      <c r="M599" s="140"/>
      <c r="T599" s="54"/>
      <c r="AT599" s="18" t="s">
        <v>150</v>
      </c>
      <c r="AU599" s="18" t="s">
        <v>81</v>
      </c>
    </row>
    <row r="600" spans="2:65" s="13" customFormat="1" ht="10.199999999999999">
      <c r="B600" s="149"/>
      <c r="D600" s="142" t="s">
        <v>152</v>
      </c>
      <c r="E600" s="150" t="s">
        <v>19</v>
      </c>
      <c r="F600" s="151" t="s">
        <v>214</v>
      </c>
      <c r="H600" s="150" t="s">
        <v>19</v>
      </c>
      <c r="I600" s="152"/>
      <c r="L600" s="149"/>
      <c r="M600" s="153"/>
      <c r="T600" s="154"/>
      <c r="AT600" s="150" t="s">
        <v>152</v>
      </c>
      <c r="AU600" s="150" t="s">
        <v>81</v>
      </c>
      <c r="AV600" s="13" t="s">
        <v>79</v>
      </c>
      <c r="AW600" s="13" t="s">
        <v>32</v>
      </c>
      <c r="AX600" s="13" t="s">
        <v>71</v>
      </c>
      <c r="AY600" s="150" t="s">
        <v>140</v>
      </c>
    </row>
    <row r="601" spans="2:65" s="12" customFormat="1" ht="10.199999999999999">
      <c r="B601" s="141"/>
      <c r="D601" s="142" t="s">
        <v>152</v>
      </c>
      <c r="E601" s="143" t="s">
        <v>19</v>
      </c>
      <c r="F601" s="144" t="s">
        <v>973</v>
      </c>
      <c r="H601" s="145">
        <v>1.08</v>
      </c>
      <c r="I601" s="146"/>
      <c r="L601" s="141"/>
      <c r="M601" s="147"/>
      <c r="T601" s="148"/>
      <c r="AT601" s="143" t="s">
        <v>152</v>
      </c>
      <c r="AU601" s="143" t="s">
        <v>81</v>
      </c>
      <c r="AV601" s="12" t="s">
        <v>81</v>
      </c>
      <c r="AW601" s="12" t="s">
        <v>32</v>
      </c>
      <c r="AX601" s="12" t="s">
        <v>71</v>
      </c>
      <c r="AY601" s="143" t="s">
        <v>140</v>
      </c>
    </row>
    <row r="602" spans="2:65" s="12" customFormat="1" ht="10.199999999999999">
      <c r="B602" s="141"/>
      <c r="D602" s="142" t="s">
        <v>152</v>
      </c>
      <c r="E602" s="143" t="s">
        <v>19</v>
      </c>
      <c r="F602" s="144" t="s">
        <v>974</v>
      </c>
      <c r="H602" s="145">
        <v>1.07</v>
      </c>
      <c r="I602" s="146"/>
      <c r="L602" s="141"/>
      <c r="M602" s="147"/>
      <c r="T602" s="148"/>
      <c r="AT602" s="143" t="s">
        <v>152</v>
      </c>
      <c r="AU602" s="143" t="s">
        <v>81</v>
      </c>
      <c r="AV602" s="12" t="s">
        <v>81</v>
      </c>
      <c r="AW602" s="12" t="s">
        <v>32</v>
      </c>
      <c r="AX602" s="12" t="s">
        <v>71</v>
      </c>
      <c r="AY602" s="143" t="s">
        <v>140</v>
      </c>
    </row>
    <row r="603" spans="2:65" s="12" customFormat="1" ht="10.199999999999999">
      <c r="B603" s="141"/>
      <c r="D603" s="142" t="s">
        <v>152</v>
      </c>
      <c r="E603" s="143" t="s">
        <v>19</v>
      </c>
      <c r="F603" s="144" t="s">
        <v>975</v>
      </c>
      <c r="H603" s="145">
        <v>1.83</v>
      </c>
      <c r="I603" s="146"/>
      <c r="L603" s="141"/>
      <c r="M603" s="147"/>
      <c r="T603" s="148"/>
      <c r="AT603" s="143" t="s">
        <v>152</v>
      </c>
      <c r="AU603" s="143" t="s">
        <v>81</v>
      </c>
      <c r="AV603" s="12" t="s">
        <v>81</v>
      </c>
      <c r="AW603" s="12" t="s">
        <v>32</v>
      </c>
      <c r="AX603" s="12" t="s">
        <v>71</v>
      </c>
      <c r="AY603" s="143" t="s">
        <v>140</v>
      </c>
    </row>
    <row r="604" spans="2:65" s="14" customFormat="1" ht="10.199999999999999">
      <c r="B604" s="155"/>
      <c r="D604" s="142" t="s">
        <v>152</v>
      </c>
      <c r="E604" s="156" t="s">
        <v>19</v>
      </c>
      <c r="F604" s="157" t="s">
        <v>173</v>
      </c>
      <c r="H604" s="158">
        <v>3.98</v>
      </c>
      <c r="I604" s="159"/>
      <c r="L604" s="155"/>
      <c r="M604" s="160"/>
      <c r="T604" s="161"/>
      <c r="AT604" s="156" t="s">
        <v>152</v>
      </c>
      <c r="AU604" s="156" t="s">
        <v>81</v>
      </c>
      <c r="AV604" s="14" t="s">
        <v>148</v>
      </c>
      <c r="AW604" s="14" t="s">
        <v>32</v>
      </c>
      <c r="AX604" s="14" t="s">
        <v>79</v>
      </c>
      <c r="AY604" s="156" t="s">
        <v>140</v>
      </c>
    </row>
    <row r="605" spans="2:65" s="1" customFormat="1" ht="37.799999999999997" customHeight="1">
      <c r="B605" s="33"/>
      <c r="C605" s="124" t="s">
        <v>1015</v>
      </c>
      <c r="D605" s="124" t="s">
        <v>143</v>
      </c>
      <c r="E605" s="125" t="s">
        <v>1016</v>
      </c>
      <c r="F605" s="126" t="s">
        <v>1017</v>
      </c>
      <c r="G605" s="127" t="s">
        <v>227</v>
      </c>
      <c r="H605" s="128">
        <v>4</v>
      </c>
      <c r="I605" s="129"/>
      <c r="J605" s="130">
        <f>ROUND(I605*H605,2)</f>
        <v>0</v>
      </c>
      <c r="K605" s="126" t="s">
        <v>147</v>
      </c>
      <c r="L605" s="33"/>
      <c r="M605" s="131" t="s">
        <v>19</v>
      </c>
      <c r="N605" s="132" t="s">
        <v>42</v>
      </c>
      <c r="P605" s="133">
        <f>O605*H605</f>
        <v>0</v>
      </c>
      <c r="Q605" s="133">
        <v>3.0000000000000001E-5</v>
      </c>
      <c r="R605" s="133">
        <f>Q605*H605</f>
        <v>1.2E-4</v>
      </c>
      <c r="S605" s="133">
        <v>0</v>
      </c>
      <c r="T605" s="134">
        <f>S605*H605</f>
        <v>0</v>
      </c>
      <c r="AR605" s="135" t="s">
        <v>265</v>
      </c>
      <c r="AT605" s="135" t="s">
        <v>143</v>
      </c>
      <c r="AU605" s="135" t="s">
        <v>81</v>
      </c>
      <c r="AY605" s="18" t="s">
        <v>140</v>
      </c>
      <c r="BE605" s="136">
        <f>IF(N605="základní",J605,0)</f>
        <v>0</v>
      </c>
      <c r="BF605" s="136">
        <f>IF(N605="snížená",J605,0)</f>
        <v>0</v>
      </c>
      <c r="BG605" s="136">
        <f>IF(N605="zákl. přenesená",J605,0)</f>
        <v>0</v>
      </c>
      <c r="BH605" s="136">
        <f>IF(N605="sníž. přenesená",J605,0)</f>
        <v>0</v>
      </c>
      <c r="BI605" s="136">
        <f>IF(N605="nulová",J605,0)</f>
        <v>0</v>
      </c>
      <c r="BJ605" s="18" t="s">
        <v>79</v>
      </c>
      <c r="BK605" s="136">
        <f>ROUND(I605*H605,2)</f>
        <v>0</v>
      </c>
      <c r="BL605" s="18" t="s">
        <v>265</v>
      </c>
      <c r="BM605" s="135" t="s">
        <v>1018</v>
      </c>
    </row>
    <row r="606" spans="2:65" s="1" customFormat="1" ht="10.199999999999999">
      <c r="B606" s="33"/>
      <c r="D606" s="137" t="s">
        <v>150</v>
      </c>
      <c r="F606" s="138" t="s">
        <v>1019</v>
      </c>
      <c r="I606" s="139"/>
      <c r="L606" s="33"/>
      <c r="M606" s="140"/>
      <c r="T606" s="54"/>
      <c r="AT606" s="18" t="s">
        <v>150</v>
      </c>
      <c r="AU606" s="18" t="s">
        <v>81</v>
      </c>
    </row>
    <row r="607" spans="2:65" s="13" customFormat="1" ht="10.199999999999999">
      <c r="B607" s="149"/>
      <c r="D607" s="142" t="s">
        <v>152</v>
      </c>
      <c r="E607" s="150" t="s">
        <v>19</v>
      </c>
      <c r="F607" s="151" t="s">
        <v>1020</v>
      </c>
      <c r="H607" s="150" t="s">
        <v>19</v>
      </c>
      <c r="I607" s="152"/>
      <c r="L607" s="149"/>
      <c r="M607" s="153"/>
      <c r="T607" s="154"/>
      <c r="AT607" s="150" t="s">
        <v>152</v>
      </c>
      <c r="AU607" s="150" t="s">
        <v>81</v>
      </c>
      <c r="AV607" s="13" t="s">
        <v>79</v>
      </c>
      <c r="AW607" s="13" t="s">
        <v>32</v>
      </c>
      <c r="AX607" s="13" t="s">
        <v>71</v>
      </c>
      <c r="AY607" s="150" t="s">
        <v>140</v>
      </c>
    </row>
    <row r="608" spans="2:65" s="12" customFormat="1" ht="10.199999999999999">
      <c r="B608" s="141"/>
      <c r="D608" s="142" t="s">
        <v>152</v>
      </c>
      <c r="E608" s="143" t="s">
        <v>19</v>
      </c>
      <c r="F608" s="144" t="s">
        <v>141</v>
      </c>
      <c r="H608" s="145">
        <v>3</v>
      </c>
      <c r="I608" s="146"/>
      <c r="L608" s="141"/>
      <c r="M608" s="147"/>
      <c r="T608" s="148"/>
      <c r="AT608" s="143" t="s">
        <v>152</v>
      </c>
      <c r="AU608" s="143" t="s">
        <v>81</v>
      </c>
      <c r="AV608" s="12" t="s">
        <v>81</v>
      </c>
      <c r="AW608" s="12" t="s">
        <v>32</v>
      </c>
      <c r="AX608" s="12" t="s">
        <v>71</v>
      </c>
      <c r="AY608" s="143" t="s">
        <v>140</v>
      </c>
    </row>
    <row r="609" spans="2:65" s="13" customFormat="1" ht="10.199999999999999">
      <c r="B609" s="149"/>
      <c r="D609" s="142" t="s">
        <v>152</v>
      </c>
      <c r="E609" s="150" t="s">
        <v>19</v>
      </c>
      <c r="F609" s="151" t="s">
        <v>1021</v>
      </c>
      <c r="H609" s="150" t="s">
        <v>19</v>
      </c>
      <c r="I609" s="152"/>
      <c r="L609" s="149"/>
      <c r="M609" s="153"/>
      <c r="T609" s="154"/>
      <c r="AT609" s="150" t="s">
        <v>152</v>
      </c>
      <c r="AU609" s="150" t="s">
        <v>81</v>
      </c>
      <c r="AV609" s="13" t="s">
        <v>79</v>
      </c>
      <c r="AW609" s="13" t="s">
        <v>32</v>
      </c>
      <c r="AX609" s="13" t="s">
        <v>71</v>
      </c>
      <c r="AY609" s="150" t="s">
        <v>140</v>
      </c>
    </row>
    <row r="610" spans="2:65" s="12" customFormat="1" ht="10.199999999999999">
      <c r="B610" s="141"/>
      <c r="D610" s="142" t="s">
        <v>152</v>
      </c>
      <c r="E610" s="143" t="s">
        <v>19</v>
      </c>
      <c r="F610" s="144" t="s">
        <v>79</v>
      </c>
      <c r="H610" s="145">
        <v>1</v>
      </c>
      <c r="I610" s="146"/>
      <c r="L610" s="141"/>
      <c r="M610" s="147"/>
      <c r="T610" s="148"/>
      <c r="AT610" s="143" t="s">
        <v>152</v>
      </c>
      <c r="AU610" s="143" t="s">
        <v>81</v>
      </c>
      <c r="AV610" s="12" t="s">
        <v>81</v>
      </c>
      <c r="AW610" s="12" t="s">
        <v>32</v>
      </c>
      <c r="AX610" s="12" t="s">
        <v>71</v>
      </c>
      <c r="AY610" s="143" t="s">
        <v>140</v>
      </c>
    </row>
    <row r="611" spans="2:65" s="14" customFormat="1" ht="10.199999999999999">
      <c r="B611" s="155"/>
      <c r="D611" s="142" t="s">
        <v>152</v>
      </c>
      <c r="E611" s="156" t="s">
        <v>19</v>
      </c>
      <c r="F611" s="157" t="s">
        <v>173</v>
      </c>
      <c r="H611" s="158">
        <v>4</v>
      </c>
      <c r="I611" s="159"/>
      <c r="L611" s="155"/>
      <c r="M611" s="160"/>
      <c r="T611" s="161"/>
      <c r="AT611" s="156" t="s">
        <v>152</v>
      </c>
      <c r="AU611" s="156" t="s">
        <v>81</v>
      </c>
      <c r="AV611" s="14" t="s">
        <v>148</v>
      </c>
      <c r="AW611" s="14" t="s">
        <v>32</v>
      </c>
      <c r="AX611" s="14" t="s">
        <v>79</v>
      </c>
      <c r="AY611" s="156" t="s">
        <v>140</v>
      </c>
    </row>
    <row r="612" spans="2:65" s="1" customFormat="1" ht="24.15" customHeight="1">
      <c r="B612" s="33"/>
      <c r="C612" s="169" t="s">
        <v>1022</v>
      </c>
      <c r="D612" s="169" t="s">
        <v>559</v>
      </c>
      <c r="E612" s="170" t="s">
        <v>1023</v>
      </c>
      <c r="F612" s="171" t="s">
        <v>1024</v>
      </c>
      <c r="G612" s="172" t="s">
        <v>227</v>
      </c>
      <c r="H612" s="173">
        <v>1</v>
      </c>
      <c r="I612" s="174"/>
      <c r="J612" s="175">
        <f>ROUND(I612*H612,2)</f>
        <v>0</v>
      </c>
      <c r="K612" s="171" t="s">
        <v>147</v>
      </c>
      <c r="L612" s="176"/>
      <c r="M612" s="177" t="s">
        <v>19</v>
      </c>
      <c r="N612" s="178" t="s">
        <v>42</v>
      </c>
      <c r="P612" s="133">
        <f>O612*H612</f>
        <v>0</v>
      </c>
      <c r="Q612" s="133">
        <v>8.9999999999999998E-4</v>
      </c>
      <c r="R612" s="133">
        <f>Q612*H612</f>
        <v>8.9999999999999998E-4</v>
      </c>
      <c r="S612" s="133">
        <v>0</v>
      </c>
      <c r="T612" s="134">
        <f>S612*H612</f>
        <v>0</v>
      </c>
      <c r="AR612" s="135" t="s">
        <v>389</v>
      </c>
      <c r="AT612" s="135" t="s">
        <v>559</v>
      </c>
      <c r="AU612" s="135" t="s">
        <v>81</v>
      </c>
      <c r="AY612" s="18" t="s">
        <v>140</v>
      </c>
      <c r="BE612" s="136">
        <f>IF(N612="základní",J612,0)</f>
        <v>0</v>
      </c>
      <c r="BF612" s="136">
        <f>IF(N612="snížená",J612,0)</f>
        <v>0</v>
      </c>
      <c r="BG612" s="136">
        <f>IF(N612="zákl. přenesená",J612,0)</f>
        <v>0</v>
      </c>
      <c r="BH612" s="136">
        <f>IF(N612="sníž. přenesená",J612,0)</f>
        <v>0</v>
      </c>
      <c r="BI612" s="136">
        <f>IF(N612="nulová",J612,0)</f>
        <v>0</v>
      </c>
      <c r="BJ612" s="18" t="s">
        <v>79</v>
      </c>
      <c r="BK612" s="136">
        <f>ROUND(I612*H612,2)</f>
        <v>0</v>
      </c>
      <c r="BL612" s="18" t="s">
        <v>265</v>
      </c>
      <c r="BM612" s="135" t="s">
        <v>1025</v>
      </c>
    </row>
    <row r="613" spans="2:65" s="13" customFormat="1" ht="10.199999999999999">
      <c r="B613" s="149"/>
      <c r="D613" s="142" t="s">
        <v>152</v>
      </c>
      <c r="E613" s="150" t="s">
        <v>19</v>
      </c>
      <c r="F613" s="151" t="s">
        <v>1021</v>
      </c>
      <c r="H613" s="150" t="s">
        <v>19</v>
      </c>
      <c r="I613" s="152"/>
      <c r="L613" s="149"/>
      <c r="M613" s="153"/>
      <c r="T613" s="154"/>
      <c r="AT613" s="150" t="s">
        <v>152</v>
      </c>
      <c r="AU613" s="150" t="s">
        <v>81</v>
      </c>
      <c r="AV613" s="13" t="s">
        <v>79</v>
      </c>
      <c r="AW613" s="13" t="s">
        <v>32</v>
      </c>
      <c r="AX613" s="13" t="s">
        <v>71</v>
      </c>
      <c r="AY613" s="150" t="s">
        <v>140</v>
      </c>
    </row>
    <row r="614" spans="2:65" s="12" customFormat="1" ht="10.199999999999999">
      <c r="B614" s="141"/>
      <c r="D614" s="142" t="s">
        <v>152</v>
      </c>
      <c r="E614" s="143" t="s">
        <v>19</v>
      </c>
      <c r="F614" s="144" t="s">
        <v>79</v>
      </c>
      <c r="H614" s="145">
        <v>1</v>
      </c>
      <c r="I614" s="146"/>
      <c r="L614" s="141"/>
      <c r="M614" s="147"/>
      <c r="T614" s="148"/>
      <c r="AT614" s="143" t="s">
        <v>152</v>
      </c>
      <c r="AU614" s="143" t="s">
        <v>81</v>
      </c>
      <c r="AV614" s="12" t="s">
        <v>81</v>
      </c>
      <c r="AW614" s="12" t="s">
        <v>32</v>
      </c>
      <c r="AX614" s="12" t="s">
        <v>71</v>
      </c>
      <c r="AY614" s="143" t="s">
        <v>140</v>
      </c>
    </row>
    <row r="615" spans="2:65" s="14" customFormat="1" ht="10.199999999999999">
      <c r="B615" s="155"/>
      <c r="D615" s="142" t="s">
        <v>152</v>
      </c>
      <c r="E615" s="156" t="s">
        <v>19</v>
      </c>
      <c r="F615" s="157" t="s">
        <v>173</v>
      </c>
      <c r="H615" s="158">
        <v>1</v>
      </c>
      <c r="I615" s="159"/>
      <c r="L615" s="155"/>
      <c r="M615" s="160"/>
      <c r="T615" s="161"/>
      <c r="AT615" s="156" t="s">
        <v>152</v>
      </c>
      <c r="AU615" s="156" t="s">
        <v>81</v>
      </c>
      <c r="AV615" s="14" t="s">
        <v>148</v>
      </c>
      <c r="AW615" s="14" t="s">
        <v>32</v>
      </c>
      <c r="AX615" s="14" t="s">
        <v>79</v>
      </c>
      <c r="AY615" s="156" t="s">
        <v>140</v>
      </c>
    </row>
    <row r="616" spans="2:65" s="1" customFormat="1" ht="24.15" customHeight="1">
      <c r="B616" s="33"/>
      <c r="C616" s="169" t="s">
        <v>1026</v>
      </c>
      <c r="D616" s="169" t="s">
        <v>559</v>
      </c>
      <c r="E616" s="170" t="s">
        <v>1027</v>
      </c>
      <c r="F616" s="171" t="s">
        <v>1028</v>
      </c>
      <c r="G616" s="172" t="s">
        <v>227</v>
      </c>
      <c r="H616" s="173">
        <v>3</v>
      </c>
      <c r="I616" s="174"/>
      <c r="J616" s="175">
        <f>ROUND(I616*H616,2)</f>
        <v>0</v>
      </c>
      <c r="K616" s="171" t="s">
        <v>19</v>
      </c>
      <c r="L616" s="176"/>
      <c r="M616" s="177" t="s">
        <v>19</v>
      </c>
      <c r="N616" s="178" t="s">
        <v>42</v>
      </c>
      <c r="P616" s="133">
        <f>O616*H616</f>
        <v>0</v>
      </c>
      <c r="Q616" s="133">
        <v>8.9999999999999998E-4</v>
      </c>
      <c r="R616" s="133">
        <f>Q616*H616</f>
        <v>2.7000000000000001E-3</v>
      </c>
      <c r="S616" s="133">
        <v>0</v>
      </c>
      <c r="T616" s="134">
        <f>S616*H616</f>
        <v>0</v>
      </c>
      <c r="AR616" s="135" t="s">
        <v>389</v>
      </c>
      <c r="AT616" s="135" t="s">
        <v>559</v>
      </c>
      <c r="AU616" s="135" t="s">
        <v>81</v>
      </c>
      <c r="AY616" s="18" t="s">
        <v>140</v>
      </c>
      <c r="BE616" s="136">
        <f>IF(N616="základní",J616,0)</f>
        <v>0</v>
      </c>
      <c r="BF616" s="136">
        <f>IF(N616="snížená",J616,0)</f>
        <v>0</v>
      </c>
      <c r="BG616" s="136">
        <f>IF(N616="zákl. přenesená",J616,0)</f>
        <v>0</v>
      </c>
      <c r="BH616" s="136">
        <f>IF(N616="sníž. přenesená",J616,0)</f>
        <v>0</v>
      </c>
      <c r="BI616" s="136">
        <f>IF(N616="nulová",J616,0)</f>
        <v>0</v>
      </c>
      <c r="BJ616" s="18" t="s">
        <v>79</v>
      </c>
      <c r="BK616" s="136">
        <f>ROUND(I616*H616,2)</f>
        <v>0</v>
      </c>
      <c r="BL616" s="18" t="s">
        <v>265</v>
      </c>
      <c r="BM616" s="135" t="s">
        <v>1029</v>
      </c>
    </row>
    <row r="617" spans="2:65" s="13" customFormat="1" ht="10.199999999999999">
      <c r="B617" s="149"/>
      <c r="D617" s="142" t="s">
        <v>152</v>
      </c>
      <c r="E617" s="150" t="s">
        <v>19</v>
      </c>
      <c r="F617" s="151" t="s">
        <v>1020</v>
      </c>
      <c r="H617" s="150" t="s">
        <v>19</v>
      </c>
      <c r="I617" s="152"/>
      <c r="L617" s="149"/>
      <c r="M617" s="153"/>
      <c r="T617" s="154"/>
      <c r="AT617" s="150" t="s">
        <v>152</v>
      </c>
      <c r="AU617" s="150" t="s">
        <v>81</v>
      </c>
      <c r="AV617" s="13" t="s">
        <v>79</v>
      </c>
      <c r="AW617" s="13" t="s">
        <v>32</v>
      </c>
      <c r="AX617" s="13" t="s">
        <v>71</v>
      </c>
      <c r="AY617" s="150" t="s">
        <v>140</v>
      </c>
    </row>
    <row r="618" spans="2:65" s="12" customFormat="1" ht="10.199999999999999">
      <c r="B618" s="141"/>
      <c r="D618" s="142" t="s">
        <v>152</v>
      </c>
      <c r="E618" s="143" t="s">
        <v>19</v>
      </c>
      <c r="F618" s="144" t="s">
        <v>141</v>
      </c>
      <c r="H618" s="145">
        <v>3</v>
      </c>
      <c r="I618" s="146"/>
      <c r="L618" s="141"/>
      <c r="M618" s="147"/>
      <c r="T618" s="148"/>
      <c r="AT618" s="143" t="s">
        <v>152</v>
      </c>
      <c r="AU618" s="143" t="s">
        <v>81</v>
      </c>
      <c r="AV618" s="12" t="s">
        <v>81</v>
      </c>
      <c r="AW618" s="12" t="s">
        <v>32</v>
      </c>
      <c r="AX618" s="12" t="s">
        <v>71</v>
      </c>
      <c r="AY618" s="143" t="s">
        <v>140</v>
      </c>
    </row>
    <row r="619" spans="2:65" s="14" customFormat="1" ht="10.199999999999999">
      <c r="B619" s="155"/>
      <c r="D619" s="142" t="s">
        <v>152</v>
      </c>
      <c r="E619" s="156" t="s">
        <v>19</v>
      </c>
      <c r="F619" s="157" t="s">
        <v>173</v>
      </c>
      <c r="H619" s="158">
        <v>3</v>
      </c>
      <c r="I619" s="159"/>
      <c r="L619" s="155"/>
      <c r="M619" s="160"/>
      <c r="T619" s="161"/>
      <c r="AT619" s="156" t="s">
        <v>152</v>
      </c>
      <c r="AU619" s="156" t="s">
        <v>81</v>
      </c>
      <c r="AV619" s="14" t="s">
        <v>148</v>
      </c>
      <c r="AW619" s="14" t="s">
        <v>32</v>
      </c>
      <c r="AX619" s="14" t="s">
        <v>79</v>
      </c>
      <c r="AY619" s="156" t="s">
        <v>140</v>
      </c>
    </row>
    <row r="620" spans="2:65" s="1" customFormat="1" ht="37.799999999999997" customHeight="1">
      <c r="B620" s="33"/>
      <c r="C620" s="124" t="s">
        <v>1030</v>
      </c>
      <c r="D620" s="124" t="s">
        <v>143</v>
      </c>
      <c r="E620" s="125" t="s">
        <v>1031</v>
      </c>
      <c r="F620" s="126" t="s">
        <v>1032</v>
      </c>
      <c r="G620" s="127" t="s">
        <v>146</v>
      </c>
      <c r="H620" s="128">
        <v>126.37</v>
      </c>
      <c r="I620" s="129"/>
      <c r="J620" s="130">
        <f>ROUND(I620*H620,2)</f>
        <v>0</v>
      </c>
      <c r="K620" s="126" t="s">
        <v>147</v>
      </c>
      <c r="L620" s="33"/>
      <c r="M620" s="131" t="s">
        <v>19</v>
      </c>
      <c r="N620" s="132" t="s">
        <v>42</v>
      </c>
      <c r="P620" s="133">
        <f>O620*H620</f>
        <v>0</v>
      </c>
      <c r="Q620" s="133">
        <v>7.0499999999999998E-3</v>
      </c>
      <c r="R620" s="133">
        <f>Q620*H620</f>
        <v>0.89090849999999999</v>
      </c>
      <c r="S620" s="133">
        <v>0</v>
      </c>
      <c r="T620" s="134">
        <f>S620*H620</f>
        <v>0</v>
      </c>
      <c r="AR620" s="135" t="s">
        <v>265</v>
      </c>
      <c r="AT620" s="135" t="s">
        <v>143</v>
      </c>
      <c r="AU620" s="135" t="s">
        <v>81</v>
      </c>
      <c r="AY620" s="18" t="s">
        <v>140</v>
      </c>
      <c r="BE620" s="136">
        <f>IF(N620="základní",J620,0)</f>
        <v>0</v>
      </c>
      <c r="BF620" s="136">
        <f>IF(N620="snížená",J620,0)</f>
        <v>0</v>
      </c>
      <c r="BG620" s="136">
        <f>IF(N620="zákl. přenesená",J620,0)</f>
        <v>0</v>
      </c>
      <c r="BH620" s="136">
        <f>IF(N620="sníž. přenesená",J620,0)</f>
        <v>0</v>
      </c>
      <c r="BI620" s="136">
        <f>IF(N620="nulová",J620,0)</f>
        <v>0</v>
      </c>
      <c r="BJ620" s="18" t="s">
        <v>79</v>
      </c>
      <c r="BK620" s="136">
        <f>ROUND(I620*H620,2)</f>
        <v>0</v>
      </c>
      <c r="BL620" s="18" t="s">
        <v>265</v>
      </c>
      <c r="BM620" s="135" t="s">
        <v>1033</v>
      </c>
    </row>
    <row r="621" spans="2:65" s="1" customFormat="1" ht="10.199999999999999">
      <c r="B621" s="33"/>
      <c r="D621" s="137" t="s">
        <v>150</v>
      </c>
      <c r="F621" s="138" t="s">
        <v>1034</v>
      </c>
      <c r="I621" s="139"/>
      <c r="L621" s="33"/>
      <c r="M621" s="140"/>
      <c r="T621" s="54"/>
      <c r="AT621" s="18" t="s">
        <v>150</v>
      </c>
      <c r="AU621" s="18" t="s">
        <v>81</v>
      </c>
    </row>
    <row r="622" spans="2:65" s="13" customFormat="1" ht="10.199999999999999">
      <c r="B622" s="149"/>
      <c r="D622" s="142" t="s">
        <v>152</v>
      </c>
      <c r="E622" s="150" t="s">
        <v>19</v>
      </c>
      <c r="F622" s="151" t="s">
        <v>1035</v>
      </c>
      <c r="H622" s="150" t="s">
        <v>19</v>
      </c>
      <c r="I622" s="152"/>
      <c r="L622" s="149"/>
      <c r="M622" s="153"/>
      <c r="T622" s="154"/>
      <c r="AT622" s="150" t="s">
        <v>152</v>
      </c>
      <c r="AU622" s="150" t="s">
        <v>81</v>
      </c>
      <c r="AV622" s="13" t="s">
        <v>79</v>
      </c>
      <c r="AW622" s="13" t="s">
        <v>32</v>
      </c>
      <c r="AX622" s="13" t="s">
        <v>71</v>
      </c>
      <c r="AY622" s="150" t="s">
        <v>140</v>
      </c>
    </row>
    <row r="623" spans="2:65" s="12" customFormat="1" ht="10.199999999999999">
      <c r="B623" s="141"/>
      <c r="D623" s="142" t="s">
        <v>152</v>
      </c>
      <c r="E623" s="143" t="s">
        <v>19</v>
      </c>
      <c r="F623" s="144" t="s">
        <v>1036</v>
      </c>
      <c r="H623" s="145">
        <v>19.87</v>
      </c>
      <c r="I623" s="146"/>
      <c r="L623" s="141"/>
      <c r="M623" s="147"/>
      <c r="T623" s="148"/>
      <c r="AT623" s="143" t="s">
        <v>152</v>
      </c>
      <c r="AU623" s="143" t="s">
        <v>81</v>
      </c>
      <c r="AV623" s="12" t="s">
        <v>81</v>
      </c>
      <c r="AW623" s="12" t="s">
        <v>32</v>
      </c>
      <c r="AX623" s="12" t="s">
        <v>71</v>
      </c>
      <c r="AY623" s="143" t="s">
        <v>140</v>
      </c>
    </row>
    <row r="624" spans="2:65" s="12" customFormat="1" ht="10.199999999999999">
      <c r="B624" s="141"/>
      <c r="D624" s="142" t="s">
        <v>152</v>
      </c>
      <c r="E624" s="143" t="s">
        <v>19</v>
      </c>
      <c r="F624" s="144" t="s">
        <v>1037</v>
      </c>
      <c r="H624" s="145">
        <v>1.42</v>
      </c>
      <c r="I624" s="146"/>
      <c r="L624" s="141"/>
      <c r="M624" s="147"/>
      <c r="T624" s="148"/>
      <c r="AT624" s="143" t="s">
        <v>152</v>
      </c>
      <c r="AU624" s="143" t="s">
        <v>81</v>
      </c>
      <c r="AV624" s="12" t="s">
        <v>81</v>
      </c>
      <c r="AW624" s="12" t="s">
        <v>32</v>
      </c>
      <c r="AX624" s="12" t="s">
        <v>71</v>
      </c>
      <c r="AY624" s="143" t="s">
        <v>140</v>
      </c>
    </row>
    <row r="625" spans="2:65" s="12" customFormat="1" ht="10.199999999999999">
      <c r="B625" s="141"/>
      <c r="D625" s="142" t="s">
        <v>152</v>
      </c>
      <c r="E625" s="143" t="s">
        <v>19</v>
      </c>
      <c r="F625" s="144" t="s">
        <v>1038</v>
      </c>
      <c r="H625" s="145">
        <v>1.26</v>
      </c>
      <c r="I625" s="146"/>
      <c r="L625" s="141"/>
      <c r="M625" s="147"/>
      <c r="T625" s="148"/>
      <c r="AT625" s="143" t="s">
        <v>152</v>
      </c>
      <c r="AU625" s="143" t="s">
        <v>81</v>
      </c>
      <c r="AV625" s="12" t="s">
        <v>81</v>
      </c>
      <c r="AW625" s="12" t="s">
        <v>32</v>
      </c>
      <c r="AX625" s="12" t="s">
        <v>71</v>
      </c>
      <c r="AY625" s="143" t="s">
        <v>140</v>
      </c>
    </row>
    <row r="626" spans="2:65" s="12" customFormat="1" ht="10.199999999999999">
      <c r="B626" s="141"/>
      <c r="D626" s="142" t="s">
        <v>152</v>
      </c>
      <c r="E626" s="143" t="s">
        <v>19</v>
      </c>
      <c r="F626" s="144" t="s">
        <v>1039</v>
      </c>
      <c r="H626" s="145">
        <v>14.92</v>
      </c>
      <c r="I626" s="146"/>
      <c r="L626" s="141"/>
      <c r="M626" s="147"/>
      <c r="T626" s="148"/>
      <c r="AT626" s="143" t="s">
        <v>152</v>
      </c>
      <c r="AU626" s="143" t="s">
        <v>81</v>
      </c>
      <c r="AV626" s="12" t="s">
        <v>81</v>
      </c>
      <c r="AW626" s="12" t="s">
        <v>32</v>
      </c>
      <c r="AX626" s="12" t="s">
        <v>71</v>
      </c>
      <c r="AY626" s="143" t="s">
        <v>140</v>
      </c>
    </row>
    <row r="627" spans="2:65" s="12" customFormat="1" ht="10.199999999999999">
      <c r="B627" s="141"/>
      <c r="D627" s="142" t="s">
        <v>152</v>
      </c>
      <c r="E627" s="143" t="s">
        <v>19</v>
      </c>
      <c r="F627" s="144" t="s">
        <v>1040</v>
      </c>
      <c r="H627" s="145">
        <v>2.7</v>
      </c>
      <c r="I627" s="146"/>
      <c r="L627" s="141"/>
      <c r="M627" s="147"/>
      <c r="T627" s="148"/>
      <c r="AT627" s="143" t="s">
        <v>152</v>
      </c>
      <c r="AU627" s="143" t="s">
        <v>81</v>
      </c>
      <c r="AV627" s="12" t="s">
        <v>81</v>
      </c>
      <c r="AW627" s="12" t="s">
        <v>32</v>
      </c>
      <c r="AX627" s="12" t="s">
        <v>71</v>
      </c>
      <c r="AY627" s="143" t="s">
        <v>140</v>
      </c>
    </row>
    <row r="628" spans="2:65" s="12" customFormat="1" ht="10.199999999999999">
      <c r="B628" s="141"/>
      <c r="D628" s="142" t="s">
        <v>152</v>
      </c>
      <c r="E628" s="143" t="s">
        <v>19</v>
      </c>
      <c r="F628" s="144" t="s">
        <v>294</v>
      </c>
      <c r="H628" s="145">
        <v>3.54</v>
      </c>
      <c r="I628" s="146"/>
      <c r="L628" s="141"/>
      <c r="M628" s="147"/>
      <c r="T628" s="148"/>
      <c r="AT628" s="143" t="s">
        <v>152</v>
      </c>
      <c r="AU628" s="143" t="s">
        <v>81</v>
      </c>
      <c r="AV628" s="12" t="s">
        <v>81</v>
      </c>
      <c r="AW628" s="12" t="s">
        <v>32</v>
      </c>
      <c r="AX628" s="12" t="s">
        <v>71</v>
      </c>
      <c r="AY628" s="143" t="s">
        <v>140</v>
      </c>
    </row>
    <row r="629" spans="2:65" s="12" customFormat="1" ht="10.199999999999999">
      <c r="B629" s="141"/>
      <c r="D629" s="142" t="s">
        <v>152</v>
      </c>
      <c r="E629" s="143" t="s">
        <v>19</v>
      </c>
      <c r="F629" s="144" t="s">
        <v>1041</v>
      </c>
      <c r="H629" s="145">
        <v>2.5</v>
      </c>
      <c r="I629" s="146"/>
      <c r="L629" s="141"/>
      <c r="M629" s="147"/>
      <c r="T629" s="148"/>
      <c r="AT629" s="143" t="s">
        <v>152</v>
      </c>
      <c r="AU629" s="143" t="s">
        <v>81</v>
      </c>
      <c r="AV629" s="12" t="s">
        <v>81</v>
      </c>
      <c r="AW629" s="12" t="s">
        <v>32</v>
      </c>
      <c r="AX629" s="12" t="s">
        <v>71</v>
      </c>
      <c r="AY629" s="143" t="s">
        <v>140</v>
      </c>
    </row>
    <row r="630" spans="2:65" s="12" customFormat="1" ht="10.199999999999999">
      <c r="B630" s="141"/>
      <c r="D630" s="142" t="s">
        <v>152</v>
      </c>
      <c r="E630" s="143" t="s">
        <v>19</v>
      </c>
      <c r="F630" s="144" t="s">
        <v>1042</v>
      </c>
      <c r="H630" s="145">
        <v>44.27</v>
      </c>
      <c r="I630" s="146"/>
      <c r="L630" s="141"/>
      <c r="M630" s="147"/>
      <c r="T630" s="148"/>
      <c r="AT630" s="143" t="s">
        <v>152</v>
      </c>
      <c r="AU630" s="143" t="s">
        <v>81</v>
      </c>
      <c r="AV630" s="12" t="s">
        <v>81</v>
      </c>
      <c r="AW630" s="12" t="s">
        <v>32</v>
      </c>
      <c r="AX630" s="12" t="s">
        <v>71</v>
      </c>
      <c r="AY630" s="143" t="s">
        <v>140</v>
      </c>
    </row>
    <row r="631" spans="2:65" s="12" customFormat="1" ht="10.199999999999999">
      <c r="B631" s="141"/>
      <c r="D631" s="142" t="s">
        <v>152</v>
      </c>
      <c r="E631" s="143" t="s">
        <v>19</v>
      </c>
      <c r="F631" s="144" t="s">
        <v>1043</v>
      </c>
      <c r="H631" s="145">
        <v>22.47</v>
      </c>
      <c r="I631" s="146"/>
      <c r="L631" s="141"/>
      <c r="M631" s="147"/>
      <c r="T631" s="148"/>
      <c r="AT631" s="143" t="s">
        <v>152</v>
      </c>
      <c r="AU631" s="143" t="s">
        <v>81</v>
      </c>
      <c r="AV631" s="12" t="s">
        <v>81</v>
      </c>
      <c r="AW631" s="12" t="s">
        <v>32</v>
      </c>
      <c r="AX631" s="12" t="s">
        <v>71</v>
      </c>
      <c r="AY631" s="143" t="s">
        <v>140</v>
      </c>
    </row>
    <row r="632" spans="2:65" s="12" customFormat="1" ht="10.199999999999999">
      <c r="B632" s="141"/>
      <c r="D632" s="142" t="s">
        <v>152</v>
      </c>
      <c r="E632" s="143" t="s">
        <v>19</v>
      </c>
      <c r="F632" s="144" t="s">
        <v>1044</v>
      </c>
      <c r="H632" s="145">
        <v>13.42</v>
      </c>
      <c r="I632" s="146"/>
      <c r="L632" s="141"/>
      <c r="M632" s="147"/>
      <c r="T632" s="148"/>
      <c r="AT632" s="143" t="s">
        <v>152</v>
      </c>
      <c r="AU632" s="143" t="s">
        <v>81</v>
      </c>
      <c r="AV632" s="12" t="s">
        <v>81</v>
      </c>
      <c r="AW632" s="12" t="s">
        <v>32</v>
      </c>
      <c r="AX632" s="12" t="s">
        <v>71</v>
      </c>
      <c r="AY632" s="143" t="s">
        <v>140</v>
      </c>
    </row>
    <row r="633" spans="2:65" s="14" customFormat="1" ht="10.199999999999999">
      <c r="B633" s="155"/>
      <c r="D633" s="142" t="s">
        <v>152</v>
      </c>
      <c r="E633" s="156" t="s">
        <v>19</v>
      </c>
      <c r="F633" s="157" t="s">
        <v>173</v>
      </c>
      <c r="H633" s="158">
        <v>126.37</v>
      </c>
      <c r="I633" s="159"/>
      <c r="L633" s="155"/>
      <c r="M633" s="160"/>
      <c r="T633" s="161"/>
      <c r="AT633" s="156" t="s">
        <v>152</v>
      </c>
      <c r="AU633" s="156" t="s">
        <v>81</v>
      </c>
      <c r="AV633" s="14" t="s">
        <v>148</v>
      </c>
      <c r="AW633" s="14" t="s">
        <v>32</v>
      </c>
      <c r="AX633" s="14" t="s">
        <v>79</v>
      </c>
      <c r="AY633" s="156" t="s">
        <v>140</v>
      </c>
    </row>
    <row r="634" spans="2:65" s="1" customFormat="1" ht="24.15" customHeight="1">
      <c r="B634" s="33"/>
      <c r="C634" s="169" t="s">
        <v>1045</v>
      </c>
      <c r="D634" s="169" t="s">
        <v>559</v>
      </c>
      <c r="E634" s="170" t="s">
        <v>1046</v>
      </c>
      <c r="F634" s="171" t="s">
        <v>1047</v>
      </c>
      <c r="G634" s="172" t="s">
        <v>146</v>
      </c>
      <c r="H634" s="173">
        <v>132.68899999999999</v>
      </c>
      <c r="I634" s="174"/>
      <c r="J634" s="175">
        <f>ROUND(I634*H634,2)</f>
        <v>0</v>
      </c>
      <c r="K634" s="171" t="s">
        <v>147</v>
      </c>
      <c r="L634" s="176"/>
      <c r="M634" s="177" t="s">
        <v>19</v>
      </c>
      <c r="N634" s="178" t="s">
        <v>42</v>
      </c>
      <c r="P634" s="133">
        <f>O634*H634</f>
        <v>0</v>
      </c>
      <c r="Q634" s="133">
        <v>4.0000000000000001E-3</v>
      </c>
      <c r="R634" s="133">
        <f>Q634*H634</f>
        <v>0.53075600000000001</v>
      </c>
      <c r="S634" s="133">
        <v>0</v>
      </c>
      <c r="T634" s="134">
        <f>S634*H634</f>
        <v>0</v>
      </c>
      <c r="AR634" s="135" t="s">
        <v>389</v>
      </c>
      <c r="AT634" s="135" t="s">
        <v>559</v>
      </c>
      <c r="AU634" s="135" t="s">
        <v>81</v>
      </c>
      <c r="AY634" s="18" t="s">
        <v>140</v>
      </c>
      <c r="BE634" s="136">
        <f>IF(N634="základní",J634,0)</f>
        <v>0</v>
      </c>
      <c r="BF634" s="136">
        <f>IF(N634="snížená",J634,0)</f>
        <v>0</v>
      </c>
      <c r="BG634" s="136">
        <f>IF(N634="zákl. přenesená",J634,0)</f>
        <v>0</v>
      </c>
      <c r="BH634" s="136">
        <f>IF(N634="sníž. přenesená",J634,0)</f>
        <v>0</v>
      </c>
      <c r="BI634" s="136">
        <f>IF(N634="nulová",J634,0)</f>
        <v>0</v>
      </c>
      <c r="BJ634" s="18" t="s">
        <v>79</v>
      </c>
      <c r="BK634" s="136">
        <f>ROUND(I634*H634,2)</f>
        <v>0</v>
      </c>
      <c r="BL634" s="18" t="s">
        <v>265</v>
      </c>
      <c r="BM634" s="135" t="s">
        <v>1048</v>
      </c>
    </row>
    <row r="635" spans="2:65" s="13" customFormat="1" ht="10.199999999999999">
      <c r="B635" s="149"/>
      <c r="D635" s="142" t="s">
        <v>152</v>
      </c>
      <c r="E635" s="150" t="s">
        <v>19</v>
      </c>
      <c r="F635" s="151" t="s">
        <v>1049</v>
      </c>
      <c r="H635" s="150" t="s">
        <v>19</v>
      </c>
      <c r="I635" s="152"/>
      <c r="L635" s="149"/>
      <c r="M635" s="153"/>
      <c r="T635" s="154"/>
      <c r="AT635" s="150" t="s">
        <v>152</v>
      </c>
      <c r="AU635" s="150" t="s">
        <v>81</v>
      </c>
      <c r="AV635" s="13" t="s">
        <v>79</v>
      </c>
      <c r="AW635" s="13" t="s">
        <v>32</v>
      </c>
      <c r="AX635" s="13" t="s">
        <v>71</v>
      </c>
      <c r="AY635" s="150" t="s">
        <v>140</v>
      </c>
    </row>
    <row r="636" spans="2:65" s="12" customFormat="1" ht="10.199999999999999">
      <c r="B636" s="141"/>
      <c r="D636" s="142" t="s">
        <v>152</v>
      </c>
      <c r="E636" s="143" t="s">
        <v>19</v>
      </c>
      <c r="F636" s="144" t="s">
        <v>1050</v>
      </c>
      <c r="H636" s="145">
        <v>126.37</v>
      </c>
      <c r="I636" s="146"/>
      <c r="L636" s="141"/>
      <c r="M636" s="147"/>
      <c r="T636" s="148"/>
      <c r="AT636" s="143" t="s">
        <v>152</v>
      </c>
      <c r="AU636" s="143" t="s">
        <v>81</v>
      </c>
      <c r="AV636" s="12" t="s">
        <v>81</v>
      </c>
      <c r="AW636" s="12" t="s">
        <v>32</v>
      </c>
      <c r="AX636" s="12" t="s">
        <v>79</v>
      </c>
      <c r="AY636" s="143" t="s">
        <v>140</v>
      </c>
    </row>
    <row r="637" spans="2:65" s="12" customFormat="1" ht="10.199999999999999">
      <c r="B637" s="141"/>
      <c r="D637" s="142" t="s">
        <v>152</v>
      </c>
      <c r="F637" s="144" t="s">
        <v>1051</v>
      </c>
      <c r="H637" s="145">
        <v>132.68899999999999</v>
      </c>
      <c r="I637" s="146"/>
      <c r="L637" s="141"/>
      <c r="M637" s="147"/>
      <c r="T637" s="148"/>
      <c r="AT637" s="143" t="s">
        <v>152</v>
      </c>
      <c r="AU637" s="143" t="s">
        <v>81</v>
      </c>
      <c r="AV637" s="12" t="s">
        <v>81</v>
      </c>
      <c r="AW637" s="12" t="s">
        <v>4</v>
      </c>
      <c r="AX637" s="12" t="s">
        <v>79</v>
      </c>
      <c r="AY637" s="143" t="s">
        <v>140</v>
      </c>
    </row>
    <row r="638" spans="2:65" s="1" customFormat="1" ht="33" customHeight="1">
      <c r="B638" s="33"/>
      <c r="C638" s="124" t="s">
        <v>1052</v>
      </c>
      <c r="D638" s="124" t="s">
        <v>143</v>
      </c>
      <c r="E638" s="125" t="s">
        <v>1053</v>
      </c>
      <c r="F638" s="126" t="s">
        <v>1054</v>
      </c>
      <c r="G638" s="127" t="s">
        <v>146</v>
      </c>
      <c r="H638" s="128">
        <v>93.388000000000005</v>
      </c>
      <c r="I638" s="129"/>
      <c r="J638" s="130">
        <f>ROUND(I638*H638,2)</f>
        <v>0</v>
      </c>
      <c r="K638" s="126" t="s">
        <v>147</v>
      </c>
      <c r="L638" s="33"/>
      <c r="M638" s="131" t="s">
        <v>19</v>
      </c>
      <c r="N638" s="132" t="s">
        <v>42</v>
      </c>
      <c r="P638" s="133">
        <f>O638*H638</f>
        <v>0</v>
      </c>
      <c r="Q638" s="133">
        <v>4.0000000000000003E-5</v>
      </c>
      <c r="R638" s="133">
        <f>Q638*H638</f>
        <v>3.7355200000000004E-3</v>
      </c>
      <c r="S638" s="133">
        <v>0</v>
      </c>
      <c r="T638" s="134">
        <f>S638*H638</f>
        <v>0</v>
      </c>
      <c r="AR638" s="135" t="s">
        <v>265</v>
      </c>
      <c r="AT638" s="135" t="s">
        <v>143</v>
      </c>
      <c r="AU638" s="135" t="s">
        <v>81</v>
      </c>
      <c r="AY638" s="18" t="s">
        <v>140</v>
      </c>
      <c r="BE638" s="136">
        <f>IF(N638="základní",J638,0)</f>
        <v>0</v>
      </c>
      <c r="BF638" s="136">
        <f>IF(N638="snížená",J638,0)</f>
        <v>0</v>
      </c>
      <c r="BG638" s="136">
        <f>IF(N638="zákl. přenesená",J638,0)</f>
        <v>0</v>
      </c>
      <c r="BH638" s="136">
        <f>IF(N638="sníž. přenesená",J638,0)</f>
        <v>0</v>
      </c>
      <c r="BI638" s="136">
        <f>IF(N638="nulová",J638,0)</f>
        <v>0</v>
      </c>
      <c r="BJ638" s="18" t="s">
        <v>79</v>
      </c>
      <c r="BK638" s="136">
        <f>ROUND(I638*H638,2)</f>
        <v>0</v>
      </c>
      <c r="BL638" s="18" t="s">
        <v>265</v>
      </c>
      <c r="BM638" s="135" t="s">
        <v>1055</v>
      </c>
    </row>
    <row r="639" spans="2:65" s="1" customFormat="1" ht="10.199999999999999">
      <c r="B639" s="33"/>
      <c r="D639" s="137" t="s">
        <v>150</v>
      </c>
      <c r="F639" s="138" t="s">
        <v>1056</v>
      </c>
      <c r="I639" s="139"/>
      <c r="L639" s="33"/>
      <c r="M639" s="140"/>
      <c r="T639" s="54"/>
      <c r="AT639" s="18" t="s">
        <v>150</v>
      </c>
      <c r="AU639" s="18" t="s">
        <v>81</v>
      </c>
    </row>
    <row r="640" spans="2:65" s="13" customFormat="1" ht="10.199999999999999">
      <c r="B640" s="149"/>
      <c r="D640" s="142" t="s">
        <v>152</v>
      </c>
      <c r="E640" s="150" t="s">
        <v>19</v>
      </c>
      <c r="F640" s="151" t="s">
        <v>214</v>
      </c>
      <c r="H640" s="150" t="s">
        <v>19</v>
      </c>
      <c r="I640" s="152"/>
      <c r="L640" s="149"/>
      <c r="M640" s="153"/>
      <c r="T640" s="154"/>
      <c r="AT640" s="150" t="s">
        <v>152</v>
      </c>
      <c r="AU640" s="150" t="s">
        <v>81</v>
      </c>
      <c r="AV640" s="13" t="s">
        <v>79</v>
      </c>
      <c r="AW640" s="13" t="s">
        <v>32</v>
      </c>
      <c r="AX640" s="13" t="s">
        <v>71</v>
      </c>
      <c r="AY640" s="150" t="s">
        <v>140</v>
      </c>
    </row>
    <row r="641" spans="2:65" s="12" customFormat="1" ht="10.199999999999999">
      <c r="B641" s="141"/>
      <c r="D641" s="142" t="s">
        <v>152</v>
      </c>
      <c r="E641" s="143" t="s">
        <v>19</v>
      </c>
      <c r="F641" s="144" t="s">
        <v>1036</v>
      </c>
      <c r="H641" s="145">
        <v>19.87</v>
      </c>
      <c r="I641" s="146"/>
      <c r="L641" s="141"/>
      <c r="M641" s="147"/>
      <c r="T641" s="148"/>
      <c r="AT641" s="143" t="s">
        <v>152</v>
      </c>
      <c r="AU641" s="143" t="s">
        <v>81</v>
      </c>
      <c r="AV641" s="12" t="s">
        <v>81</v>
      </c>
      <c r="AW641" s="12" t="s">
        <v>32</v>
      </c>
      <c r="AX641" s="12" t="s">
        <v>71</v>
      </c>
      <c r="AY641" s="143" t="s">
        <v>140</v>
      </c>
    </row>
    <row r="642" spans="2:65" s="12" customFormat="1" ht="10.199999999999999">
      <c r="B642" s="141"/>
      <c r="D642" s="142" t="s">
        <v>152</v>
      </c>
      <c r="E642" s="143" t="s">
        <v>19</v>
      </c>
      <c r="F642" s="144" t="s">
        <v>1057</v>
      </c>
      <c r="H642" s="145">
        <v>42.16</v>
      </c>
      <c r="I642" s="146"/>
      <c r="L642" s="141"/>
      <c r="M642" s="147"/>
      <c r="T642" s="148"/>
      <c r="AT642" s="143" t="s">
        <v>152</v>
      </c>
      <c r="AU642" s="143" t="s">
        <v>81</v>
      </c>
      <c r="AV642" s="12" t="s">
        <v>81</v>
      </c>
      <c r="AW642" s="12" t="s">
        <v>32</v>
      </c>
      <c r="AX642" s="12" t="s">
        <v>71</v>
      </c>
      <c r="AY642" s="143" t="s">
        <v>140</v>
      </c>
    </row>
    <row r="643" spans="2:65" s="12" customFormat="1" ht="10.199999999999999">
      <c r="B643" s="141"/>
      <c r="D643" s="142" t="s">
        <v>152</v>
      </c>
      <c r="E643" s="143" t="s">
        <v>19</v>
      </c>
      <c r="F643" s="144" t="s">
        <v>1043</v>
      </c>
      <c r="H643" s="145">
        <v>22.47</v>
      </c>
      <c r="I643" s="146"/>
      <c r="L643" s="141"/>
      <c r="M643" s="147"/>
      <c r="T643" s="148"/>
      <c r="AT643" s="143" t="s">
        <v>152</v>
      </c>
      <c r="AU643" s="143" t="s">
        <v>81</v>
      </c>
      <c r="AV643" s="12" t="s">
        <v>81</v>
      </c>
      <c r="AW643" s="12" t="s">
        <v>32</v>
      </c>
      <c r="AX643" s="12" t="s">
        <v>71</v>
      </c>
      <c r="AY643" s="143" t="s">
        <v>140</v>
      </c>
    </row>
    <row r="644" spans="2:65" s="12" customFormat="1" ht="10.199999999999999">
      <c r="B644" s="141"/>
      <c r="D644" s="142" t="s">
        <v>152</v>
      </c>
      <c r="E644" s="143" t="s">
        <v>19</v>
      </c>
      <c r="F644" s="144" t="s">
        <v>1058</v>
      </c>
      <c r="H644" s="145">
        <v>8.8879999999999999</v>
      </c>
      <c r="I644" s="146"/>
      <c r="L644" s="141"/>
      <c r="M644" s="147"/>
      <c r="T644" s="148"/>
      <c r="AT644" s="143" t="s">
        <v>152</v>
      </c>
      <c r="AU644" s="143" t="s">
        <v>81</v>
      </c>
      <c r="AV644" s="12" t="s">
        <v>81</v>
      </c>
      <c r="AW644" s="12" t="s">
        <v>32</v>
      </c>
      <c r="AX644" s="12" t="s">
        <v>71</v>
      </c>
      <c r="AY644" s="143" t="s">
        <v>140</v>
      </c>
    </row>
    <row r="645" spans="2:65" s="14" customFormat="1" ht="10.199999999999999">
      <c r="B645" s="155"/>
      <c r="D645" s="142" t="s">
        <v>152</v>
      </c>
      <c r="E645" s="156" t="s">
        <v>19</v>
      </c>
      <c r="F645" s="157" t="s">
        <v>173</v>
      </c>
      <c r="H645" s="158">
        <v>93.388000000000005</v>
      </c>
      <c r="I645" s="159"/>
      <c r="L645" s="155"/>
      <c r="M645" s="160"/>
      <c r="T645" s="161"/>
      <c r="AT645" s="156" t="s">
        <v>152</v>
      </c>
      <c r="AU645" s="156" t="s">
        <v>81</v>
      </c>
      <c r="AV645" s="14" t="s">
        <v>148</v>
      </c>
      <c r="AW645" s="14" t="s">
        <v>32</v>
      </c>
      <c r="AX645" s="14" t="s">
        <v>79</v>
      </c>
      <c r="AY645" s="156" t="s">
        <v>140</v>
      </c>
    </row>
    <row r="646" spans="2:65" s="1" customFormat="1" ht="33" customHeight="1">
      <c r="B646" s="33"/>
      <c r="C646" s="124" t="s">
        <v>1059</v>
      </c>
      <c r="D646" s="124" t="s">
        <v>143</v>
      </c>
      <c r="E646" s="125" t="s">
        <v>1060</v>
      </c>
      <c r="F646" s="126" t="s">
        <v>1061</v>
      </c>
      <c r="G646" s="127" t="s">
        <v>146</v>
      </c>
      <c r="H646" s="128">
        <v>11.42</v>
      </c>
      <c r="I646" s="129"/>
      <c r="J646" s="130">
        <f>ROUND(I646*H646,2)</f>
        <v>0</v>
      </c>
      <c r="K646" s="126" t="s">
        <v>147</v>
      </c>
      <c r="L646" s="33"/>
      <c r="M646" s="131" t="s">
        <v>19</v>
      </c>
      <c r="N646" s="132" t="s">
        <v>42</v>
      </c>
      <c r="P646" s="133">
        <f>O646*H646</f>
        <v>0</v>
      </c>
      <c r="Q646" s="133">
        <v>1.4999999999999999E-4</v>
      </c>
      <c r="R646" s="133">
        <f>Q646*H646</f>
        <v>1.7129999999999999E-3</v>
      </c>
      <c r="S646" s="133">
        <v>0</v>
      </c>
      <c r="T646" s="134">
        <f>S646*H646</f>
        <v>0</v>
      </c>
      <c r="AR646" s="135" t="s">
        <v>265</v>
      </c>
      <c r="AT646" s="135" t="s">
        <v>143</v>
      </c>
      <c r="AU646" s="135" t="s">
        <v>81</v>
      </c>
      <c r="AY646" s="18" t="s">
        <v>140</v>
      </c>
      <c r="BE646" s="136">
        <f>IF(N646="základní",J646,0)</f>
        <v>0</v>
      </c>
      <c r="BF646" s="136">
        <f>IF(N646="snížená",J646,0)</f>
        <v>0</v>
      </c>
      <c r="BG646" s="136">
        <f>IF(N646="zákl. přenesená",J646,0)</f>
        <v>0</v>
      </c>
      <c r="BH646" s="136">
        <f>IF(N646="sníž. přenesená",J646,0)</f>
        <v>0</v>
      </c>
      <c r="BI646" s="136">
        <f>IF(N646="nulová",J646,0)</f>
        <v>0</v>
      </c>
      <c r="BJ646" s="18" t="s">
        <v>79</v>
      </c>
      <c r="BK646" s="136">
        <f>ROUND(I646*H646,2)</f>
        <v>0</v>
      </c>
      <c r="BL646" s="18" t="s">
        <v>265</v>
      </c>
      <c r="BM646" s="135" t="s">
        <v>1062</v>
      </c>
    </row>
    <row r="647" spans="2:65" s="1" customFormat="1" ht="10.199999999999999">
      <c r="B647" s="33"/>
      <c r="D647" s="137" t="s">
        <v>150</v>
      </c>
      <c r="F647" s="138" t="s">
        <v>1063</v>
      </c>
      <c r="I647" s="139"/>
      <c r="L647" s="33"/>
      <c r="M647" s="140"/>
      <c r="T647" s="54"/>
      <c r="AT647" s="18" t="s">
        <v>150</v>
      </c>
      <c r="AU647" s="18" t="s">
        <v>81</v>
      </c>
    </row>
    <row r="648" spans="2:65" s="13" customFormat="1" ht="10.199999999999999">
      <c r="B648" s="149"/>
      <c r="D648" s="142" t="s">
        <v>152</v>
      </c>
      <c r="E648" s="150" t="s">
        <v>19</v>
      </c>
      <c r="F648" s="151" t="s">
        <v>214</v>
      </c>
      <c r="H648" s="150" t="s">
        <v>19</v>
      </c>
      <c r="I648" s="152"/>
      <c r="L648" s="149"/>
      <c r="M648" s="153"/>
      <c r="T648" s="154"/>
      <c r="AT648" s="150" t="s">
        <v>152</v>
      </c>
      <c r="AU648" s="150" t="s">
        <v>81</v>
      </c>
      <c r="AV648" s="13" t="s">
        <v>79</v>
      </c>
      <c r="AW648" s="13" t="s">
        <v>32</v>
      </c>
      <c r="AX648" s="13" t="s">
        <v>71</v>
      </c>
      <c r="AY648" s="150" t="s">
        <v>140</v>
      </c>
    </row>
    <row r="649" spans="2:65" s="12" customFormat="1" ht="10.199999999999999">
      <c r="B649" s="141"/>
      <c r="D649" s="142" t="s">
        <v>152</v>
      </c>
      <c r="E649" s="143" t="s">
        <v>19</v>
      </c>
      <c r="F649" s="144" t="s">
        <v>1037</v>
      </c>
      <c r="H649" s="145">
        <v>1.42</v>
      </c>
      <c r="I649" s="146"/>
      <c r="L649" s="141"/>
      <c r="M649" s="147"/>
      <c r="T649" s="148"/>
      <c r="AT649" s="143" t="s">
        <v>152</v>
      </c>
      <c r="AU649" s="143" t="s">
        <v>81</v>
      </c>
      <c r="AV649" s="12" t="s">
        <v>81</v>
      </c>
      <c r="AW649" s="12" t="s">
        <v>32</v>
      </c>
      <c r="AX649" s="12" t="s">
        <v>71</v>
      </c>
      <c r="AY649" s="143" t="s">
        <v>140</v>
      </c>
    </row>
    <row r="650" spans="2:65" s="12" customFormat="1" ht="10.199999999999999">
      <c r="B650" s="141"/>
      <c r="D650" s="142" t="s">
        <v>152</v>
      </c>
      <c r="E650" s="143" t="s">
        <v>19</v>
      </c>
      <c r="F650" s="144" t="s">
        <v>1038</v>
      </c>
      <c r="H650" s="145">
        <v>1.26</v>
      </c>
      <c r="I650" s="146"/>
      <c r="L650" s="141"/>
      <c r="M650" s="147"/>
      <c r="T650" s="148"/>
      <c r="AT650" s="143" t="s">
        <v>152</v>
      </c>
      <c r="AU650" s="143" t="s">
        <v>81</v>
      </c>
      <c r="AV650" s="12" t="s">
        <v>81</v>
      </c>
      <c r="AW650" s="12" t="s">
        <v>32</v>
      </c>
      <c r="AX650" s="12" t="s">
        <v>71</v>
      </c>
      <c r="AY650" s="143" t="s">
        <v>140</v>
      </c>
    </row>
    <row r="651" spans="2:65" s="12" customFormat="1" ht="10.199999999999999">
      <c r="B651" s="141"/>
      <c r="D651" s="142" t="s">
        <v>152</v>
      </c>
      <c r="E651" s="143" t="s">
        <v>19</v>
      </c>
      <c r="F651" s="144" t="s">
        <v>1040</v>
      </c>
      <c r="H651" s="145">
        <v>2.7</v>
      </c>
      <c r="I651" s="146"/>
      <c r="L651" s="141"/>
      <c r="M651" s="147"/>
      <c r="T651" s="148"/>
      <c r="AT651" s="143" t="s">
        <v>152</v>
      </c>
      <c r="AU651" s="143" t="s">
        <v>81</v>
      </c>
      <c r="AV651" s="12" t="s">
        <v>81</v>
      </c>
      <c r="AW651" s="12" t="s">
        <v>32</v>
      </c>
      <c r="AX651" s="12" t="s">
        <v>71</v>
      </c>
      <c r="AY651" s="143" t="s">
        <v>140</v>
      </c>
    </row>
    <row r="652" spans="2:65" s="12" customFormat="1" ht="10.199999999999999">
      <c r="B652" s="141"/>
      <c r="D652" s="142" t="s">
        <v>152</v>
      </c>
      <c r="E652" s="143" t="s">
        <v>19</v>
      </c>
      <c r="F652" s="144" t="s">
        <v>294</v>
      </c>
      <c r="H652" s="145">
        <v>3.54</v>
      </c>
      <c r="I652" s="146"/>
      <c r="L652" s="141"/>
      <c r="M652" s="147"/>
      <c r="T652" s="148"/>
      <c r="AT652" s="143" t="s">
        <v>152</v>
      </c>
      <c r="AU652" s="143" t="s">
        <v>81</v>
      </c>
      <c r="AV652" s="12" t="s">
        <v>81</v>
      </c>
      <c r="AW652" s="12" t="s">
        <v>32</v>
      </c>
      <c r="AX652" s="12" t="s">
        <v>71</v>
      </c>
      <c r="AY652" s="143" t="s">
        <v>140</v>
      </c>
    </row>
    <row r="653" spans="2:65" s="12" customFormat="1" ht="10.199999999999999">
      <c r="B653" s="141"/>
      <c r="D653" s="142" t="s">
        <v>152</v>
      </c>
      <c r="E653" s="143" t="s">
        <v>19</v>
      </c>
      <c r="F653" s="144" t="s">
        <v>1041</v>
      </c>
      <c r="H653" s="145">
        <v>2.5</v>
      </c>
      <c r="I653" s="146"/>
      <c r="L653" s="141"/>
      <c r="M653" s="147"/>
      <c r="T653" s="148"/>
      <c r="AT653" s="143" t="s">
        <v>152</v>
      </c>
      <c r="AU653" s="143" t="s">
        <v>81</v>
      </c>
      <c r="AV653" s="12" t="s">
        <v>81</v>
      </c>
      <c r="AW653" s="12" t="s">
        <v>32</v>
      </c>
      <c r="AX653" s="12" t="s">
        <v>71</v>
      </c>
      <c r="AY653" s="143" t="s">
        <v>140</v>
      </c>
    </row>
    <row r="654" spans="2:65" s="14" customFormat="1" ht="10.199999999999999">
      <c r="B654" s="155"/>
      <c r="D654" s="142" t="s">
        <v>152</v>
      </c>
      <c r="E654" s="156" t="s">
        <v>19</v>
      </c>
      <c r="F654" s="157" t="s">
        <v>173</v>
      </c>
      <c r="H654" s="158">
        <v>11.42</v>
      </c>
      <c r="I654" s="159"/>
      <c r="L654" s="155"/>
      <c r="M654" s="160"/>
      <c r="T654" s="161"/>
      <c r="AT654" s="156" t="s">
        <v>152</v>
      </c>
      <c r="AU654" s="156" t="s">
        <v>81</v>
      </c>
      <c r="AV654" s="14" t="s">
        <v>148</v>
      </c>
      <c r="AW654" s="14" t="s">
        <v>32</v>
      </c>
      <c r="AX654" s="14" t="s">
        <v>79</v>
      </c>
      <c r="AY654" s="156" t="s">
        <v>140</v>
      </c>
    </row>
    <row r="655" spans="2:65" s="1" customFormat="1" ht="24.15" customHeight="1">
      <c r="B655" s="33"/>
      <c r="C655" s="124" t="s">
        <v>1064</v>
      </c>
      <c r="D655" s="124" t="s">
        <v>143</v>
      </c>
      <c r="E655" s="125" t="s">
        <v>1065</v>
      </c>
      <c r="F655" s="126" t="s">
        <v>1066</v>
      </c>
      <c r="G655" s="127" t="s">
        <v>146</v>
      </c>
      <c r="H655" s="128">
        <v>126.37</v>
      </c>
      <c r="I655" s="129"/>
      <c r="J655" s="130">
        <f>ROUND(I655*H655,2)</f>
        <v>0</v>
      </c>
      <c r="K655" s="126" t="s">
        <v>147</v>
      </c>
      <c r="L655" s="33"/>
      <c r="M655" s="131" t="s">
        <v>19</v>
      </c>
      <c r="N655" s="132" t="s">
        <v>42</v>
      </c>
      <c r="P655" s="133">
        <f>O655*H655</f>
        <v>0</v>
      </c>
      <c r="Q655" s="133">
        <v>0</v>
      </c>
      <c r="R655" s="133">
        <f>Q655*H655</f>
        <v>0</v>
      </c>
      <c r="S655" s="133">
        <v>2.0999999999999999E-3</v>
      </c>
      <c r="T655" s="134">
        <f>S655*H655</f>
        <v>0.26537699999999997</v>
      </c>
      <c r="AR655" s="135" t="s">
        <v>265</v>
      </c>
      <c r="AT655" s="135" t="s">
        <v>143</v>
      </c>
      <c r="AU655" s="135" t="s">
        <v>81</v>
      </c>
      <c r="AY655" s="18" t="s">
        <v>140</v>
      </c>
      <c r="BE655" s="136">
        <f>IF(N655="základní",J655,0)</f>
        <v>0</v>
      </c>
      <c r="BF655" s="136">
        <f>IF(N655="snížená",J655,0)</f>
        <v>0</v>
      </c>
      <c r="BG655" s="136">
        <f>IF(N655="zákl. přenesená",J655,0)</f>
        <v>0</v>
      </c>
      <c r="BH655" s="136">
        <f>IF(N655="sníž. přenesená",J655,0)</f>
        <v>0</v>
      </c>
      <c r="BI655" s="136">
        <f>IF(N655="nulová",J655,0)</f>
        <v>0</v>
      </c>
      <c r="BJ655" s="18" t="s">
        <v>79</v>
      </c>
      <c r="BK655" s="136">
        <f>ROUND(I655*H655,2)</f>
        <v>0</v>
      </c>
      <c r="BL655" s="18" t="s">
        <v>265</v>
      </c>
      <c r="BM655" s="135" t="s">
        <v>1067</v>
      </c>
    </row>
    <row r="656" spans="2:65" s="1" customFormat="1" ht="10.199999999999999">
      <c r="B656" s="33"/>
      <c r="D656" s="137" t="s">
        <v>150</v>
      </c>
      <c r="F656" s="138" t="s">
        <v>1068</v>
      </c>
      <c r="I656" s="139"/>
      <c r="L656" s="33"/>
      <c r="M656" s="140"/>
      <c r="T656" s="54"/>
      <c r="AT656" s="18" t="s">
        <v>150</v>
      </c>
      <c r="AU656" s="18" t="s">
        <v>81</v>
      </c>
    </row>
    <row r="657" spans="2:65" s="13" customFormat="1" ht="10.199999999999999">
      <c r="B657" s="149"/>
      <c r="D657" s="142" t="s">
        <v>152</v>
      </c>
      <c r="E657" s="150" t="s">
        <v>19</v>
      </c>
      <c r="F657" s="151" t="s">
        <v>1035</v>
      </c>
      <c r="H657" s="150" t="s">
        <v>19</v>
      </c>
      <c r="I657" s="152"/>
      <c r="L657" s="149"/>
      <c r="M657" s="153"/>
      <c r="T657" s="154"/>
      <c r="AT657" s="150" t="s">
        <v>152</v>
      </c>
      <c r="AU657" s="150" t="s">
        <v>81</v>
      </c>
      <c r="AV657" s="13" t="s">
        <v>79</v>
      </c>
      <c r="AW657" s="13" t="s">
        <v>32</v>
      </c>
      <c r="AX657" s="13" t="s">
        <v>71</v>
      </c>
      <c r="AY657" s="150" t="s">
        <v>140</v>
      </c>
    </row>
    <row r="658" spans="2:65" s="12" customFormat="1" ht="10.199999999999999">
      <c r="B658" s="141"/>
      <c r="D658" s="142" t="s">
        <v>152</v>
      </c>
      <c r="E658" s="143" t="s">
        <v>19</v>
      </c>
      <c r="F658" s="144" t="s">
        <v>1036</v>
      </c>
      <c r="H658" s="145">
        <v>19.87</v>
      </c>
      <c r="I658" s="146"/>
      <c r="L658" s="141"/>
      <c r="M658" s="147"/>
      <c r="T658" s="148"/>
      <c r="AT658" s="143" t="s">
        <v>152</v>
      </c>
      <c r="AU658" s="143" t="s">
        <v>81</v>
      </c>
      <c r="AV658" s="12" t="s">
        <v>81</v>
      </c>
      <c r="AW658" s="12" t="s">
        <v>32</v>
      </c>
      <c r="AX658" s="12" t="s">
        <v>71</v>
      </c>
      <c r="AY658" s="143" t="s">
        <v>140</v>
      </c>
    </row>
    <row r="659" spans="2:65" s="12" customFormat="1" ht="10.199999999999999">
      <c r="B659" s="141"/>
      <c r="D659" s="142" t="s">
        <v>152</v>
      </c>
      <c r="E659" s="143" t="s">
        <v>19</v>
      </c>
      <c r="F659" s="144" t="s">
        <v>1037</v>
      </c>
      <c r="H659" s="145">
        <v>1.42</v>
      </c>
      <c r="I659" s="146"/>
      <c r="L659" s="141"/>
      <c r="M659" s="147"/>
      <c r="T659" s="148"/>
      <c r="AT659" s="143" t="s">
        <v>152</v>
      </c>
      <c r="AU659" s="143" t="s">
        <v>81</v>
      </c>
      <c r="AV659" s="12" t="s">
        <v>81</v>
      </c>
      <c r="AW659" s="12" t="s">
        <v>32</v>
      </c>
      <c r="AX659" s="12" t="s">
        <v>71</v>
      </c>
      <c r="AY659" s="143" t="s">
        <v>140</v>
      </c>
    </row>
    <row r="660" spans="2:65" s="12" customFormat="1" ht="10.199999999999999">
      <c r="B660" s="141"/>
      <c r="D660" s="142" t="s">
        <v>152</v>
      </c>
      <c r="E660" s="143" t="s">
        <v>19</v>
      </c>
      <c r="F660" s="144" t="s">
        <v>1038</v>
      </c>
      <c r="H660" s="145">
        <v>1.26</v>
      </c>
      <c r="I660" s="146"/>
      <c r="L660" s="141"/>
      <c r="M660" s="147"/>
      <c r="T660" s="148"/>
      <c r="AT660" s="143" t="s">
        <v>152</v>
      </c>
      <c r="AU660" s="143" t="s">
        <v>81</v>
      </c>
      <c r="AV660" s="12" t="s">
        <v>81</v>
      </c>
      <c r="AW660" s="12" t="s">
        <v>32</v>
      </c>
      <c r="AX660" s="12" t="s">
        <v>71</v>
      </c>
      <c r="AY660" s="143" t="s">
        <v>140</v>
      </c>
    </row>
    <row r="661" spans="2:65" s="12" customFormat="1" ht="10.199999999999999">
      <c r="B661" s="141"/>
      <c r="D661" s="142" t="s">
        <v>152</v>
      </c>
      <c r="E661" s="143" t="s">
        <v>19</v>
      </c>
      <c r="F661" s="144" t="s">
        <v>1039</v>
      </c>
      <c r="H661" s="145">
        <v>14.92</v>
      </c>
      <c r="I661" s="146"/>
      <c r="L661" s="141"/>
      <c r="M661" s="147"/>
      <c r="T661" s="148"/>
      <c r="AT661" s="143" t="s">
        <v>152</v>
      </c>
      <c r="AU661" s="143" t="s">
        <v>81</v>
      </c>
      <c r="AV661" s="12" t="s">
        <v>81</v>
      </c>
      <c r="AW661" s="12" t="s">
        <v>32</v>
      </c>
      <c r="AX661" s="12" t="s">
        <v>71</v>
      </c>
      <c r="AY661" s="143" t="s">
        <v>140</v>
      </c>
    </row>
    <row r="662" spans="2:65" s="12" customFormat="1" ht="10.199999999999999">
      <c r="B662" s="141"/>
      <c r="D662" s="142" t="s">
        <v>152</v>
      </c>
      <c r="E662" s="143" t="s">
        <v>19</v>
      </c>
      <c r="F662" s="144" t="s">
        <v>1040</v>
      </c>
      <c r="H662" s="145">
        <v>2.7</v>
      </c>
      <c r="I662" s="146"/>
      <c r="L662" s="141"/>
      <c r="M662" s="147"/>
      <c r="T662" s="148"/>
      <c r="AT662" s="143" t="s">
        <v>152</v>
      </c>
      <c r="AU662" s="143" t="s">
        <v>81</v>
      </c>
      <c r="AV662" s="12" t="s">
        <v>81</v>
      </c>
      <c r="AW662" s="12" t="s">
        <v>32</v>
      </c>
      <c r="AX662" s="12" t="s">
        <v>71</v>
      </c>
      <c r="AY662" s="143" t="s">
        <v>140</v>
      </c>
    </row>
    <row r="663" spans="2:65" s="12" customFormat="1" ht="10.199999999999999">
      <c r="B663" s="141"/>
      <c r="D663" s="142" t="s">
        <v>152</v>
      </c>
      <c r="E663" s="143" t="s">
        <v>19</v>
      </c>
      <c r="F663" s="144" t="s">
        <v>294</v>
      </c>
      <c r="H663" s="145">
        <v>3.54</v>
      </c>
      <c r="I663" s="146"/>
      <c r="L663" s="141"/>
      <c r="M663" s="147"/>
      <c r="T663" s="148"/>
      <c r="AT663" s="143" t="s">
        <v>152</v>
      </c>
      <c r="AU663" s="143" t="s">
        <v>81</v>
      </c>
      <c r="AV663" s="12" t="s">
        <v>81</v>
      </c>
      <c r="AW663" s="12" t="s">
        <v>32</v>
      </c>
      <c r="AX663" s="12" t="s">
        <v>71</v>
      </c>
      <c r="AY663" s="143" t="s">
        <v>140</v>
      </c>
    </row>
    <row r="664" spans="2:65" s="12" customFormat="1" ht="10.199999999999999">
      <c r="B664" s="141"/>
      <c r="D664" s="142" t="s">
        <v>152</v>
      </c>
      <c r="E664" s="143" t="s">
        <v>19</v>
      </c>
      <c r="F664" s="144" t="s">
        <v>1041</v>
      </c>
      <c r="H664" s="145">
        <v>2.5</v>
      </c>
      <c r="I664" s="146"/>
      <c r="L664" s="141"/>
      <c r="M664" s="147"/>
      <c r="T664" s="148"/>
      <c r="AT664" s="143" t="s">
        <v>152</v>
      </c>
      <c r="AU664" s="143" t="s">
        <v>81</v>
      </c>
      <c r="AV664" s="12" t="s">
        <v>81</v>
      </c>
      <c r="AW664" s="12" t="s">
        <v>32</v>
      </c>
      <c r="AX664" s="12" t="s">
        <v>71</v>
      </c>
      <c r="AY664" s="143" t="s">
        <v>140</v>
      </c>
    </row>
    <row r="665" spans="2:65" s="12" customFormat="1" ht="10.199999999999999">
      <c r="B665" s="141"/>
      <c r="D665" s="142" t="s">
        <v>152</v>
      </c>
      <c r="E665" s="143" t="s">
        <v>19</v>
      </c>
      <c r="F665" s="144" t="s">
        <v>1042</v>
      </c>
      <c r="H665" s="145">
        <v>44.27</v>
      </c>
      <c r="I665" s="146"/>
      <c r="L665" s="141"/>
      <c r="M665" s="147"/>
      <c r="T665" s="148"/>
      <c r="AT665" s="143" t="s">
        <v>152</v>
      </c>
      <c r="AU665" s="143" t="s">
        <v>81</v>
      </c>
      <c r="AV665" s="12" t="s">
        <v>81</v>
      </c>
      <c r="AW665" s="12" t="s">
        <v>32</v>
      </c>
      <c r="AX665" s="12" t="s">
        <v>71</v>
      </c>
      <c r="AY665" s="143" t="s">
        <v>140</v>
      </c>
    </row>
    <row r="666" spans="2:65" s="12" customFormat="1" ht="10.199999999999999">
      <c r="B666" s="141"/>
      <c r="D666" s="142" t="s">
        <v>152</v>
      </c>
      <c r="E666" s="143" t="s">
        <v>19</v>
      </c>
      <c r="F666" s="144" t="s">
        <v>1043</v>
      </c>
      <c r="H666" s="145">
        <v>22.47</v>
      </c>
      <c r="I666" s="146"/>
      <c r="L666" s="141"/>
      <c r="M666" s="147"/>
      <c r="T666" s="148"/>
      <c r="AT666" s="143" t="s">
        <v>152</v>
      </c>
      <c r="AU666" s="143" t="s">
        <v>81</v>
      </c>
      <c r="AV666" s="12" t="s">
        <v>81</v>
      </c>
      <c r="AW666" s="12" t="s">
        <v>32</v>
      </c>
      <c r="AX666" s="12" t="s">
        <v>71</v>
      </c>
      <c r="AY666" s="143" t="s">
        <v>140</v>
      </c>
    </row>
    <row r="667" spans="2:65" s="12" customFormat="1" ht="10.199999999999999">
      <c r="B667" s="141"/>
      <c r="D667" s="142" t="s">
        <v>152</v>
      </c>
      <c r="E667" s="143" t="s">
        <v>19</v>
      </c>
      <c r="F667" s="144" t="s">
        <v>1044</v>
      </c>
      <c r="H667" s="145">
        <v>13.42</v>
      </c>
      <c r="I667" s="146"/>
      <c r="L667" s="141"/>
      <c r="M667" s="147"/>
      <c r="T667" s="148"/>
      <c r="AT667" s="143" t="s">
        <v>152</v>
      </c>
      <c r="AU667" s="143" t="s">
        <v>81</v>
      </c>
      <c r="AV667" s="12" t="s">
        <v>81</v>
      </c>
      <c r="AW667" s="12" t="s">
        <v>32</v>
      </c>
      <c r="AX667" s="12" t="s">
        <v>71</v>
      </c>
      <c r="AY667" s="143" t="s">
        <v>140</v>
      </c>
    </row>
    <row r="668" spans="2:65" s="14" customFormat="1" ht="10.199999999999999">
      <c r="B668" s="155"/>
      <c r="D668" s="142" t="s">
        <v>152</v>
      </c>
      <c r="E668" s="156" t="s">
        <v>19</v>
      </c>
      <c r="F668" s="157" t="s">
        <v>173</v>
      </c>
      <c r="H668" s="158">
        <v>126.37</v>
      </c>
      <c r="I668" s="159"/>
      <c r="L668" s="155"/>
      <c r="M668" s="160"/>
      <c r="T668" s="161"/>
      <c r="AT668" s="156" t="s">
        <v>152</v>
      </c>
      <c r="AU668" s="156" t="s">
        <v>81</v>
      </c>
      <c r="AV668" s="14" t="s">
        <v>148</v>
      </c>
      <c r="AW668" s="14" t="s">
        <v>32</v>
      </c>
      <c r="AX668" s="14" t="s">
        <v>79</v>
      </c>
      <c r="AY668" s="156" t="s">
        <v>140</v>
      </c>
    </row>
    <row r="669" spans="2:65" s="11" customFormat="1" ht="22.8" customHeight="1">
      <c r="B669" s="112"/>
      <c r="D669" s="113" t="s">
        <v>70</v>
      </c>
      <c r="E669" s="122" t="s">
        <v>1069</v>
      </c>
      <c r="F669" s="122" t="s">
        <v>1070</v>
      </c>
      <c r="I669" s="115"/>
      <c r="J669" s="123">
        <f>BK669</f>
        <v>0</v>
      </c>
      <c r="L669" s="112"/>
      <c r="M669" s="117"/>
      <c r="P669" s="118">
        <f>SUM(P670:P785)</f>
        <v>0</v>
      </c>
      <c r="R669" s="118">
        <f>SUM(R670:R785)</f>
        <v>3.6949999999999997E-2</v>
      </c>
      <c r="T669" s="119">
        <f>SUM(T670:T785)</f>
        <v>0.53188000000000002</v>
      </c>
      <c r="AR669" s="113" t="s">
        <v>81</v>
      </c>
      <c r="AT669" s="120" t="s">
        <v>70</v>
      </c>
      <c r="AU669" s="120" t="s">
        <v>79</v>
      </c>
      <c r="AY669" s="113" t="s">
        <v>140</v>
      </c>
      <c r="BK669" s="121">
        <f>SUM(BK670:BK785)</f>
        <v>0</v>
      </c>
    </row>
    <row r="670" spans="2:65" s="1" customFormat="1" ht="33" customHeight="1">
      <c r="B670" s="33"/>
      <c r="C670" s="124" t="s">
        <v>1071</v>
      </c>
      <c r="D670" s="124" t="s">
        <v>143</v>
      </c>
      <c r="E670" s="125" t="s">
        <v>1072</v>
      </c>
      <c r="F670" s="126" t="s">
        <v>1073</v>
      </c>
      <c r="G670" s="127" t="s">
        <v>146</v>
      </c>
      <c r="H670" s="128">
        <v>2.4510000000000001</v>
      </c>
      <c r="I670" s="129"/>
      <c r="J670" s="130">
        <f>ROUND(I670*H670,2)</f>
        <v>0</v>
      </c>
      <c r="K670" s="126" t="s">
        <v>19</v>
      </c>
      <c r="L670" s="33"/>
      <c r="M670" s="131" t="s">
        <v>19</v>
      </c>
      <c r="N670" s="132" t="s">
        <v>42</v>
      </c>
      <c r="P670" s="133">
        <f>O670*H670</f>
        <v>0</v>
      </c>
      <c r="Q670" s="133">
        <v>0</v>
      </c>
      <c r="R670" s="133">
        <f>Q670*H670</f>
        <v>0</v>
      </c>
      <c r="S670" s="133">
        <v>0</v>
      </c>
      <c r="T670" s="134">
        <f>S670*H670</f>
        <v>0</v>
      </c>
      <c r="AR670" s="135" t="s">
        <v>265</v>
      </c>
      <c r="AT670" s="135" t="s">
        <v>143</v>
      </c>
      <c r="AU670" s="135" t="s">
        <v>81</v>
      </c>
      <c r="AY670" s="18" t="s">
        <v>140</v>
      </c>
      <c r="BE670" s="136">
        <f>IF(N670="základní",J670,0)</f>
        <v>0</v>
      </c>
      <c r="BF670" s="136">
        <f>IF(N670="snížená",J670,0)</f>
        <v>0</v>
      </c>
      <c r="BG670" s="136">
        <f>IF(N670="zákl. přenesená",J670,0)</f>
        <v>0</v>
      </c>
      <c r="BH670" s="136">
        <f>IF(N670="sníž. přenesená",J670,0)</f>
        <v>0</v>
      </c>
      <c r="BI670" s="136">
        <f>IF(N670="nulová",J670,0)</f>
        <v>0</v>
      </c>
      <c r="BJ670" s="18" t="s">
        <v>79</v>
      </c>
      <c r="BK670" s="136">
        <f>ROUND(I670*H670,2)</f>
        <v>0</v>
      </c>
      <c r="BL670" s="18" t="s">
        <v>265</v>
      </c>
      <c r="BM670" s="135" t="s">
        <v>1074</v>
      </c>
    </row>
    <row r="671" spans="2:65" s="13" customFormat="1" ht="10.199999999999999">
      <c r="B671" s="149"/>
      <c r="D671" s="142" t="s">
        <v>152</v>
      </c>
      <c r="E671" s="150" t="s">
        <v>19</v>
      </c>
      <c r="F671" s="151" t="s">
        <v>1075</v>
      </c>
      <c r="H671" s="150" t="s">
        <v>19</v>
      </c>
      <c r="I671" s="152"/>
      <c r="L671" s="149"/>
      <c r="M671" s="153"/>
      <c r="T671" s="154"/>
      <c r="AT671" s="150" t="s">
        <v>152</v>
      </c>
      <c r="AU671" s="150" t="s">
        <v>81</v>
      </c>
      <c r="AV671" s="13" t="s">
        <v>79</v>
      </c>
      <c r="AW671" s="13" t="s">
        <v>32</v>
      </c>
      <c r="AX671" s="13" t="s">
        <v>71</v>
      </c>
      <c r="AY671" s="150" t="s">
        <v>140</v>
      </c>
    </row>
    <row r="672" spans="2:65" s="12" customFormat="1" ht="10.199999999999999">
      <c r="B672" s="141"/>
      <c r="D672" s="142" t="s">
        <v>152</v>
      </c>
      <c r="E672" s="143" t="s">
        <v>19</v>
      </c>
      <c r="F672" s="144" t="s">
        <v>1076</v>
      </c>
      <c r="H672" s="145">
        <v>2.4510000000000001</v>
      </c>
      <c r="I672" s="146"/>
      <c r="L672" s="141"/>
      <c r="M672" s="147"/>
      <c r="T672" s="148"/>
      <c r="AT672" s="143" t="s">
        <v>152</v>
      </c>
      <c r="AU672" s="143" t="s">
        <v>81</v>
      </c>
      <c r="AV672" s="12" t="s">
        <v>81</v>
      </c>
      <c r="AW672" s="12" t="s">
        <v>32</v>
      </c>
      <c r="AX672" s="12" t="s">
        <v>79</v>
      </c>
      <c r="AY672" s="143" t="s">
        <v>140</v>
      </c>
    </row>
    <row r="673" spans="2:65" s="1" customFormat="1" ht="37.799999999999997" customHeight="1">
      <c r="B673" s="33"/>
      <c r="C673" s="124" t="s">
        <v>1077</v>
      </c>
      <c r="D673" s="124" t="s">
        <v>143</v>
      </c>
      <c r="E673" s="125" t="s">
        <v>1078</v>
      </c>
      <c r="F673" s="126" t="s">
        <v>1079</v>
      </c>
      <c r="G673" s="127" t="s">
        <v>227</v>
      </c>
      <c r="H673" s="128">
        <v>1</v>
      </c>
      <c r="I673" s="129"/>
      <c r="J673" s="130">
        <f>ROUND(I673*H673,2)</f>
        <v>0</v>
      </c>
      <c r="K673" s="126" t="s">
        <v>147</v>
      </c>
      <c r="L673" s="33"/>
      <c r="M673" s="131" t="s">
        <v>19</v>
      </c>
      <c r="N673" s="132" t="s">
        <v>42</v>
      </c>
      <c r="P673" s="133">
        <f>O673*H673</f>
        <v>0</v>
      </c>
      <c r="Q673" s="133">
        <v>0</v>
      </c>
      <c r="R673" s="133">
        <f>Q673*H673</f>
        <v>0</v>
      </c>
      <c r="S673" s="133">
        <v>0</v>
      </c>
      <c r="T673" s="134">
        <f>S673*H673</f>
        <v>0</v>
      </c>
      <c r="AR673" s="135" t="s">
        <v>265</v>
      </c>
      <c r="AT673" s="135" t="s">
        <v>143</v>
      </c>
      <c r="AU673" s="135" t="s">
        <v>81</v>
      </c>
      <c r="AY673" s="18" t="s">
        <v>140</v>
      </c>
      <c r="BE673" s="136">
        <f>IF(N673="základní",J673,0)</f>
        <v>0</v>
      </c>
      <c r="BF673" s="136">
        <f>IF(N673="snížená",J673,0)</f>
        <v>0</v>
      </c>
      <c r="BG673" s="136">
        <f>IF(N673="zákl. přenesená",J673,0)</f>
        <v>0</v>
      </c>
      <c r="BH673" s="136">
        <f>IF(N673="sníž. přenesená",J673,0)</f>
        <v>0</v>
      </c>
      <c r="BI673" s="136">
        <f>IF(N673="nulová",J673,0)</f>
        <v>0</v>
      </c>
      <c r="BJ673" s="18" t="s">
        <v>79</v>
      </c>
      <c r="BK673" s="136">
        <f>ROUND(I673*H673,2)</f>
        <v>0</v>
      </c>
      <c r="BL673" s="18" t="s">
        <v>265</v>
      </c>
      <c r="BM673" s="135" t="s">
        <v>1080</v>
      </c>
    </row>
    <row r="674" spans="2:65" s="1" customFormat="1" ht="10.199999999999999">
      <c r="B674" s="33"/>
      <c r="D674" s="137" t="s">
        <v>150</v>
      </c>
      <c r="F674" s="138" t="s">
        <v>1081</v>
      </c>
      <c r="I674" s="139"/>
      <c r="L674" s="33"/>
      <c r="M674" s="140"/>
      <c r="T674" s="54"/>
      <c r="AT674" s="18" t="s">
        <v>150</v>
      </c>
      <c r="AU674" s="18" t="s">
        <v>81</v>
      </c>
    </row>
    <row r="675" spans="2:65" s="13" customFormat="1" ht="10.199999999999999">
      <c r="B675" s="149"/>
      <c r="D675" s="142" t="s">
        <v>152</v>
      </c>
      <c r="E675" s="150" t="s">
        <v>19</v>
      </c>
      <c r="F675" s="151" t="s">
        <v>1082</v>
      </c>
      <c r="H675" s="150" t="s">
        <v>19</v>
      </c>
      <c r="I675" s="152"/>
      <c r="L675" s="149"/>
      <c r="M675" s="153"/>
      <c r="T675" s="154"/>
      <c r="AT675" s="150" t="s">
        <v>152</v>
      </c>
      <c r="AU675" s="150" t="s">
        <v>81</v>
      </c>
      <c r="AV675" s="13" t="s">
        <v>79</v>
      </c>
      <c r="AW675" s="13" t="s">
        <v>32</v>
      </c>
      <c r="AX675" s="13" t="s">
        <v>71</v>
      </c>
      <c r="AY675" s="150" t="s">
        <v>140</v>
      </c>
    </row>
    <row r="676" spans="2:65" s="12" customFormat="1" ht="10.199999999999999">
      <c r="B676" s="141"/>
      <c r="D676" s="142" t="s">
        <v>152</v>
      </c>
      <c r="E676" s="143" t="s">
        <v>19</v>
      </c>
      <c r="F676" s="144" t="s">
        <v>79</v>
      </c>
      <c r="H676" s="145">
        <v>1</v>
      </c>
      <c r="I676" s="146"/>
      <c r="L676" s="141"/>
      <c r="M676" s="147"/>
      <c r="T676" s="148"/>
      <c r="AT676" s="143" t="s">
        <v>152</v>
      </c>
      <c r="AU676" s="143" t="s">
        <v>81</v>
      </c>
      <c r="AV676" s="12" t="s">
        <v>81</v>
      </c>
      <c r="AW676" s="12" t="s">
        <v>32</v>
      </c>
      <c r="AX676" s="12" t="s">
        <v>79</v>
      </c>
      <c r="AY676" s="143" t="s">
        <v>140</v>
      </c>
    </row>
    <row r="677" spans="2:65" s="1" customFormat="1" ht="33" customHeight="1">
      <c r="B677" s="33"/>
      <c r="C677" s="169" t="s">
        <v>1083</v>
      </c>
      <c r="D677" s="169" t="s">
        <v>559</v>
      </c>
      <c r="E677" s="170" t="s">
        <v>1084</v>
      </c>
      <c r="F677" s="171" t="s">
        <v>1085</v>
      </c>
      <c r="G677" s="172" t="s">
        <v>227</v>
      </c>
      <c r="H677" s="173">
        <v>1</v>
      </c>
      <c r="I677" s="174"/>
      <c r="J677" s="175">
        <f>ROUND(I677*H677,2)</f>
        <v>0</v>
      </c>
      <c r="K677" s="171" t="s">
        <v>19</v>
      </c>
      <c r="L677" s="176"/>
      <c r="M677" s="177" t="s">
        <v>19</v>
      </c>
      <c r="N677" s="178" t="s">
        <v>42</v>
      </c>
      <c r="P677" s="133">
        <f>O677*H677</f>
        <v>0</v>
      </c>
      <c r="Q677" s="133">
        <v>2.0500000000000001E-2</v>
      </c>
      <c r="R677" s="133">
        <f>Q677*H677</f>
        <v>2.0500000000000001E-2</v>
      </c>
      <c r="S677" s="133">
        <v>0</v>
      </c>
      <c r="T677" s="134">
        <f>S677*H677</f>
        <v>0</v>
      </c>
      <c r="AR677" s="135" t="s">
        <v>389</v>
      </c>
      <c r="AT677" s="135" t="s">
        <v>559</v>
      </c>
      <c r="AU677" s="135" t="s">
        <v>81</v>
      </c>
      <c r="AY677" s="18" t="s">
        <v>140</v>
      </c>
      <c r="BE677" s="136">
        <f>IF(N677="základní",J677,0)</f>
        <v>0</v>
      </c>
      <c r="BF677" s="136">
        <f>IF(N677="snížená",J677,0)</f>
        <v>0</v>
      </c>
      <c r="BG677" s="136">
        <f>IF(N677="zákl. přenesená",J677,0)</f>
        <v>0</v>
      </c>
      <c r="BH677" s="136">
        <f>IF(N677="sníž. přenesená",J677,0)</f>
        <v>0</v>
      </c>
      <c r="BI677" s="136">
        <f>IF(N677="nulová",J677,0)</f>
        <v>0</v>
      </c>
      <c r="BJ677" s="18" t="s">
        <v>79</v>
      </c>
      <c r="BK677" s="136">
        <f>ROUND(I677*H677,2)</f>
        <v>0</v>
      </c>
      <c r="BL677" s="18" t="s">
        <v>265</v>
      </c>
      <c r="BM677" s="135" t="s">
        <v>1086</v>
      </c>
    </row>
    <row r="678" spans="2:65" s="13" customFormat="1" ht="10.199999999999999">
      <c r="B678" s="149"/>
      <c r="D678" s="142" t="s">
        <v>152</v>
      </c>
      <c r="E678" s="150" t="s">
        <v>19</v>
      </c>
      <c r="F678" s="151" t="s">
        <v>1082</v>
      </c>
      <c r="H678" s="150" t="s">
        <v>19</v>
      </c>
      <c r="I678" s="152"/>
      <c r="L678" s="149"/>
      <c r="M678" s="153"/>
      <c r="T678" s="154"/>
      <c r="AT678" s="150" t="s">
        <v>152</v>
      </c>
      <c r="AU678" s="150" t="s">
        <v>81</v>
      </c>
      <c r="AV678" s="13" t="s">
        <v>79</v>
      </c>
      <c r="AW678" s="13" t="s">
        <v>32</v>
      </c>
      <c r="AX678" s="13" t="s">
        <v>71</v>
      </c>
      <c r="AY678" s="150" t="s">
        <v>140</v>
      </c>
    </row>
    <row r="679" spans="2:65" s="12" customFormat="1" ht="10.199999999999999">
      <c r="B679" s="141"/>
      <c r="D679" s="142" t="s">
        <v>152</v>
      </c>
      <c r="E679" s="143" t="s">
        <v>19</v>
      </c>
      <c r="F679" s="144" t="s">
        <v>79</v>
      </c>
      <c r="H679" s="145">
        <v>1</v>
      </c>
      <c r="I679" s="146"/>
      <c r="L679" s="141"/>
      <c r="M679" s="147"/>
      <c r="T679" s="148"/>
      <c r="AT679" s="143" t="s">
        <v>152</v>
      </c>
      <c r="AU679" s="143" t="s">
        <v>81</v>
      </c>
      <c r="AV679" s="12" t="s">
        <v>81</v>
      </c>
      <c r="AW679" s="12" t="s">
        <v>32</v>
      </c>
      <c r="AX679" s="12" t="s">
        <v>79</v>
      </c>
      <c r="AY679" s="143" t="s">
        <v>140</v>
      </c>
    </row>
    <row r="680" spans="2:65" s="1" customFormat="1" ht="44.25" customHeight="1">
      <c r="B680" s="33"/>
      <c r="C680" s="124" t="s">
        <v>1087</v>
      </c>
      <c r="D680" s="124" t="s">
        <v>143</v>
      </c>
      <c r="E680" s="125" t="s">
        <v>1088</v>
      </c>
      <c r="F680" s="126" t="s">
        <v>1089</v>
      </c>
      <c r="G680" s="127" t="s">
        <v>227</v>
      </c>
      <c r="H680" s="128">
        <v>8</v>
      </c>
      <c r="I680" s="129"/>
      <c r="J680" s="130">
        <f>ROUND(I680*H680,2)</f>
        <v>0</v>
      </c>
      <c r="K680" s="126" t="s">
        <v>147</v>
      </c>
      <c r="L680" s="33"/>
      <c r="M680" s="131" t="s">
        <v>19</v>
      </c>
      <c r="N680" s="132" t="s">
        <v>42</v>
      </c>
      <c r="P680" s="133">
        <f>O680*H680</f>
        <v>0</v>
      </c>
      <c r="Q680" s="133">
        <v>0</v>
      </c>
      <c r="R680" s="133">
        <f>Q680*H680</f>
        <v>0</v>
      </c>
      <c r="S680" s="133">
        <v>0</v>
      </c>
      <c r="T680" s="134">
        <f>S680*H680</f>
        <v>0</v>
      </c>
      <c r="AR680" s="135" t="s">
        <v>265</v>
      </c>
      <c r="AT680" s="135" t="s">
        <v>143</v>
      </c>
      <c r="AU680" s="135" t="s">
        <v>81</v>
      </c>
      <c r="AY680" s="18" t="s">
        <v>140</v>
      </c>
      <c r="BE680" s="136">
        <f>IF(N680="základní",J680,0)</f>
        <v>0</v>
      </c>
      <c r="BF680" s="136">
        <f>IF(N680="snížená",J680,0)</f>
        <v>0</v>
      </c>
      <c r="BG680" s="136">
        <f>IF(N680="zákl. přenesená",J680,0)</f>
        <v>0</v>
      </c>
      <c r="BH680" s="136">
        <f>IF(N680="sníž. přenesená",J680,0)</f>
        <v>0</v>
      </c>
      <c r="BI680" s="136">
        <f>IF(N680="nulová",J680,0)</f>
        <v>0</v>
      </c>
      <c r="BJ680" s="18" t="s">
        <v>79</v>
      </c>
      <c r="BK680" s="136">
        <f>ROUND(I680*H680,2)</f>
        <v>0</v>
      </c>
      <c r="BL680" s="18" t="s">
        <v>265</v>
      </c>
      <c r="BM680" s="135" t="s">
        <v>1090</v>
      </c>
    </row>
    <row r="681" spans="2:65" s="1" customFormat="1" ht="10.199999999999999">
      <c r="B681" s="33"/>
      <c r="D681" s="137" t="s">
        <v>150</v>
      </c>
      <c r="F681" s="138" t="s">
        <v>1091</v>
      </c>
      <c r="I681" s="139"/>
      <c r="L681" s="33"/>
      <c r="M681" s="140"/>
      <c r="T681" s="54"/>
      <c r="AT681" s="18" t="s">
        <v>150</v>
      </c>
      <c r="AU681" s="18" t="s">
        <v>81</v>
      </c>
    </row>
    <row r="682" spans="2:65" s="12" customFormat="1" ht="10.199999999999999">
      <c r="B682" s="141"/>
      <c r="D682" s="142" t="s">
        <v>152</v>
      </c>
      <c r="E682" s="143" t="s">
        <v>19</v>
      </c>
      <c r="F682" s="144" t="s">
        <v>1092</v>
      </c>
      <c r="H682" s="145">
        <v>1</v>
      </c>
      <c r="I682" s="146"/>
      <c r="L682" s="141"/>
      <c r="M682" s="147"/>
      <c r="T682" s="148"/>
      <c r="AT682" s="143" t="s">
        <v>152</v>
      </c>
      <c r="AU682" s="143" t="s">
        <v>81</v>
      </c>
      <c r="AV682" s="12" t="s">
        <v>81</v>
      </c>
      <c r="AW682" s="12" t="s">
        <v>32</v>
      </c>
      <c r="AX682" s="12" t="s">
        <v>71</v>
      </c>
      <c r="AY682" s="143" t="s">
        <v>140</v>
      </c>
    </row>
    <row r="683" spans="2:65" s="12" customFormat="1" ht="10.199999999999999">
      <c r="B683" s="141"/>
      <c r="D683" s="142" t="s">
        <v>152</v>
      </c>
      <c r="E683" s="143" t="s">
        <v>19</v>
      </c>
      <c r="F683" s="144" t="s">
        <v>1093</v>
      </c>
      <c r="H683" s="145">
        <v>1</v>
      </c>
      <c r="I683" s="146"/>
      <c r="L683" s="141"/>
      <c r="M683" s="147"/>
      <c r="T683" s="148"/>
      <c r="AT683" s="143" t="s">
        <v>152</v>
      </c>
      <c r="AU683" s="143" t="s">
        <v>81</v>
      </c>
      <c r="AV683" s="12" t="s">
        <v>81</v>
      </c>
      <c r="AW683" s="12" t="s">
        <v>32</v>
      </c>
      <c r="AX683" s="12" t="s">
        <v>71</v>
      </c>
      <c r="AY683" s="143" t="s">
        <v>140</v>
      </c>
    </row>
    <row r="684" spans="2:65" s="12" customFormat="1" ht="10.199999999999999">
      <c r="B684" s="141"/>
      <c r="D684" s="142" t="s">
        <v>152</v>
      </c>
      <c r="E684" s="143" t="s">
        <v>19</v>
      </c>
      <c r="F684" s="144" t="s">
        <v>1094</v>
      </c>
      <c r="H684" s="145">
        <v>1</v>
      </c>
      <c r="I684" s="146"/>
      <c r="L684" s="141"/>
      <c r="M684" s="147"/>
      <c r="T684" s="148"/>
      <c r="AT684" s="143" t="s">
        <v>152</v>
      </c>
      <c r="AU684" s="143" t="s">
        <v>81</v>
      </c>
      <c r="AV684" s="12" t="s">
        <v>81</v>
      </c>
      <c r="AW684" s="12" t="s">
        <v>32</v>
      </c>
      <c r="AX684" s="12" t="s">
        <v>71</v>
      </c>
      <c r="AY684" s="143" t="s">
        <v>140</v>
      </c>
    </row>
    <row r="685" spans="2:65" s="12" customFormat="1" ht="10.199999999999999">
      <c r="B685" s="141"/>
      <c r="D685" s="142" t="s">
        <v>152</v>
      </c>
      <c r="E685" s="143" t="s">
        <v>19</v>
      </c>
      <c r="F685" s="144" t="s">
        <v>1095</v>
      </c>
      <c r="H685" s="145">
        <v>1</v>
      </c>
      <c r="I685" s="146"/>
      <c r="L685" s="141"/>
      <c r="M685" s="147"/>
      <c r="T685" s="148"/>
      <c r="AT685" s="143" t="s">
        <v>152</v>
      </c>
      <c r="AU685" s="143" t="s">
        <v>81</v>
      </c>
      <c r="AV685" s="12" t="s">
        <v>81</v>
      </c>
      <c r="AW685" s="12" t="s">
        <v>32</v>
      </c>
      <c r="AX685" s="12" t="s">
        <v>71</v>
      </c>
      <c r="AY685" s="143" t="s">
        <v>140</v>
      </c>
    </row>
    <row r="686" spans="2:65" s="12" customFormat="1" ht="10.199999999999999">
      <c r="B686" s="141"/>
      <c r="D686" s="142" t="s">
        <v>152</v>
      </c>
      <c r="E686" s="143" t="s">
        <v>19</v>
      </c>
      <c r="F686" s="144" t="s">
        <v>1096</v>
      </c>
      <c r="H686" s="145">
        <v>1</v>
      </c>
      <c r="I686" s="146"/>
      <c r="L686" s="141"/>
      <c r="M686" s="147"/>
      <c r="T686" s="148"/>
      <c r="AT686" s="143" t="s">
        <v>152</v>
      </c>
      <c r="AU686" s="143" t="s">
        <v>81</v>
      </c>
      <c r="AV686" s="12" t="s">
        <v>81</v>
      </c>
      <c r="AW686" s="12" t="s">
        <v>32</v>
      </c>
      <c r="AX686" s="12" t="s">
        <v>71</v>
      </c>
      <c r="AY686" s="143" t="s">
        <v>140</v>
      </c>
    </row>
    <row r="687" spans="2:65" s="12" customFormat="1" ht="10.199999999999999">
      <c r="B687" s="141"/>
      <c r="D687" s="142" t="s">
        <v>152</v>
      </c>
      <c r="E687" s="143" t="s">
        <v>19</v>
      </c>
      <c r="F687" s="144" t="s">
        <v>1097</v>
      </c>
      <c r="H687" s="145">
        <v>1</v>
      </c>
      <c r="I687" s="146"/>
      <c r="L687" s="141"/>
      <c r="M687" s="147"/>
      <c r="T687" s="148"/>
      <c r="AT687" s="143" t="s">
        <v>152</v>
      </c>
      <c r="AU687" s="143" t="s">
        <v>81</v>
      </c>
      <c r="AV687" s="12" t="s">
        <v>81</v>
      </c>
      <c r="AW687" s="12" t="s">
        <v>32</v>
      </c>
      <c r="AX687" s="12" t="s">
        <v>71</v>
      </c>
      <c r="AY687" s="143" t="s">
        <v>140</v>
      </c>
    </row>
    <row r="688" spans="2:65" s="12" customFormat="1" ht="10.199999999999999">
      <c r="B688" s="141"/>
      <c r="D688" s="142" t="s">
        <v>152</v>
      </c>
      <c r="E688" s="143" t="s">
        <v>19</v>
      </c>
      <c r="F688" s="144" t="s">
        <v>1098</v>
      </c>
      <c r="H688" s="145">
        <v>1</v>
      </c>
      <c r="I688" s="146"/>
      <c r="L688" s="141"/>
      <c r="M688" s="147"/>
      <c r="T688" s="148"/>
      <c r="AT688" s="143" t="s">
        <v>152</v>
      </c>
      <c r="AU688" s="143" t="s">
        <v>81</v>
      </c>
      <c r="AV688" s="12" t="s">
        <v>81</v>
      </c>
      <c r="AW688" s="12" t="s">
        <v>32</v>
      </c>
      <c r="AX688" s="12" t="s">
        <v>71</v>
      </c>
      <c r="AY688" s="143" t="s">
        <v>140</v>
      </c>
    </row>
    <row r="689" spans="2:65" s="12" customFormat="1" ht="10.199999999999999">
      <c r="B689" s="141"/>
      <c r="D689" s="142" t="s">
        <v>152</v>
      </c>
      <c r="E689" s="143" t="s">
        <v>19</v>
      </c>
      <c r="F689" s="144" t="s">
        <v>1099</v>
      </c>
      <c r="H689" s="145">
        <v>1</v>
      </c>
      <c r="I689" s="146"/>
      <c r="L689" s="141"/>
      <c r="M689" s="147"/>
      <c r="T689" s="148"/>
      <c r="AT689" s="143" t="s">
        <v>152</v>
      </c>
      <c r="AU689" s="143" t="s">
        <v>81</v>
      </c>
      <c r="AV689" s="12" t="s">
        <v>81</v>
      </c>
      <c r="AW689" s="12" t="s">
        <v>32</v>
      </c>
      <c r="AX689" s="12" t="s">
        <v>71</v>
      </c>
      <c r="AY689" s="143" t="s">
        <v>140</v>
      </c>
    </row>
    <row r="690" spans="2:65" s="14" customFormat="1" ht="10.199999999999999">
      <c r="B690" s="155"/>
      <c r="D690" s="142" t="s">
        <v>152</v>
      </c>
      <c r="E690" s="156" t="s">
        <v>19</v>
      </c>
      <c r="F690" s="157" t="s">
        <v>173</v>
      </c>
      <c r="H690" s="158">
        <v>8</v>
      </c>
      <c r="I690" s="159"/>
      <c r="L690" s="155"/>
      <c r="M690" s="160"/>
      <c r="T690" s="161"/>
      <c r="AT690" s="156" t="s">
        <v>152</v>
      </c>
      <c r="AU690" s="156" t="s">
        <v>81</v>
      </c>
      <c r="AV690" s="14" t="s">
        <v>148</v>
      </c>
      <c r="AW690" s="14" t="s">
        <v>32</v>
      </c>
      <c r="AX690" s="14" t="s">
        <v>79</v>
      </c>
      <c r="AY690" s="156" t="s">
        <v>140</v>
      </c>
    </row>
    <row r="691" spans="2:65" s="1" customFormat="1" ht="44.25" customHeight="1">
      <c r="B691" s="33"/>
      <c r="C691" s="124" t="s">
        <v>1100</v>
      </c>
      <c r="D691" s="124" t="s">
        <v>143</v>
      </c>
      <c r="E691" s="125" t="s">
        <v>1101</v>
      </c>
      <c r="F691" s="126" t="s">
        <v>1102</v>
      </c>
      <c r="G691" s="127" t="s">
        <v>227</v>
      </c>
      <c r="H691" s="128">
        <v>3</v>
      </c>
      <c r="I691" s="129"/>
      <c r="J691" s="130">
        <f>ROUND(I691*H691,2)</f>
        <v>0</v>
      </c>
      <c r="K691" s="126" t="s">
        <v>147</v>
      </c>
      <c r="L691" s="33"/>
      <c r="M691" s="131" t="s">
        <v>19</v>
      </c>
      <c r="N691" s="132" t="s">
        <v>42</v>
      </c>
      <c r="P691" s="133">
        <f>O691*H691</f>
        <v>0</v>
      </c>
      <c r="Q691" s="133">
        <v>0</v>
      </c>
      <c r="R691" s="133">
        <f>Q691*H691</f>
        <v>0</v>
      </c>
      <c r="S691" s="133">
        <v>0</v>
      </c>
      <c r="T691" s="134">
        <f>S691*H691</f>
        <v>0</v>
      </c>
      <c r="AR691" s="135" t="s">
        <v>265</v>
      </c>
      <c r="AT691" s="135" t="s">
        <v>143</v>
      </c>
      <c r="AU691" s="135" t="s">
        <v>81</v>
      </c>
      <c r="AY691" s="18" t="s">
        <v>140</v>
      </c>
      <c r="BE691" s="136">
        <f>IF(N691="základní",J691,0)</f>
        <v>0</v>
      </c>
      <c r="BF691" s="136">
        <f>IF(N691="snížená",J691,0)</f>
        <v>0</v>
      </c>
      <c r="BG691" s="136">
        <f>IF(N691="zákl. přenesená",J691,0)</f>
        <v>0</v>
      </c>
      <c r="BH691" s="136">
        <f>IF(N691="sníž. přenesená",J691,0)</f>
        <v>0</v>
      </c>
      <c r="BI691" s="136">
        <f>IF(N691="nulová",J691,0)</f>
        <v>0</v>
      </c>
      <c r="BJ691" s="18" t="s">
        <v>79</v>
      </c>
      <c r="BK691" s="136">
        <f>ROUND(I691*H691,2)</f>
        <v>0</v>
      </c>
      <c r="BL691" s="18" t="s">
        <v>265</v>
      </c>
      <c r="BM691" s="135" t="s">
        <v>1103</v>
      </c>
    </row>
    <row r="692" spans="2:65" s="1" customFormat="1" ht="10.199999999999999">
      <c r="B692" s="33"/>
      <c r="D692" s="137" t="s">
        <v>150</v>
      </c>
      <c r="F692" s="138" t="s">
        <v>1104</v>
      </c>
      <c r="I692" s="139"/>
      <c r="L692" s="33"/>
      <c r="M692" s="140"/>
      <c r="T692" s="54"/>
      <c r="AT692" s="18" t="s">
        <v>150</v>
      </c>
      <c r="AU692" s="18" t="s">
        <v>81</v>
      </c>
    </row>
    <row r="693" spans="2:65" s="12" customFormat="1" ht="10.199999999999999">
      <c r="B693" s="141"/>
      <c r="D693" s="142" t="s">
        <v>152</v>
      </c>
      <c r="E693" s="143" t="s">
        <v>19</v>
      </c>
      <c r="F693" s="144" t="s">
        <v>1105</v>
      </c>
      <c r="H693" s="145">
        <v>1</v>
      </c>
      <c r="I693" s="146"/>
      <c r="L693" s="141"/>
      <c r="M693" s="147"/>
      <c r="T693" s="148"/>
      <c r="AT693" s="143" t="s">
        <v>152</v>
      </c>
      <c r="AU693" s="143" t="s">
        <v>81</v>
      </c>
      <c r="AV693" s="12" t="s">
        <v>81</v>
      </c>
      <c r="AW693" s="12" t="s">
        <v>32</v>
      </c>
      <c r="AX693" s="12" t="s">
        <v>71</v>
      </c>
      <c r="AY693" s="143" t="s">
        <v>140</v>
      </c>
    </row>
    <row r="694" spans="2:65" s="12" customFormat="1" ht="10.199999999999999">
      <c r="B694" s="141"/>
      <c r="D694" s="142" t="s">
        <v>152</v>
      </c>
      <c r="E694" s="143" t="s">
        <v>19</v>
      </c>
      <c r="F694" s="144" t="s">
        <v>1106</v>
      </c>
      <c r="H694" s="145">
        <v>1</v>
      </c>
      <c r="I694" s="146"/>
      <c r="L694" s="141"/>
      <c r="M694" s="147"/>
      <c r="T694" s="148"/>
      <c r="AT694" s="143" t="s">
        <v>152</v>
      </c>
      <c r="AU694" s="143" t="s">
        <v>81</v>
      </c>
      <c r="AV694" s="12" t="s">
        <v>81</v>
      </c>
      <c r="AW694" s="12" t="s">
        <v>32</v>
      </c>
      <c r="AX694" s="12" t="s">
        <v>71</v>
      </c>
      <c r="AY694" s="143" t="s">
        <v>140</v>
      </c>
    </row>
    <row r="695" spans="2:65" s="12" customFormat="1" ht="10.199999999999999">
      <c r="B695" s="141"/>
      <c r="D695" s="142" t="s">
        <v>152</v>
      </c>
      <c r="E695" s="143" t="s">
        <v>19</v>
      </c>
      <c r="F695" s="144" t="s">
        <v>1107</v>
      </c>
      <c r="H695" s="145">
        <v>1</v>
      </c>
      <c r="I695" s="146"/>
      <c r="L695" s="141"/>
      <c r="M695" s="147"/>
      <c r="T695" s="148"/>
      <c r="AT695" s="143" t="s">
        <v>152</v>
      </c>
      <c r="AU695" s="143" t="s">
        <v>81</v>
      </c>
      <c r="AV695" s="12" t="s">
        <v>81</v>
      </c>
      <c r="AW695" s="12" t="s">
        <v>32</v>
      </c>
      <c r="AX695" s="12" t="s">
        <v>71</v>
      </c>
      <c r="AY695" s="143" t="s">
        <v>140</v>
      </c>
    </row>
    <row r="696" spans="2:65" s="14" customFormat="1" ht="10.199999999999999">
      <c r="B696" s="155"/>
      <c r="D696" s="142" t="s">
        <v>152</v>
      </c>
      <c r="E696" s="156" t="s">
        <v>19</v>
      </c>
      <c r="F696" s="157" t="s">
        <v>173</v>
      </c>
      <c r="H696" s="158">
        <v>3</v>
      </c>
      <c r="I696" s="159"/>
      <c r="L696" s="155"/>
      <c r="M696" s="160"/>
      <c r="T696" s="161"/>
      <c r="AT696" s="156" t="s">
        <v>152</v>
      </c>
      <c r="AU696" s="156" t="s">
        <v>81</v>
      </c>
      <c r="AV696" s="14" t="s">
        <v>148</v>
      </c>
      <c r="AW696" s="14" t="s">
        <v>32</v>
      </c>
      <c r="AX696" s="14" t="s">
        <v>79</v>
      </c>
      <c r="AY696" s="156" t="s">
        <v>140</v>
      </c>
    </row>
    <row r="697" spans="2:65" s="1" customFormat="1" ht="44.25" customHeight="1">
      <c r="B697" s="33"/>
      <c r="C697" s="124" t="s">
        <v>1108</v>
      </c>
      <c r="D697" s="124" t="s">
        <v>143</v>
      </c>
      <c r="E697" s="125" t="s">
        <v>1109</v>
      </c>
      <c r="F697" s="126" t="s">
        <v>1110</v>
      </c>
      <c r="G697" s="127" t="s">
        <v>227</v>
      </c>
      <c r="H697" s="128">
        <v>12</v>
      </c>
      <c r="I697" s="129"/>
      <c r="J697" s="130">
        <f>ROUND(I697*H697,2)</f>
        <v>0</v>
      </c>
      <c r="K697" s="126" t="s">
        <v>147</v>
      </c>
      <c r="L697" s="33"/>
      <c r="M697" s="131" t="s">
        <v>19</v>
      </c>
      <c r="N697" s="132" t="s">
        <v>42</v>
      </c>
      <c r="P697" s="133">
        <f>O697*H697</f>
        <v>0</v>
      </c>
      <c r="Q697" s="133">
        <v>0</v>
      </c>
      <c r="R697" s="133">
        <f>Q697*H697</f>
        <v>0</v>
      </c>
      <c r="S697" s="133">
        <v>0</v>
      </c>
      <c r="T697" s="134">
        <f>S697*H697</f>
        <v>0</v>
      </c>
      <c r="AR697" s="135" t="s">
        <v>265</v>
      </c>
      <c r="AT697" s="135" t="s">
        <v>143</v>
      </c>
      <c r="AU697" s="135" t="s">
        <v>81</v>
      </c>
      <c r="AY697" s="18" t="s">
        <v>140</v>
      </c>
      <c r="BE697" s="136">
        <f>IF(N697="základní",J697,0)</f>
        <v>0</v>
      </c>
      <c r="BF697" s="136">
        <f>IF(N697="snížená",J697,0)</f>
        <v>0</v>
      </c>
      <c r="BG697" s="136">
        <f>IF(N697="zákl. přenesená",J697,0)</f>
        <v>0</v>
      </c>
      <c r="BH697" s="136">
        <f>IF(N697="sníž. přenesená",J697,0)</f>
        <v>0</v>
      </c>
      <c r="BI697" s="136">
        <f>IF(N697="nulová",J697,0)</f>
        <v>0</v>
      </c>
      <c r="BJ697" s="18" t="s">
        <v>79</v>
      </c>
      <c r="BK697" s="136">
        <f>ROUND(I697*H697,2)</f>
        <v>0</v>
      </c>
      <c r="BL697" s="18" t="s">
        <v>265</v>
      </c>
      <c r="BM697" s="135" t="s">
        <v>1111</v>
      </c>
    </row>
    <row r="698" spans="2:65" s="1" customFormat="1" ht="10.199999999999999">
      <c r="B698" s="33"/>
      <c r="D698" s="137" t="s">
        <v>150</v>
      </c>
      <c r="F698" s="138" t="s">
        <v>1112</v>
      </c>
      <c r="I698" s="139"/>
      <c r="L698" s="33"/>
      <c r="M698" s="140"/>
      <c r="T698" s="54"/>
      <c r="AT698" s="18" t="s">
        <v>150</v>
      </c>
      <c r="AU698" s="18" t="s">
        <v>81</v>
      </c>
    </row>
    <row r="699" spans="2:65" s="12" customFormat="1" ht="10.199999999999999">
      <c r="B699" s="141"/>
      <c r="D699" s="142" t="s">
        <v>152</v>
      </c>
      <c r="E699" s="143" t="s">
        <v>19</v>
      </c>
      <c r="F699" s="144" t="s">
        <v>1113</v>
      </c>
      <c r="H699" s="145">
        <v>2</v>
      </c>
      <c r="I699" s="146"/>
      <c r="L699" s="141"/>
      <c r="M699" s="147"/>
      <c r="T699" s="148"/>
      <c r="AT699" s="143" t="s">
        <v>152</v>
      </c>
      <c r="AU699" s="143" t="s">
        <v>81</v>
      </c>
      <c r="AV699" s="12" t="s">
        <v>81</v>
      </c>
      <c r="AW699" s="12" t="s">
        <v>32</v>
      </c>
      <c r="AX699" s="12" t="s">
        <v>71</v>
      </c>
      <c r="AY699" s="143" t="s">
        <v>140</v>
      </c>
    </row>
    <row r="700" spans="2:65" s="12" customFormat="1" ht="10.199999999999999">
      <c r="B700" s="141"/>
      <c r="D700" s="142" t="s">
        <v>152</v>
      </c>
      <c r="E700" s="143" t="s">
        <v>19</v>
      </c>
      <c r="F700" s="144" t="s">
        <v>1114</v>
      </c>
      <c r="H700" s="145">
        <v>2</v>
      </c>
      <c r="I700" s="146"/>
      <c r="L700" s="141"/>
      <c r="M700" s="147"/>
      <c r="T700" s="148"/>
      <c r="AT700" s="143" t="s">
        <v>152</v>
      </c>
      <c r="AU700" s="143" t="s">
        <v>81</v>
      </c>
      <c r="AV700" s="12" t="s">
        <v>81</v>
      </c>
      <c r="AW700" s="12" t="s">
        <v>32</v>
      </c>
      <c r="AX700" s="12" t="s">
        <v>71</v>
      </c>
      <c r="AY700" s="143" t="s">
        <v>140</v>
      </c>
    </row>
    <row r="701" spans="2:65" s="12" customFormat="1" ht="10.199999999999999">
      <c r="B701" s="141"/>
      <c r="D701" s="142" t="s">
        <v>152</v>
      </c>
      <c r="E701" s="143" t="s">
        <v>19</v>
      </c>
      <c r="F701" s="144" t="s">
        <v>1115</v>
      </c>
      <c r="H701" s="145">
        <v>2</v>
      </c>
      <c r="I701" s="146"/>
      <c r="L701" s="141"/>
      <c r="M701" s="147"/>
      <c r="T701" s="148"/>
      <c r="AT701" s="143" t="s">
        <v>152</v>
      </c>
      <c r="AU701" s="143" t="s">
        <v>81</v>
      </c>
      <c r="AV701" s="12" t="s">
        <v>81</v>
      </c>
      <c r="AW701" s="12" t="s">
        <v>32</v>
      </c>
      <c r="AX701" s="12" t="s">
        <v>71</v>
      </c>
      <c r="AY701" s="143" t="s">
        <v>140</v>
      </c>
    </row>
    <row r="702" spans="2:65" s="12" customFormat="1" ht="10.199999999999999">
      <c r="B702" s="141"/>
      <c r="D702" s="142" t="s">
        <v>152</v>
      </c>
      <c r="E702" s="143" t="s">
        <v>19</v>
      </c>
      <c r="F702" s="144" t="s">
        <v>1116</v>
      </c>
      <c r="H702" s="145">
        <v>2</v>
      </c>
      <c r="I702" s="146"/>
      <c r="L702" s="141"/>
      <c r="M702" s="147"/>
      <c r="T702" s="148"/>
      <c r="AT702" s="143" t="s">
        <v>152</v>
      </c>
      <c r="AU702" s="143" t="s">
        <v>81</v>
      </c>
      <c r="AV702" s="12" t="s">
        <v>81</v>
      </c>
      <c r="AW702" s="12" t="s">
        <v>32</v>
      </c>
      <c r="AX702" s="12" t="s">
        <v>71</v>
      </c>
      <c r="AY702" s="143" t="s">
        <v>140</v>
      </c>
    </row>
    <row r="703" spans="2:65" s="12" customFormat="1" ht="10.199999999999999">
      <c r="B703" s="141"/>
      <c r="D703" s="142" t="s">
        <v>152</v>
      </c>
      <c r="E703" s="143" t="s">
        <v>19</v>
      </c>
      <c r="F703" s="144" t="s">
        <v>1117</v>
      </c>
      <c r="H703" s="145">
        <v>2</v>
      </c>
      <c r="I703" s="146"/>
      <c r="L703" s="141"/>
      <c r="M703" s="147"/>
      <c r="T703" s="148"/>
      <c r="AT703" s="143" t="s">
        <v>152</v>
      </c>
      <c r="AU703" s="143" t="s">
        <v>81</v>
      </c>
      <c r="AV703" s="12" t="s">
        <v>81</v>
      </c>
      <c r="AW703" s="12" t="s">
        <v>32</v>
      </c>
      <c r="AX703" s="12" t="s">
        <v>71</v>
      </c>
      <c r="AY703" s="143" t="s">
        <v>140</v>
      </c>
    </row>
    <row r="704" spans="2:65" s="12" customFormat="1" ht="10.199999999999999">
      <c r="B704" s="141"/>
      <c r="D704" s="142" t="s">
        <v>152</v>
      </c>
      <c r="E704" s="143" t="s">
        <v>19</v>
      </c>
      <c r="F704" s="144" t="s">
        <v>1118</v>
      </c>
      <c r="H704" s="145">
        <v>2</v>
      </c>
      <c r="I704" s="146"/>
      <c r="L704" s="141"/>
      <c r="M704" s="147"/>
      <c r="T704" s="148"/>
      <c r="AT704" s="143" t="s">
        <v>152</v>
      </c>
      <c r="AU704" s="143" t="s">
        <v>81</v>
      </c>
      <c r="AV704" s="12" t="s">
        <v>81</v>
      </c>
      <c r="AW704" s="12" t="s">
        <v>32</v>
      </c>
      <c r="AX704" s="12" t="s">
        <v>71</v>
      </c>
      <c r="AY704" s="143" t="s">
        <v>140</v>
      </c>
    </row>
    <row r="705" spans="2:65" s="14" customFormat="1" ht="10.199999999999999">
      <c r="B705" s="155"/>
      <c r="D705" s="142" t="s">
        <v>152</v>
      </c>
      <c r="E705" s="156" t="s">
        <v>19</v>
      </c>
      <c r="F705" s="157" t="s">
        <v>173</v>
      </c>
      <c r="H705" s="158">
        <v>12</v>
      </c>
      <c r="I705" s="159"/>
      <c r="L705" s="155"/>
      <c r="M705" s="160"/>
      <c r="T705" s="161"/>
      <c r="AT705" s="156" t="s">
        <v>152</v>
      </c>
      <c r="AU705" s="156" t="s">
        <v>81</v>
      </c>
      <c r="AV705" s="14" t="s">
        <v>148</v>
      </c>
      <c r="AW705" s="14" t="s">
        <v>32</v>
      </c>
      <c r="AX705" s="14" t="s">
        <v>79</v>
      </c>
      <c r="AY705" s="156" t="s">
        <v>140</v>
      </c>
    </row>
    <row r="706" spans="2:65" s="1" customFormat="1" ht="37.799999999999997" customHeight="1">
      <c r="B706" s="33"/>
      <c r="C706" s="124" t="s">
        <v>1119</v>
      </c>
      <c r="D706" s="124" t="s">
        <v>143</v>
      </c>
      <c r="E706" s="125" t="s">
        <v>1120</v>
      </c>
      <c r="F706" s="126" t="s">
        <v>1121</v>
      </c>
      <c r="G706" s="127" t="s">
        <v>227</v>
      </c>
      <c r="H706" s="128">
        <v>11</v>
      </c>
      <c r="I706" s="129"/>
      <c r="J706" s="130">
        <f>ROUND(I706*H706,2)</f>
        <v>0</v>
      </c>
      <c r="K706" s="126" t="s">
        <v>19</v>
      </c>
      <c r="L706" s="33"/>
      <c r="M706" s="131" t="s">
        <v>19</v>
      </c>
      <c r="N706" s="132" t="s">
        <v>42</v>
      </c>
      <c r="P706" s="133">
        <f>O706*H706</f>
        <v>0</v>
      </c>
      <c r="Q706" s="133">
        <v>0</v>
      </c>
      <c r="R706" s="133">
        <f>Q706*H706</f>
        <v>0</v>
      </c>
      <c r="S706" s="133">
        <v>6.9999999999999999E-4</v>
      </c>
      <c r="T706" s="134">
        <f>S706*H706</f>
        <v>7.7000000000000002E-3</v>
      </c>
      <c r="AR706" s="135" t="s">
        <v>265</v>
      </c>
      <c r="AT706" s="135" t="s">
        <v>143</v>
      </c>
      <c r="AU706" s="135" t="s">
        <v>81</v>
      </c>
      <c r="AY706" s="18" t="s">
        <v>140</v>
      </c>
      <c r="BE706" s="136">
        <f>IF(N706="základní",J706,0)</f>
        <v>0</v>
      </c>
      <c r="BF706" s="136">
        <f>IF(N706="snížená",J706,0)</f>
        <v>0</v>
      </c>
      <c r="BG706" s="136">
        <f>IF(N706="zákl. přenesená",J706,0)</f>
        <v>0</v>
      </c>
      <c r="BH706" s="136">
        <f>IF(N706="sníž. přenesená",J706,0)</f>
        <v>0</v>
      </c>
      <c r="BI706" s="136">
        <f>IF(N706="nulová",J706,0)</f>
        <v>0</v>
      </c>
      <c r="BJ706" s="18" t="s">
        <v>79</v>
      </c>
      <c r="BK706" s="136">
        <f>ROUND(I706*H706,2)</f>
        <v>0</v>
      </c>
      <c r="BL706" s="18" t="s">
        <v>265</v>
      </c>
      <c r="BM706" s="135" t="s">
        <v>1122</v>
      </c>
    </row>
    <row r="707" spans="2:65" s="12" customFormat="1" ht="10.199999999999999">
      <c r="B707" s="141"/>
      <c r="D707" s="142" t="s">
        <v>152</v>
      </c>
      <c r="E707" s="143" t="s">
        <v>19</v>
      </c>
      <c r="F707" s="144" t="s">
        <v>1105</v>
      </c>
      <c r="H707" s="145">
        <v>1</v>
      </c>
      <c r="I707" s="146"/>
      <c r="L707" s="141"/>
      <c r="M707" s="147"/>
      <c r="T707" s="148"/>
      <c r="AT707" s="143" t="s">
        <v>152</v>
      </c>
      <c r="AU707" s="143" t="s">
        <v>81</v>
      </c>
      <c r="AV707" s="12" t="s">
        <v>81</v>
      </c>
      <c r="AW707" s="12" t="s">
        <v>32</v>
      </c>
      <c r="AX707" s="12" t="s">
        <v>71</v>
      </c>
      <c r="AY707" s="143" t="s">
        <v>140</v>
      </c>
    </row>
    <row r="708" spans="2:65" s="12" customFormat="1" ht="10.199999999999999">
      <c r="B708" s="141"/>
      <c r="D708" s="142" t="s">
        <v>152</v>
      </c>
      <c r="E708" s="143" t="s">
        <v>19</v>
      </c>
      <c r="F708" s="144" t="s">
        <v>1092</v>
      </c>
      <c r="H708" s="145">
        <v>1</v>
      </c>
      <c r="I708" s="146"/>
      <c r="L708" s="141"/>
      <c r="M708" s="147"/>
      <c r="T708" s="148"/>
      <c r="AT708" s="143" t="s">
        <v>152</v>
      </c>
      <c r="AU708" s="143" t="s">
        <v>81</v>
      </c>
      <c r="AV708" s="12" t="s">
        <v>81</v>
      </c>
      <c r="AW708" s="12" t="s">
        <v>32</v>
      </c>
      <c r="AX708" s="12" t="s">
        <v>71</v>
      </c>
      <c r="AY708" s="143" t="s">
        <v>140</v>
      </c>
    </row>
    <row r="709" spans="2:65" s="12" customFormat="1" ht="10.199999999999999">
      <c r="B709" s="141"/>
      <c r="D709" s="142" t="s">
        <v>152</v>
      </c>
      <c r="E709" s="143" t="s">
        <v>19</v>
      </c>
      <c r="F709" s="144" t="s">
        <v>1093</v>
      </c>
      <c r="H709" s="145">
        <v>1</v>
      </c>
      <c r="I709" s="146"/>
      <c r="L709" s="141"/>
      <c r="M709" s="147"/>
      <c r="T709" s="148"/>
      <c r="AT709" s="143" t="s">
        <v>152</v>
      </c>
      <c r="AU709" s="143" t="s">
        <v>81</v>
      </c>
      <c r="AV709" s="12" t="s">
        <v>81</v>
      </c>
      <c r="AW709" s="12" t="s">
        <v>32</v>
      </c>
      <c r="AX709" s="12" t="s">
        <v>71</v>
      </c>
      <c r="AY709" s="143" t="s">
        <v>140</v>
      </c>
    </row>
    <row r="710" spans="2:65" s="12" customFormat="1" ht="10.199999999999999">
      <c r="B710" s="141"/>
      <c r="D710" s="142" t="s">
        <v>152</v>
      </c>
      <c r="E710" s="143" t="s">
        <v>19</v>
      </c>
      <c r="F710" s="144" t="s">
        <v>1094</v>
      </c>
      <c r="H710" s="145">
        <v>1</v>
      </c>
      <c r="I710" s="146"/>
      <c r="L710" s="141"/>
      <c r="M710" s="147"/>
      <c r="T710" s="148"/>
      <c r="AT710" s="143" t="s">
        <v>152</v>
      </c>
      <c r="AU710" s="143" t="s">
        <v>81</v>
      </c>
      <c r="AV710" s="12" t="s">
        <v>81</v>
      </c>
      <c r="AW710" s="12" t="s">
        <v>32</v>
      </c>
      <c r="AX710" s="12" t="s">
        <v>71</v>
      </c>
      <c r="AY710" s="143" t="s">
        <v>140</v>
      </c>
    </row>
    <row r="711" spans="2:65" s="12" customFormat="1" ht="10.199999999999999">
      <c r="B711" s="141"/>
      <c r="D711" s="142" t="s">
        <v>152</v>
      </c>
      <c r="E711" s="143" t="s">
        <v>19</v>
      </c>
      <c r="F711" s="144" t="s">
        <v>1106</v>
      </c>
      <c r="H711" s="145">
        <v>1</v>
      </c>
      <c r="I711" s="146"/>
      <c r="L711" s="141"/>
      <c r="M711" s="147"/>
      <c r="T711" s="148"/>
      <c r="AT711" s="143" t="s">
        <v>152</v>
      </c>
      <c r="AU711" s="143" t="s">
        <v>81</v>
      </c>
      <c r="AV711" s="12" t="s">
        <v>81</v>
      </c>
      <c r="AW711" s="12" t="s">
        <v>32</v>
      </c>
      <c r="AX711" s="12" t="s">
        <v>71</v>
      </c>
      <c r="AY711" s="143" t="s">
        <v>140</v>
      </c>
    </row>
    <row r="712" spans="2:65" s="12" customFormat="1" ht="10.199999999999999">
      <c r="B712" s="141"/>
      <c r="D712" s="142" t="s">
        <v>152</v>
      </c>
      <c r="E712" s="143" t="s">
        <v>19</v>
      </c>
      <c r="F712" s="144" t="s">
        <v>1107</v>
      </c>
      <c r="H712" s="145">
        <v>1</v>
      </c>
      <c r="I712" s="146"/>
      <c r="L712" s="141"/>
      <c r="M712" s="147"/>
      <c r="T712" s="148"/>
      <c r="AT712" s="143" t="s">
        <v>152</v>
      </c>
      <c r="AU712" s="143" t="s">
        <v>81</v>
      </c>
      <c r="AV712" s="12" t="s">
        <v>81</v>
      </c>
      <c r="AW712" s="12" t="s">
        <v>32</v>
      </c>
      <c r="AX712" s="12" t="s">
        <v>71</v>
      </c>
      <c r="AY712" s="143" t="s">
        <v>140</v>
      </c>
    </row>
    <row r="713" spans="2:65" s="12" customFormat="1" ht="10.199999999999999">
      <c r="B713" s="141"/>
      <c r="D713" s="142" t="s">
        <v>152</v>
      </c>
      <c r="E713" s="143" t="s">
        <v>19</v>
      </c>
      <c r="F713" s="144" t="s">
        <v>1095</v>
      </c>
      <c r="H713" s="145">
        <v>1</v>
      </c>
      <c r="I713" s="146"/>
      <c r="L713" s="141"/>
      <c r="M713" s="147"/>
      <c r="T713" s="148"/>
      <c r="AT713" s="143" t="s">
        <v>152</v>
      </c>
      <c r="AU713" s="143" t="s">
        <v>81</v>
      </c>
      <c r="AV713" s="12" t="s">
        <v>81</v>
      </c>
      <c r="AW713" s="12" t="s">
        <v>32</v>
      </c>
      <c r="AX713" s="12" t="s">
        <v>71</v>
      </c>
      <c r="AY713" s="143" t="s">
        <v>140</v>
      </c>
    </row>
    <row r="714" spans="2:65" s="12" customFormat="1" ht="10.199999999999999">
      <c r="B714" s="141"/>
      <c r="D714" s="142" t="s">
        <v>152</v>
      </c>
      <c r="E714" s="143" t="s">
        <v>19</v>
      </c>
      <c r="F714" s="144" t="s">
        <v>1096</v>
      </c>
      <c r="H714" s="145">
        <v>1</v>
      </c>
      <c r="I714" s="146"/>
      <c r="L714" s="141"/>
      <c r="M714" s="147"/>
      <c r="T714" s="148"/>
      <c r="AT714" s="143" t="s">
        <v>152</v>
      </c>
      <c r="AU714" s="143" t="s">
        <v>81</v>
      </c>
      <c r="AV714" s="12" t="s">
        <v>81</v>
      </c>
      <c r="AW714" s="12" t="s">
        <v>32</v>
      </c>
      <c r="AX714" s="12" t="s">
        <v>71</v>
      </c>
      <c r="AY714" s="143" t="s">
        <v>140</v>
      </c>
    </row>
    <row r="715" spans="2:65" s="12" customFormat="1" ht="10.199999999999999">
      <c r="B715" s="141"/>
      <c r="D715" s="142" t="s">
        <v>152</v>
      </c>
      <c r="E715" s="143" t="s">
        <v>19</v>
      </c>
      <c r="F715" s="144" t="s">
        <v>1097</v>
      </c>
      <c r="H715" s="145">
        <v>1</v>
      </c>
      <c r="I715" s="146"/>
      <c r="L715" s="141"/>
      <c r="M715" s="147"/>
      <c r="T715" s="148"/>
      <c r="AT715" s="143" t="s">
        <v>152</v>
      </c>
      <c r="AU715" s="143" t="s">
        <v>81</v>
      </c>
      <c r="AV715" s="12" t="s">
        <v>81</v>
      </c>
      <c r="AW715" s="12" t="s">
        <v>32</v>
      </c>
      <c r="AX715" s="12" t="s">
        <v>71</v>
      </c>
      <c r="AY715" s="143" t="s">
        <v>140</v>
      </c>
    </row>
    <row r="716" spans="2:65" s="12" customFormat="1" ht="10.199999999999999">
      <c r="B716" s="141"/>
      <c r="D716" s="142" t="s">
        <v>152</v>
      </c>
      <c r="E716" s="143" t="s">
        <v>19</v>
      </c>
      <c r="F716" s="144" t="s">
        <v>1098</v>
      </c>
      <c r="H716" s="145">
        <v>1</v>
      </c>
      <c r="I716" s="146"/>
      <c r="L716" s="141"/>
      <c r="M716" s="147"/>
      <c r="T716" s="148"/>
      <c r="AT716" s="143" t="s">
        <v>152</v>
      </c>
      <c r="AU716" s="143" t="s">
        <v>81</v>
      </c>
      <c r="AV716" s="12" t="s">
        <v>81</v>
      </c>
      <c r="AW716" s="12" t="s">
        <v>32</v>
      </c>
      <c r="AX716" s="12" t="s">
        <v>71</v>
      </c>
      <c r="AY716" s="143" t="s">
        <v>140</v>
      </c>
    </row>
    <row r="717" spans="2:65" s="12" customFormat="1" ht="10.199999999999999">
      <c r="B717" s="141"/>
      <c r="D717" s="142" t="s">
        <v>152</v>
      </c>
      <c r="E717" s="143" t="s">
        <v>19</v>
      </c>
      <c r="F717" s="144" t="s">
        <v>1099</v>
      </c>
      <c r="H717" s="145">
        <v>1</v>
      </c>
      <c r="I717" s="146"/>
      <c r="L717" s="141"/>
      <c r="M717" s="147"/>
      <c r="T717" s="148"/>
      <c r="AT717" s="143" t="s">
        <v>152</v>
      </c>
      <c r="AU717" s="143" t="s">
        <v>81</v>
      </c>
      <c r="AV717" s="12" t="s">
        <v>81</v>
      </c>
      <c r="AW717" s="12" t="s">
        <v>32</v>
      </c>
      <c r="AX717" s="12" t="s">
        <v>71</v>
      </c>
      <c r="AY717" s="143" t="s">
        <v>140</v>
      </c>
    </row>
    <row r="718" spans="2:65" s="14" customFormat="1" ht="10.199999999999999">
      <c r="B718" s="155"/>
      <c r="D718" s="142" t="s">
        <v>152</v>
      </c>
      <c r="E718" s="156" t="s">
        <v>19</v>
      </c>
      <c r="F718" s="157" t="s">
        <v>173</v>
      </c>
      <c r="H718" s="158">
        <v>11</v>
      </c>
      <c r="I718" s="159"/>
      <c r="L718" s="155"/>
      <c r="M718" s="160"/>
      <c r="T718" s="161"/>
      <c r="AT718" s="156" t="s">
        <v>152</v>
      </c>
      <c r="AU718" s="156" t="s">
        <v>81</v>
      </c>
      <c r="AV718" s="14" t="s">
        <v>148</v>
      </c>
      <c r="AW718" s="14" t="s">
        <v>32</v>
      </c>
      <c r="AX718" s="14" t="s">
        <v>79</v>
      </c>
      <c r="AY718" s="156" t="s">
        <v>140</v>
      </c>
    </row>
    <row r="719" spans="2:65" s="1" customFormat="1" ht="37.799999999999997" customHeight="1">
      <c r="B719" s="33"/>
      <c r="C719" s="124" t="s">
        <v>1123</v>
      </c>
      <c r="D719" s="124" t="s">
        <v>143</v>
      </c>
      <c r="E719" s="125" t="s">
        <v>1124</v>
      </c>
      <c r="F719" s="126" t="s">
        <v>1125</v>
      </c>
      <c r="G719" s="127" t="s">
        <v>227</v>
      </c>
      <c r="H719" s="128">
        <v>4</v>
      </c>
      <c r="I719" s="129"/>
      <c r="J719" s="130">
        <f>ROUND(I719*H719,2)</f>
        <v>0</v>
      </c>
      <c r="K719" s="126" t="s">
        <v>19</v>
      </c>
      <c r="L719" s="33"/>
      <c r="M719" s="131" t="s">
        <v>19</v>
      </c>
      <c r="N719" s="132" t="s">
        <v>42</v>
      </c>
      <c r="P719" s="133">
        <f>O719*H719</f>
        <v>0</v>
      </c>
      <c r="Q719" s="133">
        <v>0</v>
      </c>
      <c r="R719" s="133">
        <f>Q719*H719</f>
        <v>0</v>
      </c>
      <c r="S719" s="133">
        <v>6.9999999999999999E-4</v>
      </c>
      <c r="T719" s="134">
        <f>S719*H719</f>
        <v>2.8E-3</v>
      </c>
      <c r="AR719" s="135" t="s">
        <v>265</v>
      </c>
      <c r="AT719" s="135" t="s">
        <v>143</v>
      </c>
      <c r="AU719" s="135" t="s">
        <v>81</v>
      </c>
      <c r="AY719" s="18" t="s">
        <v>140</v>
      </c>
      <c r="BE719" s="136">
        <f>IF(N719="základní",J719,0)</f>
        <v>0</v>
      </c>
      <c r="BF719" s="136">
        <f>IF(N719="snížená",J719,0)</f>
        <v>0</v>
      </c>
      <c r="BG719" s="136">
        <f>IF(N719="zákl. přenesená",J719,0)</f>
        <v>0</v>
      </c>
      <c r="BH719" s="136">
        <f>IF(N719="sníž. přenesená",J719,0)</f>
        <v>0</v>
      </c>
      <c r="BI719" s="136">
        <f>IF(N719="nulová",J719,0)</f>
        <v>0</v>
      </c>
      <c r="BJ719" s="18" t="s">
        <v>79</v>
      </c>
      <c r="BK719" s="136">
        <f>ROUND(I719*H719,2)</f>
        <v>0</v>
      </c>
      <c r="BL719" s="18" t="s">
        <v>265</v>
      </c>
      <c r="BM719" s="135" t="s">
        <v>1126</v>
      </c>
    </row>
    <row r="720" spans="2:65" s="12" customFormat="1" ht="10.199999999999999">
      <c r="B720" s="141"/>
      <c r="D720" s="142" t="s">
        <v>152</v>
      </c>
      <c r="E720" s="143" t="s">
        <v>19</v>
      </c>
      <c r="F720" s="144" t="s">
        <v>1117</v>
      </c>
      <c r="H720" s="145">
        <v>2</v>
      </c>
      <c r="I720" s="146"/>
      <c r="L720" s="141"/>
      <c r="M720" s="147"/>
      <c r="T720" s="148"/>
      <c r="AT720" s="143" t="s">
        <v>152</v>
      </c>
      <c r="AU720" s="143" t="s">
        <v>81</v>
      </c>
      <c r="AV720" s="12" t="s">
        <v>81</v>
      </c>
      <c r="AW720" s="12" t="s">
        <v>32</v>
      </c>
      <c r="AX720" s="12" t="s">
        <v>71</v>
      </c>
      <c r="AY720" s="143" t="s">
        <v>140</v>
      </c>
    </row>
    <row r="721" spans="2:65" s="12" customFormat="1" ht="10.199999999999999">
      <c r="B721" s="141"/>
      <c r="D721" s="142" t="s">
        <v>152</v>
      </c>
      <c r="E721" s="143" t="s">
        <v>19</v>
      </c>
      <c r="F721" s="144" t="s">
        <v>1118</v>
      </c>
      <c r="H721" s="145">
        <v>2</v>
      </c>
      <c r="I721" s="146"/>
      <c r="L721" s="141"/>
      <c r="M721" s="147"/>
      <c r="T721" s="148"/>
      <c r="AT721" s="143" t="s">
        <v>152</v>
      </c>
      <c r="AU721" s="143" t="s">
        <v>81</v>
      </c>
      <c r="AV721" s="12" t="s">
        <v>81</v>
      </c>
      <c r="AW721" s="12" t="s">
        <v>32</v>
      </c>
      <c r="AX721" s="12" t="s">
        <v>71</v>
      </c>
      <c r="AY721" s="143" t="s">
        <v>140</v>
      </c>
    </row>
    <row r="722" spans="2:65" s="14" customFormat="1" ht="10.199999999999999">
      <c r="B722" s="155"/>
      <c r="D722" s="142" t="s">
        <v>152</v>
      </c>
      <c r="E722" s="156" t="s">
        <v>19</v>
      </c>
      <c r="F722" s="157" t="s">
        <v>173</v>
      </c>
      <c r="H722" s="158">
        <v>4</v>
      </c>
      <c r="I722" s="159"/>
      <c r="L722" s="155"/>
      <c r="M722" s="160"/>
      <c r="T722" s="161"/>
      <c r="AT722" s="156" t="s">
        <v>152</v>
      </c>
      <c r="AU722" s="156" t="s">
        <v>81</v>
      </c>
      <c r="AV722" s="14" t="s">
        <v>148</v>
      </c>
      <c r="AW722" s="14" t="s">
        <v>32</v>
      </c>
      <c r="AX722" s="14" t="s">
        <v>79</v>
      </c>
      <c r="AY722" s="156" t="s">
        <v>140</v>
      </c>
    </row>
    <row r="723" spans="2:65" s="1" customFormat="1" ht="44.25" customHeight="1">
      <c r="B723" s="33"/>
      <c r="C723" s="124" t="s">
        <v>1127</v>
      </c>
      <c r="D723" s="124" t="s">
        <v>143</v>
      </c>
      <c r="E723" s="125" t="s">
        <v>1128</v>
      </c>
      <c r="F723" s="126" t="s">
        <v>1129</v>
      </c>
      <c r="G723" s="127" t="s">
        <v>227</v>
      </c>
      <c r="H723" s="128">
        <v>8</v>
      </c>
      <c r="I723" s="129"/>
      <c r="J723" s="130">
        <f>ROUND(I723*H723,2)</f>
        <v>0</v>
      </c>
      <c r="K723" s="126" t="s">
        <v>19</v>
      </c>
      <c r="L723" s="33"/>
      <c r="M723" s="131" t="s">
        <v>19</v>
      </c>
      <c r="N723" s="132" t="s">
        <v>42</v>
      </c>
      <c r="P723" s="133">
        <f>O723*H723</f>
        <v>0</v>
      </c>
      <c r="Q723" s="133">
        <v>0</v>
      </c>
      <c r="R723" s="133">
        <f>Q723*H723</f>
        <v>0</v>
      </c>
      <c r="S723" s="133">
        <v>6.9999999999999999E-4</v>
      </c>
      <c r="T723" s="134">
        <f>S723*H723</f>
        <v>5.5999999999999999E-3</v>
      </c>
      <c r="AR723" s="135" t="s">
        <v>265</v>
      </c>
      <c r="AT723" s="135" t="s">
        <v>143</v>
      </c>
      <c r="AU723" s="135" t="s">
        <v>81</v>
      </c>
      <c r="AY723" s="18" t="s">
        <v>140</v>
      </c>
      <c r="BE723" s="136">
        <f>IF(N723="základní",J723,0)</f>
        <v>0</v>
      </c>
      <c r="BF723" s="136">
        <f>IF(N723="snížená",J723,0)</f>
        <v>0</v>
      </c>
      <c r="BG723" s="136">
        <f>IF(N723="zákl. přenesená",J723,0)</f>
        <v>0</v>
      </c>
      <c r="BH723" s="136">
        <f>IF(N723="sníž. přenesená",J723,0)</f>
        <v>0</v>
      </c>
      <c r="BI723" s="136">
        <f>IF(N723="nulová",J723,0)</f>
        <v>0</v>
      </c>
      <c r="BJ723" s="18" t="s">
        <v>79</v>
      </c>
      <c r="BK723" s="136">
        <f>ROUND(I723*H723,2)</f>
        <v>0</v>
      </c>
      <c r="BL723" s="18" t="s">
        <v>265</v>
      </c>
      <c r="BM723" s="135" t="s">
        <v>1130</v>
      </c>
    </row>
    <row r="724" spans="2:65" s="12" customFormat="1" ht="10.199999999999999">
      <c r="B724" s="141"/>
      <c r="D724" s="142" t="s">
        <v>152</v>
      </c>
      <c r="E724" s="143" t="s">
        <v>19</v>
      </c>
      <c r="F724" s="144" t="s">
        <v>1113</v>
      </c>
      <c r="H724" s="145">
        <v>2</v>
      </c>
      <c r="I724" s="146"/>
      <c r="L724" s="141"/>
      <c r="M724" s="147"/>
      <c r="T724" s="148"/>
      <c r="AT724" s="143" t="s">
        <v>152</v>
      </c>
      <c r="AU724" s="143" t="s">
        <v>81</v>
      </c>
      <c r="AV724" s="12" t="s">
        <v>81</v>
      </c>
      <c r="AW724" s="12" t="s">
        <v>32</v>
      </c>
      <c r="AX724" s="12" t="s">
        <v>71</v>
      </c>
      <c r="AY724" s="143" t="s">
        <v>140</v>
      </c>
    </row>
    <row r="725" spans="2:65" s="12" customFormat="1" ht="10.199999999999999">
      <c r="B725" s="141"/>
      <c r="D725" s="142" t="s">
        <v>152</v>
      </c>
      <c r="E725" s="143" t="s">
        <v>19</v>
      </c>
      <c r="F725" s="144" t="s">
        <v>1114</v>
      </c>
      <c r="H725" s="145">
        <v>2</v>
      </c>
      <c r="I725" s="146"/>
      <c r="L725" s="141"/>
      <c r="M725" s="147"/>
      <c r="T725" s="148"/>
      <c r="AT725" s="143" t="s">
        <v>152</v>
      </c>
      <c r="AU725" s="143" t="s">
        <v>81</v>
      </c>
      <c r="AV725" s="12" t="s">
        <v>81</v>
      </c>
      <c r="AW725" s="12" t="s">
        <v>32</v>
      </c>
      <c r="AX725" s="12" t="s">
        <v>71</v>
      </c>
      <c r="AY725" s="143" t="s">
        <v>140</v>
      </c>
    </row>
    <row r="726" spans="2:65" s="12" customFormat="1" ht="10.199999999999999">
      <c r="B726" s="141"/>
      <c r="D726" s="142" t="s">
        <v>152</v>
      </c>
      <c r="E726" s="143" t="s">
        <v>19</v>
      </c>
      <c r="F726" s="144" t="s">
        <v>1115</v>
      </c>
      <c r="H726" s="145">
        <v>2</v>
      </c>
      <c r="I726" s="146"/>
      <c r="L726" s="141"/>
      <c r="M726" s="147"/>
      <c r="T726" s="148"/>
      <c r="AT726" s="143" t="s">
        <v>152</v>
      </c>
      <c r="AU726" s="143" t="s">
        <v>81</v>
      </c>
      <c r="AV726" s="12" t="s">
        <v>81</v>
      </c>
      <c r="AW726" s="12" t="s">
        <v>32</v>
      </c>
      <c r="AX726" s="12" t="s">
        <v>71</v>
      </c>
      <c r="AY726" s="143" t="s">
        <v>140</v>
      </c>
    </row>
    <row r="727" spans="2:65" s="12" customFormat="1" ht="10.199999999999999">
      <c r="B727" s="141"/>
      <c r="D727" s="142" t="s">
        <v>152</v>
      </c>
      <c r="E727" s="143" t="s">
        <v>19</v>
      </c>
      <c r="F727" s="144" t="s">
        <v>1116</v>
      </c>
      <c r="H727" s="145">
        <v>2</v>
      </c>
      <c r="I727" s="146"/>
      <c r="L727" s="141"/>
      <c r="M727" s="147"/>
      <c r="T727" s="148"/>
      <c r="AT727" s="143" t="s">
        <v>152</v>
      </c>
      <c r="AU727" s="143" t="s">
        <v>81</v>
      </c>
      <c r="AV727" s="12" t="s">
        <v>81</v>
      </c>
      <c r="AW727" s="12" t="s">
        <v>32</v>
      </c>
      <c r="AX727" s="12" t="s">
        <v>71</v>
      </c>
      <c r="AY727" s="143" t="s">
        <v>140</v>
      </c>
    </row>
    <row r="728" spans="2:65" s="14" customFormat="1" ht="10.199999999999999">
      <c r="B728" s="155"/>
      <c r="D728" s="142" t="s">
        <v>152</v>
      </c>
      <c r="E728" s="156" t="s">
        <v>19</v>
      </c>
      <c r="F728" s="157" t="s">
        <v>173</v>
      </c>
      <c r="H728" s="158">
        <v>8</v>
      </c>
      <c r="I728" s="159"/>
      <c r="L728" s="155"/>
      <c r="M728" s="160"/>
      <c r="T728" s="161"/>
      <c r="AT728" s="156" t="s">
        <v>152</v>
      </c>
      <c r="AU728" s="156" t="s">
        <v>81</v>
      </c>
      <c r="AV728" s="14" t="s">
        <v>148</v>
      </c>
      <c r="AW728" s="14" t="s">
        <v>32</v>
      </c>
      <c r="AX728" s="14" t="s">
        <v>79</v>
      </c>
      <c r="AY728" s="156" t="s">
        <v>140</v>
      </c>
    </row>
    <row r="729" spans="2:65" s="1" customFormat="1" ht="24.15" customHeight="1">
      <c r="B729" s="33"/>
      <c r="C729" s="124" t="s">
        <v>1131</v>
      </c>
      <c r="D729" s="124" t="s">
        <v>143</v>
      </c>
      <c r="E729" s="125" t="s">
        <v>1132</v>
      </c>
      <c r="F729" s="126" t="s">
        <v>1133</v>
      </c>
      <c r="G729" s="127" t="s">
        <v>227</v>
      </c>
      <c r="H729" s="128">
        <v>8</v>
      </c>
      <c r="I729" s="129"/>
      <c r="J729" s="130">
        <f>ROUND(I729*H729,2)</f>
        <v>0</v>
      </c>
      <c r="K729" s="126" t="s">
        <v>147</v>
      </c>
      <c r="L729" s="33"/>
      <c r="M729" s="131" t="s">
        <v>19</v>
      </c>
      <c r="N729" s="132" t="s">
        <v>42</v>
      </c>
      <c r="P729" s="133">
        <f>O729*H729</f>
        <v>0</v>
      </c>
      <c r="Q729" s="133">
        <v>0</v>
      </c>
      <c r="R729" s="133">
        <f>Q729*H729</f>
        <v>0</v>
      </c>
      <c r="S729" s="133">
        <v>1.8E-3</v>
      </c>
      <c r="T729" s="134">
        <f>S729*H729</f>
        <v>1.44E-2</v>
      </c>
      <c r="AR729" s="135" t="s">
        <v>265</v>
      </c>
      <c r="AT729" s="135" t="s">
        <v>143</v>
      </c>
      <c r="AU729" s="135" t="s">
        <v>81</v>
      </c>
      <c r="AY729" s="18" t="s">
        <v>140</v>
      </c>
      <c r="BE729" s="136">
        <f>IF(N729="základní",J729,0)</f>
        <v>0</v>
      </c>
      <c r="BF729" s="136">
        <f>IF(N729="snížená",J729,0)</f>
        <v>0</v>
      </c>
      <c r="BG729" s="136">
        <f>IF(N729="zákl. přenesená",J729,0)</f>
        <v>0</v>
      </c>
      <c r="BH729" s="136">
        <f>IF(N729="sníž. přenesená",J729,0)</f>
        <v>0</v>
      </c>
      <c r="BI729" s="136">
        <f>IF(N729="nulová",J729,0)</f>
        <v>0</v>
      </c>
      <c r="BJ729" s="18" t="s">
        <v>79</v>
      </c>
      <c r="BK729" s="136">
        <f>ROUND(I729*H729,2)</f>
        <v>0</v>
      </c>
      <c r="BL729" s="18" t="s">
        <v>265</v>
      </c>
      <c r="BM729" s="135" t="s">
        <v>1134</v>
      </c>
    </row>
    <row r="730" spans="2:65" s="1" customFormat="1" ht="10.199999999999999">
      <c r="B730" s="33"/>
      <c r="D730" s="137" t="s">
        <v>150</v>
      </c>
      <c r="F730" s="138" t="s">
        <v>1135</v>
      </c>
      <c r="I730" s="139"/>
      <c r="L730" s="33"/>
      <c r="M730" s="140"/>
      <c r="T730" s="54"/>
      <c r="AT730" s="18" t="s">
        <v>150</v>
      </c>
      <c r="AU730" s="18" t="s">
        <v>81</v>
      </c>
    </row>
    <row r="731" spans="2:65" s="12" customFormat="1" ht="10.199999999999999">
      <c r="B731" s="141"/>
      <c r="D731" s="142" t="s">
        <v>152</v>
      </c>
      <c r="E731" s="143" t="s">
        <v>19</v>
      </c>
      <c r="F731" s="144" t="s">
        <v>1105</v>
      </c>
      <c r="H731" s="145">
        <v>1</v>
      </c>
      <c r="I731" s="146"/>
      <c r="L731" s="141"/>
      <c r="M731" s="147"/>
      <c r="T731" s="148"/>
      <c r="AT731" s="143" t="s">
        <v>152</v>
      </c>
      <c r="AU731" s="143" t="s">
        <v>81</v>
      </c>
      <c r="AV731" s="12" t="s">
        <v>81</v>
      </c>
      <c r="AW731" s="12" t="s">
        <v>32</v>
      </c>
      <c r="AX731" s="12" t="s">
        <v>71</v>
      </c>
      <c r="AY731" s="143" t="s">
        <v>140</v>
      </c>
    </row>
    <row r="732" spans="2:65" s="12" customFormat="1" ht="10.199999999999999">
      <c r="B732" s="141"/>
      <c r="D732" s="142" t="s">
        <v>152</v>
      </c>
      <c r="E732" s="143" t="s">
        <v>19</v>
      </c>
      <c r="F732" s="144" t="s">
        <v>1092</v>
      </c>
      <c r="H732" s="145">
        <v>1</v>
      </c>
      <c r="I732" s="146"/>
      <c r="L732" s="141"/>
      <c r="M732" s="147"/>
      <c r="T732" s="148"/>
      <c r="AT732" s="143" t="s">
        <v>152</v>
      </c>
      <c r="AU732" s="143" t="s">
        <v>81</v>
      </c>
      <c r="AV732" s="12" t="s">
        <v>81</v>
      </c>
      <c r="AW732" s="12" t="s">
        <v>32</v>
      </c>
      <c r="AX732" s="12" t="s">
        <v>71</v>
      </c>
      <c r="AY732" s="143" t="s">
        <v>140</v>
      </c>
    </row>
    <row r="733" spans="2:65" s="12" customFormat="1" ht="10.199999999999999">
      <c r="B733" s="141"/>
      <c r="D733" s="142" t="s">
        <v>152</v>
      </c>
      <c r="E733" s="143" t="s">
        <v>19</v>
      </c>
      <c r="F733" s="144" t="s">
        <v>1093</v>
      </c>
      <c r="H733" s="145">
        <v>1</v>
      </c>
      <c r="I733" s="146"/>
      <c r="L733" s="141"/>
      <c r="M733" s="147"/>
      <c r="T733" s="148"/>
      <c r="AT733" s="143" t="s">
        <v>152</v>
      </c>
      <c r="AU733" s="143" t="s">
        <v>81</v>
      </c>
      <c r="AV733" s="12" t="s">
        <v>81</v>
      </c>
      <c r="AW733" s="12" t="s">
        <v>32</v>
      </c>
      <c r="AX733" s="12" t="s">
        <v>71</v>
      </c>
      <c r="AY733" s="143" t="s">
        <v>140</v>
      </c>
    </row>
    <row r="734" spans="2:65" s="12" customFormat="1" ht="10.199999999999999">
      <c r="B734" s="141"/>
      <c r="D734" s="142" t="s">
        <v>152</v>
      </c>
      <c r="E734" s="143" t="s">
        <v>19</v>
      </c>
      <c r="F734" s="144" t="s">
        <v>1094</v>
      </c>
      <c r="H734" s="145">
        <v>1</v>
      </c>
      <c r="I734" s="146"/>
      <c r="L734" s="141"/>
      <c r="M734" s="147"/>
      <c r="T734" s="148"/>
      <c r="AT734" s="143" t="s">
        <v>152</v>
      </c>
      <c r="AU734" s="143" t="s">
        <v>81</v>
      </c>
      <c r="AV734" s="12" t="s">
        <v>81</v>
      </c>
      <c r="AW734" s="12" t="s">
        <v>32</v>
      </c>
      <c r="AX734" s="12" t="s">
        <v>71</v>
      </c>
      <c r="AY734" s="143" t="s">
        <v>140</v>
      </c>
    </row>
    <row r="735" spans="2:65" s="12" customFormat="1" ht="10.199999999999999">
      <c r="B735" s="141"/>
      <c r="D735" s="142" t="s">
        <v>152</v>
      </c>
      <c r="E735" s="143" t="s">
        <v>19</v>
      </c>
      <c r="F735" s="144" t="s">
        <v>1106</v>
      </c>
      <c r="H735" s="145">
        <v>1</v>
      </c>
      <c r="I735" s="146"/>
      <c r="L735" s="141"/>
      <c r="M735" s="147"/>
      <c r="T735" s="148"/>
      <c r="AT735" s="143" t="s">
        <v>152</v>
      </c>
      <c r="AU735" s="143" t="s">
        <v>81</v>
      </c>
      <c r="AV735" s="12" t="s">
        <v>81</v>
      </c>
      <c r="AW735" s="12" t="s">
        <v>32</v>
      </c>
      <c r="AX735" s="12" t="s">
        <v>71</v>
      </c>
      <c r="AY735" s="143" t="s">
        <v>140</v>
      </c>
    </row>
    <row r="736" spans="2:65" s="12" customFormat="1" ht="10.199999999999999">
      <c r="B736" s="141"/>
      <c r="D736" s="142" t="s">
        <v>152</v>
      </c>
      <c r="E736" s="143" t="s">
        <v>19</v>
      </c>
      <c r="F736" s="144" t="s">
        <v>1107</v>
      </c>
      <c r="H736" s="145">
        <v>1</v>
      </c>
      <c r="I736" s="146"/>
      <c r="L736" s="141"/>
      <c r="M736" s="147"/>
      <c r="T736" s="148"/>
      <c r="AT736" s="143" t="s">
        <v>152</v>
      </c>
      <c r="AU736" s="143" t="s">
        <v>81</v>
      </c>
      <c r="AV736" s="12" t="s">
        <v>81</v>
      </c>
      <c r="AW736" s="12" t="s">
        <v>32</v>
      </c>
      <c r="AX736" s="12" t="s">
        <v>71</v>
      </c>
      <c r="AY736" s="143" t="s">
        <v>140</v>
      </c>
    </row>
    <row r="737" spans="2:65" s="12" customFormat="1" ht="10.199999999999999">
      <c r="B737" s="141"/>
      <c r="D737" s="142" t="s">
        <v>152</v>
      </c>
      <c r="E737" s="143" t="s">
        <v>19</v>
      </c>
      <c r="F737" s="144" t="s">
        <v>1095</v>
      </c>
      <c r="H737" s="145">
        <v>1</v>
      </c>
      <c r="I737" s="146"/>
      <c r="L737" s="141"/>
      <c r="M737" s="147"/>
      <c r="T737" s="148"/>
      <c r="AT737" s="143" t="s">
        <v>152</v>
      </c>
      <c r="AU737" s="143" t="s">
        <v>81</v>
      </c>
      <c r="AV737" s="12" t="s">
        <v>81</v>
      </c>
      <c r="AW737" s="12" t="s">
        <v>32</v>
      </c>
      <c r="AX737" s="12" t="s">
        <v>71</v>
      </c>
      <c r="AY737" s="143" t="s">
        <v>140</v>
      </c>
    </row>
    <row r="738" spans="2:65" s="12" customFormat="1" ht="10.199999999999999">
      <c r="B738" s="141"/>
      <c r="D738" s="142" t="s">
        <v>152</v>
      </c>
      <c r="E738" s="143" t="s">
        <v>19</v>
      </c>
      <c r="F738" s="144" t="s">
        <v>1096</v>
      </c>
      <c r="H738" s="145">
        <v>1</v>
      </c>
      <c r="I738" s="146"/>
      <c r="L738" s="141"/>
      <c r="M738" s="147"/>
      <c r="T738" s="148"/>
      <c r="AT738" s="143" t="s">
        <v>152</v>
      </c>
      <c r="AU738" s="143" t="s">
        <v>81</v>
      </c>
      <c r="AV738" s="12" t="s">
        <v>81</v>
      </c>
      <c r="AW738" s="12" t="s">
        <v>32</v>
      </c>
      <c r="AX738" s="12" t="s">
        <v>71</v>
      </c>
      <c r="AY738" s="143" t="s">
        <v>140</v>
      </c>
    </row>
    <row r="739" spans="2:65" s="14" customFormat="1" ht="10.199999999999999">
      <c r="B739" s="155"/>
      <c r="D739" s="142" t="s">
        <v>152</v>
      </c>
      <c r="E739" s="156" t="s">
        <v>19</v>
      </c>
      <c r="F739" s="157" t="s">
        <v>173</v>
      </c>
      <c r="H739" s="158">
        <v>8</v>
      </c>
      <c r="I739" s="159"/>
      <c r="L739" s="155"/>
      <c r="M739" s="160"/>
      <c r="T739" s="161"/>
      <c r="AT739" s="156" t="s">
        <v>152</v>
      </c>
      <c r="AU739" s="156" t="s">
        <v>81</v>
      </c>
      <c r="AV739" s="14" t="s">
        <v>148</v>
      </c>
      <c r="AW739" s="14" t="s">
        <v>32</v>
      </c>
      <c r="AX739" s="14" t="s">
        <v>79</v>
      </c>
      <c r="AY739" s="156" t="s">
        <v>140</v>
      </c>
    </row>
    <row r="740" spans="2:65" s="1" customFormat="1" ht="24.15" customHeight="1">
      <c r="B740" s="33"/>
      <c r="C740" s="124" t="s">
        <v>1136</v>
      </c>
      <c r="D740" s="124" t="s">
        <v>143</v>
      </c>
      <c r="E740" s="125" t="s">
        <v>1137</v>
      </c>
      <c r="F740" s="126" t="s">
        <v>1138</v>
      </c>
      <c r="G740" s="127" t="s">
        <v>227</v>
      </c>
      <c r="H740" s="128">
        <v>6</v>
      </c>
      <c r="I740" s="129"/>
      <c r="J740" s="130">
        <f>ROUND(I740*H740,2)</f>
        <v>0</v>
      </c>
      <c r="K740" s="126" t="s">
        <v>147</v>
      </c>
      <c r="L740" s="33"/>
      <c r="M740" s="131" t="s">
        <v>19</v>
      </c>
      <c r="N740" s="132" t="s">
        <v>42</v>
      </c>
      <c r="P740" s="133">
        <f>O740*H740</f>
        <v>0</v>
      </c>
      <c r="Q740" s="133">
        <v>0</v>
      </c>
      <c r="R740" s="133">
        <f>Q740*H740</f>
        <v>0</v>
      </c>
      <c r="S740" s="133">
        <v>2.2300000000000002E-3</v>
      </c>
      <c r="T740" s="134">
        <f>S740*H740</f>
        <v>1.3380000000000001E-2</v>
      </c>
      <c r="AR740" s="135" t="s">
        <v>265</v>
      </c>
      <c r="AT740" s="135" t="s">
        <v>143</v>
      </c>
      <c r="AU740" s="135" t="s">
        <v>81</v>
      </c>
      <c r="AY740" s="18" t="s">
        <v>140</v>
      </c>
      <c r="BE740" s="136">
        <f>IF(N740="základní",J740,0)</f>
        <v>0</v>
      </c>
      <c r="BF740" s="136">
        <f>IF(N740="snížená",J740,0)</f>
        <v>0</v>
      </c>
      <c r="BG740" s="136">
        <f>IF(N740="zákl. přenesená",J740,0)</f>
        <v>0</v>
      </c>
      <c r="BH740" s="136">
        <f>IF(N740="sníž. přenesená",J740,0)</f>
        <v>0</v>
      </c>
      <c r="BI740" s="136">
        <f>IF(N740="nulová",J740,0)</f>
        <v>0</v>
      </c>
      <c r="BJ740" s="18" t="s">
        <v>79</v>
      </c>
      <c r="BK740" s="136">
        <f>ROUND(I740*H740,2)</f>
        <v>0</v>
      </c>
      <c r="BL740" s="18" t="s">
        <v>265</v>
      </c>
      <c r="BM740" s="135" t="s">
        <v>1139</v>
      </c>
    </row>
    <row r="741" spans="2:65" s="1" customFormat="1" ht="10.199999999999999">
      <c r="B741" s="33"/>
      <c r="D741" s="137" t="s">
        <v>150</v>
      </c>
      <c r="F741" s="138" t="s">
        <v>1140</v>
      </c>
      <c r="I741" s="139"/>
      <c r="L741" s="33"/>
      <c r="M741" s="140"/>
      <c r="T741" s="54"/>
      <c r="AT741" s="18" t="s">
        <v>150</v>
      </c>
      <c r="AU741" s="18" t="s">
        <v>81</v>
      </c>
    </row>
    <row r="742" spans="2:65" s="12" customFormat="1" ht="10.199999999999999">
      <c r="B742" s="141"/>
      <c r="D742" s="142" t="s">
        <v>152</v>
      </c>
      <c r="E742" s="143" t="s">
        <v>19</v>
      </c>
      <c r="F742" s="144" t="s">
        <v>1141</v>
      </c>
      <c r="H742" s="145">
        <v>1</v>
      </c>
      <c r="I742" s="146"/>
      <c r="L742" s="141"/>
      <c r="M742" s="147"/>
      <c r="T742" s="148"/>
      <c r="AT742" s="143" t="s">
        <v>152</v>
      </c>
      <c r="AU742" s="143" t="s">
        <v>81</v>
      </c>
      <c r="AV742" s="12" t="s">
        <v>81</v>
      </c>
      <c r="AW742" s="12" t="s">
        <v>32</v>
      </c>
      <c r="AX742" s="12" t="s">
        <v>71</v>
      </c>
      <c r="AY742" s="143" t="s">
        <v>140</v>
      </c>
    </row>
    <row r="743" spans="2:65" s="12" customFormat="1" ht="10.199999999999999">
      <c r="B743" s="141"/>
      <c r="D743" s="142" t="s">
        <v>152</v>
      </c>
      <c r="E743" s="143" t="s">
        <v>19</v>
      </c>
      <c r="F743" s="144" t="s">
        <v>1142</v>
      </c>
      <c r="H743" s="145">
        <v>1</v>
      </c>
      <c r="I743" s="146"/>
      <c r="L743" s="141"/>
      <c r="M743" s="147"/>
      <c r="T743" s="148"/>
      <c r="AT743" s="143" t="s">
        <v>152</v>
      </c>
      <c r="AU743" s="143" t="s">
        <v>81</v>
      </c>
      <c r="AV743" s="12" t="s">
        <v>81</v>
      </c>
      <c r="AW743" s="12" t="s">
        <v>32</v>
      </c>
      <c r="AX743" s="12" t="s">
        <v>71</v>
      </c>
      <c r="AY743" s="143" t="s">
        <v>140</v>
      </c>
    </row>
    <row r="744" spans="2:65" s="12" customFormat="1" ht="10.199999999999999">
      <c r="B744" s="141"/>
      <c r="D744" s="142" t="s">
        <v>152</v>
      </c>
      <c r="E744" s="143" t="s">
        <v>19</v>
      </c>
      <c r="F744" s="144" t="s">
        <v>1143</v>
      </c>
      <c r="H744" s="145">
        <v>1</v>
      </c>
      <c r="I744" s="146"/>
      <c r="L744" s="141"/>
      <c r="M744" s="147"/>
      <c r="T744" s="148"/>
      <c r="AT744" s="143" t="s">
        <v>152</v>
      </c>
      <c r="AU744" s="143" t="s">
        <v>81</v>
      </c>
      <c r="AV744" s="12" t="s">
        <v>81</v>
      </c>
      <c r="AW744" s="12" t="s">
        <v>32</v>
      </c>
      <c r="AX744" s="12" t="s">
        <v>71</v>
      </c>
      <c r="AY744" s="143" t="s">
        <v>140</v>
      </c>
    </row>
    <row r="745" spans="2:65" s="12" customFormat="1" ht="10.199999999999999">
      <c r="B745" s="141"/>
      <c r="D745" s="142" t="s">
        <v>152</v>
      </c>
      <c r="E745" s="143" t="s">
        <v>19</v>
      </c>
      <c r="F745" s="144" t="s">
        <v>1144</v>
      </c>
      <c r="H745" s="145">
        <v>1</v>
      </c>
      <c r="I745" s="146"/>
      <c r="L745" s="141"/>
      <c r="M745" s="147"/>
      <c r="T745" s="148"/>
      <c r="AT745" s="143" t="s">
        <v>152</v>
      </c>
      <c r="AU745" s="143" t="s">
        <v>81</v>
      </c>
      <c r="AV745" s="12" t="s">
        <v>81</v>
      </c>
      <c r="AW745" s="12" t="s">
        <v>32</v>
      </c>
      <c r="AX745" s="12" t="s">
        <v>71</v>
      </c>
      <c r="AY745" s="143" t="s">
        <v>140</v>
      </c>
    </row>
    <row r="746" spans="2:65" s="12" customFormat="1" ht="10.199999999999999">
      <c r="B746" s="141"/>
      <c r="D746" s="142" t="s">
        <v>152</v>
      </c>
      <c r="E746" s="143" t="s">
        <v>19</v>
      </c>
      <c r="F746" s="144" t="s">
        <v>1145</v>
      </c>
      <c r="H746" s="145">
        <v>1</v>
      </c>
      <c r="I746" s="146"/>
      <c r="L746" s="141"/>
      <c r="M746" s="147"/>
      <c r="T746" s="148"/>
      <c r="AT746" s="143" t="s">
        <v>152</v>
      </c>
      <c r="AU746" s="143" t="s">
        <v>81</v>
      </c>
      <c r="AV746" s="12" t="s">
        <v>81</v>
      </c>
      <c r="AW746" s="12" t="s">
        <v>32</v>
      </c>
      <c r="AX746" s="12" t="s">
        <v>71</v>
      </c>
      <c r="AY746" s="143" t="s">
        <v>140</v>
      </c>
    </row>
    <row r="747" spans="2:65" s="12" customFormat="1" ht="10.199999999999999">
      <c r="B747" s="141"/>
      <c r="D747" s="142" t="s">
        <v>152</v>
      </c>
      <c r="E747" s="143" t="s">
        <v>19</v>
      </c>
      <c r="F747" s="144" t="s">
        <v>1146</v>
      </c>
      <c r="H747" s="145">
        <v>1</v>
      </c>
      <c r="I747" s="146"/>
      <c r="L747" s="141"/>
      <c r="M747" s="147"/>
      <c r="T747" s="148"/>
      <c r="AT747" s="143" t="s">
        <v>152</v>
      </c>
      <c r="AU747" s="143" t="s">
        <v>81</v>
      </c>
      <c r="AV747" s="12" t="s">
        <v>81</v>
      </c>
      <c r="AW747" s="12" t="s">
        <v>32</v>
      </c>
      <c r="AX747" s="12" t="s">
        <v>71</v>
      </c>
      <c r="AY747" s="143" t="s">
        <v>140</v>
      </c>
    </row>
    <row r="748" spans="2:65" s="14" customFormat="1" ht="10.199999999999999">
      <c r="B748" s="155"/>
      <c r="D748" s="142" t="s">
        <v>152</v>
      </c>
      <c r="E748" s="156" t="s">
        <v>19</v>
      </c>
      <c r="F748" s="157" t="s">
        <v>173</v>
      </c>
      <c r="H748" s="158">
        <v>6</v>
      </c>
      <c r="I748" s="159"/>
      <c r="L748" s="155"/>
      <c r="M748" s="160"/>
      <c r="T748" s="161"/>
      <c r="AT748" s="156" t="s">
        <v>152</v>
      </c>
      <c r="AU748" s="156" t="s">
        <v>81</v>
      </c>
      <c r="AV748" s="14" t="s">
        <v>148</v>
      </c>
      <c r="AW748" s="14" t="s">
        <v>32</v>
      </c>
      <c r="AX748" s="14" t="s">
        <v>79</v>
      </c>
      <c r="AY748" s="156" t="s">
        <v>140</v>
      </c>
    </row>
    <row r="749" spans="2:65" s="1" customFormat="1" ht="37.799999999999997" customHeight="1">
      <c r="B749" s="33"/>
      <c r="C749" s="124" t="s">
        <v>1147</v>
      </c>
      <c r="D749" s="124" t="s">
        <v>143</v>
      </c>
      <c r="E749" s="125" t="s">
        <v>1148</v>
      </c>
      <c r="F749" s="126" t="s">
        <v>1149</v>
      </c>
      <c r="G749" s="127" t="s">
        <v>227</v>
      </c>
      <c r="H749" s="128">
        <v>5</v>
      </c>
      <c r="I749" s="129"/>
      <c r="J749" s="130">
        <f>ROUND(I749*H749,2)</f>
        <v>0</v>
      </c>
      <c r="K749" s="126" t="s">
        <v>147</v>
      </c>
      <c r="L749" s="33"/>
      <c r="M749" s="131" t="s">
        <v>19</v>
      </c>
      <c r="N749" s="132" t="s">
        <v>42</v>
      </c>
      <c r="P749" s="133">
        <f>O749*H749</f>
        <v>0</v>
      </c>
      <c r="Q749" s="133">
        <v>0</v>
      </c>
      <c r="R749" s="133">
        <f>Q749*H749</f>
        <v>0</v>
      </c>
      <c r="S749" s="133">
        <v>1.1999999999999999E-3</v>
      </c>
      <c r="T749" s="134">
        <f>S749*H749</f>
        <v>5.9999999999999993E-3</v>
      </c>
      <c r="AR749" s="135" t="s">
        <v>265</v>
      </c>
      <c r="AT749" s="135" t="s">
        <v>143</v>
      </c>
      <c r="AU749" s="135" t="s">
        <v>81</v>
      </c>
      <c r="AY749" s="18" t="s">
        <v>140</v>
      </c>
      <c r="BE749" s="136">
        <f>IF(N749="základní",J749,0)</f>
        <v>0</v>
      </c>
      <c r="BF749" s="136">
        <f>IF(N749="snížená",J749,0)</f>
        <v>0</v>
      </c>
      <c r="BG749" s="136">
        <f>IF(N749="zákl. přenesená",J749,0)</f>
        <v>0</v>
      </c>
      <c r="BH749" s="136">
        <f>IF(N749="sníž. přenesená",J749,0)</f>
        <v>0</v>
      </c>
      <c r="BI749" s="136">
        <f>IF(N749="nulová",J749,0)</f>
        <v>0</v>
      </c>
      <c r="BJ749" s="18" t="s">
        <v>79</v>
      </c>
      <c r="BK749" s="136">
        <f>ROUND(I749*H749,2)</f>
        <v>0</v>
      </c>
      <c r="BL749" s="18" t="s">
        <v>265</v>
      </c>
      <c r="BM749" s="135" t="s">
        <v>1150</v>
      </c>
    </row>
    <row r="750" spans="2:65" s="1" customFormat="1" ht="10.199999999999999">
      <c r="B750" s="33"/>
      <c r="D750" s="137" t="s">
        <v>150</v>
      </c>
      <c r="F750" s="138" t="s">
        <v>1151</v>
      </c>
      <c r="I750" s="139"/>
      <c r="L750" s="33"/>
      <c r="M750" s="140"/>
      <c r="T750" s="54"/>
      <c r="AT750" s="18" t="s">
        <v>150</v>
      </c>
      <c r="AU750" s="18" t="s">
        <v>81</v>
      </c>
    </row>
    <row r="751" spans="2:65" s="13" customFormat="1" ht="10.199999999999999">
      <c r="B751" s="149"/>
      <c r="D751" s="142" t="s">
        <v>152</v>
      </c>
      <c r="E751" s="150" t="s">
        <v>19</v>
      </c>
      <c r="F751" s="151" t="s">
        <v>1152</v>
      </c>
      <c r="H751" s="150" t="s">
        <v>19</v>
      </c>
      <c r="I751" s="152"/>
      <c r="L751" s="149"/>
      <c r="M751" s="153"/>
      <c r="T751" s="154"/>
      <c r="AT751" s="150" t="s">
        <v>152</v>
      </c>
      <c r="AU751" s="150" t="s">
        <v>81</v>
      </c>
      <c r="AV751" s="13" t="s">
        <v>79</v>
      </c>
      <c r="AW751" s="13" t="s">
        <v>32</v>
      </c>
      <c r="AX751" s="13" t="s">
        <v>71</v>
      </c>
      <c r="AY751" s="150" t="s">
        <v>140</v>
      </c>
    </row>
    <row r="752" spans="2:65" s="12" customFormat="1" ht="10.199999999999999">
      <c r="B752" s="141"/>
      <c r="D752" s="142" t="s">
        <v>152</v>
      </c>
      <c r="E752" s="143" t="s">
        <v>19</v>
      </c>
      <c r="F752" s="144" t="s">
        <v>945</v>
      </c>
      <c r="H752" s="145">
        <v>5</v>
      </c>
      <c r="I752" s="146"/>
      <c r="L752" s="141"/>
      <c r="M752" s="147"/>
      <c r="T752" s="148"/>
      <c r="AT752" s="143" t="s">
        <v>152</v>
      </c>
      <c r="AU752" s="143" t="s">
        <v>81</v>
      </c>
      <c r="AV752" s="12" t="s">
        <v>81</v>
      </c>
      <c r="AW752" s="12" t="s">
        <v>32</v>
      </c>
      <c r="AX752" s="12" t="s">
        <v>79</v>
      </c>
      <c r="AY752" s="143" t="s">
        <v>140</v>
      </c>
    </row>
    <row r="753" spans="2:65" s="1" customFormat="1" ht="37.799999999999997" customHeight="1">
      <c r="B753" s="33"/>
      <c r="C753" s="124" t="s">
        <v>1153</v>
      </c>
      <c r="D753" s="124" t="s">
        <v>143</v>
      </c>
      <c r="E753" s="125" t="s">
        <v>1154</v>
      </c>
      <c r="F753" s="126" t="s">
        <v>1155</v>
      </c>
      <c r="G753" s="127" t="s">
        <v>227</v>
      </c>
      <c r="H753" s="128">
        <v>1</v>
      </c>
      <c r="I753" s="129"/>
      <c r="J753" s="130">
        <f>ROUND(I753*H753,2)</f>
        <v>0</v>
      </c>
      <c r="K753" s="126" t="s">
        <v>147</v>
      </c>
      <c r="L753" s="33"/>
      <c r="M753" s="131" t="s">
        <v>19</v>
      </c>
      <c r="N753" s="132" t="s">
        <v>42</v>
      </c>
      <c r="P753" s="133">
        <f>O753*H753</f>
        <v>0</v>
      </c>
      <c r="Q753" s="133">
        <v>4.4999999999999999E-4</v>
      </c>
      <c r="R753" s="133">
        <f>Q753*H753</f>
        <v>4.4999999999999999E-4</v>
      </c>
      <c r="S753" s="133">
        <v>0</v>
      </c>
      <c r="T753" s="134">
        <f>S753*H753</f>
        <v>0</v>
      </c>
      <c r="AR753" s="135" t="s">
        <v>265</v>
      </c>
      <c r="AT753" s="135" t="s">
        <v>143</v>
      </c>
      <c r="AU753" s="135" t="s">
        <v>81</v>
      </c>
      <c r="AY753" s="18" t="s">
        <v>140</v>
      </c>
      <c r="BE753" s="136">
        <f>IF(N753="základní",J753,0)</f>
        <v>0</v>
      </c>
      <c r="BF753" s="136">
        <f>IF(N753="snížená",J753,0)</f>
        <v>0</v>
      </c>
      <c r="BG753" s="136">
        <f>IF(N753="zákl. přenesená",J753,0)</f>
        <v>0</v>
      </c>
      <c r="BH753" s="136">
        <f>IF(N753="sníž. přenesená",J753,0)</f>
        <v>0</v>
      </c>
      <c r="BI753" s="136">
        <f>IF(N753="nulová",J753,0)</f>
        <v>0</v>
      </c>
      <c r="BJ753" s="18" t="s">
        <v>79</v>
      </c>
      <c r="BK753" s="136">
        <f>ROUND(I753*H753,2)</f>
        <v>0</v>
      </c>
      <c r="BL753" s="18" t="s">
        <v>265</v>
      </c>
      <c r="BM753" s="135" t="s">
        <v>1156</v>
      </c>
    </row>
    <row r="754" spans="2:65" s="1" customFormat="1" ht="10.199999999999999">
      <c r="B754" s="33"/>
      <c r="D754" s="137" t="s">
        <v>150</v>
      </c>
      <c r="F754" s="138" t="s">
        <v>1157</v>
      </c>
      <c r="I754" s="139"/>
      <c r="L754" s="33"/>
      <c r="M754" s="140"/>
      <c r="T754" s="54"/>
      <c r="AT754" s="18" t="s">
        <v>150</v>
      </c>
      <c r="AU754" s="18" t="s">
        <v>81</v>
      </c>
    </row>
    <row r="755" spans="2:65" s="13" customFormat="1" ht="10.199999999999999">
      <c r="B755" s="149"/>
      <c r="D755" s="142" t="s">
        <v>152</v>
      </c>
      <c r="E755" s="150" t="s">
        <v>19</v>
      </c>
      <c r="F755" s="151" t="s">
        <v>1158</v>
      </c>
      <c r="H755" s="150" t="s">
        <v>19</v>
      </c>
      <c r="I755" s="152"/>
      <c r="L755" s="149"/>
      <c r="M755" s="153"/>
      <c r="T755" s="154"/>
      <c r="AT755" s="150" t="s">
        <v>152</v>
      </c>
      <c r="AU755" s="150" t="s">
        <v>81</v>
      </c>
      <c r="AV755" s="13" t="s">
        <v>79</v>
      </c>
      <c r="AW755" s="13" t="s">
        <v>32</v>
      </c>
      <c r="AX755" s="13" t="s">
        <v>71</v>
      </c>
      <c r="AY755" s="150" t="s">
        <v>140</v>
      </c>
    </row>
    <row r="756" spans="2:65" s="12" customFormat="1" ht="10.199999999999999">
      <c r="B756" s="141"/>
      <c r="D756" s="142" t="s">
        <v>152</v>
      </c>
      <c r="E756" s="143" t="s">
        <v>19</v>
      </c>
      <c r="F756" s="144" t="s">
        <v>79</v>
      </c>
      <c r="H756" s="145">
        <v>1</v>
      </c>
      <c r="I756" s="146"/>
      <c r="L756" s="141"/>
      <c r="M756" s="147"/>
      <c r="T756" s="148"/>
      <c r="AT756" s="143" t="s">
        <v>152</v>
      </c>
      <c r="AU756" s="143" t="s">
        <v>81</v>
      </c>
      <c r="AV756" s="12" t="s">
        <v>81</v>
      </c>
      <c r="AW756" s="12" t="s">
        <v>32</v>
      </c>
      <c r="AX756" s="12" t="s">
        <v>79</v>
      </c>
      <c r="AY756" s="143" t="s">
        <v>140</v>
      </c>
    </row>
    <row r="757" spans="2:65" s="1" customFormat="1" ht="37.799999999999997" customHeight="1">
      <c r="B757" s="33"/>
      <c r="C757" s="169" t="s">
        <v>1159</v>
      </c>
      <c r="D757" s="169" t="s">
        <v>559</v>
      </c>
      <c r="E757" s="170" t="s">
        <v>1160</v>
      </c>
      <c r="F757" s="171" t="s">
        <v>1161</v>
      </c>
      <c r="G757" s="172" t="s">
        <v>227</v>
      </c>
      <c r="H757" s="173">
        <v>1</v>
      </c>
      <c r="I757" s="174"/>
      <c r="J757" s="175">
        <f>ROUND(I757*H757,2)</f>
        <v>0</v>
      </c>
      <c r="K757" s="171" t="s">
        <v>19</v>
      </c>
      <c r="L757" s="176"/>
      <c r="M757" s="177" t="s">
        <v>19</v>
      </c>
      <c r="N757" s="178" t="s">
        <v>42</v>
      </c>
      <c r="P757" s="133">
        <f>O757*H757</f>
        <v>0</v>
      </c>
      <c r="Q757" s="133">
        <v>1.6E-2</v>
      </c>
      <c r="R757" s="133">
        <f>Q757*H757</f>
        <v>1.6E-2</v>
      </c>
      <c r="S757" s="133">
        <v>0</v>
      </c>
      <c r="T757" s="134">
        <f>S757*H757</f>
        <v>0</v>
      </c>
      <c r="AR757" s="135" t="s">
        <v>389</v>
      </c>
      <c r="AT757" s="135" t="s">
        <v>559</v>
      </c>
      <c r="AU757" s="135" t="s">
        <v>81</v>
      </c>
      <c r="AY757" s="18" t="s">
        <v>140</v>
      </c>
      <c r="BE757" s="136">
        <f>IF(N757="základní",J757,0)</f>
        <v>0</v>
      </c>
      <c r="BF757" s="136">
        <f>IF(N757="snížená",J757,0)</f>
        <v>0</v>
      </c>
      <c r="BG757" s="136">
        <f>IF(N757="zákl. přenesená",J757,0)</f>
        <v>0</v>
      </c>
      <c r="BH757" s="136">
        <f>IF(N757="sníž. přenesená",J757,0)</f>
        <v>0</v>
      </c>
      <c r="BI757" s="136">
        <f>IF(N757="nulová",J757,0)</f>
        <v>0</v>
      </c>
      <c r="BJ757" s="18" t="s">
        <v>79</v>
      </c>
      <c r="BK757" s="136">
        <f>ROUND(I757*H757,2)</f>
        <v>0</v>
      </c>
      <c r="BL757" s="18" t="s">
        <v>265</v>
      </c>
      <c r="BM757" s="135" t="s">
        <v>1162</v>
      </c>
    </row>
    <row r="758" spans="2:65" s="1" customFormat="1" ht="24.15" customHeight="1">
      <c r="B758" s="33"/>
      <c r="C758" s="124" t="s">
        <v>1163</v>
      </c>
      <c r="D758" s="124" t="s">
        <v>143</v>
      </c>
      <c r="E758" s="125" t="s">
        <v>1164</v>
      </c>
      <c r="F758" s="126" t="s">
        <v>1165</v>
      </c>
      <c r="G758" s="127" t="s">
        <v>227</v>
      </c>
      <c r="H758" s="128">
        <v>4</v>
      </c>
      <c r="I758" s="129"/>
      <c r="J758" s="130">
        <f>ROUND(I758*H758,2)</f>
        <v>0</v>
      </c>
      <c r="K758" s="126" t="s">
        <v>147</v>
      </c>
      <c r="L758" s="33"/>
      <c r="M758" s="131" t="s">
        <v>19</v>
      </c>
      <c r="N758" s="132" t="s">
        <v>42</v>
      </c>
      <c r="P758" s="133">
        <f>O758*H758</f>
        <v>0</v>
      </c>
      <c r="Q758" s="133">
        <v>0</v>
      </c>
      <c r="R758" s="133">
        <f>Q758*H758</f>
        <v>0</v>
      </c>
      <c r="S758" s="133">
        <v>1.2500000000000001E-2</v>
      </c>
      <c r="T758" s="134">
        <f>S758*H758</f>
        <v>0.05</v>
      </c>
      <c r="AR758" s="135" t="s">
        <v>265</v>
      </c>
      <c r="AT758" s="135" t="s">
        <v>143</v>
      </c>
      <c r="AU758" s="135" t="s">
        <v>81</v>
      </c>
      <c r="AY758" s="18" t="s">
        <v>140</v>
      </c>
      <c r="BE758" s="136">
        <f>IF(N758="základní",J758,0)</f>
        <v>0</v>
      </c>
      <c r="BF758" s="136">
        <f>IF(N758="snížená",J758,0)</f>
        <v>0</v>
      </c>
      <c r="BG758" s="136">
        <f>IF(N758="zákl. přenesená",J758,0)</f>
        <v>0</v>
      </c>
      <c r="BH758" s="136">
        <f>IF(N758="sníž. přenesená",J758,0)</f>
        <v>0</v>
      </c>
      <c r="BI758" s="136">
        <f>IF(N758="nulová",J758,0)</f>
        <v>0</v>
      </c>
      <c r="BJ758" s="18" t="s">
        <v>79</v>
      </c>
      <c r="BK758" s="136">
        <f>ROUND(I758*H758,2)</f>
        <v>0</v>
      </c>
      <c r="BL758" s="18" t="s">
        <v>265</v>
      </c>
      <c r="BM758" s="135" t="s">
        <v>1166</v>
      </c>
    </row>
    <row r="759" spans="2:65" s="1" customFormat="1" ht="10.199999999999999">
      <c r="B759" s="33"/>
      <c r="D759" s="137" t="s">
        <v>150</v>
      </c>
      <c r="F759" s="138" t="s">
        <v>1167</v>
      </c>
      <c r="I759" s="139"/>
      <c r="L759" s="33"/>
      <c r="M759" s="140"/>
      <c r="T759" s="54"/>
      <c r="AT759" s="18" t="s">
        <v>150</v>
      </c>
      <c r="AU759" s="18" t="s">
        <v>81</v>
      </c>
    </row>
    <row r="760" spans="2:65" s="13" customFormat="1" ht="10.199999999999999">
      <c r="B760" s="149"/>
      <c r="D760" s="142" t="s">
        <v>152</v>
      </c>
      <c r="E760" s="150" t="s">
        <v>19</v>
      </c>
      <c r="F760" s="151" t="s">
        <v>1168</v>
      </c>
      <c r="H760" s="150" t="s">
        <v>19</v>
      </c>
      <c r="I760" s="152"/>
      <c r="L760" s="149"/>
      <c r="M760" s="153"/>
      <c r="T760" s="154"/>
      <c r="AT760" s="150" t="s">
        <v>152</v>
      </c>
      <c r="AU760" s="150" t="s">
        <v>81</v>
      </c>
      <c r="AV760" s="13" t="s">
        <v>79</v>
      </c>
      <c r="AW760" s="13" t="s">
        <v>32</v>
      </c>
      <c r="AX760" s="13" t="s">
        <v>71</v>
      </c>
      <c r="AY760" s="150" t="s">
        <v>140</v>
      </c>
    </row>
    <row r="761" spans="2:65" s="12" customFormat="1" ht="10.199999999999999">
      <c r="B761" s="141"/>
      <c r="D761" s="142" t="s">
        <v>152</v>
      </c>
      <c r="E761" s="143" t="s">
        <v>19</v>
      </c>
      <c r="F761" s="144" t="s">
        <v>1169</v>
      </c>
      <c r="H761" s="145">
        <v>4</v>
      </c>
      <c r="I761" s="146"/>
      <c r="L761" s="141"/>
      <c r="M761" s="147"/>
      <c r="T761" s="148"/>
      <c r="AT761" s="143" t="s">
        <v>152</v>
      </c>
      <c r="AU761" s="143" t="s">
        <v>81</v>
      </c>
      <c r="AV761" s="12" t="s">
        <v>81</v>
      </c>
      <c r="AW761" s="12" t="s">
        <v>32</v>
      </c>
      <c r="AX761" s="12" t="s">
        <v>79</v>
      </c>
      <c r="AY761" s="143" t="s">
        <v>140</v>
      </c>
    </row>
    <row r="762" spans="2:65" s="1" customFormat="1" ht="24.15" customHeight="1">
      <c r="B762" s="33"/>
      <c r="C762" s="124" t="s">
        <v>1170</v>
      </c>
      <c r="D762" s="124" t="s">
        <v>143</v>
      </c>
      <c r="E762" s="125" t="s">
        <v>1171</v>
      </c>
      <c r="F762" s="126" t="s">
        <v>1172</v>
      </c>
      <c r="G762" s="127" t="s">
        <v>227</v>
      </c>
      <c r="H762" s="128">
        <v>18</v>
      </c>
      <c r="I762" s="129"/>
      <c r="J762" s="130">
        <f>ROUND(I762*H762,2)</f>
        <v>0</v>
      </c>
      <c r="K762" s="126" t="s">
        <v>147</v>
      </c>
      <c r="L762" s="33"/>
      <c r="M762" s="131" t="s">
        <v>19</v>
      </c>
      <c r="N762" s="132" t="s">
        <v>42</v>
      </c>
      <c r="P762" s="133">
        <f>O762*H762</f>
        <v>0</v>
      </c>
      <c r="Q762" s="133">
        <v>0</v>
      </c>
      <c r="R762" s="133">
        <f>Q762*H762</f>
        <v>0</v>
      </c>
      <c r="S762" s="133">
        <v>2.4E-2</v>
      </c>
      <c r="T762" s="134">
        <f>S762*H762</f>
        <v>0.432</v>
      </c>
      <c r="AR762" s="135" t="s">
        <v>265</v>
      </c>
      <c r="AT762" s="135" t="s">
        <v>143</v>
      </c>
      <c r="AU762" s="135" t="s">
        <v>81</v>
      </c>
      <c r="AY762" s="18" t="s">
        <v>140</v>
      </c>
      <c r="BE762" s="136">
        <f>IF(N762="základní",J762,0)</f>
        <v>0</v>
      </c>
      <c r="BF762" s="136">
        <f>IF(N762="snížená",J762,0)</f>
        <v>0</v>
      </c>
      <c r="BG762" s="136">
        <f>IF(N762="zákl. přenesená",J762,0)</f>
        <v>0</v>
      </c>
      <c r="BH762" s="136">
        <f>IF(N762="sníž. přenesená",J762,0)</f>
        <v>0</v>
      </c>
      <c r="BI762" s="136">
        <f>IF(N762="nulová",J762,0)</f>
        <v>0</v>
      </c>
      <c r="BJ762" s="18" t="s">
        <v>79</v>
      </c>
      <c r="BK762" s="136">
        <f>ROUND(I762*H762,2)</f>
        <v>0</v>
      </c>
      <c r="BL762" s="18" t="s">
        <v>265</v>
      </c>
      <c r="BM762" s="135" t="s">
        <v>1173</v>
      </c>
    </row>
    <row r="763" spans="2:65" s="1" customFormat="1" ht="10.199999999999999">
      <c r="B763" s="33"/>
      <c r="D763" s="137" t="s">
        <v>150</v>
      </c>
      <c r="F763" s="138" t="s">
        <v>1174</v>
      </c>
      <c r="I763" s="139"/>
      <c r="L763" s="33"/>
      <c r="M763" s="140"/>
      <c r="T763" s="54"/>
      <c r="AT763" s="18" t="s">
        <v>150</v>
      </c>
      <c r="AU763" s="18" t="s">
        <v>81</v>
      </c>
    </row>
    <row r="764" spans="2:65" s="13" customFormat="1" ht="10.199999999999999">
      <c r="B764" s="149"/>
      <c r="D764" s="142" t="s">
        <v>152</v>
      </c>
      <c r="E764" s="150" t="s">
        <v>19</v>
      </c>
      <c r="F764" s="151" t="s">
        <v>1175</v>
      </c>
      <c r="H764" s="150" t="s">
        <v>19</v>
      </c>
      <c r="I764" s="152"/>
      <c r="L764" s="149"/>
      <c r="M764" s="153"/>
      <c r="T764" s="154"/>
      <c r="AT764" s="150" t="s">
        <v>152</v>
      </c>
      <c r="AU764" s="150" t="s">
        <v>81</v>
      </c>
      <c r="AV764" s="13" t="s">
        <v>79</v>
      </c>
      <c r="AW764" s="13" t="s">
        <v>32</v>
      </c>
      <c r="AX764" s="13" t="s">
        <v>71</v>
      </c>
      <c r="AY764" s="150" t="s">
        <v>140</v>
      </c>
    </row>
    <row r="765" spans="2:65" s="13" customFormat="1" ht="10.199999999999999">
      <c r="B765" s="149"/>
      <c r="D765" s="142" t="s">
        <v>152</v>
      </c>
      <c r="E765" s="150" t="s">
        <v>19</v>
      </c>
      <c r="F765" s="151" t="s">
        <v>1176</v>
      </c>
      <c r="H765" s="150" t="s">
        <v>19</v>
      </c>
      <c r="I765" s="152"/>
      <c r="L765" s="149"/>
      <c r="M765" s="153"/>
      <c r="T765" s="154"/>
      <c r="AT765" s="150" t="s">
        <v>152</v>
      </c>
      <c r="AU765" s="150" t="s">
        <v>81</v>
      </c>
      <c r="AV765" s="13" t="s">
        <v>79</v>
      </c>
      <c r="AW765" s="13" t="s">
        <v>32</v>
      </c>
      <c r="AX765" s="13" t="s">
        <v>71</v>
      </c>
      <c r="AY765" s="150" t="s">
        <v>140</v>
      </c>
    </row>
    <row r="766" spans="2:65" s="12" customFormat="1" ht="10.199999999999999">
      <c r="B766" s="141"/>
      <c r="D766" s="142" t="s">
        <v>152</v>
      </c>
      <c r="E766" s="143" t="s">
        <v>19</v>
      </c>
      <c r="F766" s="144" t="s">
        <v>1177</v>
      </c>
      <c r="H766" s="145">
        <v>11</v>
      </c>
      <c r="I766" s="146"/>
      <c r="L766" s="141"/>
      <c r="M766" s="147"/>
      <c r="T766" s="148"/>
      <c r="AT766" s="143" t="s">
        <v>152</v>
      </c>
      <c r="AU766" s="143" t="s">
        <v>81</v>
      </c>
      <c r="AV766" s="12" t="s">
        <v>81</v>
      </c>
      <c r="AW766" s="12" t="s">
        <v>32</v>
      </c>
      <c r="AX766" s="12" t="s">
        <v>71</v>
      </c>
      <c r="AY766" s="143" t="s">
        <v>140</v>
      </c>
    </row>
    <row r="767" spans="2:65" s="12" customFormat="1" ht="10.199999999999999">
      <c r="B767" s="141"/>
      <c r="D767" s="142" t="s">
        <v>152</v>
      </c>
      <c r="E767" s="143" t="s">
        <v>19</v>
      </c>
      <c r="F767" s="144" t="s">
        <v>1178</v>
      </c>
      <c r="H767" s="145">
        <v>6</v>
      </c>
      <c r="I767" s="146"/>
      <c r="L767" s="141"/>
      <c r="M767" s="147"/>
      <c r="T767" s="148"/>
      <c r="AT767" s="143" t="s">
        <v>152</v>
      </c>
      <c r="AU767" s="143" t="s">
        <v>81</v>
      </c>
      <c r="AV767" s="12" t="s">
        <v>81</v>
      </c>
      <c r="AW767" s="12" t="s">
        <v>32</v>
      </c>
      <c r="AX767" s="12" t="s">
        <v>71</v>
      </c>
      <c r="AY767" s="143" t="s">
        <v>140</v>
      </c>
    </row>
    <row r="768" spans="2:65" s="13" customFormat="1" ht="10.199999999999999">
      <c r="B768" s="149"/>
      <c r="D768" s="142" t="s">
        <v>152</v>
      </c>
      <c r="E768" s="150" t="s">
        <v>19</v>
      </c>
      <c r="F768" s="151" t="s">
        <v>1179</v>
      </c>
      <c r="H768" s="150" t="s">
        <v>19</v>
      </c>
      <c r="I768" s="152"/>
      <c r="L768" s="149"/>
      <c r="M768" s="153"/>
      <c r="T768" s="154"/>
      <c r="AT768" s="150" t="s">
        <v>152</v>
      </c>
      <c r="AU768" s="150" t="s">
        <v>81</v>
      </c>
      <c r="AV768" s="13" t="s">
        <v>79</v>
      </c>
      <c r="AW768" s="13" t="s">
        <v>32</v>
      </c>
      <c r="AX768" s="13" t="s">
        <v>71</v>
      </c>
      <c r="AY768" s="150" t="s">
        <v>140</v>
      </c>
    </row>
    <row r="769" spans="2:65" s="12" customFormat="1" ht="10.199999999999999">
      <c r="B769" s="141"/>
      <c r="D769" s="142" t="s">
        <v>152</v>
      </c>
      <c r="E769" s="143" t="s">
        <v>19</v>
      </c>
      <c r="F769" s="144" t="s">
        <v>79</v>
      </c>
      <c r="H769" s="145">
        <v>1</v>
      </c>
      <c r="I769" s="146"/>
      <c r="L769" s="141"/>
      <c r="M769" s="147"/>
      <c r="T769" s="148"/>
      <c r="AT769" s="143" t="s">
        <v>152</v>
      </c>
      <c r="AU769" s="143" t="s">
        <v>81</v>
      </c>
      <c r="AV769" s="12" t="s">
        <v>81</v>
      </c>
      <c r="AW769" s="12" t="s">
        <v>32</v>
      </c>
      <c r="AX769" s="12" t="s">
        <v>71</v>
      </c>
      <c r="AY769" s="143" t="s">
        <v>140</v>
      </c>
    </row>
    <row r="770" spans="2:65" s="14" customFormat="1" ht="10.199999999999999">
      <c r="B770" s="155"/>
      <c r="D770" s="142" t="s">
        <v>152</v>
      </c>
      <c r="E770" s="156" t="s">
        <v>19</v>
      </c>
      <c r="F770" s="157" t="s">
        <v>173</v>
      </c>
      <c r="H770" s="158">
        <v>18</v>
      </c>
      <c r="I770" s="159"/>
      <c r="L770" s="155"/>
      <c r="M770" s="160"/>
      <c r="T770" s="161"/>
      <c r="AT770" s="156" t="s">
        <v>152</v>
      </c>
      <c r="AU770" s="156" t="s">
        <v>81</v>
      </c>
      <c r="AV770" s="14" t="s">
        <v>148</v>
      </c>
      <c r="AW770" s="14" t="s">
        <v>32</v>
      </c>
      <c r="AX770" s="14" t="s">
        <v>79</v>
      </c>
      <c r="AY770" s="156" t="s">
        <v>140</v>
      </c>
    </row>
    <row r="771" spans="2:65" s="1" customFormat="1" ht="24.15" customHeight="1">
      <c r="B771" s="33"/>
      <c r="C771" s="124" t="s">
        <v>1180</v>
      </c>
      <c r="D771" s="124" t="s">
        <v>143</v>
      </c>
      <c r="E771" s="125" t="s">
        <v>1181</v>
      </c>
      <c r="F771" s="126" t="s">
        <v>1182</v>
      </c>
      <c r="G771" s="127" t="s">
        <v>227</v>
      </c>
      <c r="H771" s="128">
        <v>8</v>
      </c>
      <c r="I771" s="129"/>
      <c r="J771" s="130">
        <f>ROUND(I771*H771,2)</f>
        <v>0</v>
      </c>
      <c r="K771" s="126" t="s">
        <v>147</v>
      </c>
      <c r="L771" s="33"/>
      <c r="M771" s="131" t="s">
        <v>19</v>
      </c>
      <c r="N771" s="132" t="s">
        <v>42</v>
      </c>
      <c r="P771" s="133">
        <f>O771*H771</f>
        <v>0</v>
      </c>
      <c r="Q771" s="133">
        <v>0</v>
      </c>
      <c r="R771" s="133">
        <f>Q771*H771</f>
        <v>0</v>
      </c>
      <c r="S771" s="133">
        <v>0</v>
      </c>
      <c r="T771" s="134">
        <f>S771*H771</f>
        <v>0</v>
      </c>
      <c r="AR771" s="135" t="s">
        <v>265</v>
      </c>
      <c r="AT771" s="135" t="s">
        <v>143</v>
      </c>
      <c r="AU771" s="135" t="s">
        <v>81</v>
      </c>
      <c r="AY771" s="18" t="s">
        <v>140</v>
      </c>
      <c r="BE771" s="136">
        <f>IF(N771="základní",J771,0)</f>
        <v>0</v>
      </c>
      <c r="BF771" s="136">
        <f>IF(N771="snížená",J771,0)</f>
        <v>0</v>
      </c>
      <c r="BG771" s="136">
        <f>IF(N771="zákl. přenesená",J771,0)</f>
        <v>0</v>
      </c>
      <c r="BH771" s="136">
        <f>IF(N771="sníž. přenesená",J771,0)</f>
        <v>0</v>
      </c>
      <c r="BI771" s="136">
        <f>IF(N771="nulová",J771,0)</f>
        <v>0</v>
      </c>
      <c r="BJ771" s="18" t="s">
        <v>79</v>
      </c>
      <c r="BK771" s="136">
        <f>ROUND(I771*H771,2)</f>
        <v>0</v>
      </c>
      <c r="BL771" s="18" t="s">
        <v>265</v>
      </c>
      <c r="BM771" s="135" t="s">
        <v>1183</v>
      </c>
    </row>
    <row r="772" spans="2:65" s="1" customFormat="1" ht="10.199999999999999">
      <c r="B772" s="33"/>
      <c r="D772" s="137" t="s">
        <v>150</v>
      </c>
      <c r="F772" s="138" t="s">
        <v>1184</v>
      </c>
      <c r="I772" s="139"/>
      <c r="L772" s="33"/>
      <c r="M772" s="140"/>
      <c r="T772" s="54"/>
      <c r="AT772" s="18" t="s">
        <v>150</v>
      </c>
      <c r="AU772" s="18" t="s">
        <v>81</v>
      </c>
    </row>
    <row r="773" spans="2:65" s="13" customFormat="1" ht="10.199999999999999">
      <c r="B773" s="149"/>
      <c r="D773" s="142" t="s">
        <v>152</v>
      </c>
      <c r="E773" s="150" t="s">
        <v>19</v>
      </c>
      <c r="F773" s="151" t="s">
        <v>1185</v>
      </c>
      <c r="H773" s="150" t="s">
        <v>19</v>
      </c>
      <c r="I773" s="152"/>
      <c r="L773" s="149"/>
      <c r="M773" s="153"/>
      <c r="T773" s="154"/>
      <c r="AT773" s="150" t="s">
        <v>152</v>
      </c>
      <c r="AU773" s="150" t="s">
        <v>81</v>
      </c>
      <c r="AV773" s="13" t="s">
        <v>79</v>
      </c>
      <c r="AW773" s="13" t="s">
        <v>32</v>
      </c>
      <c r="AX773" s="13" t="s">
        <v>71</v>
      </c>
      <c r="AY773" s="150" t="s">
        <v>140</v>
      </c>
    </row>
    <row r="774" spans="2:65" s="12" customFormat="1" ht="10.199999999999999">
      <c r="B774" s="141"/>
      <c r="D774" s="142" t="s">
        <v>152</v>
      </c>
      <c r="E774" s="143" t="s">
        <v>19</v>
      </c>
      <c r="F774" s="144" t="s">
        <v>209</v>
      </c>
      <c r="H774" s="145">
        <v>8</v>
      </c>
      <c r="I774" s="146"/>
      <c r="L774" s="141"/>
      <c r="M774" s="147"/>
      <c r="T774" s="148"/>
      <c r="AT774" s="143" t="s">
        <v>152</v>
      </c>
      <c r="AU774" s="143" t="s">
        <v>81</v>
      </c>
      <c r="AV774" s="12" t="s">
        <v>81</v>
      </c>
      <c r="AW774" s="12" t="s">
        <v>32</v>
      </c>
      <c r="AX774" s="12" t="s">
        <v>79</v>
      </c>
      <c r="AY774" s="143" t="s">
        <v>140</v>
      </c>
    </row>
    <row r="775" spans="2:65" s="1" customFormat="1" ht="24.15" customHeight="1">
      <c r="B775" s="33"/>
      <c r="C775" s="124" t="s">
        <v>1186</v>
      </c>
      <c r="D775" s="124" t="s">
        <v>143</v>
      </c>
      <c r="E775" s="125" t="s">
        <v>1187</v>
      </c>
      <c r="F775" s="126" t="s">
        <v>1188</v>
      </c>
      <c r="G775" s="127" t="s">
        <v>227</v>
      </c>
      <c r="H775" s="128">
        <v>6</v>
      </c>
      <c r="I775" s="129"/>
      <c r="J775" s="130">
        <f>ROUND(I775*H775,2)</f>
        <v>0</v>
      </c>
      <c r="K775" s="126" t="s">
        <v>147</v>
      </c>
      <c r="L775" s="33"/>
      <c r="M775" s="131" t="s">
        <v>19</v>
      </c>
      <c r="N775" s="132" t="s">
        <v>42</v>
      </c>
      <c r="P775" s="133">
        <f>O775*H775</f>
        <v>0</v>
      </c>
      <c r="Q775" s="133">
        <v>0</v>
      </c>
      <c r="R775" s="133">
        <f>Q775*H775</f>
        <v>0</v>
      </c>
      <c r="S775" s="133">
        <v>0</v>
      </c>
      <c r="T775" s="134">
        <f>S775*H775</f>
        <v>0</v>
      </c>
      <c r="AR775" s="135" t="s">
        <v>265</v>
      </c>
      <c r="AT775" s="135" t="s">
        <v>143</v>
      </c>
      <c r="AU775" s="135" t="s">
        <v>81</v>
      </c>
      <c r="AY775" s="18" t="s">
        <v>140</v>
      </c>
      <c r="BE775" s="136">
        <f>IF(N775="základní",J775,0)</f>
        <v>0</v>
      </c>
      <c r="BF775" s="136">
        <f>IF(N775="snížená",J775,0)</f>
        <v>0</v>
      </c>
      <c r="BG775" s="136">
        <f>IF(N775="zákl. přenesená",J775,0)</f>
        <v>0</v>
      </c>
      <c r="BH775" s="136">
        <f>IF(N775="sníž. přenesená",J775,0)</f>
        <v>0</v>
      </c>
      <c r="BI775" s="136">
        <f>IF(N775="nulová",J775,0)</f>
        <v>0</v>
      </c>
      <c r="BJ775" s="18" t="s">
        <v>79</v>
      </c>
      <c r="BK775" s="136">
        <f>ROUND(I775*H775,2)</f>
        <v>0</v>
      </c>
      <c r="BL775" s="18" t="s">
        <v>265</v>
      </c>
      <c r="BM775" s="135" t="s">
        <v>1189</v>
      </c>
    </row>
    <row r="776" spans="2:65" s="1" customFormat="1" ht="10.199999999999999">
      <c r="B776" s="33"/>
      <c r="D776" s="137" t="s">
        <v>150</v>
      </c>
      <c r="F776" s="138" t="s">
        <v>1190</v>
      </c>
      <c r="I776" s="139"/>
      <c r="L776" s="33"/>
      <c r="M776" s="140"/>
      <c r="T776" s="54"/>
      <c r="AT776" s="18" t="s">
        <v>150</v>
      </c>
      <c r="AU776" s="18" t="s">
        <v>81</v>
      </c>
    </row>
    <row r="777" spans="2:65" s="13" customFormat="1" ht="10.199999999999999">
      <c r="B777" s="149"/>
      <c r="D777" s="142" t="s">
        <v>152</v>
      </c>
      <c r="E777" s="150" t="s">
        <v>19</v>
      </c>
      <c r="F777" s="151" t="s">
        <v>1185</v>
      </c>
      <c r="H777" s="150" t="s">
        <v>19</v>
      </c>
      <c r="I777" s="152"/>
      <c r="L777" s="149"/>
      <c r="M777" s="153"/>
      <c r="T777" s="154"/>
      <c r="AT777" s="150" t="s">
        <v>152</v>
      </c>
      <c r="AU777" s="150" t="s">
        <v>81</v>
      </c>
      <c r="AV777" s="13" t="s">
        <v>79</v>
      </c>
      <c r="AW777" s="13" t="s">
        <v>32</v>
      </c>
      <c r="AX777" s="13" t="s">
        <v>71</v>
      </c>
      <c r="AY777" s="150" t="s">
        <v>140</v>
      </c>
    </row>
    <row r="778" spans="2:65" s="12" customFormat="1" ht="10.199999999999999">
      <c r="B778" s="141"/>
      <c r="D778" s="142" t="s">
        <v>152</v>
      </c>
      <c r="E778" s="143" t="s">
        <v>19</v>
      </c>
      <c r="F778" s="144" t="s">
        <v>154</v>
      </c>
      <c r="H778" s="145">
        <v>6</v>
      </c>
      <c r="I778" s="146"/>
      <c r="L778" s="141"/>
      <c r="M778" s="147"/>
      <c r="T778" s="148"/>
      <c r="AT778" s="143" t="s">
        <v>152</v>
      </c>
      <c r="AU778" s="143" t="s">
        <v>81</v>
      </c>
      <c r="AV778" s="12" t="s">
        <v>81</v>
      </c>
      <c r="AW778" s="12" t="s">
        <v>32</v>
      </c>
      <c r="AX778" s="12" t="s">
        <v>79</v>
      </c>
      <c r="AY778" s="143" t="s">
        <v>140</v>
      </c>
    </row>
    <row r="779" spans="2:65" s="1" customFormat="1" ht="24.15" customHeight="1">
      <c r="B779" s="33"/>
      <c r="C779" s="124" t="s">
        <v>1191</v>
      </c>
      <c r="D779" s="124" t="s">
        <v>143</v>
      </c>
      <c r="E779" s="125" t="s">
        <v>1192</v>
      </c>
      <c r="F779" s="126" t="s">
        <v>1193</v>
      </c>
      <c r="G779" s="127" t="s">
        <v>305</v>
      </c>
      <c r="H779" s="128">
        <v>13.62</v>
      </c>
      <c r="I779" s="129"/>
      <c r="J779" s="130">
        <f>ROUND(I779*H779,2)</f>
        <v>0</v>
      </c>
      <c r="K779" s="126" t="s">
        <v>19</v>
      </c>
      <c r="L779" s="33"/>
      <c r="M779" s="131" t="s">
        <v>19</v>
      </c>
      <c r="N779" s="132" t="s">
        <v>42</v>
      </c>
      <c r="P779" s="133">
        <f>O779*H779</f>
        <v>0</v>
      </c>
      <c r="Q779" s="133">
        <v>0</v>
      </c>
      <c r="R779" s="133">
        <f>Q779*H779</f>
        <v>0</v>
      </c>
      <c r="S779" s="133">
        <v>0</v>
      </c>
      <c r="T779" s="134">
        <f>S779*H779</f>
        <v>0</v>
      </c>
      <c r="AR779" s="135" t="s">
        <v>265</v>
      </c>
      <c r="AT779" s="135" t="s">
        <v>143</v>
      </c>
      <c r="AU779" s="135" t="s">
        <v>81</v>
      </c>
      <c r="AY779" s="18" t="s">
        <v>140</v>
      </c>
      <c r="BE779" s="136">
        <f>IF(N779="základní",J779,0)</f>
        <v>0</v>
      </c>
      <c r="BF779" s="136">
        <f>IF(N779="snížená",J779,0)</f>
        <v>0</v>
      </c>
      <c r="BG779" s="136">
        <f>IF(N779="zákl. přenesená",J779,0)</f>
        <v>0</v>
      </c>
      <c r="BH779" s="136">
        <f>IF(N779="sníž. přenesená",J779,0)</f>
        <v>0</v>
      </c>
      <c r="BI779" s="136">
        <f>IF(N779="nulová",J779,0)</f>
        <v>0</v>
      </c>
      <c r="BJ779" s="18" t="s">
        <v>79</v>
      </c>
      <c r="BK779" s="136">
        <f>ROUND(I779*H779,2)</f>
        <v>0</v>
      </c>
      <c r="BL779" s="18" t="s">
        <v>265</v>
      </c>
      <c r="BM779" s="135" t="s">
        <v>1194</v>
      </c>
    </row>
    <row r="780" spans="2:65" s="13" customFormat="1" ht="10.199999999999999">
      <c r="B780" s="149"/>
      <c r="D780" s="142" t="s">
        <v>152</v>
      </c>
      <c r="E780" s="150" t="s">
        <v>19</v>
      </c>
      <c r="F780" s="151" t="s">
        <v>1195</v>
      </c>
      <c r="H780" s="150" t="s">
        <v>19</v>
      </c>
      <c r="I780" s="152"/>
      <c r="L780" s="149"/>
      <c r="M780" s="153"/>
      <c r="T780" s="154"/>
      <c r="AT780" s="150" t="s">
        <v>152</v>
      </c>
      <c r="AU780" s="150" t="s">
        <v>81</v>
      </c>
      <c r="AV780" s="13" t="s">
        <v>79</v>
      </c>
      <c r="AW780" s="13" t="s">
        <v>32</v>
      </c>
      <c r="AX780" s="13" t="s">
        <v>71</v>
      </c>
      <c r="AY780" s="150" t="s">
        <v>140</v>
      </c>
    </row>
    <row r="781" spans="2:65" s="12" customFormat="1" ht="10.199999999999999">
      <c r="B781" s="141"/>
      <c r="D781" s="142" t="s">
        <v>152</v>
      </c>
      <c r="E781" s="143" t="s">
        <v>19</v>
      </c>
      <c r="F781" s="144" t="s">
        <v>1196</v>
      </c>
      <c r="H781" s="145">
        <v>4.84</v>
      </c>
      <c r="I781" s="146"/>
      <c r="L781" s="141"/>
      <c r="M781" s="147"/>
      <c r="T781" s="148"/>
      <c r="AT781" s="143" t="s">
        <v>152</v>
      </c>
      <c r="AU781" s="143" t="s">
        <v>81</v>
      </c>
      <c r="AV781" s="12" t="s">
        <v>81</v>
      </c>
      <c r="AW781" s="12" t="s">
        <v>32</v>
      </c>
      <c r="AX781" s="12" t="s">
        <v>71</v>
      </c>
      <c r="AY781" s="143" t="s">
        <v>140</v>
      </c>
    </row>
    <row r="782" spans="2:65" s="12" customFormat="1" ht="10.199999999999999">
      <c r="B782" s="141"/>
      <c r="D782" s="142" t="s">
        <v>152</v>
      </c>
      <c r="E782" s="143" t="s">
        <v>19</v>
      </c>
      <c r="F782" s="144" t="s">
        <v>1197</v>
      </c>
      <c r="H782" s="145">
        <v>2.6</v>
      </c>
      <c r="I782" s="146"/>
      <c r="L782" s="141"/>
      <c r="M782" s="147"/>
      <c r="T782" s="148"/>
      <c r="AT782" s="143" t="s">
        <v>152</v>
      </c>
      <c r="AU782" s="143" t="s">
        <v>81</v>
      </c>
      <c r="AV782" s="12" t="s">
        <v>81</v>
      </c>
      <c r="AW782" s="12" t="s">
        <v>32</v>
      </c>
      <c r="AX782" s="12" t="s">
        <v>71</v>
      </c>
      <c r="AY782" s="143" t="s">
        <v>140</v>
      </c>
    </row>
    <row r="783" spans="2:65" s="12" customFormat="1" ht="10.199999999999999">
      <c r="B783" s="141"/>
      <c r="D783" s="142" t="s">
        <v>152</v>
      </c>
      <c r="E783" s="143" t="s">
        <v>19</v>
      </c>
      <c r="F783" s="144" t="s">
        <v>1198</v>
      </c>
      <c r="H783" s="145">
        <v>4.66</v>
      </c>
      <c r="I783" s="146"/>
      <c r="L783" s="141"/>
      <c r="M783" s="147"/>
      <c r="T783" s="148"/>
      <c r="AT783" s="143" t="s">
        <v>152</v>
      </c>
      <c r="AU783" s="143" t="s">
        <v>81</v>
      </c>
      <c r="AV783" s="12" t="s">
        <v>81</v>
      </c>
      <c r="AW783" s="12" t="s">
        <v>32</v>
      </c>
      <c r="AX783" s="12" t="s">
        <v>71</v>
      </c>
      <c r="AY783" s="143" t="s">
        <v>140</v>
      </c>
    </row>
    <row r="784" spans="2:65" s="12" customFormat="1" ht="10.199999999999999">
      <c r="B784" s="141"/>
      <c r="D784" s="142" t="s">
        <v>152</v>
      </c>
      <c r="E784" s="143" t="s">
        <v>19</v>
      </c>
      <c r="F784" s="144" t="s">
        <v>1199</v>
      </c>
      <c r="H784" s="145">
        <v>1.52</v>
      </c>
      <c r="I784" s="146"/>
      <c r="L784" s="141"/>
      <c r="M784" s="147"/>
      <c r="T784" s="148"/>
      <c r="AT784" s="143" t="s">
        <v>152</v>
      </c>
      <c r="AU784" s="143" t="s">
        <v>81</v>
      </c>
      <c r="AV784" s="12" t="s">
        <v>81</v>
      </c>
      <c r="AW784" s="12" t="s">
        <v>32</v>
      </c>
      <c r="AX784" s="12" t="s">
        <v>71</v>
      </c>
      <c r="AY784" s="143" t="s">
        <v>140</v>
      </c>
    </row>
    <row r="785" spans="2:65" s="14" customFormat="1" ht="10.199999999999999">
      <c r="B785" s="155"/>
      <c r="D785" s="142" t="s">
        <v>152</v>
      </c>
      <c r="E785" s="156" t="s">
        <v>19</v>
      </c>
      <c r="F785" s="157" t="s">
        <v>173</v>
      </c>
      <c r="H785" s="158">
        <v>13.62</v>
      </c>
      <c r="I785" s="159"/>
      <c r="L785" s="155"/>
      <c r="M785" s="160"/>
      <c r="T785" s="161"/>
      <c r="AT785" s="156" t="s">
        <v>152</v>
      </c>
      <c r="AU785" s="156" t="s">
        <v>81</v>
      </c>
      <c r="AV785" s="14" t="s">
        <v>148</v>
      </c>
      <c r="AW785" s="14" t="s">
        <v>32</v>
      </c>
      <c r="AX785" s="14" t="s">
        <v>79</v>
      </c>
      <c r="AY785" s="156" t="s">
        <v>140</v>
      </c>
    </row>
    <row r="786" spans="2:65" s="11" customFormat="1" ht="22.8" customHeight="1">
      <c r="B786" s="112"/>
      <c r="D786" s="113" t="s">
        <v>70</v>
      </c>
      <c r="E786" s="122" t="s">
        <v>1200</v>
      </c>
      <c r="F786" s="122" t="s">
        <v>1201</v>
      </c>
      <c r="I786" s="115"/>
      <c r="J786" s="123">
        <f>BK786</f>
        <v>0</v>
      </c>
      <c r="L786" s="112"/>
      <c r="M786" s="117"/>
      <c r="P786" s="118">
        <f>SUM(P787:P807)</f>
        <v>0</v>
      </c>
      <c r="R786" s="118">
        <f>SUM(R787:R807)</f>
        <v>0</v>
      </c>
      <c r="T786" s="119">
        <f>SUM(T787:T807)</f>
        <v>6.5199999999999998E-3</v>
      </c>
      <c r="AR786" s="113" t="s">
        <v>81</v>
      </c>
      <c r="AT786" s="120" t="s">
        <v>70</v>
      </c>
      <c r="AU786" s="120" t="s">
        <v>79</v>
      </c>
      <c r="AY786" s="113" t="s">
        <v>140</v>
      </c>
      <c r="BK786" s="121">
        <f>SUM(BK787:BK807)</f>
        <v>0</v>
      </c>
    </row>
    <row r="787" spans="2:65" s="1" customFormat="1" ht="24.15" customHeight="1">
      <c r="B787" s="33"/>
      <c r="C787" s="124" t="s">
        <v>1202</v>
      </c>
      <c r="D787" s="124" t="s">
        <v>143</v>
      </c>
      <c r="E787" s="125" t="s">
        <v>1203</v>
      </c>
      <c r="F787" s="126" t="s">
        <v>1204</v>
      </c>
      <c r="G787" s="127" t="s">
        <v>227</v>
      </c>
      <c r="H787" s="128">
        <v>1</v>
      </c>
      <c r="I787" s="129"/>
      <c r="J787" s="130">
        <f>ROUND(I787*H787,2)</f>
        <v>0</v>
      </c>
      <c r="K787" s="126" t="s">
        <v>147</v>
      </c>
      <c r="L787" s="33"/>
      <c r="M787" s="131" t="s">
        <v>19</v>
      </c>
      <c r="N787" s="132" t="s">
        <v>42</v>
      </c>
      <c r="P787" s="133">
        <f>O787*H787</f>
        <v>0</v>
      </c>
      <c r="Q787" s="133">
        <v>0</v>
      </c>
      <c r="R787" s="133">
        <f>Q787*H787</f>
        <v>0</v>
      </c>
      <c r="S787" s="133">
        <v>0</v>
      </c>
      <c r="T787" s="134">
        <f>S787*H787</f>
        <v>0</v>
      </c>
      <c r="AR787" s="135" t="s">
        <v>265</v>
      </c>
      <c r="AT787" s="135" t="s">
        <v>143</v>
      </c>
      <c r="AU787" s="135" t="s">
        <v>81</v>
      </c>
      <c r="AY787" s="18" t="s">
        <v>140</v>
      </c>
      <c r="BE787" s="136">
        <f>IF(N787="základní",J787,0)</f>
        <v>0</v>
      </c>
      <c r="BF787" s="136">
        <f>IF(N787="snížená",J787,0)</f>
        <v>0</v>
      </c>
      <c r="BG787" s="136">
        <f>IF(N787="zákl. přenesená",J787,0)</f>
        <v>0</v>
      </c>
      <c r="BH787" s="136">
        <f>IF(N787="sníž. přenesená",J787,0)</f>
        <v>0</v>
      </c>
      <c r="BI787" s="136">
        <f>IF(N787="nulová",J787,0)</f>
        <v>0</v>
      </c>
      <c r="BJ787" s="18" t="s">
        <v>79</v>
      </c>
      <c r="BK787" s="136">
        <f>ROUND(I787*H787,2)</f>
        <v>0</v>
      </c>
      <c r="BL787" s="18" t="s">
        <v>265</v>
      </c>
      <c r="BM787" s="135" t="s">
        <v>1205</v>
      </c>
    </row>
    <row r="788" spans="2:65" s="1" customFormat="1" ht="10.199999999999999">
      <c r="B788" s="33"/>
      <c r="D788" s="137" t="s">
        <v>150</v>
      </c>
      <c r="F788" s="138" t="s">
        <v>1206</v>
      </c>
      <c r="I788" s="139"/>
      <c r="L788" s="33"/>
      <c r="M788" s="140"/>
      <c r="T788" s="54"/>
      <c r="AT788" s="18" t="s">
        <v>150</v>
      </c>
      <c r="AU788" s="18" t="s">
        <v>81</v>
      </c>
    </row>
    <row r="789" spans="2:65" s="12" customFormat="1" ht="10.199999999999999">
      <c r="B789" s="141"/>
      <c r="D789" s="142" t="s">
        <v>152</v>
      </c>
      <c r="E789" s="143" t="s">
        <v>19</v>
      </c>
      <c r="F789" s="144" t="s">
        <v>1207</v>
      </c>
      <c r="H789" s="145">
        <v>1</v>
      </c>
      <c r="I789" s="146"/>
      <c r="L789" s="141"/>
      <c r="M789" s="147"/>
      <c r="T789" s="148"/>
      <c r="AT789" s="143" t="s">
        <v>152</v>
      </c>
      <c r="AU789" s="143" t="s">
        <v>81</v>
      </c>
      <c r="AV789" s="12" t="s">
        <v>81</v>
      </c>
      <c r="AW789" s="12" t="s">
        <v>32</v>
      </c>
      <c r="AX789" s="12" t="s">
        <v>79</v>
      </c>
      <c r="AY789" s="143" t="s">
        <v>140</v>
      </c>
    </row>
    <row r="790" spans="2:65" s="1" customFormat="1" ht="24.15" customHeight="1">
      <c r="B790" s="33"/>
      <c r="C790" s="124" t="s">
        <v>1208</v>
      </c>
      <c r="D790" s="124" t="s">
        <v>143</v>
      </c>
      <c r="E790" s="125" t="s">
        <v>1209</v>
      </c>
      <c r="F790" s="126" t="s">
        <v>1210</v>
      </c>
      <c r="G790" s="127" t="s">
        <v>227</v>
      </c>
      <c r="H790" s="128">
        <v>2</v>
      </c>
      <c r="I790" s="129"/>
      <c r="J790" s="130">
        <f>ROUND(I790*H790,2)</f>
        <v>0</v>
      </c>
      <c r="K790" s="126" t="s">
        <v>147</v>
      </c>
      <c r="L790" s="33"/>
      <c r="M790" s="131" t="s">
        <v>19</v>
      </c>
      <c r="N790" s="132" t="s">
        <v>42</v>
      </c>
      <c r="P790" s="133">
        <f>O790*H790</f>
        <v>0</v>
      </c>
      <c r="Q790" s="133">
        <v>0</v>
      </c>
      <c r="R790" s="133">
        <f>Q790*H790</f>
        <v>0</v>
      </c>
      <c r="S790" s="133">
        <v>0</v>
      </c>
      <c r="T790" s="134">
        <f>S790*H790</f>
        <v>0</v>
      </c>
      <c r="AR790" s="135" t="s">
        <v>265</v>
      </c>
      <c r="AT790" s="135" t="s">
        <v>143</v>
      </c>
      <c r="AU790" s="135" t="s">
        <v>81</v>
      </c>
      <c r="AY790" s="18" t="s">
        <v>140</v>
      </c>
      <c r="BE790" s="136">
        <f>IF(N790="základní",J790,0)</f>
        <v>0</v>
      </c>
      <c r="BF790" s="136">
        <f>IF(N790="snížená",J790,0)</f>
        <v>0</v>
      </c>
      <c r="BG790" s="136">
        <f>IF(N790="zákl. přenesená",J790,0)</f>
        <v>0</v>
      </c>
      <c r="BH790" s="136">
        <f>IF(N790="sníž. přenesená",J790,0)</f>
        <v>0</v>
      </c>
      <c r="BI790" s="136">
        <f>IF(N790="nulová",J790,0)</f>
        <v>0</v>
      </c>
      <c r="BJ790" s="18" t="s">
        <v>79</v>
      </c>
      <c r="BK790" s="136">
        <f>ROUND(I790*H790,2)</f>
        <v>0</v>
      </c>
      <c r="BL790" s="18" t="s">
        <v>265</v>
      </c>
      <c r="BM790" s="135" t="s">
        <v>1211</v>
      </c>
    </row>
    <row r="791" spans="2:65" s="1" customFormat="1" ht="10.199999999999999">
      <c r="B791" s="33"/>
      <c r="D791" s="137" t="s">
        <v>150</v>
      </c>
      <c r="F791" s="138" t="s">
        <v>1212</v>
      </c>
      <c r="I791" s="139"/>
      <c r="L791" s="33"/>
      <c r="M791" s="140"/>
      <c r="T791" s="54"/>
      <c r="AT791" s="18" t="s">
        <v>150</v>
      </c>
      <c r="AU791" s="18" t="s">
        <v>81</v>
      </c>
    </row>
    <row r="792" spans="2:65" s="12" customFormat="1" ht="10.199999999999999">
      <c r="B792" s="141"/>
      <c r="D792" s="142" t="s">
        <v>152</v>
      </c>
      <c r="E792" s="143" t="s">
        <v>19</v>
      </c>
      <c r="F792" s="144" t="s">
        <v>1213</v>
      </c>
      <c r="H792" s="145">
        <v>1</v>
      </c>
      <c r="I792" s="146"/>
      <c r="L792" s="141"/>
      <c r="M792" s="147"/>
      <c r="T792" s="148"/>
      <c r="AT792" s="143" t="s">
        <v>152</v>
      </c>
      <c r="AU792" s="143" t="s">
        <v>81</v>
      </c>
      <c r="AV792" s="12" t="s">
        <v>81</v>
      </c>
      <c r="AW792" s="12" t="s">
        <v>32</v>
      </c>
      <c r="AX792" s="12" t="s">
        <v>71</v>
      </c>
      <c r="AY792" s="143" t="s">
        <v>140</v>
      </c>
    </row>
    <row r="793" spans="2:65" s="12" customFormat="1" ht="10.199999999999999">
      <c r="B793" s="141"/>
      <c r="D793" s="142" t="s">
        <v>152</v>
      </c>
      <c r="E793" s="143" t="s">
        <v>19</v>
      </c>
      <c r="F793" s="144" t="s">
        <v>1214</v>
      </c>
      <c r="H793" s="145">
        <v>1</v>
      </c>
      <c r="I793" s="146"/>
      <c r="L793" s="141"/>
      <c r="M793" s="147"/>
      <c r="T793" s="148"/>
      <c r="AT793" s="143" t="s">
        <v>152</v>
      </c>
      <c r="AU793" s="143" t="s">
        <v>81</v>
      </c>
      <c r="AV793" s="12" t="s">
        <v>81</v>
      </c>
      <c r="AW793" s="12" t="s">
        <v>32</v>
      </c>
      <c r="AX793" s="12" t="s">
        <v>71</v>
      </c>
      <c r="AY793" s="143" t="s">
        <v>140</v>
      </c>
    </row>
    <row r="794" spans="2:65" s="14" customFormat="1" ht="10.199999999999999">
      <c r="B794" s="155"/>
      <c r="D794" s="142" t="s">
        <v>152</v>
      </c>
      <c r="E794" s="156" t="s">
        <v>19</v>
      </c>
      <c r="F794" s="157" t="s">
        <v>173</v>
      </c>
      <c r="H794" s="158">
        <v>2</v>
      </c>
      <c r="I794" s="159"/>
      <c r="L794" s="155"/>
      <c r="M794" s="160"/>
      <c r="T794" s="161"/>
      <c r="AT794" s="156" t="s">
        <v>152</v>
      </c>
      <c r="AU794" s="156" t="s">
        <v>81</v>
      </c>
      <c r="AV794" s="14" t="s">
        <v>148</v>
      </c>
      <c r="AW794" s="14" t="s">
        <v>32</v>
      </c>
      <c r="AX794" s="14" t="s">
        <v>79</v>
      </c>
      <c r="AY794" s="156" t="s">
        <v>140</v>
      </c>
    </row>
    <row r="795" spans="2:65" s="1" customFormat="1" ht="37.799999999999997" customHeight="1">
      <c r="B795" s="33"/>
      <c r="C795" s="124" t="s">
        <v>1215</v>
      </c>
      <c r="D795" s="124" t="s">
        <v>143</v>
      </c>
      <c r="E795" s="125" t="s">
        <v>1216</v>
      </c>
      <c r="F795" s="126" t="s">
        <v>1217</v>
      </c>
      <c r="G795" s="127" t="s">
        <v>227</v>
      </c>
      <c r="H795" s="128">
        <v>4</v>
      </c>
      <c r="I795" s="129"/>
      <c r="J795" s="130">
        <f>ROUND(I795*H795,2)</f>
        <v>0</v>
      </c>
      <c r="K795" s="126" t="s">
        <v>19</v>
      </c>
      <c r="L795" s="33"/>
      <c r="M795" s="131" t="s">
        <v>19</v>
      </c>
      <c r="N795" s="132" t="s">
        <v>42</v>
      </c>
      <c r="P795" s="133">
        <f>O795*H795</f>
        <v>0</v>
      </c>
      <c r="Q795" s="133">
        <v>0</v>
      </c>
      <c r="R795" s="133">
        <f>Q795*H795</f>
        <v>0</v>
      </c>
      <c r="S795" s="133">
        <v>6.9999999999999999E-4</v>
      </c>
      <c r="T795" s="134">
        <f>S795*H795</f>
        <v>2.8E-3</v>
      </c>
      <c r="AR795" s="135" t="s">
        <v>265</v>
      </c>
      <c r="AT795" s="135" t="s">
        <v>143</v>
      </c>
      <c r="AU795" s="135" t="s">
        <v>81</v>
      </c>
      <c r="AY795" s="18" t="s">
        <v>140</v>
      </c>
      <c r="BE795" s="136">
        <f>IF(N795="základní",J795,0)</f>
        <v>0</v>
      </c>
      <c r="BF795" s="136">
        <f>IF(N795="snížená",J795,0)</f>
        <v>0</v>
      </c>
      <c r="BG795" s="136">
        <f>IF(N795="zákl. přenesená",J795,0)</f>
        <v>0</v>
      </c>
      <c r="BH795" s="136">
        <f>IF(N795="sníž. přenesená",J795,0)</f>
        <v>0</v>
      </c>
      <c r="BI795" s="136">
        <f>IF(N795="nulová",J795,0)</f>
        <v>0</v>
      </c>
      <c r="BJ795" s="18" t="s">
        <v>79</v>
      </c>
      <c r="BK795" s="136">
        <f>ROUND(I795*H795,2)</f>
        <v>0</v>
      </c>
      <c r="BL795" s="18" t="s">
        <v>265</v>
      </c>
      <c r="BM795" s="135" t="s">
        <v>1218</v>
      </c>
    </row>
    <row r="796" spans="2:65" s="12" customFormat="1" ht="10.199999999999999">
      <c r="B796" s="141"/>
      <c r="D796" s="142" t="s">
        <v>152</v>
      </c>
      <c r="E796" s="143" t="s">
        <v>19</v>
      </c>
      <c r="F796" s="144" t="s">
        <v>1219</v>
      </c>
      <c r="H796" s="145">
        <v>2</v>
      </c>
      <c r="I796" s="146"/>
      <c r="L796" s="141"/>
      <c r="M796" s="147"/>
      <c r="T796" s="148"/>
      <c r="AT796" s="143" t="s">
        <v>152</v>
      </c>
      <c r="AU796" s="143" t="s">
        <v>81</v>
      </c>
      <c r="AV796" s="12" t="s">
        <v>81</v>
      </c>
      <c r="AW796" s="12" t="s">
        <v>32</v>
      </c>
      <c r="AX796" s="12" t="s">
        <v>71</v>
      </c>
      <c r="AY796" s="143" t="s">
        <v>140</v>
      </c>
    </row>
    <row r="797" spans="2:65" s="12" customFormat="1" ht="10.199999999999999">
      <c r="B797" s="141"/>
      <c r="D797" s="142" t="s">
        <v>152</v>
      </c>
      <c r="E797" s="143" t="s">
        <v>19</v>
      </c>
      <c r="F797" s="144" t="s">
        <v>1220</v>
      </c>
      <c r="H797" s="145">
        <v>2</v>
      </c>
      <c r="I797" s="146"/>
      <c r="L797" s="141"/>
      <c r="M797" s="147"/>
      <c r="T797" s="148"/>
      <c r="AT797" s="143" t="s">
        <v>152</v>
      </c>
      <c r="AU797" s="143" t="s">
        <v>81</v>
      </c>
      <c r="AV797" s="12" t="s">
        <v>81</v>
      </c>
      <c r="AW797" s="12" t="s">
        <v>32</v>
      </c>
      <c r="AX797" s="12" t="s">
        <v>71</v>
      </c>
      <c r="AY797" s="143" t="s">
        <v>140</v>
      </c>
    </row>
    <row r="798" spans="2:65" s="14" customFormat="1" ht="10.199999999999999">
      <c r="B798" s="155"/>
      <c r="D798" s="142" t="s">
        <v>152</v>
      </c>
      <c r="E798" s="156" t="s">
        <v>19</v>
      </c>
      <c r="F798" s="157" t="s">
        <v>173</v>
      </c>
      <c r="H798" s="158">
        <v>4</v>
      </c>
      <c r="I798" s="159"/>
      <c r="L798" s="155"/>
      <c r="M798" s="160"/>
      <c r="T798" s="161"/>
      <c r="AT798" s="156" t="s">
        <v>152</v>
      </c>
      <c r="AU798" s="156" t="s">
        <v>81</v>
      </c>
      <c r="AV798" s="14" t="s">
        <v>148</v>
      </c>
      <c r="AW798" s="14" t="s">
        <v>32</v>
      </c>
      <c r="AX798" s="14" t="s">
        <v>79</v>
      </c>
      <c r="AY798" s="156" t="s">
        <v>140</v>
      </c>
    </row>
    <row r="799" spans="2:65" s="1" customFormat="1" ht="37.799999999999997" customHeight="1">
      <c r="B799" s="33"/>
      <c r="C799" s="124" t="s">
        <v>1221</v>
      </c>
      <c r="D799" s="124" t="s">
        <v>143</v>
      </c>
      <c r="E799" s="125" t="s">
        <v>1222</v>
      </c>
      <c r="F799" s="126" t="s">
        <v>1217</v>
      </c>
      <c r="G799" s="127" t="s">
        <v>227</v>
      </c>
      <c r="H799" s="128">
        <v>1</v>
      </c>
      <c r="I799" s="129"/>
      <c r="J799" s="130">
        <f>ROUND(I799*H799,2)</f>
        <v>0</v>
      </c>
      <c r="K799" s="126" t="s">
        <v>19</v>
      </c>
      <c r="L799" s="33"/>
      <c r="M799" s="131" t="s">
        <v>19</v>
      </c>
      <c r="N799" s="132" t="s">
        <v>42</v>
      </c>
      <c r="P799" s="133">
        <f>O799*H799</f>
        <v>0</v>
      </c>
      <c r="Q799" s="133">
        <v>0</v>
      </c>
      <c r="R799" s="133">
        <f>Q799*H799</f>
        <v>0</v>
      </c>
      <c r="S799" s="133">
        <v>6.9999999999999999E-4</v>
      </c>
      <c r="T799" s="134">
        <f>S799*H799</f>
        <v>6.9999999999999999E-4</v>
      </c>
      <c r="AR799" s="135" t="s">
        <v>265</v>
      </c>
      <c r="AT799" s="135" t="s">
        <v>143</v>
      </c>
      <c r="AU799" s="135" t="s">
        <v>81</v>
      </c>
      <c r="AY799" s="18" t="s">
        <v>140</v>
      </c>
      <c r="BE799" s="136">
        <f>IF(N799="základní",J799,0)</f>
        <v>0</v>
      </c>
      <c r="BF799" s="136">
        <f>IF(N799="snížená",J799,0)</f>
        <v>0</v>
      </c>
      <c r="BG799" s="136">
        <f>IF(N799="zákl. přenesená",J799,0)</f>
        <v>0</v>
      </c>
      <c r="BH799" s="136">
        <f>IF(N799="sníž. přenesená",J799,0)</f>
        <v>0</v>
      </c>
      <c r="BI799" s="136">
        <f>IF(N799="nulová",J799,0)</f>
        <v>0</v>
      </c>
      <c r="BJ799" s="18" t="s">
        <v>79</v>
      </c>
      <c r="BK799" s="136">
        <f>ROUND(I799*H799,2)</f>
        <v>0</v>
      </c>
      <c r="BL799" s="18" t="s">
        <v>265</v>
      </c>
      <c r="BM799" s="135" t="s">
        <v>1223</v>
      </c>
    </row>
    <row r="800" spans="2:65" s="12" customFormat="1" ht="10.199999999999999">
      <c r="B800" s="141"/>
      <c r="D800" s="142" t="s">
        <v>152</v>
      </c>
      <c r="E800" s="143" t="s">
        <v>19</v>
      </c>
      <c r="F800" s="144" t="s">
        <v>1207</v>
      </c>
      <c r="H800" s="145">
        <v>1</v>
      </c>
      <c r="I800" s="146"/>
      <c r="L800" s="141"/>
      <c r="M800" s="147"/>
      <c r="T800" s="148"/>
      <c r="AT800" s="143" t="s">
        <v>152</v>
      </c>
      <c r="AU800" s="143" t="s">
        <v>81</v>
      </c>
      <c r="AV800" s="12" t="s">
        <v>81</v>
      </c>
      <c r="AW800" s="12" t="s">
        <v>32</v>
      </c>
      <c r="AX800" s="12" t="s">
        <v>71</v>
      </c>
      <c r="AY800" s="143" t="s">
        <v>140</v>
      </c>
    </row>
    <row r="801" spans="2:65" s="14" customFormat="1" ht="10.199999999999999">
      <c r="B801" s="155"/>
      <c r="D801" s="142" t="s">
        <v>152</v>
      </c>
      <c r="E801" s="156" t="s">
        <v>19</v>
      </c>
      <c r="F801" s="157" t="s">
        <v>173</v>
      </c>
      <c r="H801" s="158">
        <v>1</v>
      </c>
      <c r="I801" s="159"/>
      <c r="L801" s="155"/>
      <c r="M801" s="160"/>
      <c r="T801" s="161"/>
      <c r="AT801" s="156" t="s">
        <v>152</v>
      </c>
      <c r="AU801" s="156" t="s">
        <v>81</v>
      </c>
      <c r="AV801" s="14" t="s">
        <v>148</v>
      </c>
      <c r="AW801" s="14" t="s">
        <v>32</v>
      </c>
      <c r="AX801" s="14" t="s">
        <v>79</v>
      </c>
      <c r="AY801" s="156" t="s">
        <v>140</v>
      </c>
    </row>
    <row r="802" spans="2:65" s="1" customFormat="1" ht="21.75" customHeight="1">
      <c r="B802" s="33"/>
      <c r="C802" s="124" t="s">
        <v>1224</v>
      </c>
      <c r="D802" s="124" t="s">
        <v>143</v>
      </c>
      <c r="E802" s="125" t="s">
        <v>1225</v>
      </c>
      <c r="F802" s="126" t="s">
        <v>1226</v>
      </c>
      <c r="G802" s="127" t="s">
        <v>305</v>
      </c>
      <c r="H802" s="128">
        <v>2.2000000000000002</v>
      </c>
      <c r="I802" s="129"/>
      <c r="J802" s="130">
        <f>ROUND(I802*H802,2)</f>
        <v>0</v>
      </c>
      <c r="K802" s="126" t="s">
        <v>19</v>
      </c>
      <c r="L802" s="33"/>
      <c r="M802" s="131" t="s">
        <v>19</v>
      </c>
      <c r="N802" s="132" t="s">
        <v>42</v>
      </c>
      <c r="P802" s="133">
        <f>O802*H802</f>
        <v>0</v>
      </c>
      <c r="Q802" s="133">
        <v>0</v>
      </c>
      <c r="R802" s="133">
        <f>Q802*H802</f>
        <v>0</v>
      </c>
      <c r="S802" s="133">
        <v>1E-3</v>
      </c>
      <c r="T802" s="134">
        <f>S802*H802</f>
        <v>2.2000000000000001E-3</v>
      </c>
      <c r="AR802" s="135" t="s">
        <v>265</v>
      </c>
      <c r="AT802" s="135" t="s">
        <v>143</v>
      </c>
      <c r="AU802" s="135" t="s">
        <v>81</v>
      </c>
      <c r="AY802" s="18" t="s">
        <v>140</v>
      </c>
      <c r="BE802" s="136">
        <f>IF(N802="základní",J802,0)</f>
        <v>0</v>
      </c>
      <c r="BF802" s="136">
        <f>IF(N802="snížená",J802,0)</f>
        <v>0</v>
      </c>
      <c r="BG802" s="136">
        <f>IF(N802="zákl. přenesená",J802,0)</f>
        <v>0</v>
      </c>
      <c r="BH802" s="136">
        <f>IF(N802="sníž. přenesená",J802,0)</f>
        <v>0</v>
      </c>
      <c r="BI802" s="136">
        <f>IF(N802="nulová",J802,0)</f>
        <v>0</v>
      </c>
      <c r="BJ802" s="18" t="s">
        <v>79</v>
      </c>
      <c r="BK802" s="136">
        <f>ROUND(I802*H802,2)</f>
        <v>0</v>
      </c>
      <c r="BL802" s="18" t="s">
        <v>265</v>
      </c>
      <c r="BM802" s="135" t="s">
        <v>1227</v>
      </c>
    </row>
    <row r="803" spans="2:65" s="13" customFormat="1" ht="20.399999999999999">
      <c r="B803" s="149"/>
      <c r="D803" s="142" t="s">
        <v>152</v>
      </c>
      <c r="E803" s="150" t="s">
        <v>19</v>
      </c>
      <c r="F803" s="151" t="s">
        <v>1228</v>
      </c>
      <c r="H803" s="150" t="s">
        <v>19</v>
      </c>
      <c r="I803" s="152"/>
      <c r="L803" s="149"/>
      <c r="M803" s="153"/>
      <c r="T803" s="154"/>
      <c r="AT803" s="150" t="s">
        <v>152</v>
      </c>
      <c r="AU803" s="150" t="s">
        <v>81</v>
      </c>
      <c r="AV803" s="13" t="s">
        <v>79</v>
      </c>
      <c r="AW803" s="13" t="s">
        <v>32</v>
      </c>
      <c r="AX803" s="13" t="s">
        <v>71</v>
      </c>
      <c r="AY803" s="150" t="s">
        <v>140</v>
      </c>
    </row>
    <row r="804" spans="2:65" s="12" customFormat="1" ht="10.199999999999999">
      <c r="B804" s="141"/>
      <c r="D804" s="142" t="s">
        <v>152</v>
      </c>
      <c r="E804" s="143" t="s">
        <v>19</v>
      </c>
      <c r="F804" s="144" t="s">
        <v>1229</v>
      </c>
      <c r="H804" s="145">
        <v>2.2000000000000002</v>
      </c>
      <c r="I804" s="146"/>
      <c r="L804" s="141"/>
      <c r="M804" s="147"/>
      <c r="T804" s="148"/>
      <c r="AT804" s="143" t="s">
        <v>152</v>
      </c>
      <c r="AU804" s="143" t="s">
        <v>81</v>
      </c>
      <c r="AV804" s="12" t="s">
        <v>81</v>
      </c>
      <c r="AW804" s="12" t="s">
        <v>32</v>
      </c>
      <c r="AX804" s="12" t="s">
        <v>79</v>
      </c>
      <c r="AY804" s="143" t="s">
        <v>140</v>
      </c>
    </row>
    <row r="805" spans="2:65" s="1" customFormat="1" ht="16.5" customHeight="1">
      <c r="B805" s="33"/>
      <c r="C805" s="124" t="s">
        <v>1230</v>
      </c>
      <c r="D805" s="124" t="s">
        <v>143</v>
      </c>
      <c r="E805" s="125" t="s">
        <v>1231</v>
      </c>
      <c r="F805" s="126" t="s">
        <v>1232</v>
      </c>
      <c r="G805" s="127" t="s">
        <v>305</v>
      </c>
      <c r="H805" s="128">
        <v>0.82</v>
      </c>
      <c r="I805" s="129"/>
      <c r="J805" s="130">
        <f>ROUND(I805*H805,2)</f>
        <v>0</v>
      </c>
      <c r="K805" s="126" t="s">
        <v>19</v>
      </c>
      <c r="L805" s="33"/>
      <c r="M805" s="131" t="s">
        <v>19</v>
      </c>
      <c r="N805" s="132" t="s">
        <v>42</v>
      </c>
      <c r="P805" s="133">
        <f>O805*H805</f>
        <v>0</v>
      </c>
      <c r="Q805" s="133">
        <v>0</v>
      </c>
      <c r="R805" s="133">
        <f>Q805*H805</f>
        <v>0</v>
      </c>
      <c r="S805" s="133">
        <v>1E-3</v>
      </c>
      <c r="T805" s="134">
        <f>S805*H805</f>
        <v>8.1999999999999998E-4</v>
      </c>
      <c r="AR805" s="135" t="s">
        <v>265</v>
      </c>
      <c r="AT805" s="135" t="s">
        <v>143</v>
      </c>
      <c r="AU805" s="135" t="s">
        <v>81</v>
      </c>
      <c r="AY805" s="18" t="s">
        <v>140</v>
      </c>
      <c r="BE805" s="136">
        <f>IF(N805="základní",J805,0)</f>
        <v>0</v>
      </c>
      <c r="BF805" s="136">
        <f>IF(N805="snížená",J805,0)</f>
        <v>0</v>
      </c>
      <c r="BG805" s="136">
        <f>IF(N805="zákl. přenesená",J805,0)</f>
        <v>0</v>
      </c>
      <c r="BH805" s="136">
        <f>IF(N805="sníž. přenesená",J805,0)</f>
        <v>0</v>
      </c>
      <c r="BI805" s="136">
        <f>IF(N805="nulová",J805,0)</f>
        <v>0</v>
      </c>
      <c r="BJ805" s="18" t="s">
        <v>79</v>
      </c>
      <c r="BK805" s="136">
        <f>ROUND(I805*H805,2)</f>
        <v>0</v>
      </c>
      <c r="BL805" s="18" t="s">
        <v>265</v>
      </c>
      <c r="BM805" s="135" t="s">
        <v>1233</v>
      </c>
    </row>
    <row r="806" spans="2:65" s="13" customFormat="1" ht="20.399999999999999">
      <c r="B806" s="149"/>
      <c r="D806" s="142" t="s">
        <v>152</v>
      </c>
      <c r="E806" s="150" t="s">
        <v>19</v>
      </c>
      <c r="F806" s="151" t="s">
        <v>1228</v>
      </c>
      <c r="H806" s="150" t="s">
        <v>19</v>
      </c>
      <c r="I806" s="152"/>
      <c r="L806" s="149"/>
      <c r="M806" s="153"/>
      <c r="T806" s="154"/>
      <c r="AT806" s="150" t="s">
        <v>152</v>
      </c>
      <c r="AU806" s="150" t="s">
        <v>81</v>
      </c>
      <c r="AV806" s="13" t="s">
        <v>79</v>
      </c>
      <c r="AW806" s="13" t="s">
        <v>32</v>
      </c>
      <c r="AX806" s="13" t="s">
        <v>71</v>
      </c>
      <c r="AY806" s="150" t="s">
        <v>140</v>
      </c>
    </row>
    <row r="807" spans="2:65" s="12" customFormat="1" ht="10.199999999999999">
      <c r="B807" s="141"/>
      <c r="D807" s="142" t="s">
        <v>152</v>
      </c>
      <c r="E807" s="143" t="s">
        <v>19</v>
      </c>
      <c r="F807" s="144" t="s">
        <v>1234</v>
      </c>
      <c r="H807" s="145">
        <v>0.82</v>
      </c>
      <c r="I807" s="146"/>
      <c r="L807" s="141"/>
      <c r="M807" s="147"/>
      <c r="T807" s="148"/>
      <c r="AT807" s="143" t="s">
        <v>152</v>
      </c>
      <c r="AU807" s="143" t="s">
        <v>81</v>
      </c>
      <c r="AV807" s="12" t="s">
        <v>81</v>
      </c>
      <c r="AW807" s="12" t="s">
        <v>32</v>
      </c>
      <c r="AX807" s="12" t="s">
        <v>79</v>
      </c>
      <c r="AY807" s="143" t="s">
        <v>140</v>
      </c>
    </row>
    <row r="808" spans="2:65" s="11" customFormat="1" ht="22.8" customHeight="1">
      <c r="B808" s="112"/>
      <c r="D808" s="113" t="s">
        <v>70</v>
      </c>
      <c r="E808" s="122" t="s">
        <v>1235</v>
      </c>
      <c r="F808" s="122" t="s">
        <v>1236</v>
      </c>
      <c r="I808" s="115"/>
      <c r="J808" s="123">
        <f>BK808</f>
        <v>0</v>
      </c>
      <c r="L808" s="112"/>
      <c r="M808" s="117"/>
      <c r="P808" s="118">
        <f>SUM(P809:P858)</f>
        <v>0</v>
      </c>
      <c r="R808" s="118">
        <f>SUM(R809:R858)</f>
        <v>0.49781950000000003</v>
      </c>
      <c r="T808" s="119">
        <f>SUM(T809:T858)</f>
        <v>0</v>
      </c>
      <c r="AR808" s="113" t="s">
        <v>81</v>
      </c>
      <c r="AT808" s="120" t="s">
        <v>70</v>
      </c>
      <c r="AU808" s="120" t="s">
        <v>79</v>
      </c>
      <c r="AY808" s="113" t="s">
        <v>140</v>
      </c>
      <c r="BK808" s="121">
        <f>SUM(BK809:BK858)</f>
        <v>0</v>
      </c>
    </row>
    <row r="809" spans="2:65" s="1" customFormat="1" ht="24.15" customHeight="1">
      <c r="B809" s="33"/>
      <c r="C809" s="124" t="s">
        <v>1237</v>
      </c>
      <c r="D809" s="124" t="s">
        <v>143</v>
      </c>
      <c r="E809" s="125" t="s">
        <v>1238</v>
      </c>
      <c r="F809" s="126" t="s">
        <v>1239</v>
      </c>
      <c r="G809" s="127" t="s">
        <v>146</v>
      </c>
      <c r="H809" s="128">
        <v>12.72</v>
      </c>
      <c r="I809" s="129"/>
      <c r="J809" s="130">
        <f>ROUND(I809*H809,2)</f>
        <v>0</v>
      </c>
      <c r="K809" s="126" t="s">
        <v>147</v>
      </c>
      <c r="L809" s="33"/>
      <c r="M809" s="131" t="s">
        <v>19</v>
      </c>
      <c r="N809" s="132" t="s">
        <v>42</v>
      </c>
      <c r="P809" s="133">
        <f>O809*H809</f>
        <v>0</v>
      </c>
      <c r="Q809" s="133">
        <v>0</v>
      </c>
      <c r="R809" s="133">
        <f>Q809*H809</f>
        <v>0</v>
      </c>
      <c r="S809" s="133">
        <v>0</v>
      </c>
      <c r="T809" s="134">
        <f>S809*H809</f>
        <v>0</v>
      </c>
      <c r="AR809" s="135" t="s">
        <v>265</v>
      </c>
      <c r="AT809" s="135" t="s">
        <v>143</v>
      </c>
      <c r="AU809" s="135" t="s">
        <v>81</v>
      </c>
      <c r="AY809" s="18" t="s">
        <v>140</v>
      </c>
      <c r="BE809" s="136">
        <f>IF(N809="základní",J809,0)</f>
        <v>0</v>
      </c>
      <c r="BF809" s="136">
        <f>IF(N809="snížená",J809,0)</f>
        <v>0</v>
      </c>
      <c r="BG809" s="136">
        <f>IF(N809="zákl. přenesená",J809,0)</f>
        <v>0</v>
      </c>
      <c r="BH809" s="136">
        <f>IF(N809="sníž. přenesená",J809,0)</f>
        <v>0</v>
      </c>
      <c r="BI809" s="136">
        <f>IF(N809="nulová",J809,0)</f>
        <v>0</v>
      </c>
      <c r="BJ809" s="18" t="s">
        <v>79</v>
      </c>
      <c r="BK809" s="136">
        <f>ROUND(I809*H809,2)</f>
        <v>0</v>
      </c>
      <c r="BL809" s="18" t="s">
        <v>265</v>
      </c>
      <c r="BM809" s="135" t="s">
        <v>1240</v>
      </c>
    </row>
    <row r="810" spans="2:65" s="1" customFormat="1" ht="10.199999999999999">
      <c r="B810" s="33"/>
      <c r="D810" s="137" t="s">
        <v>150</v>
      </c>
      <c r="F810" s="138" t="s">
        <v>1241</v>
      </c>
      <c r="I810" s="139"/>
      <c r="L810" s="33"/>
      <c r="M810" s="140"/>
      <c r="T810" s="54"/>
      <c r="AT810" s="18" t="s">
        <v>150</v>
      </c>
      <c r="AU810" s="18" t="s">
        <v>81</v>
      </c>
    </row>
    <row r="811" spans="2:65" s="13" customFormat="1" ht="10.199999999999999">
      <c r="B811" s="149"/>
      <c r="D811" s="142" t="s">
        <v>152</v>
      </c>
      <c r="E811" s="150" t="s">
        <v>19</v>
      </c>
      <c r="F811" s="151" t="s">
        <v>1242</v>
      </c>
      <c r="H811" s="150" t="s">
        <v>19</v>
      </c>
      <c r="I811" s="152"/>
      <c r="L811" s="149"/>
      <c r="M811" s="153"/>
      <c r="T811" s="154"/>
      <c r="AT811" s="150" t="s">
        <v>152</v>
      </c>
      <c r="AU811" s="150" t="s">
        <v>81</v>
      </c>
      <c r="AV811" s="13" t="s">
        <v>79</v>
      </c>
      <c r="AW811" s="13" t="s">
        <v>32</v>
      </c>
      <c r="AX811" s="13" t="s">
        <v>71</v>
      </c>
      <c r="AY811" s="150" t="s">
        <v>140</v>
      </c>
    </row>
    <row r="812" spans="2:65" s="12" customFormat="1" ht="10.199999999999999">
      <c r="B812" s="141"/>
      <c r="D812" s="142" t="s">
        <v>152</v>
      </c>
      <c r="E812" s="143" t="s">
        <v>19</v>
      </c>
      <c r="F812" s="144" t="s">
        <v>1243</v>
      </c>
      <c r="H812" s="145">
        <v>12.72</v>
      </c>
      <c r="I812" s="146"/>
      <c r="L812" s="141"/>
      <c r="M812" s="147"/>
      <c r="T812" s="148"/>
      <c r="AT812" s="143" t="s">
        <v>152</v>
      </c>
      <c r="AU812" s="143" t="s">
        <v>81</v>
      </c>
      <c r="AV812" s="12" t="s">
        <v>81</v>
      </c>
      <c r="AW812" s="12" t="s">
        <v>32</v>
      </c>
      <c r="AX812" s="12" t="s">
        <v>79</v>
      </c>
      <c r="AY812" s="143" t="s">
        <v>140</v>
      </c>
    </row>
    <row r="813" spans="2:65" s="1" customFormat="1" ht="24.15" customHeight="1">
      <c r="B813" s="33"/>
      <c r="C813" s="124" t="s">
        <v>1244</v>
      </c>
      <c r="D813" s="124" t="s">
        <v>143</v>
      </c>
      <c r="E813" s="125" t="s">
        <v>1245</v>
      </c>
      <c r="F813" s="126" t="s">
        <v>1246</v>
      </c>
      <c r="G813" s="127" t="s">
        <v>146</v>
      </c>
      <c r="H813" s="128">
        <v>12.72</v>
      </c>
      <c r="I813" s="129"/>
      <c r="J813" s="130">
        <f>ROUND(I813*H813,2)</f>
        <v>0</v>
      </c>
      <c r="K813" s="126" t="s">
        <v>147</v>
      </c>
      <c r="L813" s="33"/>
      <c r="M813" s="131" t="s">
        <v>19</v>
      </c>
      <c r="N813" s="132" t="s">
        <v>42</v>
      </c>
      <c r="P813" s="133">
        <f>O813*H813</f>
        <v>0</v>
      </c>
      <c r="Q813" s="133">
        <v>2.9999999999999997E-4</v>
      </c>
      <c r="R813" s="133">
        <f>Q813*H813</f>
        <v>3.8159999999999999E-3</v>
      </c>
      <c r="S813" s="133">
        <v>0</v>
      </c>
      <c r="T813" s="134">
        <f>S813*H813</f>
        <v>0</v>
      </c>
      <c r="AR813" s="135" t="s">
        <v>265</v>
      </c>
      <c r="AT813" s="135" t="s">
        <v>143</v>
      </c>
      <c r="AU813" s="135" t="s">
        <v>81</v>
      </c>
      <c r="AY813" s="18" t="s">
        <v>140</v>
      </c>
      <c r="BE813" s="136">
        <f>IF(N813="základní",J813,0)</f>
        <v>0</v>
      </c>
      <c r="BF813" s="136">
        <f>IF(N813="snížená",J813,0)</f>
        <v>0</v>
      </c>
      <c r="BG813" s="136">
        <f>IF(N813="zákl. přenesená",J813,0)</f>
        <v>0</v>
      </c>
      <c r="BH813" s="136">
        <f>IF(N813="sníž. přenesená",J813,0)</f>
        <v>0</v>
      </c>
      <c r="BI813" s="136">
        <f>IF(N813="nulová",J813,0)</f>
        <v>0</v>
      </c>
      <c r="BJ813" s="18" t="s">
        <v>79</v>
      </c>
      <c r="BK813" s="136">
        <f>ROUND(I813*H813,2)</f>
        <v>0</v>
      </c>
      <c r="BL813" s="18" t="s">
        <v>265</v>
      </c>
      <c r="BM813" s="135" t="s">
        <v>1247</v>
      </c>
    </row>
    <row r="814" spans="2:65" s="1" customFormat="1" ht="10.199999999999999">
      <c r="B814" s="33"/>
      <c r="D814" s="137" t="s">
        <v>150</v>
      </c>
      <c r="F814" s="138" t="s">
        <v>1248</v>
      </c>
      <c r="I814" s="139"/>
      <c r="L814" s="33"/>
      <c r="M814" s="140"/>
      <c r="T814" s="54"/>
      <c r="AT814" s="18" t="s">
        <v>150</v>
      </c>
      <c r="AU814" s="18" t="s">
        <v>81</v>
      </c>
    </row>
    <row r="815" spans="2:65" s="13" customFormat="1" ht="10.199999999999999">
      <c r="B815" s="149"/>
      <c r="D815" s="142" t="s">
        <v>152</v>
      </c>
      <c r="E815" s="150" t="s">
        <v>19</v>
      </c>
      <c r="F815" s="151" t="s">
        <v>1242</v>
      </c>
      <c r="H815" s="150" t="s">
        <v>19</v>
      </c>
      <c r="I815" s="152"/>
      <c r="L815" s="149"/>
      <c r="M815" s="153"/>
      <c r="T815" s="154"/>
      <c r="AT815" s="150" t="s">
        <v>152</v>
      </c>
      <c r="AU815" s="150" t="s">
        <v>81</v>
      </c>
      <c r="AV815" s="13" t="s">
        <v>79</v>
      </c>
      <c r="AW815" s="13" t="s">
        <v>32</v>
      </c>
      <c r="AX815" s="13" t="s">
        <v>71</v>
      </c>
      <c r="AY815" s="150" t="s">
        <v>140</v>
      </c>
    </row>
    <row r="816" spans="2:65" s="12" customFormat="1" ht="10.199999999999999">
      <c r="B816" s="141"/>
      <c r="D816" s="142" t="s">
        <v>152</v>
      </c>
      <c r="E816" s="143" t="s">
        <v>19</v>
      </c>
      <c r="F816" s="144" t="s">
        <v>1243</v>
      </c>
      <c r="H816" s="145">
        <v>12.72</v>
      </c>
      <c r="I816" s="146"/>
      <c r="L816" s="141"/>
      <c r="M816" s="147"/>
      <c r="T816" s="148"/>
      <c r="AT816" s="143" t="s">
        <v>152</v>
      </c>
      <c r="AU816" s="143" t="s">
        <v>81</v>
      </c>
      <c r="AV816" s="12" t="s">
        <v>81</v>
      </c>
      <c r="AW816" s="12" t="s">
        <v>32</v>
      </c>
      <c r="AX816" s="12" t="s">
        <v>79</v>
      </c>
      <c r="AY816" s="143" t="s">
        <v>140</v>
      </c>
    </row>
    <row r="817" spans="2:65" s="1" customFormat="1" ht="37.799999999999997" customHeight="1">
      <c r="B817" s="33"/>
      <c r="C817" s="124" t="s">
        <v>1249</v>
      </c>
      <c r="D817" s="124" t="s">
        <v>143</v>
      </c>
      <c r="E817" s="125" t="s">
        <v>1250</v>
      </c>
      <c r="F817" s="126" t="s">
        <v>1251</v>
      </c>
      <c r="G817" s="127" t="s">
        <v>146</v>
      </c>
      <c r="H817" s="128">
        <v>12.72</v>
      </c>
      <c r="I817" s="129"/>
      <c r="J817" s="130">
        <f>ROUND(I817*H817,2)</f>
        <v>0</v>
      </c>
      <c r="K817" s="126" t="s">
        <v>147</v>
      </c>
      <c r="L817" s="33"/>
      <c r="M817" s="131" t="s">
        <v>19</v>
      </c>
      <c r="N817" s="132" t="s">
        <v>42</v>
      </c>
      <c r="P817" s="133">
        <f>O817*H817</f>
        <v>0</v>
      </c>
      <c r="Q817" s="133">
        <v>5.3800000000000002E-3</v>
      </c>
      <c r="R817" s="133">
        <f>Q817*H817</f>
        <v>6.8433600000000011E-2</v>
      </c>
      <c r="S817" s="133">
        <v>0</v>
      </c>
      <c r="T817" s="134">
        <f>S817*H817</f>
        <v>0</v>
      </c>
      <c r="AR817" s="135" t="s">
        <v>265</v>
      </c>
      <c r="AT817" s="135" t="s">
        <v>143</v>
      </c>
      <c r="AU817" s="135" t="s">
        <v>81</v>
      </c>
      <c r="AY817" s="18" t="s">
        <v>140</v>
      </c>
      <c r="BE817" s="136">
        <f>IF(N817="základní",J817,0)</f>
        <v>0</v>
      </c>
      <c r="BF817" s="136">
        <f>IF(N817="snížená",J817,0)</f>
        <v>0</v>
      </c>
      <c r="BG817" s="136">
        <f>IF(N817="zákl. přenesená",J817,0)</f>
        <v>0</v>
      </c>
      <c r="BH817" s="136">
        <f>IF(N817="sníž. přenesená",J817,0)</f>
        <v>0</v>
      </c>
      <c r="BI817" s="136">
        <f>IF(N817="nulová",J817,0)</f>
        <v>0</v>
      </c>
      <c r="BJ817" s="18" t="s">
        <v>79</v>
      </c>
      <c r="BK817" s="136">
        <f>ROUND(I817*H817,2)</f>
        <v>0</v>
      </c>
      <c r="BL817" s="18" t="s">
        <v>265</v>
      </c>
      <c r="BM817" s="135" t="s">
        <v>1252</v>
      </c>
    </row>
    <row r="818" spans="2:65" s="1" customFormat="1" ht="10.199999999999999">
      <c r="B818" s="33"/>
      <c r="D818" s="137" t="s">
        <v>150</v>
      </c>
      <c r="F818" s="138" t="s">
        <v>1253</v>
      </c>
      <c r="I818" s="139"/>
      <c r="L818" s="33"/>
      <c r="M818" s="140"/>
      <c r="T818" s="54"/>
      <c r="AT818" s="18" t="s">
        <v>150</v>
      </c>
      <c r="AU818" s="18" t="s">
        <v>81</v>
      </c>
    </row>
    <row r="819" spans="2:65" s="13" customFormat="1" ht="20.399999999999999">
      <c r="B819" s="149"/>
      <c r="D819" s="142" t="s">
        <v>152</v>
      </c>
      <c r="E819" s="150" t="s">
        <v>19</v>
      </c>
      <c r="F819" s="151" t="s">
        <v>1254</v>
      </c>
      <c r="H819" s="150" t="s">
        <v>19</v>
      </c>
      <c r="I819" s="152"/>
      <c r="L819" s="149"/>
      <c r="M819" s="153"/>
      <c r="T819" s="154"/>
      <c r="AT819" s="150" t="s">
        <v>152</v>
      </c>
      <c r="AU819" s="150" t="s">
        <v>81</v>
      </c>
      <c r="AV819" s="13" t="s">
        <v>79</v>
      </c>
      <c r="AW819" s="13" t="s">
        <v>32</v>
      </c>
      <c r="AX819" s="13" t="s">
        <v>71</v>
      </c>
      <c r="AY819" s="150" t="s">
        <v>140</v>
      </c>
    </row>
    <row r="820" spans="2:65" s="12" customFormat="1" ht="10.199999999999999">
      <c r="B820" s="141"/>
      <c r="D820" s="142" t="s">
        <v>152</v>
      </c>
      <c r="E820" s="143" t="s">
        <v>19</v>
      </c>
      <c r="F820" s="144" t="s">
        <v>973</v>
      </c>
      <c r="H820" s="145">
        <v>1.08</v>
      </c>
      <c r="I820" s="146"/>
      <c r="L820" s="141"/>
      <c r="M820" s="147"/>
      <c r="T820" s="148"/>
      <c r="AT820" s="143" t="s">
        <v>152</v>
      </c>
      <c r="AU820" s="143" t="s">
        <v>81</v>
      </c>
      <c r="AV820" s="12" t="s">
        <v>81</v>
      </c>
      <c r="AW820" s="12" t="s">
        <v>32</v>
      </c>
      <c r="AX820" s="12" t="s">
        <v>71</v>
      </c>
      <c r="AY820" s="143" t="s">
        <v>140</v>
      </c>
    </row>
    <row r="821" spans="2:65" s="12" customFormat="1" ht="10.199999999999999">
      <c r="B821" s="141"/>
      <c r="D821" s="142" t="s">
        <v>152</v>
      </c>
      <c r="E821" s="143" t="s">
        <v>19</v>
      </c>
      <c r="F821" s="144" t="s">
        <v>1255</v>
      </c>
      <c r="H821" s="145">
        <v>2.7</v>
      </c>
      <c r="I821" s="146"/>
      <c r="L821" s="141"/>
      <c r="M821" s="147"/>
      <c r="T821" s="148"/>
      <c r="AT821" s="143" t="s">
        <v>152</v>
      </c>
      <c r="AU821" s="143" t="s">
        <v>81</v>
      </c>
      <c r="AV821" s="12" t="s">
        <v>81</v>
      </c>
      <c r="AW821" s="12" t="s">
        <v>32</v>
      </c>
      <c r="AX821" s="12" t="s">
        <v>71</v>
      </c>
      <c r="AY821" s="143" t="s">
        <v>140</v>
      </c>
    </row>
    <row r="822" spans="2:65" s="12" customFormat="1" ht="10.199999999999999">
      <c r="B822" s="141"/>
      <c r="D822" s="142" t="s">
        <v>152</v>
      </c>
      <c r="E822" s="143" t="s">
        <v>19</v>
      </c>
      <c r="F822" s="144" t="s">
        <v>974</v>
      </c>
      <c r="H822" s="145">
        <v>1.07</v>
      </c>
      <c r="I822" s="146"/>
      <c r="L822" s="141"/>
      <c r="M822" s="147"/>
      <c r="T822" s="148"/>
      <c r="AT822" s="143" t="s">
        <v>152</v>
      </c>
      <c r="AU822" s="143" t="s">
        <v>81</v>
      </c>
      <c r="AV822" s="12" t="s">
        <v>81</v>
      </c>
      <c r="AW822" s="12" t="s">
        <v>32</v>
      </c>
      <c r="AX822" s="12" t="s">
        <v>71</v>
      </c>
      <c r="AY822" s="143" t="s">
        <v>140</v>
      </c>
    </row>
    <row r="823" spans="2:65" s="12" customFormat="1" ht="10.199999999999999">
      <c r="B823" s="141"/>
      <c r="D823" s="142" t="s">
        <v>152</v>
      </c>
      <c r="E823" s="143" t="s">
        <v>19</v>
      </c>
      <c r="F823" s="144" t="s">
        <v>975</v>
      </c>
      <c r="H823" s="145">
        <v>1.83</v>
      </c>
      <c r="I823" s="146"/>
      <c r="L823" s="141"/>
      <c r="M823" s="147"/>
      <c r="T823" s="148"/>
      <c r="AT823" s="143" t="s">
        <v>152</v>
      </c>
      <c r="AU823" s="143" t="s">
        <v>81</v>
      </c>
      <c r="AV823" s="12" t="s">
        <v>81</v>
      </c>
      <c r="AW823" s="12" t="s">
        <v>32</v>
      </c>
      <c r="AX823" s="12" t="s">
        <v>71</v>
      </c>
      <c r="AY823" s="143" t="s">
        <v>140</v>
      </c>
    </row>
    <row r="824" spans="2:65" s="12" customFormat="1" ht="10.199999999999999">
      <c r="B824" s="141"/>
      <c r="D824" s="142" t="s">
        <v>152</v>
      </c>
      <c r="E824" s="143" t="s">
        <v>19</v>
      </c>
      <c r="F824" s="144" t="s">
        <v>294</v>
      </c>
      <c r="H824" s="145">
        <v>3.54</v>
      </c>
      <c r="I824" s="146"/>
      <c r="L824" s="141"/>
      <c r="M824" s="147"/>
      <c r="T824" s="148"/>
      <c r="AT824" s="143" t="s">
        <v>152</v>
      </c>
      <c r="AU824" s="143" t="s">
        <v>81</v>
      </c>
      <c r="AV824" s="12" t="s">
        <v>81</v>
      </c>
      <c r="AW824" s="12" t="s">
        <v>32</v>
      </c>
      <c r="AX824" s="12" t="s">
        <v>71</v>
      </c>
      <c r="AY824" s="143" t="s">
        <v>140</v>
      </c>
    </row>
    <row r="825" spans="2:65" s="12" customFormat="1" ht="10.199999999999999">
      <c r="B825" s="141"/>
      <c r="D825" s="142" t="s">
        <v>152</v>
      </c>
      <c r="E825" s="143" t="s">
        <v>19</v>
      </c>
      <c r="F825" s="144" t="s">
        <v>1041</v>
      </c>
      <c r="H825" s="145">
        <v>2.5</v>
      </c>
      <c r="I825" s="146"/>
      <c r="L825" s="141"/>
      <c r="M825" s="147"/>
      <c r="T825" s="148"/>
      <c r="AT825" s="143" t="s">
        <v>152</v>
      </c>
      <c r="AU825" s="143" t="s">
        <v>81</v>
      </c>
      <c r="AV825" s="12" t="s">
        <v>81</v>
      </c>
      <c r="AW825" s="12" t="s">
        <v>32</v>
      </c>
      <c r="AX825" s="12" t="s">
        <v>71</v>
      </c>
      <c r="AY825" s="143" t="s">
        <v>140</v>
      </c>
    </row>
    <row r="826" spans="2:65" s="14" customFormat="1" ht="10.199999999999999">
      <c r="B826" s="155"/>
      <c r="D826" s="142" t="s">
        <v>152</v>
      </c>
      <c r="E826" s="156" t="s">
        <v>19</v>
      </c>
      <c r="F826" s="157" t="s">
        <v>173</v>
      </c>
      <c r="H826" s="158">
        <v>12.72</v>
      </c>
      <c r="I826" s="159"/>
      <c r="L826" s="155"/>
      <c r="M826" s="160"/>
      <c r="T826" s="161"/>
      <c r="AT826" s="156" t="s">
        <v>152</v>
      </c>
      <c r="AU826" s="156" t="s">
        <v>81</v>
      </c>
      <c r="AV826" s="14" t="s">
        <v>148</v>
      </c>
      <c r="AW826" s="14" t="s">
        <v>32</v>
      </c>
      <c r="AX826" s="14" t="s">
        <v>79</v>
      </c>
      <c r="AY826" s="156" t="s">
        <v>140</v>
      </c>
    </row>
    <row r="827" spans="2:65" s="1" customFormat="1" ht="24.15" customHeight="1">
      <c r="B827" s="33"/>
      <c r="C827" s="169" t="s">
        <v>1256</v>
      </c>
      <c r="D827" s="169" t="s">
        <v>559</v>
      </c>
      <c r="E827" s="170" t="s">
        <v>1257</v>
      </c>
      <c r="F827" s="171" t="s">
        <v>1258</v>
      </c>
      <c r="G827" s="172" t="s">
        <v>146</v>
      </c>
      <c r="H827" s="173">
        <v>16.439</v>
      </c>
      <c r="I827" s="174"/>
      <c r="J827" s="175">
        <f>ROUND(I827*H827,2)</f>
        <v>0</v>
      </c>
      <c r="K827" s="171" t="s">
        <v>147</v>
      </c>
      <c r="L827" s="176"/>
      <c r="M827" s="177" t="s">
        <v>19</v>
      </c>
      <c r="N827" s="178" t="s">
        <v>42</v>
      </c>
      <c r="P827" s="133">
        <f>O827*H827</f>
        <v>0</v>
      </c>
      <c r="Q827" s="133">
        <v>2.1999999999999999E-2</v>
      </c>
      <c r="R827" s="133">
        <f>Q827*H827</f>
        <v>0.36165799999999998</v>
      </c>
      <c r="S827" s="133">
        <v>0</v>
      </c>
      <c r="T827" s="134">
        <f>S827*H827</f>
        <v>0</v>
      </c>
      <c r="AR827" s="135" t="s">
        <v>389</v>
      </c>
      <c r="AT827" s="135" t="s">
        <v>559</v>
      </c>
      <c r="AU827" s="135" t="s">
        <v>81</v>
      </c>
      <c r="AY827" s="18" t="s">
        <v>140</v>
      </c>
      <c r="BE827" s="136">
        <f>IF(N827="základní",J827,0)</f>
        <v>0</v>
      </c>
      <c r="BF827" s="136">
        <f>IF(N827="snížená",J827,0)</f>
        <v>0</v>
      </c>
      <c r="BG827" s="136">
        <f>IF(N827="zákl. přenesená",J827,0)</f>
        <v>0</v>
      </c>
      <c r="BH827" s="136">
        <f>IF(N827="sníž. přenesená",J827,0)</f>
        <v>0</v>
      </c>
      <c r="BI827" s="136">
        <f>IF(N827="nulová",J827,0)</f>
        <v>0</v>
      </c>
      <c r="BJ827" s="18" t="s">
        <v>79</v>
      </c>
      <c r="BK827" s="136">
        <f>ROUND(I827*H827,2)</f>
        <v>0</v>
      </c>
      <c r="BL827" s="18" t="s">
        <v>265</v>
      </c>
      <c r="BM827" s="135" t="s">
        <v>1259</v>
      </c>
    </row>
    <row r="828" spans="2:65" s="12" customFormat="1" ht="10.199999999999999">
      <c r="B828" s="141"/>
      <c r="D828" s="142" t="s">
        <v>152</v>
      </c>
      <c r="F828" s="144" t="s">
        <v>1260</v>
      </c>
      <c r="H828" s="145">
        <v>16.439</v>
      </c>
      <c r="I828" s="146"/>
      <c r="L828" s="141"/>
      <c r="M828" s="147"/>
      <c r="T828" s="148"/>
      <c r="AT828" s="143" t="s">
        <v>152</v>
      </c>
      <c r="AU828" s="143" t="s">
        <v>81</v>
      </c>
      <c r="AV828" s="12" t="s">
        <v>81</v>
      </c>
      <c r="AW828" s="12" t="s">
        <v>4</v>
      </c>
      <c r="AX828" s="12" t="s">
        <v>79</v>
      </c>
      <c r="AY828" s="143" t="s">
        <v>140</v>
      </c>
    </row>
    <row r="829" spans="2:65" s="1" customFormat="1" ht="37.799999999999997" customHeight="1">
      <c r="B829" s="33"/>
      <c r="C829" s="124" t="s">
        <v>1261</v>
      </c>
      <c r="D829" s="124" t="s">
        <v>143</v>
      </c>
      <c r="E829" s="125" t="s">
        <v>1262</v>
      </c>
      <c r="F829" s="126" t="s">
        <v>1263</v>
      </c>
      <c r="G829" s="127" t="s">
        <v>146</v>
      </c>
      <c r="H829" s="128">
        <v>12.72</v>
      </c>
      <c r="I829" s="129"/>
      <c r="J829" s="130">
        <f>ROUND(I829*H829,2)</f>
        <v>0</v>
      </c>
      <c r="K829" s="126" t="s">
        <v>147</v>
      </c>
      <c r="L829" s="33"/>
      <c r="M829" s="131" t="s">
        <v>19</v>
      </c>
      <c r="N829" s="132" t="s">
        <v>42</v>
      </c>
      <c r="P829" s="133">
        <f>O829*H829</f>
        <v>0</v>
      </c>
      <c r="Q829" s="133">
        <v>0</v>
      </c>
      <c r="R829" s="133">
        <f>Q829*H829</f>
        <v>0</v>
      </c>
      <c r="S829" s="133">
        <v>0</v>
      </c>
      <c r="T829" s="134">
        <f>S829*H829</f>
        <v>0</v>
      </c>
      <c r="AR829" s="135" t="s">
        <v>265</v>
      </c>
      <c r="AT829" s="135" t="s">
        <v>143</v>
      </c>
      <c r="AU829" s="135" t="s">
        <v>81</v>
      </c>
      <c r="AY829" s="18" t="s">
        <v>140</v>
      </c>
      <c r="BE829" s="136">
        <f>IF(N829="základní",J829,0)</f>
        <v>0</v>
      </c>
      <c r="BF829" s="136">
        <f>IF(N829="snížená",J829,0)</f>
        <v>0</v>
      </c>
      <c r="BG829" s="136">
        <f>IF(N829="zákl. přenesená",J829,0)</f>
        <v>0</v>
      </c>
      <c r="BH829" s="136">
        <f>IF(N829="sníž. přenesená",J829,0)</f>
        <v>0</v>
      </c>
      <c r="BI829" s="136">
        <f>IF(N829="nulová",J829,0)</f>
        <v>0</v>
      </c>
      <c r="BJ829" s="18" t="s">
        <v>79</v>
      </c>
      <c r="BK829" s="136">
        <f>ROUND(I829*H829,2)</f>
        <v>0</v>
      </c>
      <c r="BL829" s="18" t="s">
        <v>265</v>
      </c>
      <c r="BM829" s="135" t="s">
        <v>1264</v>
      </c>
    </row>
    <row r="830" spans="2:65" s="1" customFormat="1" ht="10.199999999999999">
      <c r="B830" s="33"/>
      <c r="D830" s="137" t="s">
        <v>150</v>
      </c>
      <c r="F830" s="138" t="s">
        <v>1265</v>
      </c>
      <c r="I830" s="139"/>
      <c r="L830" s="33"/>
      <c r="M830" s="140"/>
      <c r="T830" s="54"/>
      <c r="AT830" s="18" t="s">
        <v>150</v>
      </c>
      <c r="AU830" s="18" t="s">
        <v>81</v>
      </c>
    </row>
    <row r="831" spans="2:65" s="1" customFormat="1" ht="37.799999999999997" customHeight="1">
      <c r="B831" s="33"/>
      <c r="C831" s="124" t="s">
        <v>1266</v>
      </c>
      <c r="D831" s="124" t="s">
        <v>143</v>
      </c>
      <c r="E831" s="125" t="s">
        <v>1267</v>
      </c>
      <c r="F831" s="126" t="s">
        <v>1268</v>
      </c>
      <c r="G831" s="127" t="s">
        <v>146</v>
      </c>
      <c r="H831" s="128">
        <v>12.72</v>
      </c>
      <c r="I831" s="129"/>
      <c r="J831" s="130">
        <f>ROUND(I831*H831,2)</f>
        <v>0</v>
      </c>
      <c r="K831" s="126" t="s">
        <v>147</v>
      </c>
      <c r="L831" s="33"/>
      <c r="M831" s="131" t="s">
        <v>19</v>
      </c>
      <c r="N831" s="132" t="s">
        <v>42</v>
      </c>
      <c r="P831" s="133">
        <f>O831*H831</f>
        <v>0</v>
      </c>
      <c r="Q831" s="133">
        <v>0</v>
      </c>
      <c r="R831" s="133">
        <f>Q831*H831</f>
        <v>0</v>
      </c>
      <c r="S831" s="133">
        <v>0</v>
      </c>
      <c r="T831" s="134">
        <f>S831*H831</f>
        <v>0</v>
      </c>
      <c r="AR831" s="135" t="s">
        <v>265</v>
      </c>
      <c r="AT831" s="135" t="s">
        <v>143</v>
      </c>
      <c r="AU831" s="135" t="s">
        <v>81</v>
      </c>
      <c r="AY831" s="18" t="s">
        <v>140</v>
      </c>
      <c r="BE831" s="136">
        <f>IF(N831="základní",J831,0)</f>
        <v>0</v>
      </c>
      <c r="BF831" s="136">
        <f>IF(N831="snížená",J831,0)</f>
        <v>0</v>
      </c>
      <c r="BG831" s="136">
        <f>IF(N831="zákl. přenesená",J831,0)</f>
        <v>0</v>
      </c>
      <c r="BH831" s="136">
        <f>IF(N831="sníž. přenesená",J831,0)</f>
        <v>0</v>
      </c>
      <c r="BI831" s="136">
        <f>IF(N831="nulová",J831,0)</f>
        <v>0</v>
      </c>
      <c r="BJ831" s="18" t="s">
        <v>79</v>
      </c>
      <c r="BK831" s="136">
        <f>ROUND(I831*H831,2)</f>
        <v>0</v>
      </c>
      <c r="BL831" s="18" t="s">
        <v>265</v>
      </c>
      <c r="BM831" s="135" t="s">
        <v>1269</v>
      </c>
    </row>
    <row r="832" spans="2:65" s="1" customFormat="1" ht="10.199999999999999">
      <c r="B832" s="33"/>
      <c r="D832" s="137" t="s">
        <v>150</v>
      </c>
      <c r="F832" s="138" t="s">
        <v>1270</v>
      </c>
      <c r="I832" s="139"/>
      <c r="L832" s="33"/>
      <c r="M832" s="140"/>
      <c r="T832" s="54"/>
      <c r="AT832" s="18" t="s">
        <v>150</v>
      </c>
      <c r="AU832" s="18" t="s">
        <v>81</v>
      </c>
    </row>
    <row r="833" spans="2:65" s="1" customFormat="1" ht="24.15" customHeight="1">
      <c r="B833" s="33"/>
      <c r="C833" s="124" t="s">
        <v>1271</v>
      </c>
      <c r="D833" s="124" t="s">
        <v>143</v>
      </c>
      <c r="E833" s="125" t="s">
        <v>1272</v>
      </c>
      <c r="F833" s="126" t="s">
        <v>1273</v>
      </c>
      <c r="G833" s="127" t="s">
        <v>146</v>
      </c>
      <c r="H833" s="128">
        <v>12.72</v>
      </c>
      <c r="I833" s="129"/>
      <c r="J833" s="130">
        <f>ROUND(I833*H833,2)</f>
        <v>0</v>
      </c>
      <c r="K833" s="126" t="s">
        <v>147</v>
      </c>
      <c r="L833" s="33"/>
      <c r="M833" s="131" t="s">
        <v>19</v>
      </c>
      <c r="N833" s="132" t="s">
        <v>42</v>
      </c>
      <c r="P833" s="133">
        <f>O833*H833</f>
        <v>0</v>
      </c>
      <c r="Q833" s="133">
        <v>1.5E-3</v>
      </c>
      <c r="R833" s="133">
        <f>Q833*H833</f>
        <v>1.908E-2</v>
      </c>
      <c r="S833" s="133">
        <v>0</v>
      </c>
      <c r="T833" s="134">
        <f>S833*H833</f>
        <v>0</v>
      </c>
      <c r="AR833" s="135" t="s">
        <v>265</v>
      </c>
      <c r="AT833" s="135" t="s">
        <v>143</v>
      </c>
      <c r="AU833" s="135" t="s">
        <v>81</v>
      </c>
      <c r="AY833" s="18" t="s">
        <v>140</v>
      </c>
      <c r="BE833" s="136">
        <f>IF(N833="základní",J833,0)</f>
        <v>0</v>
      </c>
      <c r="BF833" s="136">
        <f>IF(N833="snížená",J833,0)</f>
        <v>0</v>
      </c>
      <c r="BG833" s="136">
        <f>IF(N833="zákl. přenesená",J833,0)</f>
        <v>0</v>
      </c>
      <c r="BH833" s="136">
        <f>IF(N833="sníž. přenesená",J833,0)</f>
        <v>0</v>
      </c>
      <c r="BI833" s="136">
        <f>IF(N833="nulová",J833,0)</f>
        <v>0</v>
      </c>
      <c r="BJ833" s="18" t="s">
        <v>79</v>
      </c>
      <c r="BK833" s="136">
        <f>ROUND(I833*H833,2)</f>
        <v>0</v>
      </c>
      <c r="BL833" s="18" t="s">
        <v>265</v>
      </c>
      <c r="BM833" s="135" t="s">
        <v>1274</v>
      </c>
    </row>
    <row r="834" spans="2:65" s="1" customFormat="1" ht="10.199999999999999">
      <c r="B834" s="33"/>
      <c r="D834" s="137" t="s">
        <v>150</v>
      </c>
      <c r="F834" s="138" t="s">
        <v>1275</v>
      </c>
      <c r="I834" s="139"/>
      <c r="L834" s="33"/>
      <c r="M834" s="140"/>
      <c r="T834" s="54"/>
      <c r="AT834" s="18" t="s">
        <v>150</v>
      </c>
      <c r="AU834" s="18" t="s">
        <v>81</v>
      </c>
    </row>
    <row r="835" spans="2:65" s="13" customFormat="1" ht="10.199999999999999">
      <c r="B835" s="149"/>
      <c r="D835" s="142" t="s">
        <v>152</v>
      </c>
      <c r="E835" s="150" t="s">
        <v>19</v>
      </c>
      <c r="F835" s="151" t="s">
        <v>1276</v>
      </c>
      <c r="H835" s="150" t="s">
        <v>19</v>
      </c>
      <c r="I835" s="152"/>
      <c r="L835" s="149"/>
      <c r="M835" s="153"/>
      <c r="T835" s="154"/>
      <c r="AT835" s="150" t="s">
        <v>152</v>
      </c>
      <c r="AU835" s="150" t="s">
        <v>81</v>
      </c>
      <c r="AV835" s="13" t="s">
        <v>79</v>
      </c>
      <c r="AW835" s="13" t="s">
        <v>32</v>
      </c>
      <c r="AX835" s="13" t="s">
        <v>71</v>
      </c>
      <c r="AY835" s="150" t="s">
        <v>140</v>
      </c>
    </row>
    <row r="836" spans="2:65" s="12" customFormat="1" ht="10.199999999999999">
      <c r="B836" s="141"/>
      <c r="D836" s="142" t="s">
        <v>152</v>
      </c>
      <c r="E836" s="143" t="s">
        <v>19</v>
      </c>
      <c r="F836" s="144" t="s">
        <v>1243</v>
      </c>
      <c r="H836" s="145">
        <v>12.72</v>
      </c>
      <c r="I836" s="146"/>
      <c r="L836" s="141"/>
      <c r="M836" s="147"/>
      <c r="T836" s="148"/>
      <c r="AT836" s="143" t="s">
        <v>152</v>
      </c>
      <c r="AU836" s="143" t="s">
        <v>81</v>
      </c>
      <c r="AV836" s="12" t="s">
        <v>81</v>
      </c>
      <c r="AW836" s="12" t="s">
        <v>32</v>
      </c>
      <c r="AX836" s="12" t="s">
        <v>79</v>
      </c>
      <c r="AY836" s="143" t="s">
        <v>140</v>
      </c>
    </row>
    <row r="837" spans="2:65" s="1" customFormat="1" ht="16.5" customHeight="1">
      <c r="B837" s="33"/>
      <c r="C837" s="124" t="s">
        <v>1277</v>
      </c>
      <c r="D837" s="124" t="s">
        <v>143</v>
      </c>
      <c r="E837" s="125" t="s">
        <v>1278</v>
      </c>
      <c r="F837" s="126" t="s">
        <v>1279</v>
      </c>
      <c r="G837" s="127" t="s">
        <v>305</v>
      </c>
      <c r="H837" s="128">
        <v>29.69</v>
      </c>
      <c r="I837" s="129"/>
      <c r="J837" s="130">
        <f>ROUND(I837*H837,2)</f>
        <v>0</v>
      </c>
      <c r="K837" s="126" t="s">
        <v>147</v>
      </c>
      <c r="L837" s="33"/>
      <c r="M837" s="131" t="s">
        <v>19</v>
      </c>
      <c r="N837" s="132" t="s">
        <v>42</v>
      </c>
      <c r="P837" s="133">
        <f>O837*H837</f>
        <v>0</v>
      </c>
      <c r="Q837" s="133">
        <v>9.0000000000000006E-5</v>
      </c>
      <c r="R837" s="133">
        <f>Q837*H837</f>
        <v>2.6721000000000002E-3</v>
      </c>
      <c r="S837" s="133">
        <v>0</v>
      </c>
      <c r="T837" s="134">
        <f>S837*H837</f>
        <v>0</v>
      </c>
      <c r="AR837" s="135" t="s">
        <v>265</v>
      </c>
      <c r="AT837" s="135" t="s">
        <v>143</v>
      </c>
      <c r="AU837" s="135" t="s">
        <v>81</v>
      </c>
      <c r="AY837" s="18" t="s">
        <v>140</v>
      </c>
      <c r="BE837" s="136">
        <f>IF(N837="základní",J837,0)</f>
        <v>0</v>
      </c>
      <c r="BF837" s="136">
        <f>IF(N837="snížená",J837,0)</f>
        <v>0</v>
      </c>
      <c r="BG837" s="136">
        <f>IF(N837="zákl. přenesená",J837,0)</f>
        <v>0</v>
      </c>
      <c r="BH837" s="136">
        <f>IF(N837="sníž. přenesená",J837,0)</f>
        <v>0</v>
      </c>
      <c r="BI837" s="136">
        <f>IF(N837="nulová",J837,0)</f>
        <v>0</v>
      </c>
      <c r="BJ837" s="18" t="s">
        <v>79</v>
      </c>
      <c r="BK837" s="136">
        <f>ROUND(I837*H837,2)</f>
        <v>0</v>
      </c>
      <c r="BL837" s="18" t="s">
        <v>265</v>
      </c>
      <c r="BM837" s="135" t="s">
        <v>1280</v>
      </c>
    </row>
    <row r="838" spans="2:65" s="1" customFormat="1" ht="10.199999999999999">
      <c r="B838" s="33"/>
      <c r="D838" s="137" t="s">
        <v>150</v>
      </c>
      <c r="F838" s="138" t="s">
        <v>1281</v>
      </c>
      <c r="I838" s="139"/>
      <c r="L838" s="33"/>
      <c r="M838" s="140"/>
      <c r="T838" s="54"/>
      <c r="AT838" s="18" t="s">
        <v>150</v>
      </c>
      <c r="AU838" s="18" t="s">
        <v>81</v>
      </c>
    </row>
    <row r="839" spans="2:65" s="13" customFormat="1" ht="10.199999999999999">
      <c r="B839" s="149"/>
      <c r="D839" s="142" t="s">
        <v>152</v>
      </c>
      <c r="E839" s="150" t="s">
        <v>19</v>
      </c>
      <c r="F839" s="151" t="s">
        <v>1282</v>
      </c>
      <c r="H839" s="150" t="s">
        <v>19</v>
      </c>
      <c r="I839" s="152"/>
      <c r="L839" s="149"/>
      <c r="M839" s="153"/>
      <c r="T839" s="154"/>
      <c r="AT839" s="150" t="s">
        <v>152</v>
      </c>
      <c r="AU839" s="150" t="s">
        <v>81</v>
      </c>
      <c r="AV839" s="13" t="s">
        <v>79</v>
      </c>
      <c r="AW839" s="13" t="s">
        <v>32</v>
      </c>
      <c r="AX839" s="13" t="s">
        <v>71</v>
      </c>
      <c r="AY839" s="150" t="s">
        <v>140</v>
      </c>
    </row>
    <row r="840" spans="2:65" s="12" customFormat="1" ht="10.199999999999999">
      <c r="B840" s="141"/>
      <c r="D840" s="142" t="s">
        <v>152</v>
      </c>
      <c r="E840" s="143" t="s">
        <v>19</v>
      </c>
      <c r="F840" s="144" t="s">
        <v>1283</v>
      </c>
      <c r="H840" s="145">
        <v>3.4</v>
      </c>
      <c r="I840" s="146"/>
      <c r="L840" s="141"/>
      <c r="M840" s="147"/>
      <c r="T840" s="148"/>
      <c r="AT840" s="143" t="s">
        <v>152</v>
      </c>
      <c r="AU840" s="143" t="s">
        <v>81</v>
      </c>
      <c r="AV840" s="12" t="s">
        <v>81</v>
      </c>
      <c r="AW840" s="12" t="s">
        <v>32</v>
      </c>
      <c r="AX840" s="12" t="s">
        <v>71</v>
      </c>
      <c r="AY840" s="143" t="s">
        <v>140</v>
      </c>
    </row>
    <row r="841" spans="2:65" s="12" customFormat="1" ht="10.199999999999999">
      <c r="B841" s="141"/>
      <c r="D841" s="142" t="s">
        <v>152</v>
      </c>
      <c r="E841" s="143" t="s">
        <v>19</v>
      </c>
      <c r="F841" s="144" t="s">
        <v>1284</v>
      </c>
      <c r="H841" s="145">
        <v>6.44</v>
      </c>
      <c r="I841" s="146"/>
      <c r="L841" s="141"/>
      <c r="M841" s="147"/>
      <c r="T841" s="148"/>
      <c r="AT841" s="143" t="s">
        <v>152</v>
      </c>
      <c r="AU841" s="143" t="s">
        <v>81</v>
      </c>
      <c r="AV841" s="12" t="s">
        <v>81</v>
      </c>
      <c r="AW841" s="12" t="s">
        <v>32</v>
      </c>
      <c r="AX841" s="12" t="s">
        <v>71</v>
      </c>
      <c r="AY841" s="143" t="s">
        <v>140</v>
      </c>
    </row>
    <row r="842" spans="2:65" s="12" customFormat="1" ht="10.199999999999999">
      <c r="B842" s="141"/>
      <c r="D842" s="142" t="s">
        <v>152</v>
      </c>
      <c r="E842" s="143" t="s">
        <v>19</v>
      </c>
      <c r="F842" s="144" t="s">
        <v>1285</v>
      </c>
      <c r="H842" s="145">
        <v>3.65</v>
      </c>
      <c r="I842" s="146"/>
      <c r="L842" s="141"/>
      <c r="M842" s="147"/>
      <c r="T842" s="148"/>
      <c r="AT842" s="143" t="s">
        <v>152</v>
      </c>
      <c r="AU842" s="143" t="s">
        <v>81</v>
      </c>
      <c r="AV842" s="12" t="s">
        <v>81</v>
      </c>
      <c r="AW842" s="12" t="s">
        <v>32</v>
      </c>
      <c r="AX842" s="12" t="s">
        <v>71</v>
      </c>
      <c r="AY842" s="143" t="s">
        <v>140</v>
      </c>
    </row>
    <row r="843" spans="2:65" s="12" customFormat="1" ht="10.199999999999999">
      <c r="B843" s="141"/>
      <c r="D843" s="142" t="s">
        <v>152</v>
      </c>
      <c r="E843" s="143" t="s">
        <v>19</v>
      </c>
      <c r="F843" s="144" t="s">
        <v>1286</v>
      </c>
      <c r="H843" s="145">
        <v>4.66</v>
      </c>
      <c r="I843" s="146"/>
      <c r="L843" s="141"/>
      <c r="M843" s="147"/>
      <c r="T843" s="148"/>
      <c r="AT843" s="143" t="s">
        <v>152</v>
      </c>
      <c r="AU843" s="143" t="s">
        <v>81</v>
      </c>
      <c r="AV843" s="12" t="s">
        <v>81</v>
      </c>
      <c r="AW843" s="12" t="s">
        <v>32</v>
      </c>
      <c r="AX843" s="12" t="s">
        <v>71</v>
      </c>
      <c r="AY843" s="143" t="s">
        <v>140</v>
      </c>
    </row>
    <row r="844" spans="2:65" s="12" customFormat="1" ht="10.199999999999999">
      <c r="B844" s="141"/>
      <c r="D844" s="142" t="s">
        <v>152</v>
      </c>
      <c r="E844" s="143" t="s">
        <v>19</v>
      </c>
      <c r="F844" s="144" t="s">
        <v>1287</v>
      </c>
      <c r="H844" s="145">
        <v>5.34</v>
      </c>
      <c r="I844" s="146"/>
      <c r="L844" s="141"/>
      <c r="M844" s="147"/>
      <c r="T844" s="148"/>
      <c r="AT844" s="143" t="s">
        <v>152</v>
      </c>
      <c r="AU844" s="143" t="s">
        <v>81</v>
      </c>
      <c r="AV844" s="12" t="s">
        <v>81</v>
      </c>
      <c r="AW844" s="12" t="s">
        <v>32</v>
      </c>
      <c r="AX844" s="12" t="s">
        <v>71</v>
      </c>
      <c r="AY844" s="143" t="s">
        <v>140</v>
      </c>
    </row>
    <row r="845" spans="2:65" s="12" customFormat="1" ht="10.199999999999999">
      <c r="B845" s="141"/>
      <c r="D845" s="142" t="s">
        <v>152</v>
      </c>
      <c r="E845" s="143" t="s">
        <v>19</v>
      </c>
      <c r="F845" s="144" t="s">
        <v>1288</v>
      </c>
      <c r="H845" s="145">
        <v>6.2</v>
      </c>
      <c r="I845" s="146"/>
      <c r="L845" s="141"/>
      <c r="M845" s="147"/>
      <c r="T845" s="148"/>
      <c r="AT845" s="143" t="s">
        <v>152</v>
      </c>
      <c r="AU845" s="143" t="s">
        <v>81</v>
      </c>
      <c r="AV845" s="12" t="s">
        <v>81</v>
      </c>
      <c r="AW845" s="12" t="s">
        <v>32</v>
      </c>
      <c r="AX845" s="12" t="s">
        <v>71</v>
      </c>
      <c r="AY845" s="143" t="s">
        <v>140</v>
      </c>
    </row>
    <row r="846" spans="2:65" s="14" customFormat="1" ht="10.199999999999999">
      <c r="B846" s="155"/>
      <c r="D846" s="142" t="s">
        <v>152</v>
      </c>
      <c r="E846" s="156" t="s">
        <v>19</v>
      </c>
      <c r="F846" s="157" t="s">
        <v>173</v>
      </c>
      <c r="H846" s="158">
        <v>29.69</v>
      </c>
      <c r="I846" s="159"/>
      <c r="L846" s="155"/>
      <c r="M846" s="160"/>
      <c r="T846" s="161"/>
      <c r="AT846" s="156" t="s">
        <v>152</v>
      </c>
      <c r="AU846" s="156" t="s">
        <v>81</v>
      </c>
      <c r="AV846" s="14" t="s">
        <v>148</v>
      </c>
      <c r="AW846" s="14" t="s">
        <v>32</v>
      </c>
      <c r="AX846" s="14" t="s">
        <v>79</v>
      </c>
      <c r="AY846" s="156" t="s">
        <v>140</v>
      </c>
    </row>
    <row r="847" spans="2:65" s="1" customFormat="1" ht="24.15" customHeight="1">
      <c r="B847" s="33"/>
      <c r="C847" s="124" t="s">
        <v>1289</v>
      </c>
      <c r="D847" s="124" t="s">
        <v>143</v>
      </c>
      <c r="E847" s="125" t="s">
        <v>1290</v>
      </c>
      <c r="F847" s="126" t="s">
        <v>1291</v>
      </c>
      <c r="G847" s="127" t="s">
        <v>305</v>
      </c>
      <c r="H847" s="128">
        <v>29.69</v>
      </c>
      <c r="I847" s="129"/>
      <c r="J847" s="130">
        <f>ROUND(I847*H847,2)</f>
        <v>0</v>
      </c>
      <c r="K847" s="126" t="s">
        <v>147</v>
      </c>
      <c r="L847" s="33"/>
      <c r="M847" s="131" t="s">
        <v>19</v>
      </c>
      <c r="N847" s="132" t="s">
        <v>42</v>
      </c>
      <c r="P847" s="133">
        <f>O847*H847</f>
        <v>0</v>
      </c>
      <c r="Q847" s="133">
        <v>1.42E-3</v>
      </c>
      <c r="R847" s="133">
        <f>Q847*H847</f>
        <v>4.2159800000000004E-2</v>
      </c>
      <c r="S847" s="133">
        <v>0</v>
      </c>
      <c r="T847" s="134">
        <f>S847*H847</f>
        <v>0</v>
      </c>
      <c r="AR847" s="135" t="s">
        <v>265</v>
      </c>
      <c r="AT847" s="135" t="s">
        <v>143</v>
      </c>
      <c r="AU847" s="135" t="s">
        <v>81</v>
      </c>
      <c r="AY847" s="18" t="s">
        <v>140</v>
      </c>
      <c r="BE847" s="136">
        <f>IF(N847="základní",J847,0)</f>
        <v>0</v>
      </c>
      <c r="BF847" s="136">
        <f>IF(N847="snížená",J847,0)</f>
        <v>0</v>
      </c>
      <c r="BG847" s="136">
        <f>IF(N847="zákl. přenesená",J847,0)</f>
        <v>0</v>
      </c>
      <c r="BH847" s="136">
        <f>IF(N847="sníž. přenesená",J847,0)</f>
        <v>0</v>
      </c>
      <c r="BI847" s="136">
        <f>IF(N847="nulová",J847,0)</f>
        <v>0</v>
      </c>
      <c r="BJ847" s="18" t="s">
        <v>79</v>
      </c>
      <c r="BK847" s="136">
        <f>ROUND(I847*H847,2)</f>
        <v>0</v>
      </c>
      <c r="BL847" s="18" t="s">
        <v>265</v>
      </c>
      <c r="BM847" s="135" t="s">
        <v>1292</v>
      </c>
    </row>
    <row r="848" spans="2:65" s="1" customFormat="1" ht="10.199999999999999">
      <c r="B848" s="33"/>
      <c r="D848" s="137" t="s">
        <v>150</v>
      </c>
      <c r="F848" s="138" t="s">
        <v>1293</v>
      </c>
      <c r="I848" s="139"/>
      <c r="L848" s="33"/>
      <c r="M848" s="140"/>
      <c r="T848" s="54"/>
      <c r="AT848" s="18" t="s">
        <v>150</v>
      </c>
      <c r="AU848" s="18" t="s">
        <v>81</v>
      </c>
    </row>
    <row r="849" spans="2:65" s="13" customFormat="1" ht="10.199999999999999">
      <c r="B849" s="149"/>
      <c r="D849" s="142" t="s">
        <v>152</v>
      </c>
      <c r="E849" s="150" t="s">
        <v>19</v>
      </c>
      <c r="F849" s="151" t="s">
        <v>1294</v>
      </c>
      <c r="H849" s="150" t="s">
        <v>19</v>
      </c>
      <c r="I849" s="152"/>
      <c r="L849" s="149"/>
      <c r="M849" s="153"/>
      <c r="T849" s="154"/>
      <c r="AT849" s="150" t="s">
        <v>152</v>
      </c>
      <c r="AU849" s="150" t="s">
        <v>81</v>
      </c>
      <c r="AV849" s="13" t="s">
        <v>79</v>
      </c>
      <c r="AW849" s="13" t="s">
        <v>32</v>
      </c>
      <c r="AX849" s="13" t="s">
        <v>71</v>
      </c>
      <c r="AY849" s="150" t="s">
        <v>140</v>
      </c>
    </row>
    <row r="850" spans="2:65" s="12" customFormat="1" ht="10.199999999999999">
      <c r="B850" s="141"/>
      <c r="D850" s="142" t="s">
        <v>152</v>
      </c>
      <c r="E850" s="143" t="s">
        <v>19</v>
      </c>
      <c r="F850" s="144" t="s">
        <v>1283</v>
      </c>
      <c r="H850" s="145">
        <v>3.4</v>
      </c>
      <c r="I850" s="146"/>
      <c r="L850" s="141"/>
      <c r="M850" s="147"/>
      <c r="T850" s="148"/>
      <c r="AT850" s="143" t="s">
        <v>152</v>
      </c>
      <c r="AU850" s="143" t="s">
        <v>81</v>
      </c>
      <c r="AV850" s="12" t="s">
        <v>81</v>
      </c>
      <c r="AW850" s="12" t="s">
        <v>32</v>
      </c>
      <c r="AX850" s="12" t="s">
        <v>71</v>
      </c>
      <c r="AY850" s="143" t="s">
        <v>140</v>
      </c>
    </row>
    <row r="851" spans="2:65" s="12" customFormat="1" ht="10.199999999999999">
      <c r="B851" s="141"/>
      <c r="D851" s="142" t="s">
        <v>152</v>
      </c>
      <c r="E851" s="143" t="s">
        <v>19</v>
      </c>
      <c r="F851" s="144" t="s">
        <v>1284</v>
      </c>
      <c r="H851" s="145">
        <v>6.44</v>
      </c>
      <c r="I851" s="146"/>
      <c r="L851" s="141"/>
      <c r="M851" s="147"/>
      <c r="T851" s="148"/>
      <c r="AT851" s="143" t="s">
        <v>152</v>
      </c>
      <c r="AU851" s="143" t="s">
        <v>81</v>
      </c>
      <c r="AV851" s="12" t="s">
        <v>81</v>
      </c>
      <c r="AW851" s="12" t="s">
        <v>32</v>
      </c>
      <c r="AX851" s="12" t="s">
        <v>71</v>
      </c>
      <c r="AY851" s="143" t="s">
        <v>140</v>
      </c>
    </row>
    <row r="852" spans="2:65" s="12" customFormat="1" ht="10.199999999999999">
      <c r="B852" s="141"/>
      <c r="D852" s="142" t="s">
        <v>152</v>
      </c>
      <c r="E852" s="143" t="s">
        <v>19</v>
      </c>
      <c r="F852" s="144" t="s">
        <v>1285</v>
      </c>
      <c r="H852" s="145">
        <v>3.65</v>
      </c>
      <c r="I852" s="146"/>
      <c r="L852" s="141"/>
      <c r="M852" s="147"/>
      <c r="T852" s="148"/>
      <c r="AT852" s="143" t="s">
        <v>152</v>
      </c>
      <c r="AU852" s="143" t="s">
        <v>81</v>
      </c>
      <c r="AV852" s="12" t="s">
        <v>81</v>
      </c>
      <c r="AW852" s="12" t="s">
        <v>32</v>
      </c>
      <c r="AX852" s="12" t="s">
        <v>71</v>
      </c>
      <c r="AY852" s="143" t="s">
        <v>140</v>
      </c>
    </row>
    <row r="853" spans="2:65" s="12" customFormat="1" ht="10.199999999999999">
      <c r="B853" s="141"/>
      <c r="D853" s="142" t="s">
        <v>152</v>
      </c>
      <c r="E853" s="143" t="s">
        <v>19</v>
      </c>
      <c r="F853" s="144" t="s">
        <v>1286</v>
      </c>
      <c r="H853" s="145">
        <v>4.66</v>
      </c>
      <c r="I853" s="146"/>
      <c r="L853" s="141"/>
      <c r="M853" s="147"/>
      <c r="T853" s="148"/>
      <c r="AT853" s="143" t="s">
        <v>152</v>
      </c>
      <c r="AU853" s="143" t="s">
        <v>81</v>
      </c>
      <c r="AV853" s="12" t="s">
        <v>81</v>
      </c>
      <c r="AW853" s="12" t="s">
        <v>32</v>
      </c>
      <c r="AX853" s="12" t="s">
        <v>71</v>
      </c>
      <c r="AY853" s="143" t="s">
        <v>140</v>
      </c>
    </row>
    <row r="854" spans="2:65" s="12" customFormat="1" ht="10.199999999999999">
      <c r="B854" s="141"/>
      <c r="D854" s="142" t="s">
        <v>152</v>
      </c>
      <c r="E854" s="143" t="s">
        <v>19</v>
      </c>
      <c r="F854" s="144" t="s">
        <v>1287</v>
      </c>
      <c r="H854" s="145">
        <v>5.34</v>
      </c>
      <c r="I854" s="146"/>
      <c r="L854" s="141"/>
      <c r="M854" s="147"/>
      <c r="T854" s="148"/>
      <c r="AT854" s="143" t="s">
        <v>152</v>
      </c>
      <c r="AU854" s="143" t="s">
        <v>81</v>
      </c>
      <c r="AV854" s="12" t="s">
        <v>81</v>
      </c>
      <c r="AW854" s="12" t="s">
        <v>32</v>
      </c>
      <c r="AX854" s="12" t="s">
        <v>71</v>
      </c>
      <c r="AY854" s="143" t="s">
        <v>140</v>
      </c>
    </row>
    <row r="855" spans="2:65" s="12" customFormat="1" ht="10.199999999999999">
      <c r="B855" s="141"/>
      <c r="D855" s="142" t="s">
        <v>152</v>
      </c>
      <c r="E855" s="143" t="s">
        <v>19</v>
      </c>
      <c r="F855" s="144" t="s">
        <v>1288</v>
      </c>
      <c r="H855" s="145">
        <v>6.2</v>
      </c>
      <c r="I855" s="146"/>
      <c r="L855" s="141"/>
      <c r="M855" s="147"/>
      <c r="T855" s="148"/>
      <c r="AT855" s="143" t="s">
        <v>152</v>
      </c>
      <c r="AU855" s="143" t="s">
        <v>81</v>
      </c>
      <c r="AV855" s="12" t="s">
        <v>81</v>
      </c>
      <c r="AW855" s="12" t="s">
        <v>32</v>
      </c>
      <c r="AX855" s="12" t="s">
        <v>71</v>
      </c>
      <c r="AY855" s="143" t="s">
        <v>140</v>
      </c>
    </row>
    <row r="856" spans="2:65" s="14" customFormat="1" ht="10.199999999999999">
      <c r="B856" s="155"/>
      <c r="D856" s="142" t="s">
        <v>152</v>
      </c>
      <c r="E856" s="156" t="s">
        <v>19</v>
      </c>
      <c r="F856" s="157" t="s">
        <v>173</v>
      </c>
      <c r="H856" s="158">
        <v>29.69</v>
      </c>
      <c r="I856" s="159"/>
      <c r="L856" s="155"/>
      <c r="M856" s="160"/>
      <c r="T856" s="161"/>
      <c r="AT856" s="156" t="s">
        <v>152</v>
      </c>
      <c r="AU856" s="156" t="s">
        <v>81</v>
      </c>
      <c r="AV856" s="14" t="s">
        <v>148</v>
      </c>
      <c r="AW856" s="14" t="s">
        <v>32</v>
      </c>
      <c r="AX856" s="14" t="s">
        <v>79</v>
      </c>
      <c r="AY856" s="156" t="s">
        <v>140</v>
      </c>
    </row>
    <row r="857" spans="2:65" s="1" customFormat="1" ht="55.5" customHeight="1">
      <c r="B857" s="33"/>
      <c r="C857" s="124" t="s">
        <v>1295</v>
      </c>
      <c r="D857" s="124" t="s">
        <v>143</v>
      </c>
      <c r="E857" s="125" t="s">
        <v>1296</v>
      </c>
      <c r="F857" s="126" t="s">
        <v>1297</v>
      </c>
      <c r="G857" s="127" t="s">
        <v>1298</v>
      </c>
      <c r="H857" s="179"/>
      <c r="I857" s="129"/>
      <c r="J857" s="130">
        <f>ROUND(I857*H857,2)</f>
        <v>0</v>
      </c>
      <c r="K857" s="126" t="s">
        <v>147</v>
      </c>
      <c r="L857" s="33"/>
      <c r="M857" s="131" t="s">
        <v>19</v>
      </c>
      <c r="N857" s="132" t="s">
        <v>42</v>
      </c>
      <c r="P857" s="133">
        <f>O857*H857</f>
        <v>0</v>
      </c>
      <c r="Q857" s="133">
        <v>0</v>
      </c>
      <c r="R857" s="133">
        <f>Q857*H857</f>
        <v>0</v>
      </c>
      <c r="S857" s="133">
        <v>0</v>
      </c>
      <c r="T857" s="134">
        <f>S857*H857</f>
        <v>0</v>
      </c>
      <c r="AR857" s="135" t="s">
        <v>265</v>
      </c>
      <c r="AT857" s="135" t="s">
        <v>143</v>
      </c>
      <c r="AU857" s="135" t="s">
        <v>81</v>
      </c>
      <c r="AY857" s="18" t="s">
        <v>140</v>
      </c>
      <c r="BE857" s="136">
        <f>IF(N857="základní",J857,0)</f>
        <v>0</v>
      </c>
      <c r="BF857" s="136">
        <f>IF(N857="snížená",J857,0)</f>
        <v>0</v>
      </c>
      <c r="BG857" s="136">
        <f>IF(N857="zákl. přenesená",J857,0)</f>
        <v>0</v>
      </c>
      <c r="BH857" s="136">
        <f>IF(N857="sníž. přenesená",J857,0)</f>
        <v>0</v>
      </c>
      <c r="BI857" s="136">
        <f>IF(N857="nulová",J857,0)</f>
        <v>0</v>
      </c>
      <c r="BJ857" s="18" t="s">
        <v>79</v>
      </c>
      <c r="BK857" s="136">
        <f>ROUND(I857*H857,2)</f>
        <v>0</v>
      </c>
      <c r="BL857" s="18" t="s">
        <v>265</v>
      </c>
      <c r="BM857" s="135" t="s">
        <v>1299</v>
      </c>
    </row>
    <row r="858" spans="2:65" s="1" customFormat="1" ht="10.199999999999999">
      <c r="B858" s="33"/>
      <c r="D858" s="137" t="s">
        <v>150</v>
      </c>
      <c r="F858" s="138" t="s">
        <v>1300</v>
      </c>
      <c r="I858" s="139"/>
      <c r="L858" s="33"/>
      <c r="M858" s="140"/>
      <c r="T858" s="54"/>
      <c r="AT858" s="18" t="s">
        <v>150</v>
      </c>
      <c r="AU858" s="18" t="s">
        <v>81</v>
      </c>
    </row>
    <row r="859" spans="2:65" s="11" customFormat="1" ht="22.8" customHeight="1">
      <c r="B859" s="112"/>
      <c r="D859" s="113" t="s">
        <v>70</v>
      </c>
      <c r="E859" s="122" t="s">
        <v>1301</v>
      </c>
      <c r="F859" s="122" t="s">
        <v>1302</v>
      </c>
      <c r="I859" s="115"/>
      <c r="J859" s="123">
        <f>BK859</f>
        <v>0</v>
      </c>
      <c r="L859" s="112"/>
      <c r="M859" s="117"/>
      <c r="P859" s="118">
        <f>SUM(P860:P941)</f>
        <v>0</v>
      </c>
      <c r="R859" s="118">
        <f>SUM(R860:R941)</f>
        <v>1.4555075199999998</v>
      </c>
      <c r="T859" s="119">
        <f>SUM(T860:T941)</f>
        <v>0.30297499999999999</v>
      </c>
      <c r="AR859" s="113" t="s">
        <v>81</v>
      </c>
      <c r="AT859" s="120" t="s">
        <v>70</v>
      </c>
      <c r="AU859" s="120" t="s">
        <v>79</v>
      </c>
      <c r="AY859" s="113" t="s">
        <v>140</v>
      </c>
      <c r="BK859" s="121">
        <f>SUM(BK860:BK941)</f>
        <v>0</v>
      </c>
    </row>
    <row r="860" spans="2:65" s="1" customFormat="1" ht="37.799999999999997" customHeight="1">
      <c r="B860" s="33"/>
      <c r="C860" s="124" t="s">
        <v>1303</v>
      </c>
      <c r="D860" s="124" t="s">
        <v>143</v>
      </c>
      <c r="E860" s="125" t="s">
        <v>1304</v>
      </c>
      <c r="F860" s="126" t="s">
        <v>1305</v>
      </c>
      <c r="G860" s="127" t="s">
        <v>146</v>
      </c>
      <c r="H860" s="128">
        <v>121.19</v>
      </c>
      <c r="I860" s="129"/>
      <c r="J860" s="130">
        <f>ROUND(I860*H860,2)</f>
        <v>0</v>
      </c>
      <c r="K860" s="126" t="s">
        <v>147</v>
      </c>
      <c r="L860" s="33"/>
      <c r="M860" s="131" t="s">
        <v>19</v>
      </c>
      <c r="N860" s="132" t="s">
        <v>42</v>
      </c>
      <c r="P860" s="133">
        <f>O860*H860</f>
        <v>0</v>
      </c>
      <c r="Q860" s="133">
        <v>0</v>
      </c>
      <c r="R860" s="133">
        <f>Q860*H860</f>
        <v>0</v>
      </c>
      <c r="S860" s="133">
        <v>0</v>
      </c>
      <c r="T860" s="134">
        <f>S860*H860</f>
        <v>0</v>
      </c>
      <c r="AR860" s="135" t="s">
        <v>265</v>
      </c>
      <c r="AT860" s="135" t="s">
        <v>143</v>
      </c>
      <c r="AU860" s="135" t="s">
        <v>81</v>
      </c>
      <c r="AY860" s="18" t="s">
        <v>140</v>
      </c>
      <c r="BE860" s="136">
        <f>IF(N860="základní",J860,0)</f>
        <v>0</v>
      </c>
      <c r="BF860" s="136">
        <f>IF(N860="snížená",J860,0)</f>
        <v>0</v>
      </c>
      <c r="BG860" s="136">
        <f>IF(N860="zákl. přenesená",J860,0)</f>
        <v>0</v>
      </c>
      <c r="BH860" s="136">
        <f>IF(N860="sníž. přenesená",J860,0)</f>
        <v>0</v>
      </c>
      <c r="BI860" s="136">
        <f>IF(N860="nulová",J860,0)</f>
        <v>0</v>
      </c>
      <c r="BJ860" s="18" t="s">
        <v>79</v>
      </c>
      <c r="BK860" s="136">
        <f>ROUND(I860*H860,2)</f>
        <v>0</v>
      </c>
      <c r="BL860" s="18" t="s">
        <v>265</v>
      </c>
      <c r="BM860" s="135" t="s">
        <v>1306</v>
      </c>
    </row>
    <row r="861" spans="2:65" s="1" customFormat="1" ht="10.199999999999999">
      <c r="B861" s="33"/>
      <c r="D861" s="137" t="s">
        <v>150</v>
      </c>
      <c r="F861" s="138" t="s">
        <v>1307</v>
      </c>
      <c r="I861" s="139"/>
      <c r="L861" s="33"/>
      <c r="M861" s="140"/>
      <c r="T861" s="54"/>
      <c r="AT861" s="18" t="s">
        <v>150</v>
      </c>
      <c r="AU861" s="18" t="s">
        <v>81</v>
      </c>
    </row>
    <row r="862" spans="2:65" s="13" customFormat="1" ht="10.199999999999999">
      <c r="B862" s="149"/>
      <c r="D862" s="142" t="s">
        <v>152</v>
      </c>
      <c r="E862" s="150" t="s">
        <v>19</v>
      </c>
      <c r="F862" s="151" t="s">
        <v>1308</v>
      </c>
      <c r="H862" s="150" t="s">
        <v>19</v>
      </c>
      <c r="I862" s="152"/>
      <c r="L862" s="149"/>
      <c r="M862" s="153"/>
      <c r="T862" s="154"/>
      <c r="AT862" s="150" t="s">
        <v>152</v>
      </c>
      <c r="AU862" s="150" t="s">
        <v>81</v>
      </c>
      <c r="AV862" s="13" t="s">
        <v>79</v>
      </c>
      <c r="AW862" s="13" t="s">
        <v>32</v>
      </c>
      <c r="AX862" s="13" t="s">
        <v>71</v>
      </c>
      <c r="AY862" s="150" t="s">
        <v>140</v>
      </c>
    </row>
    <row r="863" spans="2:65" s="12" customFormat="1" ht="10.199999999999999">
      <c r="B863" s="141"/>
      <c r="D863" s="142" t="s">
        <v>152</v>
      </c>
      <c r="E863" s="143" t="s">
        <v>19</v>
      </c>
      <c r="F863" s="144" t="s">
        <v>1309</v>
      </c>
      <c r="H863" s="145">
        <v>121.19</v>
      </c>
      <c r="I863" s="146"/>
      <c r="L863" s="141"/>
      <c r="M863" s="147"/>
      <c r="T863" s="148"/>
      <c r="AT863" s="143" t="s">
        <v>152</v>
      </c>
      <c r="AU863" s="143" t="s">
        <v>81</v>
      </c>
      <c r="AV863" s="12" t="s">
        <v>81</v>
      </c>
      <c r="AW863" s="12" t="s">
        <v>32</v>
      </c>
      <c r="AX863" s="12" t="s">
        <v>79</v>
      </c>
      <c r="AY863" s="143" t="s">
        <v>140</v>
      </c>
    </row>
    <row r="864" spans="2:65" s="1" customFormat="1" ht="24.15" customHeight="1">
      <c r="B864" s="33"/>
      <c r="C864" s="124" t="s">
        <v>1310</v>
      </c>
      <c r="D864" s="124" t="s">
        <v>143</v>
      </c>
      <c r="E864" s="125" t="s">
        <v>1311</v>
      </c>
      <c r="F864" s="126" t="s">
        <v>1312</v>
      </c>
      <c r="G864" s="127" t="s">
        <v>146</v>
      </c>
      <c r="H864" s="128">
        <v>128.9</v>
      </c>
      <c r="I864" s="129"/>
      <c r="J864" s="130">
        <f>ROUND(I864*H864,2)</f>
        <v>0</v>
      </c>
      <c r="K864" s="126" t="s">
        <v>147</v>
      </c>
      <c r="L864" s="33"/>
      <c r="M864" s="131" t="s">
        <v>19</v>
      </c>
      <c r="N864" s="132" t="s">
        <v>42</v>
      </c>
      <c r="P864" s="133">
        <f>O864*H864</f>
        <v>0</v>
      </c>
      <c r="Q864" s="133">
        <v>0</v>
      </c>
      <c r="R864" s="133">
        <f>Q864*H864</f>
        <v>0</v>
      </c>
      <c r="S864" s="133">
        <v>0</v>
      </c>
      <c r="T864" s="134">
        <f>S864*H864</f>
        <v>0</v>
      </c>
      <c r="AR864" s="135" t="s">
        <v>265</v>
      </c>
      <c r="AT864" s="135" t="s">
        <v>143</v>
      </c>
      <c r="AU864" s="135" t="s">
        <v>81</v>
      </c>
      <c r="AY864" s="18" t="s">
        <v>140</v>
      </c>
      <c r="BE864" s="136">
        <f>IF(N864="základní",J864,0)</f>
        <v>0</v>
      </c>
      <c r="BF864" s="136">
        <f>IF(N864="snížená",J864,0)</f>
        <v>0</v>
      </c>
      <c r="BG864" s="136">
        <f>IF(N864="zákl. přenesená",J864,0)</f>
        <v>0</v>
      </c>
      <c r="BH864" s="136">
        <f>IF(N864="sníž. přenesená",J864,0)</f>
        <v>0</v>
      </c>
      <c r="BI864" s="136">
        <f>IF(N864="nulová",J864,0)</f>
        <v>0</v>
      </c>
      <c r="BJ864" s="18" t="s">
        <v>79</v>
      </c>
      <c r="BK864" s="136">
        <f>ROUND(I864*H864,2)</f>
        <v>0</v>
      </c>
      <c r="BL864" s="18" t="s">
        <v>265</v>
      </c>
      <c r="BM864" s="135" t="s">
        <v>1313</v>
      </c>
    </row>
    <row r="865" spans="2:65" s="1" customFormat="1" ht="10.199999999999999">
      <c r="B865" s="33"/>
      <c r="D865" s="137" t="s">
        <v>150</v>
      </c>
      <c r="F865" s="138" t="s">
        <v>1314</v>
      </c>
      <c r="I865" s="139"/>
      <c r="L865" s="33"/>
      <c r="M865" s="140"/>
      <c r="T865" s="54"/>
      <c r="AT865" s="18" t="s">
        <v>150</v>
      </c>
      <c r="AU865" s="18" t="s">
        <v>81</v>
      </c>
    </row>
    <row r="866" spans="2:65" s="13" customFormat="1" ht="10.199999999999999">
      <c r="B866" s="149"/>
      <c r="D866" s="142" t="s">
        <v>152</v>
      </c>
      <c r="E866" s="150" t="s">
        <v>19</v>
      </c>
      <c r="F866" s="151" t="s">
        <v>1315</v>
      </c>
      <c r="H866" s="150" t="s">
        <v>19</v>
      </c>
      <c r="I866" s="152"/>
      <c r="L866" s="149"/>
      <c r="M866" s="153"/>
      <c r="T866" s="154"/>
      <c r="AT866" s="150" t="s">
        <v>152</v>
      </c>
      <c r="AU866" s="150" t="s">
        <v>81</v>
      </c>
      <c r="AV866" s="13" t="s">
        <v>79</v>
      </c>
      <c r="AW866" s="13" t="s">
        <v>32</v>
      </c>
      <c r="AX866" s="13" t="s">
        <v>71</v>
      </c>
      <c r="AY866" s="150" t="s">
        <v>140</v>
      </c>
    </row>
    <row r="867" spans="2:65" s="12" customFormat="1" ht="10.199999999999999">
      <c r="B867" s="141"/>
      <c r="D867" s="142" t="s">
        <v>152</v>
      </c>
      <c r="E867" s="143" t="s">
        <v>19</v>
      </c>
      <c r="F867" s="144" t="s">
        <v>1316</v>
      </c>
      <c r="H867" s="145">
        <v>128.9</v>
      </c>
      <c r="I867" s="146"/>
      <c r="L867" s="141"/>
      <c r="M867" s="147"/>
      <c r="T867" s="148"/>
      <c r="AT867" s="143" t="s">
        <v>152</v>
      </c>
      <c r="AU867" s="143" t="s">
        <v>81</v>
      </c>
      <c r="AV867" s="12" t="s">
        <v>81</v>
      </c>
      <c r="AW867" s="12" t="s">
        <v>32</v>
      </c>
      <c r="AX867" s="12" t="s">
        <v>79</v>
      </c>
      <c r="AY867" s="143" t="s">
        <v>140</v>
      </c>
    </row>
    <row r="868" spans="2:65" s="1" customFormat="1" ht="24.15" customHeight="1">
      <c r="B868" s="33"/>
      <c r="C868" s="124" t="s">
        <v>1317</v>
      </c>
      <c r="D868" s="124" t="s">
        <v>143</v>
      </c>
      <c r="E868" s="125" t="s">
        <v>1318</v>
      </c>
      <c r="F868" s="126" t="s">
        <v>1319</v>
      </c>
      <c r="G868" s="127" t="s">
        <v>146</v>
      </c>
      <c r="H868" s="128">
        <v>128.9</v>
      </c>
      <c r="I868" s="129"/>
      <c r="J868" s="130">
        <f>ROUND(I868*H868,2)</f>
        <v>0</v>
      </c>
      <c r="K868" s="126" t="s">
        <v>147</v>
      </c>
      <c r="L868" s="33"/>
      <c r="M868" s="131" t="s">
        <v>19</v>
      </c>
      <c r="N868" s="132" t="s">
        <v>42</v>
      </c>
      <c r="P868" s="133">
        <f>O868*H868</f>
        <v>0</v>
      </c>
      <c r="Q868" s="133">
        <v>3.0000000000000001E-5</v>
      </c>
      <c r="R868" s="133">
        <f>Q868*H868</f>
        <v>3.8670000000000002E-3</v>
      </c>
      <c r="S868" s="133">
        <v>0</v>
      </c>
      <c r="T868" s="134">
        <f>S868*H868</f>
        <v>0</v>
      </c>
      <c r="AR868" s="135" t="s">
        <v>265</v>
      </c>
      <c r="AT868" s="135" t="s">
        <v>143</v>
      </c>
      <c r="AU868" s="135" t="s">
        <v>81</v>
      </c>
      <c r="AY868" s="18" t="s">
        <v>140</v>
      </c>
      <c r="BE868" s="136">
        <f>IF(N868="základní",J868,0)</f>
        <v>0</v>
      </c>
      <c r="BF868" s="136">
        <f>IF(N868="snížená",J868,0)</f>
        <v>0</v>
      </c>
      <c r="BG868" s="136">
        <f>IF(N868="zákl. přenesená",J868,0)</f>
        <v>0</v>
      </c>
      <c r="BH868" s="136">
        <f>IF(N868="sníž. přenesená",J868,0)</f>
        <v>0</v>
      </c>
      <c r="BI868" s="136">
        <f>IF(N868="nulová",J868,0)</f>
        <v>0</v>
      </c>
      <c r="BJ868" s="18" t="s">
        <v>79</v>
      </c>
      <c r="BK868" s="136">
        <f>ROUND(I868*H868,2)</f>
        <v>0</v>
      </c>
      <c r="BL868" s="18" t="s">
        <v>265</v>
      </c>
      <c r="BM868" s="135" t="s">
        <v>1320</v>
      </c>
    </row>
    <row r="869" spans="2:65" s="1" customFormat="1" ht="10.199999999999999">
      <c r="B869" s="33"/>
      <c r="D869" s="137" t="s">
        <v>150</v>
      </c>
      <c r="F869" s="138" t="s">
        <v>1321</v>
      </c>
      <c r="I869" s="139"/>
      <c r="L869" s="33"/>
      <c r="M869" s="140"/>
      <c r="T869" s="54"/>
      <c r="AT869" s="18" t="s">
        <v>150</v>
      </c>
      <c r="AU869" s="18" t="s">
        <v>81</v>
      </c>
    </row>
    <row r="870" spans="2:65" s="13" customFormat="1" ht="10.199999999999999">
      <c r="B870" s="149"/>
      <c r="D870" s="142" t="s">
        <v>152</v>
      </c>
      <c r="E870" s="150" t="s">
        <v>19</v>
      </c>
      <c r="F870" s="151" t="s">
        <v>1315</v>
      </c>
      <c r="H870" s="150" t="s">
        <v>19</v>
      </c>
      <c r="I870" s="152"/>
      <c r="L870" s="149"/>
      <c r="M870" s="153"/>
      <c r="T870" s="154"/>
      <c r="AT870" s="150" t="s">
        <v>152</v>
      </c>
      <c r="AU870" s="150" t="s">
        <v>81</v>
      </c>
      <c r="AV870" s="13" t="s">
        <v>79</v>
      </c>
      <c r="AW870" s="13" t="s">
        <v>32</v>
      </c>
      <c r="AX870" s="13" t="s">
        <v>71</v>
      </c>
      <c r="AY870" s="150" t="s">
        <v>140</v>
      </c>
    </row>
    <row r="871" spans="2:65" s="12" customFormat="1" ht="10.199999999999999">
      <c r="B871" s="141"/>
      <c r="D871" s="142" t="s">
        <v>152</v>
      </c>
      <c r="E871" s="143" t="s">
        <v>19</v>
      </c>
      <c r="F871" s="144" t="s">
        <v>1316</v>
      </c>
      <c r="H871" s="145">
        <v>128.9</v>
      </c>
      <c r="I871" s="146"/>
      <c r="L871" s="141"/>
      <c r="M871" s="147"/>
      <c r="T871" s="148"/>
      <c r="AT871" s="143" t="s">
        <v>152</v>
      </c>
      <c r="AU871" s="143" t="s">
        <v>81</v>
      </c>
      <c r="AV871" s="12" t="s">
        <v>81</v>
      </c>
      <c r="AW871" s="12" t="s">
        <v>32</v>
      </c>
      <c r="AX871" s="12" t="s">
        <v>79</v>
      </c>
      <c r="AY871" s="143" t="s">
        <v>140</v>
      </c>
    </row>
    <row r="872" spans="2:65" s="1" customFormat="1" ht="37.799999999999997" customHeight="1">
      <c r="B872" s="33"/>
      <c r="C872" s="124" t="s">
        <v>1322</v>
      </c>
      <c r="D872" s="124" t="s">
        <v>143</v>
      </c>
      <c r="E872" s="125" t="s">
        <v>1323</v>
      </c>
      <c r="F872" s="126" t="s">
        <v>1324</v>
      </c>
      <c r="G872" s="127" t="s">
        <v>146</v>
      </c>
      <c r="H872" s="128">
        <v>128.9</v>
      </c>
      <c r="I872" s="129"/>
      <c r="J872" s="130">
        <f>ROUND(I872*H872,2)</f>
        <v>0</v>
      </c>
      <c r="K872" s="126" t="s">
        <v>147</v>
      </c>
      <c r="L872" s="33"/>
      <c r="M872" s="131" t="s">
        <v>19</v>
      </c>
      <c r="N872" s="132" t="s">
        <v>42</v>
      </c>
      <c r="P872" s="133">
        <f>O872*H872</f>
        <v>0</v>
      </c>
      <c r="Q872" s="133">
        <v>7.4999999999999997E-3</v>
      </c>
      <c r="R872" s="133">
        <f>Q872*H872</f>
        <v>0.96675</v>
      </c>
      <c r="S872" s="133">
        <v>0</v>
      </c>
      <c r="T872" s="134">
        <f>S872*H872</f>
        <v>0</v>
      </c>
      <c r="AR872" s="135" t="s">
        <v>265</v>
      </c>
      <c r="AT872" s="135" t="s">
        <v>143</v>
      </c>
      <c r="AU872" s="135" t="s">
        <v>81</v>
      </c>
      <c r="AY872" s="18" t="s">
        <v>140</v>
      </c>
      <c r="BE872" s="136">
        <f>IF(N872="základní",J872,0)</f>
        <v>0</v>
      </c>
      <c r="BF872" s="136">
        <f>IF(N872="snížená",J872,0)</f>
        <v>0</v>
      </c>
      <c r="BG872" s="136">
        <f>IF(N872="zákl. přenesená",J872,0)</f>
        <v>0</v>
      </c>
      <c r="BH872" s="136">
        <f>IF(N872="sníž. přenesená",J872,0)</f>
        <v>0</v>
      </c>
      <c r="BI872" s="136">
        <f>IF(N872="nulová",J872,0)</f>
        <v>0</v>
      </c>
      <c r="BJ872" s="18" t="s">
        <v>79</v>
      </c>
      <c r="BK872" s="136">
        <f>ROUND(I872*H872,2)</f>
        <v>0</v>
      </c>
      <c r="BL872" s="18" t="s">
        <v>265</v>
      </c>
      <c r="BM872" s="135" t="s">
        <v>1325</v>
      </c>
    </row>
    <row r="873" spans="2:65" s="1" customFormat="1" ht="10.199999999999999">
      <c r="B873" s="33"/>
      <c r="D873" s="137" t="s">
        <v>150</v>
      </c>
      <c r="F873" s="138" t="s">
        <v>1326</v>
      </c>
      <c r="I873" s="139"/>
      <c r="L873" s="33"/>
      <c r="M873" s="140"/>
      <c r="T873" s="54"/>
      <c r="AT873" s="18" t="s">
        <v>150</v>
      </c>
      <c r="AU873" s="18" t="s">
        <v>81</v>
      </c>
    </row>
    <row r="874" spans="2:65" s="13" customFormat="1" ht="10.199999999999999">
      <c r="B874" s="149"/>
      <c r="D874" s="142" t="s">
        <v>152</v>
      </c>
      <c r="E874" s="150" t="s">
        <v>19</v>
      </c>
      <c r="F874" s="151" t="s">
        <v>1327</v>
      </c>
      <c r="H874" s="150" t="s">
        <v>19</v>
      </c>
      <c r="I874" s="152"/>
      <c r="L874" s="149"/>
      <c r="M874" s="153"/>
      <c r="T874" s="154"/>
      <c r="AT874" s="150" t="s">
        <v>152</v>
      </c>
      <c r="AU874" s="150" t="s">
        <v>81</v>
      </c>
      <c r="AV874" s="13" t="s">
        <v>79</v>
      </c>
      <c r="AW874" s="13" t="s">
        <v>32</v>
      </c>
      <c r="AX874" s="13" t="s">
        <v>71</v>
      </c>
      <c r="AY874" s="150" t="s">
        <v>140</v>
      </c>
    </row>
    <row r="875" spans="2:65" s="12" customFormat="1" ht="10.199999999999999">
      <c r="B875" s="141"/>
      <c r="D875" s="142" t="s">
        <v>152</v>
      </c>
      <c r="E875" s="143" t="s">
        <v>19</v>
      </c>
      <c r="F875" s="144" t="s">
        <v>1316</v>
      </c>
      <c r="H875" s="145">
        <v>128.9</v>
      </c>
      <c r="I875" s="146"/>
      <c r="L875" s="141"/>
      <c r="M875" s="147"/>
      <c r="T875" s="148"/>
      <c r="AT875" s="143" t="s">
        <v>152</v>
      </c>
      <c r="AU875" s="143" t="s">
        <v>81</v>
      </c>
      <c r="AV875" s="12" t="s">
        <v>81</v>
      </c>
      <c r="AW875" s="12" t="s">
        <v>32</v>
      </c>
      <c r="AX875" s="12" t="s">
        <v>79</v>
      </c>
      <c r="AY875" s="143" t="s">
        <v>140</v>
      </c>
    </row>
    <row r="876" spans="2:65" s="1" customFormat="1" ht="24.15" customHeight="1">
      <c r="B876" s="33"/>
      <c r="C876" s="124" t="s">
        <v>1328</v>
      </c>
      <c r="D876" s="124" t="s">
        <v>143</v>
      </c>
      <c r="E876" s="125" t="s">
        <v>1329</v>
      </c>
      <c r="F876" s="126" t="s">
        <v>1330</v>
      </c>
      <c r="G876" s="127" t="s">
        <v>146</v>
      </c>
      <c r="H876" s="128">
        <v>121.19</v>
      </c>
      <c r="I876" s="129"/>
      <c r="J876" s="130">
        <f>ROUND(I876*H876,2)</f>
        <v>0</v>
      </c>
      <c r="K876" s="126" t="s">
        <v>147</v>
      </c>
      <c r="L876" s="33"/>
      <c r="M876" s="131" t="s">
        <v>19</v>
      </c>
      <c r="N876" s="132" t="s">
        <v>42</v>
      </c>
      <c r="P876" s="133">
        <f>O876*H876</f>
        <v>0</v>
      </c>
      <c r="Q876" s="133">
        <v>0</v>
      </c>
      <c r="R876" s="133">
        <f>Q876*H876</f>
        <v>0</v>
      </c>
      <c r="S876" s="133">
        <v>2.5000000000000001E-3</v>
      </c>
      <c r="T876" s="134">
        <f>S876*H876</f>
        <v>0.30297499999999999</v>
      </c>
      <c r="AR876" s="135" t="s">
        <v>265</v>
      </c>
      <c r="AT876" s="135" t="s">
        <v>143</v>
      </c>
      <c r="AU876" s="135" t="s">
        <v>81</v>
      </c>
      <c r="AY876" s="18" t="s">
        <v>140</v>
      </c>
      <c r="BE876" s="136">
        <f>IF(N876="základní",J876,0)</f>
        <v>0</v>
      </c>
      <c r="BF876" s="136">
        <f>IF(N876="snížená",J876,0)</f>
        <v>0</v>
      </c>
      <c r="BG876" s="136">
        <f>IF(N876="zákl. přenesená",J876,0)</f>
        <v>0</v>
      </c>
      <c r="BH876" s="136">
        <f>IF(N876="sníž. přenesená",J876,0)</f>
        <v>0</v>
      </c>
      <c r="BI876" s="136">
        <f>IF(N876="nulová",J876,0)</f>
        <v>0</v>
      </c>
      <c r="BJ876" s="18" t="s">
        <v>79</v>
      </c>
      <c r="BK876" s="136">
        <f>ROUND(I876*H876,2)</f>
        <v>0</v>
      </c>
      <c r="BL876" s="18" t="s">
        <v>265</v>
      </c>
      <c r="BM876" s="135" t="s">
        <v>1331</v>
      </c>
    </row>
    <row r="877" spans="2:65" s="1" customFormat="1" ht="10.199999999999999">
      <c r="B877" s="33"/>
      <c r="D877" s="137" t="s">
        <v>150</v>
      </c>
      <c r="F877" s="138" t="s">
        <v>1332</v>
      </c>
      <c r="I877" s="139"/>
      <c r="L877" s="33"/>
      <c r="M877" s="140"/>
      <c r="T877" s="54"/>
      <c r="AT877" s="18" t="s">
        <v>150</v>
      </c>
      <c r="AU877" s="18" t="s">
        <v>81</v>
      </c>
    </row>
    <row r="878" spans="2:65" s="13" customFormat="1" ht="10.199999999999999">
      <c r="B878" s="149"/>
      <c r="D878" s="142" t="s">
        <v>152</v>
      </c>
      <c r="E878" s="150" t="s">
        <v>19</v>
      </c>
      <c r="F878" s="151" t="s">
        <v>1333</v>
      </c>
      <c r="H878" s="150" t="s">
        <v>19</v>
      </c>
      <c r="I878" s="152"/>
      <c r="L878" s="149"/>
      <c r="M878" s="153"/>
      <c r="T878" s="154"/>
      <c r="AT878" s="150" t="s">
        <v>152</v>
      </c>
      <c r="AU878" s="150" t="s">
        <v>81</v>
      </c>
      <c r="AV878" s="13" t="s">
        <v>79</v>
      </c>
      <c r="AW878" s="13" t="s">
        <v>32</v>
      </c>
      <c r="AX878" s="13" t="s">
        <v>71</v>
      </c>
      <c r="AY878" s="150" t="s">
        <v>140</v>
      </c>
    </row>
    <row r="879" spans="2:65" s="12" customFormat="1" ht="10.199999999999999">
      <c r="B879" s="141"/>
      <c r="D879" s="142" t="s">
        <v>152</v>
      </c>
      <c r="E879" s="143" t="s">
        <v>19</v>
      </c>
      <c r="F879" s="144" t="s">
        <v>298</v>
      </c>
      <c r="H879" s="145">
        <v>23.69</v>
      </c>
      <c r="I879" s="146"/>
      <c r="L879" s="141"/>
      <c r="M879" s="147"/>
      <c r="T879" s="148"/>
      <c r="AT879" s="143" t="s">
        <v>152</v>
      </c>
      <c r="AU879" s="143" t="s">
        <v>81</v>
      </c>
      <c r="AV879" s="12" t="s">
        <v>81</v>
      </c>
      <c r="AW879" s="12" t="s">
        <v>32</v>
      </c>
      <c r="AX879" s="12" t="s">
        <v>71</v>
      </c>
      <c r="AY879" s="143" t="s">
        <v>140</v>
      </c>
    </row>
    <row r="880" spans="2:65" s="12" customFormat="1" ht="10.199999999999999">
      <c r="B880" s="141"/>
      <c r="D880" s="142" t="s">
        <v>152</v>
      </c>
      <c r="E880" s="143" t="s">
        <v>19</v>
      </c>
      <c r="F880" s="144" t="s">
        <v>1334</v>
      </c>
      <c r="H880" s="145">
        <v>15.52</v>
      </c>
      <c r="I880" s="146"/>
      <c r="L880" s="141"/>
      <c r="M880" s="147"/>
      <c r="T880" s="148"/>
      <c r="AT880" s="143" t="s">
        <v>152</v>
      </c>
      <c r="AU880" s="143" t="s">
        <v>81</v>
      </c>
      <c r="AV880" s="12" t="s">
        <v>81</v>
      </c>
      <c r="AW880" s="12" t="s">
        <v>32</v>
      </c>
      <c r="AX880" s="12" t="s">
        <v>71</v>
      </c>
      <c r="AY880" s="143" t="s">
        <v>140</v>
      </c>
    </row>
    <row r="881" spans="2:65" s="12" customFormat="1" ht="10.199999999999999">
      <c r="B881" s="141"/>
      <c r="D881" s="142" t="s">
        <v>152</v>
      </c>
      <c r="E881" s="143" t="s">
        <v>19</v>
      </c>
      <c r="F881" s="144" t="s">
        <v>1335</v>
      </c>
      <c r="H881" s="145">
        <v>45.05</v>
      </c>
      <c r="I881" s="146"/>
      <c r="L881" s="141"/>
      <c r="M881" s="147"/>
      <c r="T881" s="148"/>
      <c r="AT881" s="143" t="s">
        <v>152</v>
      </c>
      <c r="AU881" s="143" t="s">
        <v>81</v>
      </c>
      <c r="AV881" s="12" t="s">
        <v>81</v>
      </c>
      <c r="AW881" s="12" t="s">
        <v>32</v>
      </c>
      <c r="AX881" s="12" t="s">
        <v>71</v>
      </c>
      <c r="AY881" s="143" t="s">
        <v>140</v>
      </c>
    </row>
    <row r="882" spans="2:65" s="12" customFormat="1" ht="10.199999999999999">
      <c r="B882" s="141"/>
      <c r="D882" s="142" t="s">
        <v>152</v>
      </c>
      <c r="E882" s="143" t="s">
        <v>19</v>
      </c>
      <c r="F882" s="144" t="s">
        <v>300</v>
      </c>
      <c r="H882" s="145">
        <v>15.07</v>
      </c>
      <c r="I882" s="146"/>
      <c r="L882" s="141"/>
      <c r="M882" s="147"/>
      <c r="T882" s="148"/>
      <c r="AT882" s="143" t="s">
        <v>152</v>
      </c>
      <c r="AU882" s="143" t="s">
        <v>81</v>
      </c>
      <c r="AV882" s="12" t="s">
        <v>81</v>
      </c>
      <c r="AW882" s="12" t="s">
        <v>32</v>
      </c>
      <c r="AX882" s="12" t="s">
        <v>71</v>
      </c>
      <c r="AY882" s="143" t="s">
        <v>140</v>
      </c>
    </row>
    <row r="883" spans="2:65" s="12" customFormat="1" ht="10.199999999999999">
      <c r="B883" s="141"/>
      <c r="D883" s="142" t="s">
        <v>152</v>
      </c>
      <c r="E883" s="143" t="s">
        <v>19</v>
      </c>
      <c r="F883" s="144" t="s">
        <v>301</v>
      </c>
      <c r="H883" s="145">
        <v>21.86</v>
      </c>
      <c r="I883" s="146"/>
      <c r="L883" s="141"/>
      <c r="M883" s="147"/>
      <c r="T883" s="148"/>
      <c r="AT883" s="143" t="s">
        <v>152</v>
      </c>
      <c r="AU883" s="143" t="s">
        <v>81</v>
      </c>
      <c r="AV883" s="12" t="s">
        <v>81</v>
      </c>
      <c r="AW883" s="12" t="s">
        <v>32</v>
      </c>
      <c r="AX883" s="12" t="s">
        <v>71</v>
      </c>
      <c r="AY883" s="143" t="s">
        <v>140</v>
      </c>
    </row>
    <row r="884" spans="2:65" s="14" customFormat="1" ht="10.199999999999999">
      <c r="B884" s="155"/>
      <c r="D884" s="142" t="s">
        <v>152</v>
      </c>
      <c r="E884" s="156" t="s">
        <v>19</v>
      </c>
      <c r="F884" s="157" t="s">
        <v>173</v>
      </c>
      <c r="H884" s="158">
        <v>121.19</v>
      </c>
      <c r="I884" s="159"/>
      <c r="L884" s="155"/>
      <c r="M884" s="160"/>
      <c r="T884" s="161"/>
      <c r="AT884" s="156" t="s">
        <v>152</v>
      </c>
      <c r="AU884" s="156" t="s">
        <v>81</v>
      </c>
      <c r="AV884" s="14" t="s">
        <v>148</v>
      </c>
      <c r="AW884" s="14" t="s">
        <v>32</v>
      </c>
      <c r="AX884" s="14" t="s">
        <v>79</v>
      </c>
      <c r="AY884" s="156" t="s">
        <v>140</v>
      </c>
    </row>
    <row r="885" spans="2:65" s="1" customFormat="1" ht="33" customHeight="1">
      <c r="B885" s="33"/>
      <c r="C885" s="124" t="s">
        <v>1336</v>
      </c>
      <c r="D885" s="124" t="s">
        <v>143</v>
      </c>
      <c r="E885" s="125" t="s">
        <v>1337</v>
      </c>
      <c r="F885" s="126" t="s">
        <v>1338</v>
      </c>
      <c r="G885" s="127" t="s">
        <v>146</v>
      </c>
      <c r="H885" s="128">
        <v>128.9</v>
      </c>
      <c r="I885" s="129"/>
      <c r="J885" s="130">
        <f>ROUND(I885*H885,2)</f>
        <v>0</v>
      </c>
      <c r="K885" s="126" t="s">
        <v>147</v>
      </c>
      <c r="L885" s="33"/>
      <c r="M885" s="131" t="s">
        <v>19</v>
      </c>
      <c r="N885" s="132" t="s">
        <v>42</v>
      </c>
      <c r="P885" s="133">
        <f>O885*H885</f>
        <v>0</v>
      </c>
      <c r="Q885" s="133">
        <v>4.0000000000000002E-4</v>
      </c>
      <c r="R885" s="133">
        <f>Q885*H885</f>
        <v>5.1560000000000002E-2</v>
      </c>
      <c r="S885" s="133">
        <v>0</v>
      </c>
      <c r="T885" s="134">
        <f>S885*H885</f>
        <v>0</v>
      </c>
      <c r="AR885" s="135" t="s">
        <v>265</v>
      </c>
      <c r="AT885" s="135" t="s">
        <v>143</v>
      </c>
      <c r="AU885" s="135" t="s">
        <v>81</v>
      </c>
      <c r="AY885" s="18" t="s">
        <v>140</v>
      </c>
      <c r="BE885" s="136">
        <f>IF(N885="základní",J885,0)</f>
        <v>0</v>
      </c>
      <c r="BF885" s="136">
        <f>IF(N885="snížená",J885,0)</f>
        <v>0</v>
      </c>
      <c r="BG885" s="136">
        <f>IF(N885="zákl. přenesená",J885,0)</f>
        <v>0</v>
      </c>
      <c r="BH885" s="136">
        <f>IF(N885="sníž. přenesená",J885,0)</f>
        <v>0</v>
      </c>
      <c r="BI885" s="136">
        <f>IF(N885="nulová",J885,0)</f>
        <v>0</v>
      </c>
      <c r="BJ885" s="18" t="s">
        <v>79</v>
      </c>
      <c r="BK885" s="136">
        <f>ROUND(I885*H885,2)</f>
        <v>0</v>
      </c>
      <c r="BL885" s="18" t="s">
        <v>265</v>
      </c>
      <c r="BM885" s="135" t="s">
        <v>1339</v>
      </c>
    </row>
    <row r="886" spans="2:65" s="1" customFormat="1" ht="10.199999999999999">
      <c r="B886" s="33"/>
      <c r="D886" s="137" t="s">
        <v>150</v>
      </c>
      <c r="F886" s="138" t="s">
        <v>1340</v>
      </c>
      <c r="I886" s="139"/>
      <c r="L886" s="33"/>
      <c r="M886" s="140"/>
      <c r="T886" s="54"/>
      <c r="AT886" s="18" t="s">
        <v>150</v>
      </c>
      <c r="AU886" s="18" t="s">
        <v>81</v>
      </c>
    </row>
    <row r="887" spans="2:65" s="13" customFormat="1" ht="10.199999999999999">
      <c r="B887" s="149"/>
      <c r="D887" s="142" t="s">
        <v>152</v>
      </c>
      <c r="E887" s="150" t="s">
        <v>19</v>
      </c>
      <c r="F887" s="151" t="s">
        <v>214</v>
      </c>
      <c r="H887" s="150" t="s">
        <v>19</v>
      </c>
      <c r="I887" s="152"/>
      <c r="L887" s="149"/>
      <c r="M887" s="153"/>
      <c r="T887" s="154"/>
      <c r="AT887" s="150" t="s">
        <v>152</v>
      </c>
      <c r="AU887" s="150" t="s">
        <v>81</v>
      </c>
      <c r="AV887" s="13" t="s">
        <v>79</v>
      </c>
      <c r="AW887" s="13" t="s">
        <v>32</v>
      </c>
      <c r="AX887" s="13" t="s">
        <v>71</v>
      </c>
      <c r="AY887" s="150" t="s">
        <v>140</v>
      </c>
    </row>
    <row r="888" spans="2:65" s="12" customFormat="1" ht="10.199999999999999">
      <c r="B888" s="141"/>
      <c r="D888" s="142" t="s">
        <v>152</v>
      </c>
      <c r="E888" s="143" t="s">
        <v>19</v>
      </c>
      <c r="F888" s="144" t="s">
        <v>298</v>
      </c>
      <c r="H888" s="145">
        <v>23.69</v>
      </c>
      <c r="I888" s="146"/>
      <c r="L888" s="141"/>
      <c r="M888" s="147"/>
      <c r="T888" s="148"/>
      <c r="AT888" s="143" t="s">
        <v>152</v>
      </c>
      <c r="AU888" s="143" t="s">
        <v>81</v>
      </c>
      <c r="AV888" s="12" t="s">
        <v>81</v>
      </c>
      <c r="AW888" s="12" t="s">
        <v>32</v>
      </c>
      <c r="AX888" s="12" t="s">
        <v>71</v>
      </c>
      <c r="AY888" s="143" t="s">
        <v>140</v>
      </c>
    </row>
    <row r="889" spans="2:65" s="12" customFormat="1" ht="10.199999999999999">
      <c r="B889" s="141"/>
      <c r="D889" s="142" t="s">
        <v>152</v>
      </c>
      <c r="E889" s="143" t="s">
        <v>19</v>
      </c>
      <c r="F889" s="144" t="s">
        <v>171</v>
      </c>
      <c r="H889" s="145">
        <v>6.45</v>
      </c>
      <c r="I889" s="146"/>
      <c r="L889" s="141"/>
      <c r="M889" s="147"/>
      <c r="T889" s="148"/>
      <c r="AT889" s="143" t="s">
        <v>152</v>
      </c>
      <c r="AU889" s="143" t="s">
        <v>81</v>
      </c>
      <c r="AV889" s="12" t="s">
        <v>81</v>
      </c>
      <c r="AW889" s="12" t="s">
        <v>32</v>
      </c>
      <c r="AX889" s="12" t="s">
        <v>71</v>
      </c>
      <c r="AY889" s="143" t="s">
        <v>140</v>
      </c>
    </row>
    <row r="890" spans="2:65" s="12" customFormat="1" ht="10.199999999999999">
      <c r="B890" s="141"/>
      <c r="D890" s="142" t="s">
        <v>152</v>
      </c>
      <c r="E890" s="143" t="s">
        <v>19</v>
      </c>
      <c r="F890" s="144" t="s">
        <v>1038</v>
      </c>
      <c r="H890" s="145">
        <v>1.26</v>
      </c>
      <c r="I890" s="146"/>
      <c r="L890" s="141"/>
      <c r="M890" s="147"/>
      <c r="T890" s="148"/>
      <c r="AT890" s="143" t="s">
        <v>152</v>
      </c>
      <c r="AU890" s="143" t="s">
        <v>81</v>
      </c>
      <c r="AV890" s="12" t="s">
        <v>81</v>
      </c>
      <c r="AW890" s="12" t="s">
        <v>32</v>
      </c>
      <c r="AX890" s="12" t="s">
        <v>71</v>
      </c>
      <c r="AY890" s="143" t="s">
        <v>140</v>
      </c>
    </row>
    <row r="891" spans="2:65" s="12" customFormat="1" ht="10.199999999999999">
      <c r="B891" s="141"/>
      <c r="D891" s="142" t="s">
        <v>152</v>
      </c>
      <c r="E891" s="143" t="s">
        <v>19</v>
      </c>
      <c r="F891" s="144" t="s">
        <v>1341</v>
      </c>
      <c r="H891" s="145">
        <v>15.52</v>
      </c>
      <c r="I891" s="146"/>
      <c r="L891" s="141"/>
      <c r="M891" s="147"/>
      <c r="T891" s="148"/>
      <c r="AT891" s="143" t="s">
        <v>152</v>
      </c>
      <c r="AU891" s="143" t="s">
        <v>81</v>
      </c>
      <c r="AV891" s="12" t="s">
        <v>81</v>
      </c>
      <c r="AW891" s="12" t="s">
        <v>32</v>
      </c>
      <c r="AX891" s="12" t="s">
        <v>71</v>
      </c>
      <c r="AY891" s="143" t="s">
        <v>140</v>
      </c>
    </row>
    <row r="892" spans="2:65" s="12" customFormat="1" ht="10.199999999999999">
      <c r="B892" s="141"/>
      <c r="D892" s="142" t="s">
        <v>152</v>
      </c>
      <c r="E892" s="143" t="s">
        <v>19</v>
      </c>
      <c r="F892" s="144" t="s">
        <v>1335</v>
      </c>
      <c r="H892" s="145">
        <v>45.05</v>
      </c>
      <c r="I892" s="146"/>
      <c r="L892" s="141"/>
      <c r="M892" s="147"/>
      <c r="T892" s="148"/>
      <c r="AT892" s="143" t="s">
        <v>152</v>
      </c>
      <c r="AU892" s="143" t="s">
        <v>81</v>
      </c>
      <c r="AV892" s="12" t="s">
        <v>81</v>
      </c>
      <c r="AW892" s="12" t="s">
        <v>32</v>
      </c>
      <c r="AX892" s="12" t="s">
        <v>71</v>
      </c>
      <c r="AY892" s="143" t="s">
        <v>140</v>
      </c>
    </row>
    <row r="893" spans="2:65" s="12" customFormat="1" ht="10.199999999999999">
      <c r="B893" s="141"/>
      <c r="D893" s="142" t="s">
        <v>152</v>
      </c>
      <c r="E893" s="143" t="s">
        <v>19</v>
      </c>
      <c r="F893" s="144" t="s">
        <v>300</v>
      </c>
      <c r="H893" s="145">
        <v>15.07</v>
      </c>
      <c r="I893" s="146"/>
      <c r="L893" s="141"/>
      <c r="M893" s="147"/>
      <c r="T893" s="148"/>
      <c r="AT893" s="143" t="s">
        <v>152</v>
      </c>
      <c r="AU893" s="143" t="s">
        <v>81</v>
      </c>
      <c r="AV893" s="12" t="s">
        <v>81</v>
      </c>
      <c r="AW893" s="12" t="s">
        <v>32</v>
      </c>
      <c r="AX893" s="12" t="s">
        <v>71</v>
      </c>
      <c r="AY893" s="143" t="s">
        <v>140</v>
      </c>
    </row>
    <row r="894" spans="2:65" s="12" customFormat="1" ht="10.199999999999999">
      <c r="B894" s="141"/>
      <c r="D894" s="142" t="s">
        <v>152</v>
      </c>
      <c r="E894" s="143" t="s">
        <v>19</v>
      </c>
      <c r="F894" s="144" t="s">
        <v>301</v>
      </c>
      <c r="H894" s="145">
        <v>21.86</v>
      </c>
      <c r="I894" s="146"/>
      <c r="L894" s="141"/>
      <c r="M894" s="147"/>
      <c r="T894" s="148"/>
      <c r="AT894" s="143" t="s">
        <v>152</v>
      </c>
      <c r="AU894" s="143" t="s">
        <v>81</v>
      </c>
      <c r="AV894" s="12" t="s">
        <v>81</v>
      </c>
      <c r="AW894" s="12" t="s">
        <v>32</v>
      </c>
      <c r="AX894" s="12" t="s">
        <v>71</v>
      </c>
      <c r="AY894" s="143" t="s">
        <v>140</v>
      </c>
    </row>
    <row r="895" spans="2:65" s="14" customFormat="1" ht="10.199999999999999">
      <c r="B895" s="155"/>
      <c r="D895" s="142" t="s">
        <v>152</v>
      </c>
      <c r="E895" s="156" t="s">
        <v>19</v>
      </c>
      <c r="F895" s="157" t="s">
        <v>173</v>
      </c>
      <c r="H895" s="158">
        <v>128.89999999999998</v>
      </c>
      <c r="I895" s="159"/>
      <c r="L895" s="155"/>
      <c r="M895" s="160"/>
      <c r="T895" s="161"/>
      <c r="AT895" s="156" t="s">
        <v>152</v>
      </c>
      <c r="AU895" s="156" t="s">
        <v>81</v>
      </c>
      <c r="AV895" s="14" t="s">
        <v>148</v>
      </c>
      <c r="AW895" s="14" t="s">
        <v>32</v>
      </c>
      <c r="AX895" s="14" t="s">
        <v>79</v>
      </c>
      <c r="AY895" s="156" t="s">
        <v>140</v>
      </c>
    </row>
    <row r="896" spans="2:65" s="1" customFormat="1" ht="24.15" customHeight="1">
      <c r="B896" s="33"/>
      <c r="C896" s="169" t="s">
        <v>1342</v>
      </c>
      <c r="D896" s="169" t="s">
        <v>559</v>
      </c>
      <c r="E896" s="170" t="s">
        <v>1343</v>
      </c>
      <c r="F896" s="171" t="s">
        <v>1344</v>
      </c>
      <c r="G896" s="172" t="s">
        <v>146</v>
      </c>
      <c r="H896" s="173">
        <v>141.79</v>
      </c>
      <c r="I896" s="174"/>
      <c r="J896" s="175">
        <f>ROUND(I896*H896,2)</f>
        <v>0</v>
      </c>
      <c r="K896" s="171" t="s">
        <v>147</v>
      </c>
      <c r="L896" s="176"/>
      <c r="M896" s="177" t="s">
        <v>19</v>
      </c>
      <c r="N896" s="178" t="s">
        <v>42</v>
      </c>
      <c r="P896" s="133">
        <f>O896*H896</f>
        <v>0</v>
      </c>
      <c r="Q896" s="133">
        <v>2.5999999999999999E-3</v>
      </c>
      <c r="R896" s="133">
        <f>Q896*H896</f>
        <v>0.36865399999999998</v>
      </c>
      <c r="S896" s="133">
        <v>0</v>
      </c>
      <c r="T896" s="134">
        <f>S896*H896</f>
        <v>0</v>
      </c>
      <c r="AR896" s="135" t="s">
        <v>389</v>
      </c>
      <c r="AT896" s="135" t="s">
        <v>559</v>
      </c>
      <c r="AU896" s="135" t="s">
        <v>81</v>
      </c>
      <c r="AY896" s="18" t="s">
        <v>140</v>
      </c>
      <c r="BE896" s="136">
        <f>IF(N896="základní",J896,0)</f>
        <v>0</v>
      </c>
      <c r="BF896" s="136">
        <f>IF(N896="snížená",J896,0)</f>
        <v>0</v>
      </c>
      <c r="BG896" s="136">
        <f>IF(N896="zákl. přenesená",J896,0)</f>
        <v>0</v>
      </c>
      <c r="BH896" s="136">
        <f>IF(N896="sníž. přenesená",J896,0)</f>
        <v>0</v>
      </c>
      <c r="BI896" s="136">
        <f>IF(N896="nulová",J896,0)</f>
        <v>0</v>
      </c>
      <c r="BJ896" s="18" t="s">
        <v>79</v>
      </c>
      <c r="BK896" s="136">
        <f>ROUND(I896*H896,2)</f>
        <v>0</v>
      </c>
      <c r="BL896" s="18" t="s">
        <v>265</v>
      </c>
      <c r="BM896" s="135" t="s">
        <v>1345</v>
      </c>
    </row>
    <row r="897" spans="2:65" s="12" customFormat="1" ht="10.199999999999999">
      <c r="B897" s="141"/>
      <c r="D897" s="142" t="s">
        <v>152</v>
      </c>
      <c r="F897" s="144" t="s">
        <v>1346</v>
      </c>
      <c r="H897" s="145">
        <v>141.79</v>
      </c>
      <c r="I897" s="146"/>
      <c r="L897" s="141"/>
      <c r="M897" s="147"/>
      <c r="T897" s="148"/>
      <c r="AT897" s="143" t="s">
        <v>152</v>
      </c>
      <c r="AU897" s="143" t="s">
        <v>81</v>
      </c>
      <c r="AV897" s="12" t="s">
        <v>81</v>
      </c>
      <c r="AW897" s="12" t="s">
        <v>4</v>
      </c>
      <c r="AX897" s="12" t="s">
        <v>79</v>
      </c>
      <c r="AY897" s="143" t="s">
        <v>140</v>
      </c>
    </row>
    <row r="898" spans="2:65" s="1" customFormat="1" ht="24.15" customHeight="1">
      <c r="B898" s="33"/>
      <c r="C898" s="124" t="s">
        <v>1347</v>
      </c>
      <c r="D898" s="124" t="s">
        <v>143</v>
      </c>
      <c r="E898" s="125" t="s">
        <v>1348</v>
      </c>
      <c r="F898" s="126" t="s">
        <v>1349</v>
      </c>
      <c r="G898" s="127" t="s">
        <v>305</v>
      </c>
      <c r="H898" s="128">
        <v>107.482</v>
      </c>
      <c r="I898" s="129"/>
      <c r="J898" s="130">
        <f>ROUND(I898*H898,2)</f>
        <v>0</v>
      </c>
      <c r="K898" s="126" t="s">
        <v>147</v>
      </c>
      <c r="L898" s="33"/>
      <c r="M898" s="131" t="s">
        <v>19</v>
      </c>
      <c r="N898" s="132" t="s">
        <v>42</v>
      </c>
      <c r="P898" s="133">
        <f>O898*H898</f>
        <v>0</v>
      </c>
      <c r="Q898" s="133">
        <v>5.0000000000000002E-5</v>
      </c>
      <c r="R898" s="133">
        <f>Q898*H898</f>
        <v>5.3741000000000006E-3</v>
      </c>
      <c r="S898" s="133">
        <v>0</v>
      </c>
      <c r="T898" s="134">
        <f>S898*H898</f>
        <v>0</v>
      </c>
      <c r="AR898" s="135" t="s">
        <v>265</v>
      </c>
      <c r="AT898" s="135" t="s">
        <v>143</v>
      </c>
      <c r="AU898" s="135" t="s">
        <v>81</v>
      </c>
      <c r="AY898" s="18" t="s">
        <v>140</v>
      </c>
      <c r="BE898" s="136">
        <f>IF(N898="základní",J898,0)</f>
        <v>0</v>
      </c>
      <c r="BF898" s="136">
        <f>IF(N898="snížená",J898,0)</f>
        <v>0</v>
      </c>
      <c r="BG898" s="136">
        <f>IF(N898="zákl. přenesená",J898,0)</f>
        <v>0</v>
      </c>
      <c r="BH898" s="136">
        <f>IF(N898="sníž. přenesená",J898,0)</f>
        <v>0</v>
      </c>
      <c r="BI898" s="136">
        <f>IF(N898="nulová",J898,0)</f>
        <v>0</v>
      </c>
      <c r="BJ898" s="18" t="s">
        <v>79</v>
      </c>
      <c r="BK898" s="136">
        <f>ROUND(I898*H898,2)</f>
        <v>0</v>
      </c>
      <c r="BL898" s="18" t="s">
        <v>265</v>
      </c>
      <c r="BM898" s="135" t="s">
        <v>1350</v>
      </c>
    </row>
    <row r="899" spans="2:65" s="1" customFormat="1" ht="10.199999999999999">
      <c r="B899" s="33"/>
      <c r="D899" s="137" t="s">
        <v>150</v>
      </c>
      <c r="F899" s="138" t="s">
        <v>1351</v>
      </c>
      <c r="I899" s="139"/>
      <c r="L899" s="33"/>
      <c r="M899" s="140"/>
      <c r="T899" s="54"/>
      <c r="AT899" s="18" t="s">
        <v>150</v>
      </c>
      <c r="AU899" s="18" t="s">
        <v>81</v>
      </c>
    </row>
    <row r="900" spans="2:65" s="13" customFormat="1" ht="10.199999999999999">
      <c r="B900" s="149"/>
      <c r="D900" s="142" t="s">
        <v>152</v>
      </c>
      <c r="E900" s="150" t="s">
        <v>19</v>
      </c>
      <c r="F900" s="151" t="s">
        <v>191</v>
      </c>
      <c r="H900" s="150" t="s">
        <v>19</v>
      </c>
      <c r="I900" s="152"/>
      <c r="L900" s="149"/>
      <c r="M900" s="153"/>
      <c r="T900" s="154"/>
      <c r="AT900" s="150" t="s">
        <v>152</v>
      </c>
      <c r="AU900" s="150" t="s">
        <v>81</v>
      </c>
      <c r="AV900" s="13" t="s">
        <v>79</v>
      </c>
      <c r="AW900" s="13" t="s">
        <v>32</v>
      </c>
      <c r="AX900" s="13" t="s">
        <v>71</v>
      </c>
      <c r="AY900" s="150" t="s">
        <v>140</v>
      </c>
    </row>
    <row r="901" spans="2:65" s="12" customFormat="1" ht="20.399999999999999">
      <c r="B901" s="141"/>
      <c r="D901" s="142" t="s">
        <v>152</v>
      </c>
      <c r="E901" s="143" t="s">
        <v>19</v>
      </c>
      <c r="F901" s="144" t="s">
        <v>1352</v>
      </c>
      <c r="H901" s="145">
        <v>18.515000000000001</v>
      </c>
      <c r="I901" s="146"/>
      <c r="L901" s="141"/>
      <c r="M901" s="147"/>
      <c r="T901" s="148"/>
      <c r="AT901" s="143" t="s">
        <v>152</v>
      </c>
      <c r="AU901" s="143" t="s">
        <v>81</v>
      </c>
      <c r="AV901" s="12" t="s">
        <v>81</v>
      </c>
      <c r="AW901" s="12" t="s">
        <v>32</v>
      </c>
      <c r="AX901" s="12" t="s">
        <v>71</v>
      </c>
      <c r="AY901" s="143" t="s">
        <v>140</v>
      </c>
    </row>
    <row r="902" spans="2:65" s="12" customFormat="1" ht="10.199999999999999">
      <c r="B902" s="141"/>
      <c r="D902" s="142" t="s">
        <v>152</v>
      </c>
      <c r="E902" s="143" t="s">
        <v>19</v>
      </c>
      <c r="F902" s="144" t="s">
        <v>1353</v>
      </c>
      <c r="H902" s="145">
        <v>6.25</v>
      </c>
      <c r="I902" s="146"/>
      <c r="L902" s="141"/>
      <c r="M902" s="147"/>
      <c r="T902" s="148"/>
      <c r="AT902" s="143" t="s">
        <v>152</v>
      </c>
      <c r="AU902" s="143" t="s">
        <v>81</v>
      </c>
      <c r="AV902" s="12" t="s">
        <v>81</v>
      </c>
      <c r="AW902" s="12" t="s">
        <v>32</v>
      </c>
      <c r="AX902" s="12" t="s">
        <v>71</v>
      </c>
      <c r="AY902" s="143" t="s">
        <v>140</v>
      </c>
    </row>
    <row r="903" spans="2:65" s="12" customFormat="1" ht="10.199999999999999">
      <c r="B903" s="141"/>
      <c r="D903" s="142" t="s">
        <v>152</v>
      </c>
      <c r="E903" s="143" t="s">
        <v>19</v>
      </c>
      <c r="F903" s="144" t="s">
        <v>1354</v>
      </c>
      <c r="H903" s="145">
        <v>1.89</v>
      </c>
      <c r="I903" s="146"/>
      <c r="L903" s="141"/>
      <c r="M903" s="147"/>
      <c r="T903" s="148"/>
      <c r="AT903" s="143" t="s">
        <v>152</v>
      </c>
      <c r="AU903" s="143" t="s">
        <v>81</v>
      </c>
      <c r="AV903" s="12" t="s">
        <v>81</v>
      </c>
      <c r="AW903" s="12" t="s">
        <v>32</v>
      </c>
      <c r="AX903" s="12" t="s">
        <v>71</v>
      </c>
      <c r="AY903" s="143" t="s">
        <v>140</v>
      </c>
    </row>
    <row r="904" spans="2:65" s="12" customFormat="1" ht="10.199999999999999">
      <c r="B904" s="141"/>
      <c r="D904" s="142" t="s">
        <v>152</v>
      </c>
      <c r="E904" s="143" t="s">
        <v>19</v>
      </c>
      <c r="F904" s="144" t="s">
        <v>1355</v>
      </c>
      <c r="H904" s="145">
        <v>12.907999999999999</v>
      </c>
      <c r="I904" s="146"/>
      <c r="L904" s="141"/>
      <c r="M904" s="147"/>
      <c r="T904" s="148"/>
      <c r="AT904" s="143" t="s">
        <v>152</v>
      </c>
      <c r="AU904" s="143" t="s">
        <v>81</v>
      </c>
      <c r="AV904" s="12" t="s">
        <v>81</v>
      </c>
      <c r="AW904" s="12" t="s">
        <v>32</v>
      </c>
      <c r="AX904" s="12" t="s">
        <v>71</v>
      </c>
      <c r="AY904" s="143" t="s">
        <v>140</v>
      </c>
    </row>
    <row r="905" spans="2:65" s="12" customFormat="1" ht="40.799999999999997">
      <c r="B905" s="141"/>
      <c r="D905" s="142" t="s">
        <v>152</v>
      </c>
      <c r="E905" s="143" t="s">
        <v>19</v>
      </c>
      <c r="F905" s="144" t="s">
        <v>1356</v>
      </c>
      <c r="H905" s="145">
        <v>30.445</v>
      </c>
      <c r="I905" s="146"/>
      <c r="L905" s="141"/>
      <c r="M905" s="147"/>
      <c r="T905" s="148"/>
      <c r="AT905" s="143" t="s">
        <v>152</v>
      </c>
      <c r="AU905" s="143" t="s">
        <v>81</v>
      </c>
      <c r="AV905" s="12" t="s">
        <v>81</v>
      </c>
      <c r="AW905" s="12" t="s">
        <v>32</v>
      </c>
      <c r="AX905" s="12" t="s">
        <v>71</v>
      </c>
      <c r="AY905" s="143" t="s">
        <v>140</v>
      </c>
    </row>
    <row r="906" spans="2:65" s="12" customFormat="1" ht="30.6">
      <c r="B906" s="141"/>
      <c r="D906" s="142" t="s">
        <v>152</v>
      </c>
      <c r="E906" s="143" t="s">
        <v>19</v>
      </c>
      <c r="F906" s="144" t="s">
        <v>1357</v>
      </c>
      <c r="H906" s="145">
        <v>23.574000000000002</v>
      </c>
      <c r="I906" s="146"/>
      <c r="L906" s="141"/>
      <c r="M906" s="147"/>
      <c r="T906" s="148"/>
      <c r="AT906" s="143" t="s">
        <v>152</v>
      </c>
      <c r="AU906" s="143" t="s">
        <v>81</v>
      </c>
      <c r="AV906" s="12" t="s">
        <v>81</v>
      </c>
      <c r="AW906" s="12" t="s">
        <v>32</v>
      </c>
      <c r="AX906" s="12" t="s">
        <v>71</v>
      </c>
      <c r="AY906" s="143" t="s">
        <v>140</v>
      </c>
    </row>
    <row r="907" spans="2:65" s="12" customFormat="1" ht="30.6">
      <c r="B907" s="141"/>
      <c r="D907" s="142" t="s">
        <v>152</v>
      </c>
      <c r="E907" s="143" t="s">
        <v>19</v>
      </c>
      <c r="F907" s="144" t="s">
        <v>1358</v>
      </c>
      <c r="H907" s="145">
        <v>13.9</v>
      </c>
      <c r="I907" s="146"/>
      <c r="L907" s="141"/>
      <c r="M907" s="147"/>
      <c r="T907" s="148"/>
      <c r="AT907" s="143" t="s">
        <v>152</v>
      </c>
      <c r="AU907" s="143" t="s">
        <v>81</v>
      </c>
      <c r="AV907" s="12" t="s">
        <v>81</v>
      </c>
      <c r="AW907" s="12" t="s">
        <v>32</v>
      </c>
      <c r="AX907" s="12" t="s">
        <v>71</v>
      </c>
      <c r="AY907" s="143" t="s">
        <v>140</v>
      </c>
    </row>
    <row r="908" spans="2:65" s="14" customFormat="1" ht="10.199999999999999">
      <c r="B908" s="155"/>
      <c r="D908" s="142" t="s">
        <v>152</v>
      </c>
      <c r="E908" s="156" t="s">
        <v>19</v>
      </c>
      <c r="F908" s="157" t="s">
        <v>173</v>
      </c>
      <c r="H908" s="158">
        <v>107.48200000000001</v>
      </c>
      <c r="I908" s="159"/>
      <c r="L908" s="155"/>
      <c r="M908" s="160"/>
      <c r="T908" s="161"/>
      <c r="AT908" s="156" t="s">
        <v>152</v>
      </c>
      <c r="AU908" s="156" t="s">
        <v>81</v>
      </c>
      <c r="AV908" s="14" t="s">
        <v>148</v>
      </c>
      <c r="AW908" s="14" t="s">
        <v>32</v>
      </c>
      <c r="AX908" s="14" t="s">
        <v>79</v>
      </c>
      <c r="AY908" s="156" t="s">
        <v>140</v>
      </c>
    </row>
    <row r="909" spans="2:65" s="1" customFormat="1" ht="24.15" customHeight="1">
      <c r="B909" s="33"/>
      <c r="C909" s="124" t="s">
        <v>1359</v>
      </c>
      <c r="D909" s="124" t="s">
        <v>143</v>
      </c>
      <c r="E909" s="125" t="s">
        <v>1360</v>
      </c>
      <c r="F909" s="126" t="s">
        <v>1361</v>
      </c>
      <c r="G909" s="127" t="s">
        <v>227</v>
      </c>
      <c r="H909" s="128">
        <v>29</v>
      </c>
      <c r="I909" s="129"/>
      <c r="J909" s="130">
        <f>ROUND(I909*H909,2)</f>
        <v>0</v>
      </c>
      <c r="K909" s="126" t="s">
        <v>147</v>
      </c>
      <c r="L909" s="33"/>
      <c r="M909" s="131" t="s">
        <v>19</v>
      </c>
      <c r="N909" s="132" t="s">
        <v>42</v>
      </c>
      <c r="P909" s="133">
        <f>O909*H909</f>
        <v>0</v>
      </c>
      <c r="Q909" s="133">
        <v>4.0000000000000003E-5</v>
      </c>
      <c r="R909" s="133">
        <f>Q909*H909</f>
        <v>1.16E-3</v>
      </c>
      <c r="S909" s="133">
        <v>0</v>
      </c>
      <c r="T909" s="134">
        <f>S909*H909</f>
        <v>0</v>
      </c>
      <c r="AR909" s="135" t="s">
        <v>265</v>
      </c>
      <c r="AT909" s="135" t="s">
        <v>143</v>
      </c>
      <c r="AU909" s="135" t="s">
        <v>81</v>
      </c>
      <c r="AY909" s="18" t="s">
        <v>140</v>
      </c>
      <c r="BE909" s="136">
        <f>IF(N909="základní",J909,0)</f>
        <v>0</v>
      </c>
      <c r="BF909" s="136">
        <f>IF(N909="snížená",J909,0)</f>
        <v>0</v>
      </c>
      <c r="BG909" s="136">
        <f>IF(N909="zákl. přenesená",J909,0)</f>
        <v>0</v>
      </c>
      <c r="BH909" s="136">
        <f>IF(N909="sníž. přenesená",J909,0)</f>
        <v>0</v>
      </c>
      <c r="BI909" s="136">
        <f>IF(N909="nulová",J909,0)</f>
        <v>0</v>
      </c>
      <c r="BJ909" s="18" t="s">
        <v>79</v>
      </c>
      <c r="BK909" s="136">
        <f>ROUND(I909*H909,2)</f>
        <v>0</v>
      </c>
      <c r="BL909" s="18" t="s">
        <v>265</v>
      </c>
      <c r="BM909" s="135" t="s">
        <v>1362</v>
      </c>
    </row>
    <row r="910" spans="2:65" s="1" customFormat="1" ht="10.199999999999999">
      <c r="B910" s="33"/>
      <c r="D910" s="137" t="s">
        <v>150</v>
      </c>
      <c r="F910" s="138" t="s">
        <v>1363</v>
      </c>
      <c r="I910" s="139"/>
      <c r="L910" s="33"/>
      <c r="M910" s="140"/>
      <c r="T910" s="54"/>
      <c r="AT910" s="18" t="s">
        <v>150</v>
      </c>
      <c r="AU910" s="18" t="s">
        <v>81</v>
      </c>
    </row>
    <row r="911" spans="2:65" s="13" customFormat="1" ht="10.199999999999999">
      <c r="B911" s="149"/>
      <c r="D911" s="142" t="s">
        <v>152</v>
      </c>
      <c r="E911" s="150" t="s">
        <v>19</v>
      </c>
      <c r="F911" s="151" t="s">
        <v>1364</v>
      </c>
      <c r="H911" s="150" t="s">
        <v>19</v>
      </c>
      <c r="I911" s="152"/>
      <c r="L911" s="149"/>
      <c r="M911" s="153"/>
      <c r="T911" s="154"/>
      <c r="AT911" s="150" t="s">
        <v>152</v>
      </c>
      <c r="AU911" s="150" t="s">
        <v>81</v>
      </c>
      <c r="AV911" s="13" t="s">
        <v>79</v>
      </c>
      <c r="AW911" s="13" t="s">
        <v>32</v>
      </c>
      <c r="AX911" s="13" t="s">
        <v>71</v>
      </c>
      <c r="AY911" s="150" t="s">
        <v>140</v>
      </c>
    </row>
    <row r="912" spans="2:65" s="12" customFormat="1" ht="10.199999999999999">
      <c r="B912" s="141"/>
      <c r="D912" s="142" t="s">
        <v>152</v>
      </c>
      <c r="E912" s="143" t="s">
        <v>19</v>
      </c>
      <c r="F912" s="144" t="s">
        <v>1365</v>
      </c>
      <c r="H912" s="145">
        <v>4</v>
      </c>
      <c r="I912" s="146"/>
      <c r="L912" s="141"/>
      <c r="M912" s="147"/>
      <c r="T912" s="148"/>
      <c r="AT912" s="143" t="s">
        <v>152</v>
      </c>
      <c r="AU912" s="143" t="s">
        <v>81</v>
      </c>
      <c r="AV912" s="12" t="s">
        <v>81</v>
      </c>
      <c r="AW912" s="12" t="s">
        <v>32</v>
      </c>
      <c r="AX912" s="12" t="s">
        <v>71</v>
      </c>
      <c r="AY912" s="143" t="s">
        <v>140</v>
      </c>
    </row>
    <row r="913" spans="2:65" s="13" customFormat="1" ht="10.199999999999999">
      <c r="B913" s="149"/>
      <c r="D913" s="142" t="s">
        <v>152</v>
      </c>
      <c r="E913" s="150" t="s">
        <v>19</v>
      </c>
      <c r="F913" s="151" t="s">
        <v>1366</v>
      </c>
      <c r="H913" s="150" t="s">
        <v>19</v>
      </c>
      <c r="I913" s="152"/>
      <c r="L913" s="149"/>
      <c r="M913" s="153"/>
      <c r="T913" s="154"/>
      <c r="AT913" s="150" t="s">
        <v>152</v>
      </c>
      <c r="AU913" s="150" t="s">
        <v>81</v>
      </c>
      <c r="AV913" s="13" t="s">
        <v>79</v>
      </c>
      <c r="AW913" s="13" t="s">
        <v>32</v>
      </c>
      <c r="AX913" s="13" t="s">
        <v>71</v>
      </c>
      <c r="AY913" s="150" t="s">
        <v>140</v>
      </c>
    </row>
    <row r="914" spans="2:65" s="12" customFormat="1" ht="10.199999999999999">
      <c r="B914" s="141"/>
      <c r="D914" s="142" t="s">
        <v>152</v>
      </c>
      <c r="E914" s="143" t="s">
        <v>19</v>
      </c>
      <c r="F914" s="144" t="s">
        <v>334</v>
      </c>
      <c r="H914" s="145">
        <v>25</v>
      </c>
      <c r="I914" s="146"/>
      <c r="L914" s="141"/>
      <c r="M914" s="147"/>
      <c r="T914" s="148"/>
      <c r="AT914" s="143" t="s">
        <v>152</v>
      </c>
      <c r="AU914" s="143" t="s">
        <v>81</v>
      </c>
      <c r="AV914" s="12" t="s">
        <v>81</v>
      </c>
      <c r="AW914" s="12" t="s">
        <v>32</v>
      </c>
      <c r="AX914" s="12" t="s">
        <v>71</v>
      </c>
      <c r="AY914" s="143" t="s">
        <v>140</v>
      </c>
    </row>
    <row r="915" spans="2:65" s="14" customFormat="1" ht="10.199999999999999">
      <c r="B915" s="155"/>
      <c r="D915" s="142" t="s">
        <v>152</v>
      </c>
      <c r="E915" s="156" t="s">
        <v>19</v>
      </c>
      <c r="F915" s="157" t="s">
        <v>173</v>
      </c>
      <c r="H915" s="158">
        <v>29</v>
      </c>
      <c r="I915" s="159"/>
      <c r="L915" s="155"/>
      <c r="M915" s="160"/>
      <c r="T915" s="161"/>
      <c r="AT915" s="156" t="s">
        <v>152</v>
      </c>
      <c r="AU915" s="156" t="s">
        <v>81</v>
      </c>
      <c r="AV915" s="14" t="s">
        <v>148</v>
      </c>
      <c r="AW915" s="14" t="s">
        <v>32</v>
      </c>
      <c r="AX915" s="14" t="s">
        <v>79</v>
      </c>
      <c r="AY915" s="156" t="s">
        <v>140</v>
      </c>
    </row>
    <row r="916" spans="2:65" s="1" customFormat="1" ht="24.15" customHeight="1">
      <c r="B916" s="33"/>
      <c r="C916" s="124" t="s">
        <v>1367</v>
      </c>
      <c r="D916" s="124" t="s">
        <v>143</v>
      </c>
      <c r="E916" s="125" t="s">
        <v>1368</v>
      </c>
      <c r="F916" s="126" t="s">
        <v>1369</v>
      </c>
      <c r="G916" s="127" t="s">
        <v>227</v>
      </c>
      <c r="H916" s="128">
        <v>34</v>
      </c>
      <c r="I916" s="129"/>
      <c r="J916" s="130">
        <f>ROUND(I916*H916,2)</f>
        <v>0</v>
      </c>
      <c r="K916" s="126" t="s">
        <v>147</v>
      </c>
      <c r="L916" s="33"/>
      <c r="M916" s="131" t="s">
        <v>19</v>
      </c>
      <c r="N916" s="132" t="s">
        <v>42</v>
      </c>
      <c r="P916" s="133">
        <f>O916*H916</f>
        <v>0</v>
      </c>
      <c r="Q916" s="133">
        <v>4.0000000000000003E-5</v>
      </c>
      <c r="R916" s="133">
        <f>Q916*H916</f>
        <v>1.3600000000000001E-3</v>
      </c>
      <c r="S916" s="133">
        <v>0</v>
      </c>
      <c r="T916" s="134">
        <f>S916*H916</f>
        <v>0</v>
      </c>
      <c r="AR916" s="135" t="s">
        <v>265</v>
      </c>
      <c r="AT916" s="135" t="s">
        <v>143</v>
      </c>
      <c r="AU916" s="135" t="s">
        <v>81</v>
      </c>
      <c r="AY916" s="18" t="s">
        <v>140</v>
      </c>
      <c r="BE916" s="136">
        <f>IF(N916="základní",J916,0)</f>
        <v>0</v>
      </c>
      <c r="BF916" s="136">
        <f>IF(N916="snížená",J916,0)</f>
        <v>0</v>
      </c>
      <c r="BG916" s="136">
        <f>IF(N916="zákl. přenesená",J916,0)</f>
        <v>0</v>
      </c>
      <c r="BH916" s="136">
        <f>IF(N916="sníž. přenesená",J916,0)</f>
        <v>0</v>
      </c>
      <c r="BI916" s="136">
        <f>IF(N916="nulová",J916,0)</f>
        <v>0</v>
      </c>
      <c r="BJ916" s="18" t="s">
        <v>79</v>
      </c>
      <c r="BK916" s="136">
        <f>ROUND(I916*H916,2)</f>
        <v>0</v>
      </c>
      <c r="BL916" s="18" t="s">
        <v>265</v>
      </c>
      <c r="BM916" s="135" t="s">
        <v>1370</v>
      </c>
    </row>
    <row r="917" spans="2:65" s="1" customFormat="1" ht="10.199999999999999">
      <c r="B917" s="33"/>
      <c r="D917" s="137" t="s">
        <v>150</v>
      </c>
      <c r="F917" s="138" t="s">
        <v>1371</v>
      </c>
      <c r="I917" s="139"/>
      <c r="L917" s="33"/>
      <c r="M917" s="140"/>
      <c r="T917" s="54"/>
      <c r="AT917" s="18" t="s">
        <v>150</v>
      </c>
      <c r="AU917" s="18" t="s">
        <v>81</v>
      </c>
    </row>
    <row r="918" spans="2:65" s="13" customFormat="1" ht="10.199999999999999">
      <c r="B918" s="149"/>
      <c r="D918" s="142" t="s">
        <v>152</v>
      </c>
      <c r="E918" s="150" t="s">
        <v>19</v>
      </c>
      <c r="F918" s="151" t="s">
        <v>1364</v>
      </c>
      <c r="H918" s="150" t="s">
        <v>19</v>
      </c>
      <c r="I918" s="152"/>
      <c r="L918" s="149"/>
      <c r="M918" s="153"/>
      <c r="T918" s="154"/>
      <c r="AT918" s="150" t="s">
        <v>152</v>
      </c>
      <c r="AU918" s="150" t="s">
        <v>81</v>
      </c>
      <c r="AV918" s="13" t="s">
        <v>79</v>
      </c>
      <c r="AW918" s="13" t="s">
        <v>32</v>
      </c>
      <c r="AX918" s="13" t="s">
        <v>71</v>
      </c>
      <c r="AY918" s="150" t="s">
        <v>140</v>
      </c>
    </row>
    <row r="919" spans="2:65" s="12" customFormat="1" ht="10.199999999999999">
      <c r="B919" s="141"/>
      <c r="D919" s="142" t="s">
        <v>152</v>
      </c>
      <c r="E919" s="143" t="s">
        <v>19</v>
      </c>
      <c r="F919" s="144" t="s">
        <v>234</v>
      </c>
      <c r="H919" s="145">
        <v>11</v>
      </c>
      <c r="I919" s="146"/>
      <c r="L919" s="141"/>
      <c r="M919" s="147"/>
      <c r="T919" s="148"/>
      <c r="AT919" s="143" t="s">
        <v>152</v>
      </c>
      <c r="AU919" s="143" t="s">
        <v>81</v>
      </c>
      <c r="AV919" s="12" t="s">
        <v>81</v>
      </c>
      <c r="AW919" s="12" t="s">
        <v>32</v>
      </c>
      <c r="AX919" s="12" t="s">
        <v>71</v>
      </c>
      <c r="AY919" s="143" t="s">
        <v>140</v>
      </c>
    </row>
    <row r="920" spans="2:65" s="13" customFormat="1" ht="10.199999999999999">
      <c r="B920" s="149"/>
      <c r="D920" s="142" t="s">
        <v>152</v>
      </c>
      <c r="E920" s="150" t="s">
        <v>19</v>
      </c>
      <c r="F920" s="151" t="s">
        <v>1366</v>
      </c>
      <c r="H920" s="150" t="s">
        <v>19</v>
      </c>
      <c r="I920" s="152"/>
      <c r="L920" s="149"/>
      <c r="M920" s="153"/>
      <c r="T920" s="154"/>
      <c r="AT920" s="150" t="s">
        <v>152</v>
      </c>
      <c r="AU920" s="150" t="s">
        <v>81</v>
      </c>
      <c r="AV920" s="13" t="s">
        <v>79</v>
      </c>
      <c r="AW920" s="13" t="s">
        <v>32</v>
      </c>
      <c r="AX920" s="13" t="s">
        <v>71</v>
      </c>
      <c r="AY920" s="150" t="s">
        <v>140</v>
      </c>
    </row>
    <row r="921" spans="2:65" s="12" customFormat="1" ht="10.199999999999999">
      <c r="B921" s="141"/>
      <c r="D921" s="142" t="s">
        <v>152</v>
      </c>
      <c r="E921" s="143" t="s">
        <v>19</v>
      </c>
      <c r="F921" s="144" t="s">
        <v>323</v>
      </c>
      <c r="H921" s="145">
        <v>23</v>
      </c>
      <c r="I921" s="146"/>
      <c r="L921" s="141"/>
      <c r="M921" s="147"/>
      <c r="T921" s="148"/>
      <c r="AT921" s="143" t="s">
        <v>152</v>
      </c>
      <c r="AU921" s="143" t="s">
        <v>81</v>
      </c>
      <c r="AV921" s="12" t="s">
        <v>81</v>
      </c>
      <c r="AW921" s="12" t="s">
        <v>32</v>
      </c>
      <c r="AX921" s="12" t="s">
        <v>71</v>
      </c>
      <c r="AY921" s="143" t="s">
        <v>140</v>
      </c>
    </row>
    <row r="922" spans="2:65" s="14" customFormat="1" ht="10.199999999999999">
      <c r="B922" s="155"/>
      <c r="D922" s="142" t="s">
        <v>152</v>
      </c>
      <c r="E922" s="156" t="s">
        <v>19</v>
      </c>
      <c r="F922" s="157" t="s">
        <v>173</v>
      </c>
      <c r="H922" s="158">
        <v>34</v>
      </c>
      <c r="I922" s="159"/>
      <c r="L922" s="155"/>
      <c r="M922" s="160"/>
      <c r="T922" s="161"/>
      <c r="AT922" s="156" t="s">
        <v>152</v>
      </c>
      <c r="AU922" s="156" t="s">
        <v>81</v>
      </c>
      <c r="AV922" s="14" t="s">
        <v>148</v>
      </c>
      <c r="AW922" s="14" t="s">
        <v>32</v>
      </c>
      <c r="AX922" s="14" t="s">
        <v>79</v>
      </c>
      <c r="AY922" s="156" t="s">
        <v>140</v>
      </c>
    </row>
    <row r="923" spans="2:65" s="1" customFormat="1" ht="24.15" customHeight="1">
      <c r="B923" s="33"/>
      <c r="C923" s="169" t="s">
        <v>1372</v>
      </c>
      <c r="D923" s="169" t="s">
        <v>559</v>
      </c>
      <c r="E923" s="170" t="s">
        <v>1373</v>
      </c>
      <c r="F923" s="171" t="s">
        <v>1374</v>
      </c>
      <c r="G923" s="172" t="s">
        <v>146</v>
      </c>
      <c r="H923" s="173">
        <v>9.8889999999999993</v>
      </c>
      <c r="I923" s="174"/>
      <c r="J923" s="175">
        <f>ROUND(I923*H923,2)</f>
        <v>0</v>
      </c>
      <c r="K923" s="171" t="s">
        <v>147</v>
      </c>
      <c r="L923" s="176"/>
      <c r="M923" s="177" t="s">
        <v>19</v>
      </c>
      <c r="N923" s="178" t="s">
        <v>42</v>
      </c>
      <c r="P923" s="133">
        <f>O923*H923</f>
        <v>0</v>
      </c>
      <c r="Q923" s="133">
        <v>2.64E-3</v>
      </c>
      <c r="R923" s="133">
        <f>Q923*H923</f>
        <v>2.6106959999999999E-2</v>
      </c>
      <c r="S923" s="133">
        <v>0</v>
      </c>
      <c r="T923" s="134">
        <f>S923*H923</f>
        <v>0</v>
      </c>
      <c r="AR923" s="135" t="s">
        <v>389</v>
      </c>
      <c r="AT923" s="135" t="s">
        <v>559</v>
      </c>
      <c r="AU923" s="135" t="s">
        <v>81</v>
      </c>
      <c r="AY923" s="18" t="s">
        <v>140</v>
      </c>
      <c r="BE923" s="136">
        <f>IF(N923="základní",J923,0)</f>
        <v>0</v>
      </c>
      <c r="BF923" s="136">
        <f>IF(N923="snížená",J923,0)</f>
        <v>0</v>
      </c>
      <c r="BG923" s="136">
        <f>IF(N923="zákl. přenesená",J923,0)</f>
        <v>0</v>
      </c>
      <c r="BH923" s="136">
        <f>IF(N923="sníž. přenesená",J923,0)</f>
        <v>0</v>
      </c>
      <c r="BI923" s="136">
        <f>IF(N923="nulová",J923,0)</f>
        <v>0</v>
      </c>
      <c r="BJ923" s="18" t="s">
        <v>79</v>
      </c>
      <c r="BK923" s="136">
        <f>ROUND(I923*H923,2)</f>
        <v>0</v>
      </c>
      <c r="BL923" s="18" t="s">
        <v>265</v>
      </c>
      <c r="BM923" s="135" t="s">
        <v>1375</v>
      </c>
    </row>
    <row r="924" spans="2:65" s="13" customFormat="1" ht="10.199999999999999">
      <c r="B924" s="149"/>
      <c r="D924" s="142" t="s">
        <v>152</v>
      </c>
      <c r="E924" s="150" t="s">
        <v>19</v>
      </c>
      <c r="F924" s="151" t="s">
        <v>1376</v>
      </c>
      <c r="H924" s="150" t="s">
        <v>19</v>
      </c>
      <c r="I924" s="152"/>
      <c r="L924" s="149"/>
      <c r="M924" s="153"/>
      <c r="T924" s="154"/>
      <c r="AT924" s="150" t="s">
        <v>152</v>
      </c>
      <c r="AU924" s="150" t="s">
        <v>81</v>
      </c>
      <c r="AV924" s="13" t="s">
        <v>79</v>
      </c>
      <c r="AW924" s="13" t="s">
        <v>32</v>
      </c>
      <c r="AX924" s="13" t="s">
        <v>71</v>
      </c>
      <c r="AY924" s="150" t="s">
        <v>140</v>
      </c>
    </row>
    <row r="925" spans="2:65" s="12" customFormat="1" ht="10.199999999999999">
      <c r="B925" s="141"/>
      <c r="D925" s="142" t="s">
        <v>152</v>
      </c>
      <c r="E925" s="143" t="s">
        <v>19</v>
      </c>
      <c r="F925" s="144" t="s">
        <v>1377</v>
      </c>
      <c r="H925" s="145">
        <v>8.5990000000000002</v>
      </c>
      <c r="I925" s="146"/>
      <c r="L925" s="141"/>
      <c r="M925" s="147"/>
      <c r="T925" s="148"/>
      <c r="AT925" s="143" t="s">
        <v>152</v>
      </c>
      <c r="AU925" s="143" t="s">
        <v>81</v>
      </c>
      <c r="AV925" s="12" t="s">
        <v>81</v>
      </c>
      <c r="AW925" s="12" t="s">
        <v>32</v>
      </c>
      <c r="AX925" s="12" t="s">
        <v>79</v>
      </c>
      <c r="AY925" s="143" t="s">
        <v>140</v>
      </c>
    </row>
    <row r="926" spans="2:65" s="12" customFormat="1" ht="10.199999999999999">
      <c r="B926" s="141"/>
      <c r="D926" s="142" t="s">
        <v>152</v>
      </c>
      <c r="F926" s="144" t="s">
        <v>1378</v>
      </c>
      <c r="H926" s="145">
        <v>9.8889999999999993</v>
      </c>
      <c r="I926" s="146"/>
      <c r="L926" s="141"/>
      <c r="M926" s="147"/>
      <c r="T926" s="148"/>
      <c r="AT926" s="143" t="s">
        <v>152</v>
      </c>
      <c r="AU926" s="143" t="s">
        <v>81</v>
      </c>
      <c r="AV926" s="12" t="s">
        <v>81</v>
      </c>
      <c r="AW926" s="12" t="s">
        <v>4</v>
      </c>
      <c r="AX926" s="12" t="s">
        <v>79</v>
      </c>
      <c r="AY926" s="143" t="s">
        <v>140</v>
      </c>
    </row>
    <row r="927" spans="2:65" s="1" customFormat="1" ht="16.5" customHeight="1">
      <c r="B927" s="33"/>
      <c r="C927" s="124" t="s">
        <v>1379</v>
      </c>
      <c r="D927" s="124" t="s">
        <v>143</v>
      </c>
      <c r="E927" s="125" t="s">
        <v>1380</v>
      </c>
      <c r="F927" s="126" t="s">
        <v>1381</v>
      </c>
      <c r="G927" s="127" t="s">
        <v>305</v>
      </c>
      <c r="H927" s="128">
        <v>107.482</v>
      </c>
      <c r="I927" s="129"/>
      <c r="J927" s="130">
        <f>ROUND(I927*H927,2)</f>
        <v>0</v>
      </c>
      <c r="K927" s="126" t="s">
        <v>147</v>
      </c>
      <c r="L927" s="33"/>
      <c r="M927" s="131" t="s">
        <v>19</v>
      </c>
      <c r="N927" s="132" t="s">
        <v>42</v>
      </c>
      <c r="P927" s="133">
        <f>O927*H927</f>
        <v>0</v>
      </c>
      <c r="Q927" s="133">
        <v>1.0000000000000001E-5</v>
      </c>
      <c r="R927" s="133">
        <f>Q927*H927</f>
        <v>1.07482E-3</v>
      </c>
      <c r="S927" s="133">
        <v>0</v>
      </c>
      <c r="T927" s="134">
        <f>S927*H927</f>
        <v>0</v>
      </c>
      <c r="AR927" s="135" t="s">
        <v>265</v>
      </c>
      <c r="AT927" s="135" t="s">
        <v>143</v>
      </c>
      <c r="AU927" s="135" t="s">
        <v>81</v>
      </c>
      <c r="AY927" s="18" t="s">
        <v>140</v>
      </c>
      <c r="BE927" s="136">
        <f>IF(N927="základní",J927,0)</f>
        <v>0</v>
      </c>
      <c r="BF927" s="136">
        <f>IF(N927="snížená",J927,0)</f>
        <v>0</v>
      </c>
      <c r="BG927" s="136">
        <f>IF(N927="zákl. přenesená",J927,0)</f>
        <v>0</v>
      </c>
      <c r="BH927" s="136">
        <f>IF(N927="sníž. přenesená",J927,0)</f>
        <v>0</v>
      </c>
      <c r="BI927" s="136">
        <f>IF(N927="nulová",J927,0)</f>
        <v>0</v>
      </c>
      <c r="BJ927" s="18" t="s">
        <v>79</v>
      </c>
      <c r="BK927" s="136">
        <f>ROUND(I927*H927,2)</f>
        <v>0</v>
      </c>
      <c r="BL927" s="18" t="s">
        <v>265</v>
      </c>
      <c r="BM927" s="135" t="s">
        <v>1382</v>
      </c>
    </row>
    <row r="928" spans="2:65" s="1" customFormat="1" ht="10.199999999999999">
      <c r="B928" s="33"/>
      <c r="D928" s="137" t="s">
        <v>150</v>
      </c>
      <c r="F928" s="138" t="s">
        <v>1383</v>
      </c>
      <c r="I928" s="139"/>
      <c r="L928" s="33"/>
      <c r="M928" s="140"/>
      <c r="T928" s="54"/>
      <c r="AT928" s="18" t="s">
        <v>150</v>
      </c>
      <c r="AU928" s="18" t="s">
        <v>81</v>
      </c>
    </row>
    <row r="929" spans="2:65" s="13" customFormat="1" ht="10.199999999999999">
      <c r="B929" s="149"/>
      <c r="D929" s="142" t="s">
        <v>152</v>
      </c>
      <c r="E929" s="150" t="s">
        <v>19</v>
      </c>
      <c r="F929" s="151" t="s">
        <v>1384</v>
      </c>
      <c r="H929" s="150" t="s">
        <v>19</v>
      </c>
      <c r="I929" s="152"/>
      <c r="L929" s="149"/>
      <c r="M929" s="153"/>
      <c r="T929" s="154"/>
      <c r="AT929" s="150" t="s">
        <v>152</v>
      </c>
      <c r="AU929" s="150" t="s">
        <v>81</v>
      </c>
      <c r="AV929" s="13" t="s">
        <v>79</v>
      </c>
      <c r="AW929" s="13" t="s">
        <v>32</v>
      </c>
      <c r="AX929" s="13" t="s">
        <v>71</v>
      </c>
      <c r="AY929" s="150" t="s">
        <v>140</v>
      </c>
    </row>
    <row r="930" spans="2:65" s="12" customFormat="1" ht="10.199999999999999">
      <c r="B930" s="141"/>
      <c r="D930" s="142" t="s">
        <v>152</v>
      </c>
      <c r="E930" s="143" t="s">
        <v>19</v>
      </c>
      <c r="F930" s="144" t="s">
        <v>1385</v>
      </c>
      <c r="H930" s="145">
        <v>107.482</v>
      </c>
      <c r="I930" s="146"/>
      <c r="L930" s="141"/>
      <c r="M930" s="147"/>
      <c r="T930" s="148"/>
      <c r="AT930" s="143" t="s">
        <v>152</v>
      </c>
      <c r="AU930" s="143" t="s">
        <v>81</v>
      </c>
      <c r="AV930" s="12" t="s">
        <v>81</v>
      </c>
      <c r="AW930" s="12" t="s">
        <v>32</v>
      </c>
      <c r="AX930" s="12" t="s">
        <v>79</v>
      </c>
      <c r="AY930" s="143" t="s">
        <v>140</v>
      </c>
    </row>
    <row r="931" spans="2:65" s="1" customFormat="1" ht="33" customHeight="1">
      <c r="B931" s="33"/>
      <c r="C931" s="169" t="s">
        <v>1386</v>
      </c>
      <c r="D931" s="169" t="s">
        <v>559</v>
      </c>
      <c r="E931" s="170" t="s">
        <v>1387</v>
      </c>
      <c r="F931" s="171" t="s">
        <v>1388</v>
      </c>
      <c r="G931" s="172" t="s">
        <v>305</v>
      </c>
      <c r="H931" s="173">
        <v>109.63200000000001</v>
      </c>
      <c r="I931" s="174"/>
      <c r="J931" s="175">
        <f>ROUND(I931*H931,2)</f>
        <v>0</v>
      </c>
      <c r="K931" s="171" t="s">
        <v>147</v>
      </c>
      <c r="L931" s="176"/>
      <c r="M931" s="177" t="s">
        <v>19</v>
      </c>
      <c r="N931" s="178" t="s">
        <v>42</v>
      </c>
      <c r="P931" s="133">
        <f>O931*H931</f>
        <v>0</v>
      </c>
      <c r="Q931" s="133">
        <v>2.7E-4</v>
      </c>
      <c r="R931" s="133">
        <f>Q931*H931</f>
        <v>2.9600640000000001E-2</v>
      </c>
      <c r="S931" s="133">
        <v>0</v>
      </c>
      <c r="T931" s="134">
        <f>S931*H931</f>
        <v>0</v>
      </c>
      <c r="AR931" s="135" t="s">
        <v>389</v>
      </c>
      <c r="AT931" s="135" t="s">
        <v>559</v>
      </c>
      <c r="AU931" s="135" t="s">
        <v>81</v>
      </c>
      <c r="AY931" s="18" t="s">
        <v>140</v>
      </c>
      <c r="BE931" s="136">
        <f>IF(N931="základní",J931,0)</f>
        <v>0</v>
      </c>
      <c r="BF931" s="136">
        <f>IF(N931="snížená",J931,0)</f>
        <v>0</v>
      </c>
      <c r="BG931" s="136">
        <f>IF(N931="zákl. přenesená",J931,0)</f>
        <v>0</v>
      </c>
      <c r="BH931" s="136">
        <f>IF(N931="sníž. přenesená",J931,0)</f>
        <v>0</v>
      </c>
      <c r="BI931" s="136">
        <f>IF(N931="nulová",J931,0)</f>
        <v>0</v>
      </c>
      <c r="BJ931" s="18" t="s">
        <v>79</v>
      </c>
      <c r="BK931" s="136">
        <f>ROUND(I931*H931,2)</f>
        <v>0</v>
      </c>
      <c r="BL931" s="18" t="s">
        <v>265</v>
      </c>
      <c r="BM931" s="135" t="s">
        <v>1389</v>
      </c>
    </row>
    <row r="932" spans="2:65" s="12" customFormat="1" ht="10.199999999999999">
      <c r="B932" s="141"/>
      <c r="D932" s="142" t="s">
        <v>152</v>
      </c>
      <c r="F932" s="144" t="s">
        <v>1390</v>
      </c>
      <c r="H932" s="145">
        <v>109.63200000000001</v>
      </c>
      <c r="I932" s="146"/>
      <c r="L932" s="141"/>
      <c r="M932" s="147"/>
      <c r="T932" s="148"/>
      <c r="AT932" s="143" t="s">
        <v>152</v>
      </c>
      <c r="AU932" s="143" t="s">
        <v>81</v>
      </c>
      <c r="AV932" s="12" t="s">
        <v>81</v>
      </c>
      <c r="AW932" s="12" t="s">
        <v>4</v>
      </c>
      <c r="AX932" s="12" t="s">
        <v>79</v>
      </c>
      <c r="AY932" s="143" t="s">
        <v>140</v>
      </c>
    </row>
    <row r="933" spans="2:65" s="1" customFormat="1" ht="24.15" customHeight="1">
      <c r="B933" s="33"/>
      <c r="C933" s="124" t="s">
        <v>1391</v>
      </c>
      <c r="D933" s="124" t="s">
        <v>143</v>
      </c>
      <c r="E933" s="125" t="s">
        <v>1392</v>
      </c>
      <c r="F933" s="126" t="s">
        <v>1393</v>
      </c>
      <c r="G933" s="127" t="s">
        <v>305</v>
      </c>
      <c r="H933" s="128">
        <v>107.482</v>
      </c>
      <c r="I933" s="129"/>
      <c r="J933" s="130">
        <f>ROUND(I933*H933,2)</f>
        <v>0</v>
      </c>
      <c r="K933" s="126" t="s">
        <v>147</v>
      </c>
      <c r="L933" s="33"/>
      <c r="M933" s="131" t="s">
        <v>19</v>
      </c>
      <c r="N933" s="132" t="s">
        <v>42</v>
      </c>
      <c r="P933" s="133">
        <f>O933*H933</f>
        <v>0</v>
      </c>
      <c r="Q933" s="133">
        <v>0</v>
      </c>
      <c r="R933" s="133">
        <f>Q933*H933</f>
        <v>0</v>
      </c>
      <c r="S933" s="133">
        <v>0</v>
      </c>
      <c r="T933" s="134">
        <f>S933*H933</f>
        <v>0</v>
      </c>
      <c r="AR933" s="135" t="s">
        <v>265</v>
      </c>
      <c r="AT933" s="135" t="s">
        <v>143</v>
      </c>
      <c r="AU933" s="135" t="s">
        <v>81</v>
      </c>
      <c r="AY933" s="18" t="s">
        <v>140</v>
      </c>
      <c r="BE933" s="136">
        <f>IF(N933="základní",J933,0)</f>
        <v>0</v>
      </c>
      <c r="BF933" s="136">
        <f>IF(N933="snížená",J933,0)</f>
        <v>0</v>
      </c>
      <c r="BG933" s="136">
        <f>IF(N933="zákl. přenesená",J933,0)</f>
        <v>0</v>
      </c>
      <c r="BH933" s="136">
        <f>IF(N933="sníž. přenesená",J933,0)</f>
        <v>0</v>
      </c>
      <c r="BI933" s="136">
        <f>IF(N933="nulová",J933,0)</f>
        <v>0</v>
      </c>
      <c r="BJ933" s="18" t="s">
        <v>79</v>
      </c>
      <c r="BK933" s="136">
        <f>ROUND(I933*H933,2)</f>
        <v>0</v>
      </c>
      <c r="BL933" s="18" t="s">
        <v>265</v>
      </c>
      <c r="BM933" s="135" t="s">
        <v>1394</v>
      </c>
    </row>
    <row r="934" spans="2:65" s="1" customFormat="1" ht="10.199999999999999">
      <c r="B934" s="33"/>
      <c r="D934" s="137" t="s">
        <v>150</v>
      </c>
      <c r="F934" s="138" t="s">
        <v>1395</v>
      </c>
      <c r="I934" s="139"/>
      <c r="L934" s="33"/>
      <c r="M934" s="140"/>
      <c r="T934" s="54"/>
      <c r="AT934" s="18" t="s">
        <v>150</v>
      </c>
      <c r="AU934" s="18" t="s">
        <v>81</v>
      </c>
    </row>
    <row r="935" spans="2:65" s="13" customFormat="1" ht="10.199999999999999">
      <c r="B935" s="149"/>
      <c r="D935" s="142" t="s">
        <v>152</v>
      </c>
      <c r="E935" s="150" t="s">
        <v>19</v>
      </c>
      <c r="F935" s="151" t="s">
        <v>1384</v>
      </c>
      <c r="H935" s="150" t="s">
        <v>19</v>
      </c>
      <c r="I935" s="152"/>
      <c r="L935" s="149"/>
      <c r="M935" s="153"/>
      <c r="T935" s="154"/>
      <c r="AT935" s="150" t="s">
        <v>152</v>
      </c>
      <c r="AU935" s="150" t="s">
        <v>81</v>
      </c>
      <c r="AV935" s="13" t="s">
        <v>79</v>
      </c>
      <c r="AW935" s="13" t="s">
        <v>32</v>
      </c>
      <c r="AX935" s="13" t="s">
        <v>71</v>
      </c>
      <c r="AY935" s="150" t="s">
        <v>140</v>
      </c>
    </row>
    <row r="936" spans="2:65" s="12" customFormat="1" ht="10.199999999999999">
      <c r="B936" s="141"/>
      <c r="D936" s="142" t="s">
        <v>152</v>
      </c>
      <c r="E936" s="143" t="s">
        <v>19</v>
      </c>
      <c r="F936" s="144" t="s">
        <v>1385</v>
      </c>
      <c r="H936" s="145">
        <v>107.482</v>
      </c>
      <c r="I936" s="146"/>
      <c r="L936" s="141"/>
      <c r="M936" s="147"/>
      <c r="T936" s="148"/>
      <c r="AT936" s="143" t="s">
        <v>152</v>
      </c>
      <c r="AU936" s="143" t="s">
        <v>81</v>
      </c>
      <c r="AV936" s="12" t="s">
        <v>81</v>
      </c>
      <c r="AW936" s="12" t="s">
        <v>32</v>
      </c>
      <c r="AX936" s="12" t="s">
        <v>79</v>
      </c>
      <c r="AY936" s="143" t="s">
        <v>140</v>
      </c>
    </row>
    <row r="937" spans="2:65" s="1" customFormat="1" ht="24.15" customHeight="1">
      <c r="B937" s="33"/>
      <c r="C937" s="124" t="s">
        <v>1396</v>
      </c>
      <c r="D937" s="124" t="s">
        <v>143</v>
      </c>
      <c r="E937" s="125" t="s">
        <v>1397</v>
      </c>
      <c r="F937" s="126" t="s">
        <v>1398</v>
      </c>
      <c r="G937" s="127" t="s">
        <v>146</v>
      </c>
      <c r="H937" s="128">
        <v>1</v>
      </c>
      <c r="I937" s="129"/>
      <c r="J937" s="130">
        <f>ROUND(I937*H937,2)</f>
        <v>0</v>
      </c>
      <c r="K937" s="126" t="s">
        <v>147</v>
      </c>
      <c r="L937" s="33"/>
      <c r="M937" s="131" t="s">
        <v>19</v>
      </c>
      <c r="N937" s="132" t="s">
        <v>42</v>
      </c>
      <c r="P937" s="133">
        <f>O937*H937</f>
        <v>0</v>
      </c>
      <c r="Q937" s="133">
        <v>0</v>
      </c>
      <c r="R937" s="133">
        <f>Q937*H937</f>
        <v>0</v>
      </c>
      <c r="S937" s="133">
        <v>0</v>
      </c>
      <c r="T937" s="134">
        <f>S937*H937</f>
        <v>0</v>
      </c>
      <c r="AR937" s="135" t="s">
        <v>265</v>
      </c>
      <c r="AT937" s="135" t="s">
        <v>143</v>
      </c>
      <c r="AU937" s="135" t="s">
        <v>81</v>
      </c>
      <c r="AY937" s="18" t="s">
        <v>140</v>
      </c>
      <c r="BE937" s="136">
        <f>IF(N937="základní",J937,0)</f>
        <v>0</v>
      </c>
      <c r="BF937" s="136">
        <f>IF(N937="snížená",J937,0)</f>
        <v>0</v>
      </c>
      <c r="BG937" s="136">
        <f>IF(N937="zákl. přenesená",J937,0)</f>
        <v>0</v>
      </c>
      <c r="BH937" s="136">
        <f>IF(N937="sníž. přenesená",J937,0)</f>
        <v>0</v>
      </c>
      <c r="BI937" s="136">
        <f>IF(N937="nulová",J937,0)</f>
        <v>0</v>
      </c>
      <c r="BJ937" s="18" t="s">
        <v>79</v>
      </c>
      <c r="BK937" s="136">
        <f>ROUND(I937*H937,2)</f>
        <v>0</v>
      </c>
      <c r="BL937" s="18" t="s">
        <v>265</v>
      </c>
      <c r="BM937" s="135" t="s">
        <v>1399</v>
      </c>
    </row>
    <row r="938" spans="2:65" s="1" customFormat="1" ht="10.199999999999999">
      <c r="B938" s="33"/>
      <c r="D938" s="137" t="s">
        <v>150</v>
      </c>
      <c r="F938" s="138" t="s">
        <v>1400</v>
      </c>
      <c r="I938" s="139"/>
      <c r="L938" s="33"/>
      <c r="M938" s="140"/>
      <c r="T938" s="54"/>
      <c r="AT938" s="18" t="s">
        <v>150</v>
      </c>
      <c r="AU938" s="18" t="s">
        <v>81</v>
      </c>
    </row>
    <row r="939" spans="2:65" s="1" customFormat="1" ht="24.15" customHeight="1">
      <c r="B939" s="33"/>
      <c r="C939" s="124" t="s">
        <v>1401</v>
      </c>
      <c r="D939" s="124" t="s">
        <v>143</v>
      </c>
      <c r="E939" s="125" t="s">
        <v>1402</v>
      </c>
      <c r="F939" s="126" t="s">
        <v>1403</v>
      </c>
      <c r="G939" s="127" t="s">
        <v>146</v>
      </c>
      <c r="H939" s="128">
        <v>1</v>
      </c>
      <c r="I939" s="129"/>
      <c r="J939" s="130">
        <f>ROUND(I939*H939,2)</f>
        <v>0</v>
      </c>
      <c r="K939" s="126" t="s">
        <v>19</v>
      </c>
      <c r="L939" s="33"/>
      <c r="M939" s="131" t="s">
        <v>19</v>
      </c>
      <c r="N939" s="132" t="s">
        <v>42</v>
      </c>
      <c r="P939" s="133">
        <f>O939*H939</f>
        <v>0</v>
      </c>
      <c r="Q939" s="133">
        <v>0</v>
      </c>
      <c r="R939" s="133">
        <f>Q939*H939</f>
        <v>0</v>
      </c>
      <c r="S939" s="133">
        <v>0</v>
      </c>
      <c r="T939" s="134">
        <f>S939*H939</f>
        <v>0</v>
      </c>
      <c r="AR939" s="135" t="s">
        <v>265</v>
      </c>
      <c r="AT939" s="135" t="s">
        <v>143</v>
      </c>
      <c r="AU939" s="135" t="s">
        <v>81</v>
      </c>
      <c r="AY939" s="18" t="s">
        <v>140</v>
      </c>
      <c r="BE939" s="136">
        <f>IF(N939="základní",J939,0)</f>
        <v>0</v>
      </c>
      <c r="BF939" s="136">
        <f>IF(N939="snížená",J939,0)</f>
        <v>0</v>
      </c>
      <c r="BG939" s="136">
        <f>IF(N939="zákl. přenesená",J939,0)</f>
        <v>0</v>
      </c>
      <c r="BH939" s="136">
        <f>IF(N939="sníž. přenesená",J939,0)</f>
        <v>0</v>
      </c>
      <c r="BI939" s="136">
        <f>IF(N939="nulová",J939,0)</f>
        <v>0</v>
      </c>
      <c r="BJ939" s="18" t="s">
        <v>79</v>
      </c>
      <c r="BK939" s="136">
        <f>ROUND(I939*H939,2)</f>
        <v>0</v>
      </c>
      <c r="BL939" s="18" t="s">
        <v>265</v>
      </c>
      <c r="BM939" s="135" t="s">
        <v>1404</v>
      </c>
    </row>
    <row r="940" spans="2:65" s="1" customFormat="1" ht="55.5" customHeight="1">
      <c r="B940" s="33"/>
      <c r="C940" s="124" t="s">
        <v>1405</v>
      </c>
      <c r="D940" s="124" t="s">
        <v>143</v>
      </c>
      <c r="E940" s="125" t="s">
        <v>1406</v>
      </c>
      <c r="F940" s="126" t="s">
        <v>1407</v>
      </c>
      <c r="G940" s="127" t="s">
        <v>1298</v>
      </c>
      <c r="H940" s="179"/>
      <c r="I940" s="129"/>
      <c r="J940" s="130">
        <f>ROUND(I940*H940,2)</f>
        <v>0</v>
      </c>
      <c r="K940" s="126" t="s">
        <v>147</v>
      </c>
      <c r="L940" s="33"/>
      <c r="M940" s="131" t="s">
        <v>19</v>
      </c>
      <c r="N940" s="132" t="s">
        <v>42</v>
      </c>
      <c r="P940" s="133">
        <f>O940*H940</f>
        <v>0</v>
      </c>
      <c r="Q940" s="133">
        <v>0</v>
      </c>
      <c r="R940" s="133">
        <f>Q940*H940</f>
        <v>0</v>
      </c>
      <c r="S940" s="133">
        <v>0</v>
      </c>
      <c r="T940" s="134">
        <f>S940*H940</f>
        <v>0</v>
      </c>
      <c r="AR940" s="135" t="s">
        <v>265</v>
      </c>
      <c r="AT940" s="135" t="s">
        <v>143</v>
      </c>
      <c r="AU940" s="135" t="s">
        <v>81</v>
      </c>
      <c r="AY940" s="18" t="s">
        <v>140</v>
      </c>
      <c r="BE940" s="136">
        <f>IF(N940="základní",J940,0)</f>
        <v>0</v>
      </c>
      <c r="BF940" s="136">
        <f>IF(N940="snížená",J940,0)</f>
        <v>0</v>
      </c>
      <c r="BG940" s="136">
        <f>IF(N940="zákl. přenesená",J940,0)</f>
        <v>0</v>
      </c>
      <c r="BH940" s="136">
        <f>IF(N940="sníž. přenesená",J940,0)</f>
        <v>0</v>
      </c>
      <c r="BI940" s="136">
        <f>IF(N940="nulová",J940,0)</f>
        <v>0</v>
      </c>
      <c r="BJ940" s="18" t="s">
        <v>79</v>
      </c>
      <c r="BK940" s="136">
        <f>ROUND(I940*H940,2)</f>
        <v>0</v>
      </c>
      <c r="BL940" s="18" t="s">
        <v>265</v>
      </c>
      <c r="BM940" s="135" t="s">
        <v>1408</v>
      </c>
    </row>
    <row r="941" spans="2:65" s="1" customFormat="1" ht="10.199999999999999">
      <c r="B941" s="33"/>
      <c r="D941" s="137" t="s">
        <v>150</v>
      </c>
      <c r="F941" s="138" t="s">
        <v>1409</v>
      </c>
      <c r="I941" s="139"/>
      <c r="L941" s="33"/>
      <c r="M941" s="140"/>
      <c r="T941" s="54"/>
      <c r="AT941" s="18" t="s">
        <v>150</v>
      </c>
      <c r="AU941" s="18" t="s">
        <v>81</v>
      </c>
    </row>
    <row r="942" spans="2:65" s="11" customFormat="1" ht="22.8" customHeight="1">
      <c r="B942" s="112"/>
      <c r="D942" s="113" t="s">
        <v>70</v>
      </c>
      <c r="E942" s="122" t="s">
        <v>1410</v>
      </c>
      <c r="F942" s="122" t="s">
        <v>1411</v>
      </c>
      <c r="I942" s="115"/>
      <c r="J942" s="123">
        <f>BK942</f>
        <v>0</v>
      </c>
      <c r="L942" s="112"/>
      <c r="M942" s="117"/>
      <c r="P942" s="118">
        <f>SUM(P943:P1006)</f>
        <v>0</v>
      </c>
      <c r="R942" s="118">
        <f>SUM(R943:R1006)</f>
        <v>1.9673560400000003</v>
      </c>
      <c r="T942" s="119">
        <f>SUM(T943:T1006)</f>
        <v>0</v>
      </c>
      <c r="AR942" s="113" t="s">
        <v>81</v>
      </c>
      <c r="AT942" s="120" t="s">
        <v>70</v>
      </c>
      <c r="AU942" s="120" t="s">
        <v>79</v>
      </c>
      <c r="AY942" s="113" t="s">
        <v>140</v>
      </c>
      <c r="BK942" s="121">
        <f>SUM(BK943:BK1006)</f>
        <v>0</v>
      </c>
    </row>
    <row r="943" spans="2:65" s="1" customFormat="1" ht="24.15" customHeight="1">
      <c r="B943" s="33"/>
      <c r="C943" s="124" t="s">
        <v>1412</v>
      </c>
      <c r="D943" s="124" t="s">
        <v>143</v>
      </c>
      <c r="E943" s="125" t="s">
        <v>1413</v>
      </c>
      <c r="F943" s="126" t="s">
        <v>1414</v>
      </c>
      <c r="G943" s="127" t="s">
        <v>146</v>
      </c>
      <c r="H943" s="128">
        <v>69.613</v>
      </c>
      <c r="I943" s="129"/>
      <c r="J943" s="130">
        <f>ROUND(I943*H943,2)</f>
        <v>0</v>
      </c>
      <c r="K943" s="126" t="s">
        <v>147</v>
      </c>
      <c r="L943" s="33"/>
      <c r="M943" s="131" t="s">
        <v>19</v>
      </c>
      <c r="N943" s="132" t="s">
        <v>42</v>
      </c>
      <c r="P943" s="133">
        <f>O943*H943</f>
        <v>0</v>
      </c>
      <c r="Q943" s="133">
        <v>2.9999999999999997E-4</v>
      </c>
      <c r="R943" s="133">
        <f>Q943*H943</f>
        <v>2.0883899999999997E-2</v>
      </c>
      <c r="S943" s="133">
        <v>0</v>
      </c>
      <c r="T943" s="134">
        <f>S943*H943</f>
        <v>0</v>
      </c>
      <c r="AR943" s="135" t="s">
        <v>265</v>
      </c>
      <c r="AT943" s="135" t="s">
        <v>143</v>
      </c>
      <c r="AU943" s="135" t="s">
        <v>81</v>
      </c>
      <c r="AY943" s="18" t="s">
        <v>140</v>
      </c>
      <c r="BE943" s="136">
        <f>IF(N943="základní",J943,0)</f>
        <v>0</v>
      </c>
      <c r="BF943" s="136">
        <f>IF(N943="snížená",J943,0)</f>
        <v>0</v>
      </c>
      <c r="BG943" s="136">
        <f>IF(N943="zákl. přenesená",J943,0)</f>
        <v>0</v>
      </c>
      <c r="BH943" s="136">
        <f>IF(N943="sníž. přenesená",J943,0)</f>
        <v>0</v>
      </c>
      <c r="BI943" s="136">
        <f>IF(N943="nulová",J943,0)</f>
        <v>0</v>
      </c>
      <c r="BJ943" s="18" t="s">
        <v>79</v>
      </c>
      <c r="BK943" s="136">
        <f>ROUND(I943*H943,2)</f>
        <v>0</v>
      </c>
      <c r="BL943" s="18" t="s">
        <v>265</v>
      </c>
      <c r="BM943" s="135" t="s">
        <v>1415</v>
      </c>
    </row>
    <row r="944" spans="2:65" s="1" customFormat="1" ht="10.199999999999999">
      <c r="B944" s="33"/>
      <c r="D944" s="137" t="s">
        <v>150</v>
      </c>
      <c r="F944" s="138" t="s">
        <v>1416</v>
      </c>
      <c r="I944" s="139"/>
      <c r="L944" s="33"/>
      <c r="M944" s="140"/>
      <c r="T944" s="54"/>
      <c r="AT944" s="18" t="s">
        <v>150</v>
      </c>
      <c r="AU944" s="18" t="s">
        <v>81</v>
      </c>
    </row>
    <row r="945" spans="2:65" s="13" customFormat="1" ht="10.199999999999999">
      <c r="B945" s="149"/>
      <c r="D945" s="142" t="s">
        <v>152</v>
      </c>
      <c r="E945" s="150" t="s">
        <v>19</v>
      </c>
      <c r="F945" s="151" t="s">
        <v>1417</v>
      </c>
      <c r="H945" s="150" t="s">
        <v>19</v>
      </c>
      <c r="I945" s="152"/>
      <c r="L945" s="149"/>
      <c r="M945" s="153"/>
      <c r="T945" s="154"/>
      <c r="AT945" s="150" t="s">
        <v>152</v>
      </c>
      <c r="AU945" s="150" t="s">
        <v>81</v>
      </c>
      <c r="AV945" s="13" t="s">
        <v>79</v>
      </c>
      <c r="AW945" s="13" t="s">
        <v>32</v>
      </c>
      <c r="AX945" s="13" t="s">
        <v>71</v>
      </c>
      <c r="AY945" s="150" t="s">
        <v>140</v>
      </c>
    </row>
    <row r="946" spans="2:65" s="12" customFormat="1" ht="10.199999999999999">
      <c r="B946" s="141"/>
      <c r="D946" s="142" t="s">
        <v>152</v>
      </c>
      <c r="E946" s="143" t="s">
        <v>19</v>
      </c>
      <c r="F946" s="144" t="s">
        <v>1418</v>
      </c>
      <c r="H946" s="145">
        <v>8.2759999999999998</v>
      </c>
      <c r="I946" s="146"/>
      <c r="L946" s="141"/>
      <c r="M946" s="147"/>
      <c r="T946" s="148"/>
      <c r="AT946" s="143" t="s">
        <v>152</v>
      </c>
      <c r="AU946" s="143" t="s">
        <v>81</v>
      </c>
      <c r="AV946" s="12" t="s">
        <v>81</v>
      </c>
      <c r="AW946" s="12" t="s">
        <v>32</v>
      </c>
      <c r="AX946" s="12" t="s">
        <v>71</v>
      </c>
      <c r="AY946" s="143" t="s">
        <v>140</v>
      </c>
    </row>
    <row r="947" spans="2:65" s="12" customFormat="1" ht="20.399999999999999">
      <c r="B947" s="141"/>
      <c r="D947" s="142" t="s">
        <v>152</v>
      </c>
      <c r="E947" s="143" t="s">
        <v>19</v>
      </c>
      <c r="F947" s="144" t="s">
        <v>1419</v>
      </c>
      <c r="H947" s="145">
        <v>15.442</v>
      </c>
      <c r="I947" s="146"/>
      <c r="L947" s="141"/>
      <c r="M947" s="147"/>
      <c r="T947" s="148"/>
      <c r="AT947" s="143" t="s">
        <v>152</v>
      </c>
      <c r="AU947" s="143" t="s">
        <v>81</v>
      </c>
      <c r="AV947" s="12" t="s">
        <v>81</v>
      </c>
      <c r="AW947" s="12" t="s">
        <v>32</v>
      </c>
      <c r="AX947" s="12" t="s">
        <v>71</v>
      </c>
      <c r="AY947" s="143" t="s">
        <v>140</v>
      </c>
    </row>
    <row r="948" spans="2:65" s="12" customFormat="1" ht="10.199999999999999">
      <c r="B948" s="141"/>
      <c r="D948" s="142" t="s">
        <v>152</v>
      </c>
      <c r="E948" s="143" t="s">
        <v>19</v>
      </c>
      <c r="F948" s="144" t="s">
        <v>1420</v>
      </c>
      <c r="H948" s="145">
        <v>8.8659999999999997</v>
      </c>
      <c r="I948" s="146"/>
      <c r="L948" s="141"/>
      <c r="M948" s="147"/>
      <c r="T948" s="148"/>
      <c r="AT948" s="143" t="s">
        <v>152</v>
      </c>
      <c r="AU948" s="143" t="s">
        <v>81</v>
      </c>
      <c r="AV948" s="12" t="s">
        <v>81</v>
      </c>
      <c r="AW948" s="12" t="s">
        <v>32</v>
      </c>
      <c r="AX948" s="12" t="s">
        <v>71</v>
      </c>
      <c r="AY948" s="143" t="s">
        <v>140</v>
      </c>
    </row>
    <row r="949" spans="2:65" s="12" customFormat="1" ht="10.199999999999999">
      <c r="B949" s="141"/>
      <c r="D949" s="142" t="s">
        <v>152</v>
      </c>
      <c r="E949" s="143" t="s">
        <v>19</v>
      </c>
      <c r="F949" s="144" t="s">
        <v>1421</v>
      </c>
      <c r="H949" s="145">
        <v>11.25</v>
      </c>
      <c r="I949" s="146"/>
      <c r="L949" s="141"/>
      <c r="M949" s="147"/>
      <c r="T949" s="148"/>
      <c r="AT949" s="143" t="s">
        <v>152</v>
      </c>
      <c r="AU949" s="143" t="s">
        <v>81</v>
      </c>
      <c r="AV949" s="12" t="s">
        <v>81</v>
      </c>
      <c r="AW949" s="12" t="s">
        <v>32</v>
      </c>
      <c r="AX949" s="12" t="s">
        <v>71</v>
      </c>
      <c r="AY949" s="143" t="s">
        <v>140</v>
      </c>
    </row>
    <row r="950" spans="2:65" s="12" customFormat="1" ht="10.199999999999999">
      <c r="B950" s="141"/>
      <c r="D950" s="142" t="s">
        <v>152</v>
      </c>
      <c r="E950" s="143" t="s">
        <v>19</v>
      </c>
      <c r="F950" s="144" t="s">
        <v>183</v>
      </c>
      <c r="H950" s="145">
        <v>13.416</v>
      </c>
      <c r="I950" s="146"/>
      <c r="L950" s="141"/>
      <c r="M950" s="147"/>
      <c r="T950" s="148"/>
      <c r="AT950" s="143" t="s">
        <v>152</v>
      </c>
      <c r="AU950" s="143" t="s">
        <v>81</v>
      </c>
      <c r="AV950" s="12" t="s">
        <v>81</v>
      </c>
      <c r="AW950" s="12" t="s">
        <v>32</v>
      </c>
      <c r="AX950" s="12" t="s">
        <v>71</v>
      </c>
      <c r="AY950" s="143" t="s">
        <v>140</v>
      </c>
    </row>
    <row r="951" spans="2:65" s="12" customFormat="1" ht="10.199999999999999">
      <c r="B951" s="141"/>
      <c r="D951" s="142" t="s">
        <v>152</v>
      </c>
      <c r="E951" s="143" t="s">
        <v>19</v>
      </c>
      <c r="F951" s="144" t="s">
        <v>1422</v>
      </c>
      <c r="H951" s="145">
        <v>12.363</v>
      </c>
      <c r="I951" s="146"/>
      <c r="L951" s="141"/>
      <c r="M951" s="147"/>
      <c r="T951" s="148"/>
      <c r="AT951" s="143" t="s">
        <v>152</v>
      </c>
      <c r="AU951" s="143" t="s">
        <v>81</v>
      </c>
      <c r="AV951" s="12" t="s">
        <v>81</v>
      </c>
      <c r="AW951" s="12" t="s">
        <v>32</v>
      </c>
      <c r="AX951" s="12" t="s">
        <v>71</v>
      </c>
      <c r="AY951" s="143" t="s">
        <v>140</v>
      </c>
    </row>
    <row r="952" spans="2:65" s="14" customFormat="1" ht="10.199999999999999">
      <c r="B952" s="155"/>
      <c r="D952" s="142" t="s">
        <v>152</v>
      </c>
      <c r="E952" s="156" t="s">
        <v>19</v>
      </c>
      <c r="F952" s="157" t="s">
        <v>173</v>
      </c>
      <c r="H952" s="158">
        <v>69.613</v>
      </c>
      <c r="I952" s="159"/>
      <c r="L952" s="155"/>
      <c r="M952" s="160"/>
      <c r="T952" s="161"/>
      <c r="AT952" s="156" t="s">
        <v>152</v>
      </c>
      <c r="AU952" s="156" t="s">
        <v>81</v>
      </c>
      <c r="AV952" s="14" t="s">
        <v>148</v>
      </c>
      <c r="AW952" s="14" t="s">
        <v>32</v>
      </c>
      <c r="AX952" s="14" t="s">
        <v>79</v>
      </c>
      <c r="AY952" s="156" t="s">
        <v>140</v>
      </c>
    </row>
    <row r="953" spans="2:65" s="1" customFormat="1" ht="33" customHeight="1">
      <c r="B953" s="33"/>
      <c r="C953" s="124" t="s">
        <v>1423</v>
      </c>
      <c r="D953" s="124" t="s">
        <v>143</v>
      </c>
      <c r="E953" s="125" t="s">
        <v>1424</v>
      </c>
      <c r="F953" s="126" t="s">
        <v>1425</v>
      </c>
      <c r="G953" s="127" t="s">
        <v>146</v>
      </c>
      <c r="H953" s="128">
        <v>56.844000000000001</v>
      </c>
      <c r="I953" s="129"/>
      <c r="J953" s="130">
        <f>ROUND(I953*H953,2)</f>
        <v>0</v>
      </c>
      <c r="K953" s="126" t="s">
        <v>147</v>
      </c>
      <c r="L953" s="33"/>
      <c r="M953" s="131" t="s">
        <v>19</v>
      </c>
      <c r="N953" s="132" t="s">
        <v>42</v>
      </c>
      <c r="P953" s="133">
        <f>O953*H953</f>
        <v>0</v>
      </c>
      <c r="Q953" s="133">
        <v>4.4999999999999997E-3</v>
      </c>
      <c r="R953" s="133">
        <f>Q953*H953</f>
        <v>0.25579799999999997</v>
      </c>
      <c r="S953" s="133">
        <v>0</v>
      </c>
      <c r="T953" s="134">
        <f>S953*H953</f>
        <v>0</v>
      </c>
      <c r="AR953" s="135" t="s">
        <v>265</v>
      </c>
      <c r="AT953" s="135" t="s">
        <v>143</v>
      </c>
      <c r="AU953" s="135" t="s">
        <v>81</v>
      </c>
      <c r="AY953" s="18" t="s">
        <v>140</v>
      </c>
      <c r="BE953" s="136">
        <f>IF(N953="základní",J953,0)</f>
        <v>0</v>
      </c>
      <c r="BF953" s="136">
        <f>IF(N953="snížená",J953,0)</f>
        <v>0</v>
      </c>
      <c r="BG953" s="136">
        <f>IF(N953="zákl. přenesená",J953,0)</f>
        <v>0</v>
      </c>
      <c r="BH953" s="136">
        <f>IF(N953="sníž. přenesená",J953,0)</f>
        <v>0</v>
      </c>
      <c r="BI953" s="136">
        <f>IF(N953="nulová",J953,0)</f>
        <v>0</v>
      </c>
      <c r="BJ953" s="18" t="s">
        <v>79</v>
      </c>
      <c r="BK953" s="136">
        <f>ROUND(I953*H953,2)</f>
        <v>0</v>
      </c>
      <c r="BL953" s="18" t="s">
        <v>265</v>
      </c>
      <c r="BM953" s="135" t="s">
        <v>1426</v>
      </c>
    </row>
    <row r="954" spans="2:65" s="1" customFormat="1" ht="10.199999999999999">
      <c r="B954" s="33"/>
      <c r="D954" s="137" t="s">
        <v>150</v>
      </c>
      <c r="F954" s="138" t="s">
        <v>1427</v>
      </c>
      <c r="I954" s="139"/>
      <c r="L954" s="33"/>
      <c r="M954" s="140"/>
      <c r="T954" s="54"/>
      <c r="AT954" s="18" t="s">
        <v>150</v>
      </c>
      <c r="AU954" s="18" t="s">
        <v>81</v>
      </c>
    </row>
    <row r="955" spans="2:65" s="13" customFormat="1" ht="10.199999999999999">
      <c r="B955" s="149"/>
      <c r="D955" s="142" t="s">
        <v>152</v>
      </c>
      <c r="E955" s="150" t="s">
        <v>19</v>
      </c>
      <c r="F955" s="151" t="s">
        <v>1428</v>
      </c>
      <c r="H955" s="150" t="s">
        <v>19</v>
      </c>
      <c r="I955" s="152"/>
      <c r="L955" s="149"/>
      <c r="M955" s="153"/>
      <c r="T955" s="154"/>
      <c r="AT955" s="150" t="s">
        <v>152</v>
      </c>
      <c r="AU955" s="150" t="s">
        <v>81</v>
      </c>
      <c r="AV955" s="13" t="s">
        <v>79</v>
      </c>
      <c r="AW955" s="13" t="s">
        <v>32</v>
      </c>
      <c r="AX955" s="13" t="s">
        <v>71</v>
      </c>
      <c r="AY955" s="150" t="s">
        <v>140</v>
      </c>
    </row>
    <row r="956" spans="2:65" s="12" customFormat="1" ht="10.199999999999999">
      <c r="B956" s="141"/>
      <c r="D956" s="142" t="s">
        <v>152</v>
      </c>
      <c r="E956" s="143" t="s">
        <v>19</v>
      </c>
      <c r="F956" s="144" t="s">
        <v>179</v>
      </c>
      <c r="H956" s="145">
        <v>6.4349999999999996</v>
      </c>
      <c r="I956" s="146"/>
      <c r="L956" s="141"/>
      <c r="M956" s="147"/>
      <c r="T956" s="148"/>
      <c r="AT956" s="143" t="s">
        <v>152</v>
      </c>
      <c r="AU956" s="143" t="s">
        <v>81</v>
      </c>
      <c r="AV956" s="12" t="s">
        <v>81</v>
      </c>
      <c r="AW956" s="12" t="s">
        <v>32</v>
      </c>
      <c r="AX956" s="12" t="s">
        <v>71</v>
      </c>
      <c r="AY956" s="143" t="s">
        <v>140</v>
      </c>
    </row>
    <row r="957" spans="2:65" s="12" customFormat="1" ht="10.199999999999999">
      <c r="B957" s="141"/>
      <c r="D957" s="142" t="s">
        <v>152</v>
      </c>
      <c r="E957" s="143" t="s">
        <v>19</v>
      </c>
      <c r="F957" s="144" t="s">
        <v>180</v>
      </c>
      <c r="H957" s="145">
        <v>12.928000000000001</v>
      </c>
      <c r="I957" s="146"/>
      <c r="L957" s="141"/>
      <c r="M957" s="147"/>
      <c r="T957" s="148"/>
      <c r="AT957" s="143" t="s">
        <v>152</v>
      </c>
      <c r="AU957" s="143" t="s">
        <v>81</v>
      </c>
      <c r="AV957" s="12" t="s">
        <v>81</v>
      </c>
      <c r="AW957" s="12" t="s">
        <v>32</v>
      </c>
      <c r="AX957" s="12" t="s">
        <v>71</v>
      </c>
      <c r="AY957" s="143" t="s">
        <v>140</v>
      </c>
    </row>
    <row r="958" spans="2:65" s="12" customFormat="1" ht="10.199999999999999">
      <c r="B958" s="141"/>
      <c r="D958" s="142" t="s">
        <v>152</v>
      </c>
      <c r="E958" s="143" t="s">
        <v>19</v>
      </c>
      <c r="F958" s="144" t="s">
        <v>181</v>
      </c>
      <c r="H958" s="145">
        <v>6.73</v>
      </c>
      <c r="I958" s="146"/>
      <c r="L958" s="141"/>
      <c r="M958" s="147"/>
      <c r="T958" s="148"/>
      <c r="AT958" s="143" t="s">
        <v>152</v>
      </c>
      <c r="AU958" s="143" t="s">
        <v>81</v>
      </c>
      <c r="AV958" s="12" t="s">
        <v>81</v>
      </c>
      <c r="AW958" s="12" t="s">
        <v>32</v>
      </c>
      <c r="AX958" s="12" t="s">
        <v>71</v>
      </c>
      <c r="AY958" s="143" t="s">
        <v>140</v>
      </c>
    </row>
    <row r="959" spans="2:65" s="12" customFormat="1" ht="10.199999999999999">
      <c r="B959" s="141"/>
      <c r="D959" s="142" t="s">
        <v>152</v>
      </c>
      <c r="E959" s="143" t="s">
        <v>19</v>
      </c>
      <c r="F959" s="144" t="s">
        <v>182</v>
      </c>
      <c r="H959" s="145">
        <v>7.9219999999999997</v>
      </c>
      <c r="I959" s="146"/>
      <c r="L959" s="141"/>
      <c r="M959" s="147"/>
      <c r="T959" s="148"/>
      <c r="AT959" s="143" t="s">
        <v>152</v>
      </c>
      <c r="AU959" s="143" t="s">
        <v>81</v>
      </c>
      <c r="AV959" s="12" t="s">
        <v>81</v>
      </c>
      <c r="AW959" s="12" t="s">
        <v>32</v>
      </c>
      <c r="AX959" s="12" t="s">
        <v>71</v>
      </c>
      <c r="AY959" s="143" t="s">
        <v>140</v>
      </c>
    </row>
    <row r="960" spans="2:65" s="12" customFormat="1" ht="10.199999999999999">
      <c r="B960" s="141"/>
      <c r="D960" s="142" t="s">
        <v>152</v>
      </c>
      <c r="E960" s="143" t="s">
        <v>19</v>
      </c>
      <c r="F960" s="144" t="s">
        <v>183</v>
      </c>
      <c r="H960" s="145">
        <v>13.416</v>
      </c>
      <c r="I960" s="146"/>
      <c r="L960" s="141"/>
      <c r="M960" s="147"/>
      <c r="T960" s="148"/>
      <c r="AT960" s="143" t="s">
        <v>152</v>
      </c>
      <c r="AU960" s="143" t="s">
        <v>81</v>
      </c>
      <c r="AV960" s="12" t="s">
        <v>81</v>
      </c>
      <c r="AW960" s="12" t="s">
        <v>32</v>
      </c>
      <c r="AX960" s="12" t="s">
        <v>71</v>
      </c>
      <c r="AY960" s="143" t="s">
        <v>140</v>
      </c>
    </row>
    <row r="961" spans="2:65" s="12" customFormat="1" ht="10.199999999999999">
      <c r="B961" s="141"/>
      <c r="D961" s="142" t="s">
        <v>152</v>
      </c>
      <c r="E961" s="143" t="s">
        <v>19</v>
      </c>
      <c r="F961" s="144" t="s">
        <v>184</v>
      </c>
      <c r="H961" s="145">
        <v>9.4130000000000003</v>
      </c>
      <c r="I961" s="146"/>
      <c r="L961" s="141"/>
      <c r="M961" s="147"/>
      <c r="T961" s="148"/>
      <c r="AT961" s="143" t="s">
        <v>152</v>
      </c>
      <c r="AU961" s="143" t="s">
        <v>81</v>
      </c>
      <c r="AV961" s="12" t="s">
        <v>81</v>
      </c>
      <c r="AW961" s="12" t="s">
        <v>32</v>
      </c>
      <c r="AX961" s="12" t="s">
        <v>71</v>
      </c>
      <c r="AY961" s="143" t="s">
        <v>140</v>
      </c>
    </row>
    <row r="962" spans="2:65" s="14" customFormat="1" ht="10.199999999999999">
      <c r="B962" s="155"/>
      <c r="D962" s="142" t="s">
        <v>152</v>
      </c>
      <c r="E962" s="156" t="s">
        <v>19</v>
      </c>
      <c r="F962" s="157" t="s">
        <v>173</v>
      </c>
      <c r="H962" s="158">
        <v>56.844000000000001</v>
      </c>
      <c r="I962" s="159"/>
      <c r="L962" s="155"/>
      <c r="M962" s="160"/>
      <c r="T962" s="161"/>
      <c r="AT962" s="156" t="s">
        <v>152</v>
      </c>
      <c r="AU962" s="156" t="s">
        <v>81</v>
      </c>
      <c r="AV962" s="14" t="s">
        <v>148</v>
      </c>
      <c r="AW962" s="14" t="s">
        <v>32</v>
      </c>
      <c r="AX962" s="14" t="s">
        <v>79</v>
      </c>
      <c r="AY962" s="156" t="s">
        <v>140</v>
      </c>
    </row>
    <row r="963" spans="2:65" s="1" customFormat="1" ht="24.15" customHeight="1">
      <c r="B963" s="33"/>
      <c r="C963" s="124" t="s">
        <v>1429</v>
      </c>
      <c r="D963" s="124" t="s">
        <v>143</v>
      </c>
      <c r="E963" s="125" t="s">
        <v>1430</v>
      </c>
      <c r="F963" s="126" t="s">
        <v>1431</v>
      </c>
      <c r="G963" s="127" t="s">
        <v>146</v>
      </c>
      <c r="H963" s="128">
        <v>5.8040000000000003</v>
      </c>
      <c r="I963" s="129"/>
      <c r="J963" s="130">
        <f>ROUND(I963*H963,2)</f>
        <v>0</v>
      </c>
      <c r="K963" s="126" t="s">
        <v>147</v>
      </c>
      <c r="L963" s="33"/>
      <c r="M963" s="131" t="s">
        <v>19</v>
      </c>
      <c r="N963" s="132" t="s">
        <v>42</v>
      </c>
      <c r="P963" s="133">
        <f>O963*H963</f>
        <v>0</v>
      </c>
      <c r="Q963" s="133">
        <v>1.5E-3</v>
      </c>
      <c r="R963" s="133">
        <f>Q963*H963</f>
        <v>8.7060000000000002E-3</v>
      </c>
      <c r="S963" s="133">
        <v>0</v>
      </c>
      <c r="T963" s="134">
        <f>S963*H963</f>
        <v>0</v>
      </c>
      <c r="AR963" s="135" t="s">
        <v>265</v>
      </c>
      <c r="AT963" s="135" t="s">
        <v>143</v>
      </c>
      <c r="AU963" s="135" t="s">
        <v>81</v>
      </c>
      <c r="AY963" s="18" t="s">
        <v>140</v>
      </c>
      <c r="BE963" s="136">
        <f>IF(N963="základní",J963,0)</f>
        <v>0</v>
      </c>
      <c r="BF963" s="136">
        <f>IF(N963="snížená",J963,0)</f>
        <v>0</v>
      </c>
      <c r="BG963" s="136">
        <f>IF(N963="zákl. přenesená",J963,0)</f>
        <v>0</v>
      </c>
      <c r="BH963" s="136">
        <f>IF(N963="sníž. přenesená",J963,0)</f>
        <v>0</v>
      </c>
      <c r="BI963" s="136">
        <f>IF(N963="nulová",J963,0)</f>
        <v>0</v>
      </c>
      <c r="BJ963" s="18" t="s">
        <v>79</v>
      </c>
      <c r="BK963" s="136">
        <f>ROUND(I963*H963,2)</f>
        <v>0</v>
      </c>
      <c r="BL963" s="18" t="s">
        <v>265</v>
      </c>
      <c r="BM963" s="135" t="s">
        <v>1432</v>
      </c>
    </row>
    <row r="964" spans="2:65" s="1" customFormat="1" ht="10.199999999999999">
      <c r="B964" s="33"/>
      <c r="D964" s="137" t="s">
        <v>150</v>
      </c>
      <c r="F964" s="138" t="s">
        <v>1433</v>
      </c>
      <c r="I964" s="139"/>
      <c r="L964" s="33"/>
      <c r="M964" s="140"/>
      <c r="T964" s="54"/>
      <c r="AT964" s="18" t="s">
        <v>150</v>
      </c>
      <c r="AU964" s="18" t="s">
        <v>81</v>
      </c>
    </row>
    <row r="965" spans="2:65" s="13" customFormat="1" ht="10.199999999999999">
      <c r="B965" s="149"/>
      <c r="D965" s="142" t="s">
        <v>152</v>
      </c>
      <c r="E965" s="150" t="s">
        <v>19</v>
      </c>
      <c r="F965" s="151" t="s">
        <v>1434</v>
      </c>
      <c r="H965" s="150" t="s">
        <v>19</v>
      </c>
      <c r="I965" s="152"/>
      <c r="L965" s="149"/>
      <c r="M965" s="153"/>
      <c r="T965" s="154"/>
      <c r="AT965" s="150" t="s">
        <v>152</v>
      </c>
      <c r="AU965" s="150" t="s">
        <v>81</v>
      </c>
      <c r="AV965" s="13" t="s">
        <v>79</v>
      </c>
      <c r="AW965" s="13" t="s">
        <v>32</v>
      </c>
      <c r="AX965" s="13" t="s">
        <v>71</v>
      </c>
      <c r="AY965" s="150" t="s">
        <v>140</v>
      </c>
    </row>
    <row r="966" spans="2:65" s="12" customFormat="1" ht="10.199999999999999">
      <c r="B966" s="141"/>
      <c r="D966" s="142" t="s">
        <v>152</v>
      </c>
      <c r="E966" s="143" t="s">
        <v>19</v>
      </c>
      <c r="F966" s="144" t="s">
        <v>1435</v>
      </c>
      <c r="H966" s="145">
        <v>4.4539999999999997</v>
      </c>
      <c r="I966" s="146"/>
      <c r="L966" s="141"/>
      <c r="M966" s="147"/>
      <c r="T966" s="148"/>
      <c r="AT966" s="143" t="s">
        <v>152</v>
      </c>
      <c r="AU966" s="143" t="s">
        <v>81</v>
      </c>
      <c r="AV966" s="12" t="s">
        <v>81</v>
      </c>
      <c r="AW966" s="12" t="s">
        <v>32</v>
      </c>
      <c r="AX966" s="12" t="s">
        <v>71</v>
      </c>
      <c r="AY966" s="143" t="s">
        <v>140</v>
      </c>
    </row>
    <row r="967" spans="2:65" s="13" customFormat="1" ht="10.199999999999999">
      <c r="B967" s="149"/>
      <c r="D967" s="142" t="s">
        <v>152</v>
      </c>
      <c r="E967" s="150" t="s">
        <v>19</v>
      </c>
      <c r="F967" s="151" t="s">
        <v>1436</v>
      </c>
      <c r="H967" s="150" t="s">
        <v>19</v>
      </c>
      <c r="I967" s="152"/>
      <c r="L967" s="149"/>
      <c r="M967" s="153"/>
      <c r="T967" s="154"/>
      <c r="AT967" s="150" t="s">
        <v>152</v>
      </c>
      <c r="AU967" s="150" t="s">
        <v>81</v>
      </c>
      <c r="AV967" s="13" t="s">
        <v>79</v>
      </c>
      <c r="AW967" s="13" t="s">
        <v>32</v>
      </c>
      <c r="AX967" s="13" t="s">
        <v>71</v>
      </c>
      <c r="AY967" s="150" t="s">
        <v>140</v>
      </c>
    </row>
    <row r="968" spans="2:65" s="12" customFormat="1" ht="10.199999999999999">
      <c r="B968" s="141"/>
      <c r="D968" s="142" t="s">
        <v>152</v>
      </c>
      <c r="E968" s="143" t="s">
        <v>19</v>
      </c>
      <c r="F968" s="144" t="s">
        <v>1437</v>
      </c>
      <c r="H968" s="145">
        <v>1.35</v>
      </c>
      <c r="I968" s="146"/>
      <c r="L968" s="141"/>
      <c r="M968" s="147"/>
      <c r="T968" s="148"/>
      <c r="AT968" s="143" t="s">
        <v>152</v>
      </c>
      <c r="AU968" s="143" t="s">
        <v>81</v>
      </c>
      <c r="AV968" s="12" t="s">
        <v>81</v>
      </c>
      <c r="AW968" s="12" t="s">
        <v>32</v>
      </c>
      <c r="AX968" s="12" t="s">
        <v>71</v>
      </c>
      <c r="AY968" s="143" t="s">
        <v>140</v>
      </c>
    </row>
    <row r="969" spans="2:65" s="14" customFormat="1" ht="10.199999999999999">
      <c r="B969" s="155"/>
      <c r="D969" s="142" t="s">
        <v>152</v>
      </c>
      <c r="E969" s="156" t="s">
        <v>19</v>
      </c>
      <c r="F969" s="157" t="s">
        <v>173</v>
      </c>
      <c r="H969" s="158">
        <v>5.8040000000000003</v>
      </c>
      <c r="I969" s="159"/>
      <c r="L969" s="155"/>
      <c r="M969" s="160"/>
      <c r="T969" s="161"/>
      <c r="AT969" s="156" t="s">
        <v>152</v>
      </c>
      <c r="AU969" s="156" t="s">
        <v>81</v>
      </c>
      <c r="AV969" s="14" t="s">
        <v>148</v>
      </c>
      <c r="AW969" s="14" t="s">
        <v>32</v>
      </c>
      <c r="AX969" s="14" t="s">
        <v>79</v>
      </c>
      <c r="AY969" s="156" t="s">
        <v>140</v>
      </c>
    </row>
    <row r="970" spans="2:65" s="1" customFormat="1" ht="37.799999999999997" customHeight="1">
      <c r="B970" s="33"/>
      <c r="C970" s="124" t="s">
        <v>1438</v>
      </c>
      <c r="D970" s="124" t="s">
        <v>143</v>
      </c>
      <c r="E970" s="125" t="s">
        <v>1439</v>
      </c>
      <c r="F970" s="126" t="s">
        <v>1440</v>
      </c>
      <c r="G970" s="127" t="s">
        <v>146</v>
      </c>
      <c r="H970" s="128">
        <v>69.613</v>
      </c>
      <c r="I970" s="129"/>
      <c r="J970" s="130">
        <f>ROUND(I970*H970,2)</f>
        <v>0</v>
      </c>
      <c r="K970" s="126" t="s">
        <v>147</v>
      </c>
      <c r="L970" s="33"/>
      <c r="M970" s="131" t="s">
        <v>19</v>
      </c>
      <c r="N970" s="132" t="s">
        <v>42</v>
      </c>
      <c r="P970" s="133">
        <f>O970*H970</f>
        <v>0</v>
      </c>
      <c r="Q970" s="133">
        <v>5.3800000000000002E-3</v>
      </c>
      <c r="R970" s="133">
        <f>Q970*H970</f>
        <v>0.37451793999999999</v>
      </c>
      <c r="S970" s="133">
        <v>0</v>
      </c>
      <c r="T970" s="134">
        <f>S970*H970</f>
        <v>0</v>
      </c>
      <c r="AR970" s="135" t="s">
        <v>265</v>
      </c>
      <c r="AT970" s="135" t="s">
        <v>143</v>
      </c>
      <c r="AU970" s="135" t="s">
        <v>81</v>
      </c>
      <c r="AY970" s="18" t="s">
        <v>140</v>
      </c>
      <c r="BE970" s="136">
        <f>IF(N970="základní",J970,0)</f>
        <v>0</v>
      </c>
      <c r="BF970" s="136">
        <f>IF(N970="snížená",J970,0)</f>
        <v>0</v>
      </c>
      <c r="BG970" s="136">
        <f>IF(N970="zákl. přenesená",J970,0)</f>
        <v>0</v>
      </c>
      <c r="BH970" s="136">
        <f>IF(N970="sníž. přenesená",J970,0)</f>
        <v>0</v>
      </c>
      <c r="BI970" s="136">
        <f>IF(N970="nulová",J970,0)</f>
        <v>0</v>
      </c>
      <c r="BJ970" s="18" t="s">
        <v>79</v>
      </c>
      <c r="BK970" s="136">
        <f>ROUND(I970*H970,2)</f>
        <v>0</v>
      </c>
      <c r="BL970" s="18" t="s">
        <v>265</v>
      </c>
      <c r="BM970" s="135" t="s">
        <v>1441</v>
      </c>
    </row>
    <row r="971" spans="2:65" s="1" customFormat="1" ht="10.199999999999999">
      <c r="B971" s="33"/>
      <c r="D971" s="137" t="s">
        <v>150</v>
      </c>
      <c r="F971" s="138" t="s">
        <v>1442</v>
      </c>
      <c r="I971" s="139"/>
      <c r="L971" s="33"/>
      <c r="M971" s="140"/>
      <c r="T971" s="54"/>
      <c r="AT971" s="18" t="s">
        <v>150</v>
      </c>
      <c r="AU971" s="18" t="s">
        <v>81</v>
      </c>
    </row>
    <row r="972" spans="2:65" s="13" customFormat="1" ht="10.199999999999999">
      <c r="B972" s="149"/>
      <c r="D972" s="142" t="s">
        <v>152</v>
      </c>
      <c r="E972" s="150" t="s">
        <v>19</v>
      </c>
      <c r="F972" s="151" t="s">
        <v>1443</v>
      </c>
      <c r="H972" s="150" t="s">
        <v>19</v>
      </c>
      <c r="I972" s="152"/>
      <c r="L972" s="149"/>
      <c r="M972" s="153"/>
      <c r="T972" s="154"/>
      <c r="AT972" s="150" t="s">
        <v>152</v>
      </c>
      <c r="AU972" s="150" t="s">
        <v>81</v>
      </c>
      <c r="AV972" s="13" t="s">
        <v>79</v>
      </c>
      <c r="AW972" s="13" t="s">
        <v>32</v>
      </c>
      <c r="AX972" s="13" t="s">
        <v>71</v>
      </c>
      <c r="AY972" s="150" t="s">
        <v>140</v>
      </c>
    </row>
    <row r="973" spans="2:65" s="12" customFormat="1" ht="10.199999999999999">
      <c r="B973" s="141"/>
      <c r="D973" s="142" t="s">
        <v>152</v>
      </c>
      <c r="E973" s="143" t="s">
        <v>19</v>
      </c>
      <c r="F973" s="144" t="s">
        <v>1418</v>
      </c>
      <c r="H973" s="145">
        <v>8.2759999999999998</v>
      </c>
      <c r="I973" s="146"/>
      <c r="L973" s="141"/>
      <c r="M973" s="147"/>
      <c r="T973" s="148"/>
      <c r="AT973" s="143" t="s">
        <v>152</v>
      </c>
      <c r="AU973" s="143" t="s">
        <v>81</v>
      </c>
      <c r="AV973" s="12" t="s">
        <v>81</v>
      </c>
      <c r="AW973" s="12" t="s">
        <v>32</v>
      </c>
      <c r="AX973" s="12" t="s">
        <v>71</v>
      </c>
      <c r="AY973" s="143" t="s">
        <v>140</v>
      </c>
    </row>
    <row r="974" spans="2:65" s="12" customFormat="1" ht="20.399999999999999">
      <c r="B974" s="141"/>
      <c r="D974" s="142" t="s">
        <v>152</v>
      </c>
      <c r="E974" s="143" t="s">
        <v>19</v>
      </c>
      <c r="F974" s="144" t="s">
        <v>1419</v>
      </c>
      <c r="H974" s="145">
        <v>15.442</v>
      </c>
      <c r="I974" s="146"/>
      <c r="L974" s="141"/>
      <c r="M974" s="147"/>
      <c r="T974" s="148"/>
      <c r="AT974" s="143" t="s">
        <v>152</v>
      </c>
      <c r="AU974" s="143" t="s">
        <v>81</v>
      </c>
      <c r="AV974" s="12" t="s">
        <v>81</v>
      </c>
      <c r="AW974" s="12" t="s">
        <v>32</v>
      </c>
      <c r="AX974" s="12" t="s">
        <v>71</v>
      </c>
      <c r="AY974" s="143" t="s">
        <v>140</v>
      </c>
    </row>
    <row r="975" spans="2:65" s="12" customFormat="1" ht="10.199999999999999">
      <c r="B975" s="141"/>
      <c r="D975" s="142" t="s">
        <v>152</v>
      </c>
      <c r="E975" s="143" t="s">
        <v>19</v>
      </c>
      <c r="F975" s="144" t="s">
        <v>1420</v>
      </c>
      <c r="H975" s="145">
        <v>8.8659999999999997</v>
      </c>
      <c r="I975" s="146"/>
      <c r="L975" s="141"/>
      <c r="M975" s="147"/>
      <c r="T975" s="148"/>
      <c r="AT975" s="143" t="s">
        <v>152</v>
      </c>
      <c r="AU975" s="143" t="s">
        <v>81</v>
      </c>
      <c r="AV975" s="12" t="s">
        <v>81</v>
      </c>
      <c r="AW975" s="12" t="s">
        <v>32</v>
      </c>
      <c r="AX975" s="12" t="s">
        <v>71</v>
      </c>
      <c r="AY975" s="143" t="s">
        <v>140</v>
      </c>
    </row>
    <row r="976" spans="2:65" s="12" customFormat="1" ht="10.199999999999999">
      <c r="B976" s="141"/>
      <c r="D976" s="142" t="s">
        <v>152</v>
      </c>
      <c r="E976" s="143" t="s">
        <v>19</v>
      </c>
      <c r="F976" s="144" t="s">
        <v>1421</v>
      </c>
      <c r="H976" s="145">
        <v>11.25</v>
      </c>
      <c r="I976" s="146"/>
      <c r="L976" s="141"/>
      <c r="M976" s="147"/>
      <c r="T976" s="148"/>
      <c r="AT976" s="143" t="s">
        <v>152</v>
      </c>
      <c r="AU976" s="143" t="s">
        <v>81</v>
      </c>
      <c r="AV976" s="12" t="s">
        <v>81</v>
      </c>
      <c r="AW976" s="12" t="s">
        <v>32</v>
      </c>
      <c r="AX976" s="12" t="s">
        <v>71</v>
      </c>
      <c r="AY976" s="143" t="s">
        <v>140</v>
      </c>
    </row>
    <row r="977" spans="2:65" s="12" customFormat="1" ht="10.199999999999999">
      <c r="B977" s="141"/>
      <c r="D977" s="142" t="s">
        <v>152</v>
      </c>
      <c r="E977" s="143" t="s">
        <v>19</v>
      </c>
      <c r="F977" s="144" t="s">
        <v>183</v>
      </c>
      <c r="H977" s="145">
        <v>13.416</v>
      </c>
      <c r="I977" s="146"/>
      <c r="L977" s="141"/>
      <c r="M977" s="147"/>
      <c r="T977" s="148"/>
      <c r="AT977" s="143" t="s">
        <v>152</v>
      </c>
      <c r="AU977" s="143" t="s">
        <v>81</v>
      </c>
      <c r="AV977" s="12" t="s">
        <v>81</v>
      </c>
      <c r="AW977" s="12" t="s">
        <v>32</v>
      </c>
      <c r="AX977" s="12" t="s">
        <v>71</v>
      </c>
      <c r="AY977" s="143" t="s">
        <v>140</v>
      </c>
    </row>
    <row r="978" spans="2:65" s="12" customFormat="1" ht="10.199999999999999">
      <c r="B978" s="141"/>
      <c r="D978" s="142" t="s">
        <v>152</v>
      </c>
      <c r="E978" s="143" t="s">
        <v>19</v>
      </c>
      <c r="F978" s="144" t="s">
        <v>1422</v>
      </c>
      <c r="H978" s="145">
        <v>12.363</v>
      </c>
      <c r="I978" s="146"/>
      <c r="L978" s="141"/>
      <c r="M978" s="147"/>
      <c r="T978" s="148"/>
      <c r="AT978" s="143" t="s">
        <v>152</v>
      </c>
      <c r="AU978" s="143" t="s">
        <v>81</v>
      </c>
      <c r="AV978" s="12" t="s">
        <v>81</v>
      </c>
      <c r="AW978" s="12" t="s">
        <v>32</v>
      </c>
      <c r="AX978" s="12" t="s">
        <v>71</v>
      </c>
      <c r="AY978" s="143" t="s">
        <v>140</v>
      </c>
    </row>
    <row r="979" spans="2:65" s="14" customFormat="1" ht="10.199999999999999">
      <c r="B979" s="155"/>
      <c r="D979" s="142" t="s">
        <v>152</v>
      </c>
      <c r="E979" s="156" t="s">
        <v>19</v>
      </c>
      <c r="F979" s="157" t="s">
        <v>173</v>
      </c>
      <c r="H979" s="158">
        <v>69.613</v>
      </c>
      <c r="I979" s="159"/>
      <c r="L979" s="155"/>
      <c r="M979" s="160"/>
      <c r="T979" s="161"/>
      <c r="AT979" s="156" t="s">
        <v>152</v>
      </c>
      <c r="AU979" s="156" t="s">
        <v>81</v>
      </c>
      <c r="AV979" s="14" t="s">
        <v>148</v>
      </c>
      <c r="AW979" s="14" t="s">
        <v>32</v>
      </c>
      <c r="AX979" s="14" t="s">
        <v>79</v>
      </c>
      <c r="AY979" s="156" t="s">
        <v>140</v>
      </c>
    </row>
    <row r="980" spans="2:65" s="1" customFormat="1" ht="24.15" customHeight="1">
      <c r="B980" s="33"/>
      <c r="C980" s="169" t="s">
        <v>1444</v>
      </c>
      <c r="D980" s="169" t="s">
        <v>559</v>
      </c>
      <c r="E980" s="170" t="s">
        <v>1445</v>
      </c>
      <c r="F980" s="171" t="s">
        <v>1446</v>
      </c>
      <c r="G980" s="172" t="s">
        <v>146</v>
      </c>
      <c r="H980" s="173">
        <v>80.055000000000007</v>
      </c>
      <c r="I980" s="174"/>
      <c r="J980" s="175">
        <f>ROUND(I980*H980,2)</f>
        <v>0</v>
      </c>
      <c r="K980" s="171" t="s">
        <v>147</v>
      </c>
      <c r="L980" s="176"/>
      <c r="M980" s="177" t="s">
        <v>19</v>
      </c>
      <c r="N980" s="178" t="s">
        <v>42</v>
      </c>
      <c r="P980" s="133">
        <f>O980*H980</f>
        <v>0</v>
      </c>
      <c r="Q980" s="133">
        <v>1.6E-2</v>
      </c>
      <c r="R980" s="133">
        <f>Q980*H980</f>
        <v>1.2808800000000002</v>
      </c>
      <c r="S980" s="133">
        <v>0</v>
      </c>
      <c r="T980" s="134">
        <f>S980*H980</f>
        <v>0</v>
      </c>
      <c r="AR980" s="135" t="s">
        <v>389</v>
      </c>
      <c r="AT980" s="135" t="s">
        <v>559</v>
      </c>
      <c r="AU980" s="135" t="s">
        <v>81</v>
      </c>
      <c r="AY980" s="18" t="s">
        <v>140</v>
      </c>
      <c r="BE980" s="136">
        <f>IF(N980="základní",J980,0)</f>
        <v>0</v>
      </c>
      <c r="BF980" s="136">
        <f>IF(N980="snížená",J980,0)</f>
        <v>0</v>
      </c>
      <c r="BG980" s="136">
        <f>IF(N980="zákl. přenesená",J980,0)</f>
        <v>0</v>
      </c>
      <c r="BH980" s="136">
        <f>IF(N980="sníž. přenesená",J980,0)</f>
        <v>0</v>
      </c>
      <c r="BI980" s="136">
        <f>IF(N980="nulová",J980,0)</f>
        <v>0</v>
      </c>
      <c r="BJ980" s="18" t="s">
        <v>79</v>
      </c>
      <c r="BK980" s="136">
        <f>ROUND(I980*H980,2)</f>
        <v>0</v>
      </c>
      <c r="BL980" s="18" t="s">
        <v>265</v>
      </c>
      <c r="BM980" s="135" t="s">
        <v>1447</v>
      </c>
    </row>
    <row r="981" spans="2:65" s="12" customFormat="1" ht="10.199999999999999">
      <c r="B981" s="141"/>
      <c r="D981" s="142" t="s">
        <v>152</v>
      </c>
      <c r="F981" s="144" t="s">
        <v>1448</v>
      </c>
      <c r="H981" s="145">
        <v>80.055000000000007</v>
      </c>
      <c r="I981" s="146"/>
      <c r="L981" s="141"/>
      <c r="M981" s="147"/>
      <c r="T981" s="148"/>
      <c r="AT981" s="143" t="s">
        <v>152</v>
      </c>
      <c r="AU981" s="143" t="s">
        <v>81</v>
      </c>
      <c r="AV981" s="12" t="s">
        <v>81</v>
      </c>
      <c r="AW981" s="12" t="s">
        <v>4</v>
      </c>
      <c r="AX981" s="12" t="s">
        <v>79</v>
      </c>
      <c r="AY981" s="143" t="s">
        <v>140</v>
      </c>
    </row>
    <row r="982" spans="2:65" s="1" customFormat="1" ht="33" customHeight="1">
      <c r="B982" s="33"/>
      <c r="C982" s="124" t="s">
        <v>1449</v>
      </c>
      <c r="D982" s="124" t="s">
        <v>143</v>
      </c>
      <c r="E982" s="125" t="s">
        <v>1450</v>
      </c>
      <c r="F982" s="126" t="s">
        <v>1451</v>
      </c>
      <c r="G982" s="127" t="s">
        <v>305</v>
      </c>
      <c r="H982" s="128">
        <v>7.59</v>
      </c>
      <c r="I982" s="129"/>
      <c r="J982" s="130">
        <f>ROUND(I982*H982,2)</f>
        <v>0</v>
      </c>
      <c r="K982" s="126" t="s">
        <v>147</v>
      </c>
      <c r="L982" s="33"/>
      <c r="M982" s="131" t="s">
        <v>19</v>
      </c>
      <c r="N982" s="132" t="s">
        <v>42</v>
      </c>
      <c r="P982" s="133">
        <f>O982*H982</f>
        <v>0</v>
      </c>
      <c r="Q982" s="133">
        <v>2.0000000000000001E-4</v>
      </c>
      <c r="R982" s="133">
        <f>Q982*H982</f>
        <v>1.518E-3</v>
      </c>
      <c r="S982" s="133">
        <v>0</v>
      </c>
      <c r="T982" s="134">
        <f>S982*H982</f>
        <v>0</v>
      </c>
      <c r="AR982" s="135" t="s">
        <v>265</v>
      </c>
      <c r="AT982" s="135" t="s">
        <v>143</v>
      </c>
      <c r="AU982" s="135" t="s">
        <v>81</v>
      </c>
      <c r="AY982" s="18" t="s">
        <v>140</v>
      </c>
      <c r="BE982" s="136">
        <f>IF(N982="základní",J982,0)</f>
        <v>0</v>
      </c>
      <c r="BF982" s="136">
        <f>IF(N982="snížená",J982,0)</f>
        <v>0</v>
      </c>
      <c r="BG982" s="136">
        <f>IF(N982="zákl. přenesená",J982,0)</f>
        <v>0</v>
      </c>
      <c r="BH982" s="136">
        <f>IF(N982="sníž. přenesená",J982,0)</f>
        <v>0</v>
      </c>
      <c r="BI982" s="136">
        <f>IF(N982="nulová",J982,0)</f>
        <v>0</v>
      </c>
      <c r="BJ982" s="18" t="s">
        <v>79</v>
      </c>
      <c r="BK982" s="136">
        <f>ROUND(I982*H982,2)</f>
        <v>0</v>
      </c>
      <c r="BL982" s="18" t="s">
        <v>265</v>
      </c>
      <c r="BM982" s="135" t="s">
        <v>1452</v>
      </c>
    </row>
    <row r="983" spans="2:65" s="1" customFormat="1" ht="10.199999999999999">
      <c r="B983" s="33"/>
      <c r="D983" s="137" t="s">
        <v>150</v>
      </c>
      <c r="F983" s="138" t="s">
        <v>1453</v>
      </c>
      <c r="I983" s="139"/>
      <c r="L983" s="33"/>
      <c r="M983" s="140"/>
      <c r="T983" s="54"/>
      <c r="AT983" s="18" t="s">
        <v>150</v>
      </c>
      <c r="AU983" s="18" t="s">
        <v>81</v>
      </c>
    </row>
    <row r="984" spans="2:65" s="13" customFormat="1" ht="10.199999999999999">
      <c r="B984" s="149"/>
      <c r="D984" s="142" t="s">
        <v>152</v>
      </c>
      <c r="E984" s="150" t="s">
        <v>19</v>
      </c>
      <c r="F984" s="151" t="s">
        <v>1454</v>
      </c>
      <c r="H984" s="150" t="s">
        <v>19</v>
      </c>
      <c r="I984" s="152"/>
      <c r="L984" s="149"/>
      <c r="M984" s="153"/>
      <c r="T984" s="154"/>
      <c r="AT984" s="150" t="s">
        <v>152</v>
      </c>
      <c r="AU984" s="150" t="s">
        <v>81</v>
      </c>
      <c r="AV984" s="13" t="s">
        <v>79</v>
      </c>
      <c r="AW984" s="13" t="s">
        <v>32</v>
      </c>
      <c r="AX984" s="13" t="s">
        <v>71</v>
      </c>
      <c r="AY984" s="150" t="s">
        <v>140</v>
      </c>
    </row>
    <row r="985" spans="2:65" s="12" customFormat="1" ht="10.199999999999999">
      <c r="B985" s="141"/>
      <c r="D985" s="142" t="s">
        <v>152</v>
      </c>
      <c r="E985" s="143" t="s">
        <v>19</v>
      </c>
      <c r="F985" s="144" t="s">
        <v>1455</v>
      </c>
      <c r="H985" s="145">
        <v>5.39</v>
      </c>
      <c r="I985" s="146"/>
      <c r="L985" s="141"/>
      <c r="M985" s="147"/>
      <c r="T985" s="148"/>
      <c r="AT985" s="143" t="s">
        <v>152</v>
      </c>
      <c r="AU985" s="143" t="s">
        <v>81</v>
      </c>
      <c r="AV985" s="12" t="s">
        <v>81</v>
      </c>
      <c r="AW985" s="12" t="s">
        <v>32</v>
      </c>
      <c r="AX985" s="12" t="s">
        <v>71</v>
      </c>
      <c r="AY985" s="143" t="s">
        <v>140</v>
      </c>
    </row>
    <row r="986" spans="2:65" s="13" customFormat="1" ht="10.199999999999999">
      <c r="B986" s="149"/>
      <c r="D986" s="142" t="s">
        <v>152</v>
      </c>
      <c r="E986" s="150" t="s">
        <v>19</v>
      </c>
      <c r="F986" s="151" t="s">
        <v>1456</v>
      </c>
      <c r="H986" s="150" t="s">
        <v>19</v>
      </c>
      <c r="I986" s="152"/>
      <c r="L986" s="149"/>
      <c r="M986" s="153"/>
      <c r="T986" s="154"/>
      <c r="AT986" s="150" t="s">
        <v>152</v>
      </c>
      <c r="AU986" s="150" t="s">
        <v>81</v>
      </c>
      <c r="AV986" s="13" t="s">
        <v>79</v>
      </c>
      <c r="AW986" s="13" t="s">
        <v>32</v>
      </c>
      <c r="AX986" s="13" t="s">
        <v>71</v>
      </c>
      <c r="AY986" s="150" t="s">
        <v>140</v>
      </c>
    </row>
    <row r="987" spans="2:65" s="12" customFormat="1" ht="10.199999999999999">
      <c r="B987" s="141"/>
      <c r="D987" s="142" t="s">
        <v>152</v>
      </c>
      <c r="E987" s="143" t="s">
        <v>19</v>
      </c>
      <c r="F987" s="144" t="s">
        <v>1229</v>
      </c>
      <c r="H987" s="145">
        <v>2.2000000000000002</v>
      </c>
      <c r="I987" s="146"/>
      <c r="L987" s="141"/>
      <c r="M987" s="147"/>
      <c r="T987" s="148"/>
      <c r="AT987" s="143" t="s">
        <v>152</v>
      </c>
      <c r="AU987" s="143" t="s">
        <v>81</v>
      </c>
      <c r="AV987" s="12" t="s">
        <v>81</v>
      </c>
      <c r="AW987" s="12" t="s">
        <v>32</v>
      </c>
      <c r="AX987" s="12" t="s">
        <v>71</v>
      </c>
      <c r="AY987" s="143" t="s">
        <v>140</v>
      </c>
    </row>
    <row r="988" spans="2:65" s="14" customFormat="1" ht="10.199999999999999">
      <c r="B988" s="155"/>
      <c r="D988" s="142" t="s">
        <v>152</v>
      </c>
      <c r="E988" s="156" t="s">
        <v>19</v>
      </c>
      <c r="F988" s="157" t="s">
        <v>173</v>
      </c>
      <c r="H988" s="158">
        <v>7.59</v>
      </c>
      <c r="I988" s="159"/>
      <c r="L988" s="155"/>
      <c r="M988" s="160"/>
      <c r="T988" s="161"/>
      <c r="AT988" s="156" t="s">
        <v>152</v>
      </c>
      <c r="AU988" s="156" t="s">
        <v>81</v>
      </c>
      <c r="AV988" s="14" t="s">
        <v>148</v>
      </c>
      <c r="AW988" s="14" t="s">
        <v>32</v>
      </c>
      <c r="AX988" s="14" t="s">
        <v>79</v>
      </c>
      <c r="AY988" s="156" t="s">
        <v>140</v>
      </c>
    </row>
    <row r="989" spans="2:65" s="1" customFormat="1" ht="16.5" customHeight="1">
      <c r="B989" s="33"/>
      <c r="C989" s="169" t="s">
        <v>1457</v>
      </c>
      <c r="D989" s="169" t="s">
        <v>559</v>
      </c>
      <c r="E989" s="170" t="s">
        <v>1458</v>
      </c>
      <c r="F989" s="171" t="s">
        <v>1459</v>
      </c>
      <c r="G989" s="172" t="s">
        <v>305</v>
      </c>
      <c r="H989" s="173">
        <v>7.97</v>
      </c>
      <c r="I989" s="174"/>
      <c r="J989" s="175">
        <f>ROUND(I989*H989,2)</f>
        <v>0</v>
      </c>
      <c r="K989" s="171" t="s">
        <v>147</v>
      </c>
      <c r="L989" s="176"/>
      <c r="M989" s="177" t="s">
        <v>19</v>
      </c>
      <c r="N989" s="178" t="s">
        <v>42</v>
      </c>
      <c r="P989" s="133">
        <f>O989*H989</f>
        <v>0</v>
      </c>
      <c r="Q989" s="133">
        <v>3.2000000000000003E-4</v>
      </c>
      <c r="R989" s="133">
        <f>Q989*H989</f>
        <v>2.5504E-3</v>
      </c>
      <c r="S989" s="133">
        <v>0</v>
      </c>
      <c r="T989" s="134">
        <f>S989*H989</f>
        <v>0</v>
      </c>
      <c r="AR989" s="135" t="s">
        <v>389</v>
      </c>
      <c r="AT989" s="135" t="s">
        <v>559</v>
      </c>
      <c r="AU989" s="135" t="s">
        <v>81</v>
      </c>
      <c r="AY989" s="18" t="s">
        <v>140</v>
      </c>
      <c r="BE989" s="136">
        <f>IF(N989="základní",J989,0)</f>
        <v>0</v>
      </c>
      <c r="BF989" s="136">
        <f>IF(N989="snížená",J989,0)</f>
        <v>0</v>
      </c>
      <c r="BG989" s="136">
        <f>IF(N989="zákl. přenesená",J989,0)</f>
        <v>0</v>
      </c>
      <c r="BH989" s="136">
        <f>IF(N989="sníž. přenesená",J989,0)</f>
        <v>0</v>
      </c>
      <c r="BI989" s="136">
        <f>IF(N989="nulová",J989,0)</f>
        <v>0</v>
      </c>
      <c r="BJ989" s="18" t="s">
        <v>79</v>
      </c>
      <c r="BK989" s="136">
        <f>ROUND(I989*H989,2)</f>
        <v>0</v>
      </c>
      <c r="BL989" s="18" t="s">
        <v>265</v>
      </c>
      <c r="BM989" s="135" t="s">
        <v>1460</v>
      </c>
    </row>
    <row r="990" spans="2:65" s="12" customFormat="1" ht="10.199999999999999">
      <c r="B990" s="141"/>
      <c r="D990" s="142" t="s">
        <v>152</v>
      </c>
      <c r="F990" s="144" t="s">
        <v>1461</v>
      </c>
      <c r="H990" s="145">
        <v>7.97</v>
      </c>
      <c r="I990" s="146"/>
      <c r="L990" s="141"/>
      <c r="M990" s="147"/>
      <c r="T990" s="148"/>
      <c r="AT990" s="143" t="s">
        <v>152</v>
      </c>
      <c r="AU990" s="143" t="s">
        <v>81</v>
      </c>
      <c r="AV990" s="12" t="s">
        <v>81</v>
      </c>
      <c r="AW990" s="12" t="s">
        <v>4</v>
      </c>
      <c r="AX990" s="12" t="s">
        <v>79</v>
      </c>
      <c r="AY990" s="143" t="s">
        <v>140</v>
      </c>
    </row>
    <row r="991" spans="2:65" s="1" customFormat="1" ht="24.15" customHeight="1">
      <c r="B991" s="33"/>
      <c r="C991" s="124" t="s">
        <v>1462</v>
      </c>
      <c r="D991" s="124" t="s">
        <v>143</v>
      </c>
      <c r="E991" s="125" t="s">
        <v>1463</v>
      </c>
      <c r="F991" s="126" t="s">
        <v>1464</v>
      </c>
      <c r="G991" s="127" t="s">
        <v>305</v>
      </c>
      <c r="H991" s="128">
        <v>140.02000000000001</v>
      </c>
      <c r="I991" s="129"/>
      <c r="J991" s="130">
        <f>ROUND(I991*H991,2)</f>
        <v>0</v>
      </c>
      <c r="K991" s="126" t="s">
        <v>147</v>
      </c>
      <c r="L991" s="33"/>
      <c r="M991" s="131" t="s">
        <v>19</v>
      </c>
      <c r="N991" s="132" t="s">
        <v>42</v>
      </c>
      <c r="P991" s="133">
        <f>O991*H991</f>
        <v>0</v>
      </c>
      <c r="Q991" s="133">
        <v>9.0000000000000006E-5</v>
      </c>
      <c r="R991" s="133">
        <f>Q991*H991</f>
        <v>1.2601800000000002E-2</v>
      </c>
      <c r="S991" s="133">
        <v>0</v>
      </c>
      <c r="T991" s="134">
        <f>S991*H991</f>
        <v>0</v>
      </c>
      <c r="AR991" s="135" t="s">
        <v>265</v>
      </c>
      <c r="AT991" s="135" t="s">
        <v>143</v>
      </c>
      <c r="AU991" s="135" t="s">
        <v>81</v>
      </c>
      <c r="AY991" s="18" t="s">
        <v>140</v>
      </c>
      <c r="BE991" s="136">
        <f>IF(N991="základní",J991,0)</f>
        <v>0</v>
      </c>
      <c r="BF991" s="136">
        <f>IF(N991="snížená",J991,0)</f>
        <v>0</v>
      </c>
      <c r="BG991" s="136">
        <f>IF(N991="zákl. přenesená",J991,0)</f>
        <v>0</v>
      </c>
      <c r="BH991" s="136">
        <f>IF(N991="sníž. přenesená",J991,0)</f>
        <v>0</v>
      </c>
      <c r="BI991" s="136">
        <f>IF(N991="nulová",J991,0)</f>
        <v>0</v>
      </c>
      <c r="BJ991" s="18" t="s">
        <v>79</v>
      </c>
      <c r="BK991" s="136">
        <f>ROUND(I991*H991,2)</f>
        <v>0</v>
      </c>
      <c r="BL991" s="18" t="s">
        <v>265</v>
      </c>
      <c r="BM991" s="135" t="s">
        <v>1465</v>
      </c>
    </row>
    <row r="992" spans="2:65" s="1" customFormat="1" ht="10.199999999999999">
      <c r="B992" s="33"/>
      <c r="D992" s="137" t="s">
        <v>150</v>
      </c>
      <c r="F992" s="138" t="s">
        <v>1466</v>
      </c>
      <c r="I992" s="139"/>
      <c r="L992" s="33"/>
      <c r="M992" s="140"/>
      <c r="T992" s="54"/>
      <c r="AT992" s="18" t="s">
        <v>150</v>
      </c>
      <c r="AU992" s="18" t="s">
        <v>81</v>
      </c>
    </row>
    <row r="993" spans="2:65" s="13" customFormat="1" ht="10.199999999999999">
      <c r="B993" s="149"/>
      <c r="D993" s="142" t="s">
        <v>152</v>
      </c>
      <c r="E993" s="150" t="s">
        <v>19</v>
      </c>
      <c r="F993" s="151" t="s">
        <v>1467</v>
      </c>
      <c r="H993" s="150" t="s">
        <v>19</v>
      </c>
      <c r="I993" s="152"/>
      <c r="L993" s="149"/>
      <c r="M993" s="153"/>
      <c r="T993" s="154"/>
      <c r="AT993" s="150" t="s">
        <v>152</v>
      </c>
      <c r="AU993" s="150" t="s">
        <v>81</v>
      </c>
      <c r="AV993" s="13" t="s">
        <v>79</v>
      </c>
      <c r="AW993" s="13" t="s">
        <v>32</v>
      </c>
      <c r="AX993" s="13" t="s">
        <v>71</v>
      </c>
      <c r="AY993" s="150" t="s">
        <v>140</v>
      </c>
    </row>
    <row r="994" spans="2:65" s="12" customFormat="1" ht="10.199999999999999">
      <c r="B994" s="141"/>
      <c r="D994" s="142" t="s">
        <v>152</v>
      </c>
      <c r="E994" s="143" t="s">
        <v>19</v>
      </c>
      <c r="F994" s="144" t="s">
        <v>1468</v>
      </c>
      <c r="H994" s="145">
        <v>60.7</v>
      </c>
      <c r="I994" s="146"/>
      <c r="L994" s="141"/>
      <c r="M994" s="147"/>
      <c r="T994" s="148"/>
      <c r="AT994" s="143" t="s">
        <v>152</v>
      </c>
      <c r="AU994" s="143" t="s">
        <v>81</v>
      </c>
      <c r="AV994" s="12" t="s">
        <v>81</v>
      </c>
      <c r="AW994" s="12" t="s">
        <v>32</v>
      </c>
      <c r="AX994" s="12" t="s">
        <v>71</v>
      </c>
      <c r="AY994" s="143" t="s">
        <v>140</v>
      </c>
    </row>
    <row r="995" spans="2:65" s="13" customFormat="1" ht="10.199999999999999">
      <c r="B995" s="149"/>
      <c r="D995" s="142" t="s">
        <v>152</v>
      </c>
      <c r="E995" s="150" t="s">
        <v>19</v>
      </c>
      <c r="F995" s="151" t="s">
        <v>1469</v>
      </c>
      <c r="H995" s="150" t="s">
        <v>19</v>
      </c>
      <c r="I995" s="152"/>
      <c r="L995" s="149"/>
      <c r="M995" s="153"/>
      <c r="T995" s="154"/>
      <c r="AT995" s="150" t="s">
        <v>152</v>
      </c>
      <c r="AU995" s="150" t="s">
        <v>81</v>
      </c>
      <c r="AV995" s="13" t="s">
        <v>79</v>
      </c>
      <c r="AW995" s="13" t="s">
        <v>32</v>
      </c>
      <c r="AX995" s="13" t="s">
        <v>71</v>
      </c>
      <c r="AY995" s="150" t="s">
        <v>140</v>
      </c>
    </row>
    <row r="996" spans="2:65" s="12" customFormat="1" ht="10.199999999999999">
      <c r="B996" s="141"/>
      <c r="D996" s="142" t="s">
        <v>152</v>
      </c>
      <c r="E996" s="143" t="s">
        <v>19</v>
      </c>
      <c r="F996" s="144" t="s">
        <v>1229</v>
      </c>
      <c r="H996" s="145">
        <v>2.2000000000000002</v>
      </c>
      <c r="I996" s="146"/>
      <c r="L996" s="141"/>
      <c r="M996" s="147"/>
      <c r="T996" s="148"/>
      <c r="AT996" s="143" t="s">
        <v>152</v>
      </c>
      <c r="AU996" s="143" t="s">
        <v>81</v>
      </c>
      <c r="AV996" s="12" t="s">
        <v>81</v>
      </c>
      <c r="AW996" s="12" t="s">
        <v>32</v>
      </c>
      <c r="AX996" s="12" t="s">
        <v>71</v>
      </c>
      <c r="AY996" s="143" t="s">
        <v>140</v>
      </c>
    </row>
    <row r="997" spans="2:65" s="12" customFormat="1" ht="10.199999999999999">
      <c r="B997" s="141"/>
      <c r="D997" s="142" t="s">
        <v>152</v>
      </c>
      <c r="E997" s="143" t="s">
        <v>19</v>
      </c>
      <c r="F997" s="144" t="s">
        <v>1470</v>
      </c>
      <c r="H997" s="145">
        <v>77.12</v>
      </c>
      <c r="I997" s="146"/>
      <c r="L997" s="141"/>
      <c r="M997" s="147"/>
      <c r="T997" s="148"/>
      <c r="AT997" s="143" t="s">
        <v>152</v>
      </c>
      <c r="AU997" s="143" t="s">
        <v>81</v>
      </c>
      <c r="AV997" s="12" t="s">
        <v>81</v>
      </c>
      <c r="AW997" s="12" t="s">
        <v>32</v>
      </c>
      <c r="AX997" s="12" t="s">
        <v>71</v>
      </c>
      <c r="AY997" s="143" t="s">
        <v>140</v>
      </c>
    </row>
    <row r="998" spans="2:65" s="14" customFormat="1" ht="10.199999999999999">
      <c r="B998" s="155"/>
      <c r="D998" s="142" t="s">
        <v>152</v>
      </c>
      <c r="E998" s="156" t="s">
        <v>19</v>
      </c>
      <c r="F998" s="157" t="s">
        <v>173</v>
      </c>
      <c r="H998" s="158">
        <v>140.02000000000001</v>
      </c>
      <c r="I998" s="159"/>
      <c r="L998" s="155"/>
      <c r="M998" s="160"/>
      <c r="T998" s="161"/>
      <c r="AT998" s="156" t="s">
        <v>152</v>
      </c>
      <c r="AU998" s="156" t="s">
        <v>81</v>
      </c>
      <c r="AV998" s="14" t="s">
        <v>148</v>
      </c>
      <c r="AW998" s="14" t="s">
        <v>32</v>
      </c>
      <c r="AX998" s="14" t="s">
        <v>79</v>
      </c>
      <c r="AY998" s="156" t="s">
        <v>140</v>
      </c>
    </row>
    <row r="999" spans="2:65" s="1" customFormat="1" ht="37.799999999999997" customHeight="1">
      <c r="B999" s="33"/>
      <c r="C999" s="124" t="s">
        <v>1471</v>
      </c>
      <c r="D999" s="124" t="s">
        <v>143</v>
      </c>
      <c r="E999" s="125" t="s">
        <v>1472</v>
      </c>
      <c r="F999" s="126" t="s">
        <v>1473</v>
      </c>
      <c r="G999" s="127" t="s">
        <v>305</v>
      </c>
      <c r="H999" s="128">
        <v>2.2000000000000002</v>
      </c>
      <c r="I999" s="129"/>
      <c r="J999" s="130">
        <f>ROUND(I999*H999,2)</f>
        <v>0</v>
      </c>
      <c r="K999" s="126" t="s">
        <v>147</v>
      </c>
      <c r="L999" s="33"/>
      <c r="M999" s="131" t="s">
        <v>19</v>
      </c>
      <c r="N999" s="132" t="s">
        <v>42</v>
      </c>
      <c r="P999" s="133">
        <f>O999*H999</f>
        <v>0</v>
      </c>
      <c r="Q999" s="133">
        <v>9.7999999999999997E-4</v>
      </c>
      <c r="R999" s="133">
        <f>Q999*H999</f>
        <v>2.1559999999999999E-3</v>
      </c>
      <c r="S999" s="133">
        <v>0</v>
      </c>
      <c r="T999" s="134">
        <f>S999*H999</f>
        <v>0</v>
      </c>
      <c r="AR999" s="135" t="s">
        <v>265</v>
      </c>
      <c r="AT999" s="135" t="s">
        <v>143</v>
      </c>
      <c r="AU999" s="135" t="s">
        <v>81</v>
      </c>
      <c r="AY999" s="18" t="s">
        <v>140</v>
      </c>
      <c r="BE999" s="136">
        <f>IF(N999="základní",J999,0)</f>
        <v>0</v>
      </c>
      <c r="BF999" s="136">
        <f>IF(N999="snížená",J999,0)</f>
        <v>0</v>
      </c>
      <c r="BG999" s="136">
        <f>IF(N999="zákl. přenesená",J999,0)</f>
        <v>0</v>
      </c>
      <c r="BH999" s="136">
        <f>IF(N999="sníž. přenesená",J999,0)</f>
        <v>0</v>
      </c>
      <c r="BI999" s="136">
        <f>IF(N999="nulová",J999,0)</f>
        <v>0</v>
      </c>
      <c r="BJ999" s="18" t="s">
        <v>79</v>
      </c>
      <c r="BK999" s="136">
        <f>ROUND(I999*H999,2)</f>
        <v>0</v>
      </c>
      <c r="BL999" s="18" t="s">
        <v>265</v>
      </c>
      <c r="BM999" s="135" t="s">
        <v>1474</v>
      </c>
    </row>
    <row r="1000" spans="2:65" s="1" customFormat="1" ht="10.199999999999999">
      <c r="B1000" s="33"/>
      <c r="D1000" s="137" t="s">
        <v>150</v>
      </c>
      <c r="F1000" s="138" t="s">
        <v>1475</v>
      </c>
      <c r="I1000" s="139"/>
      <c r="L1000" s="33"/>
      <c r="M1000" s="140"/>
      <c r="T1000" s="54"/>
      <c r="AT1000" s="18" t="s">
        <v>150</v>
      </c>
      <c r="AU1000" s="18" t="s">
        <v>81</v>
      </c>
    </row>
    <row r="1001" spans="2:65" s="13" customFormat="1" ht="10.199999999999999">
      <c r="B1001" s="149"/>
      <c r="D1001" s="142" t="s">
        <v>152</v>
      </c>
      <c r="E1001" s="150" t="s">
        <v>19</v>
      </c>
      <c r="F1001" s="151" t="s">
        <v>1476</v>
      </c>
      <c r="H1001" s="150" t="s">
        <v>19</v>
      </c>
      <c r="I1001" s="152"/>
      <c r="L1001" s="149"/>
      <c r="M1001" s="153"/>
      <c r="T1001" s="154"/>
      <c r="AT1001" s="150" t="s">
        <v>152</v>
      </c>
      <c r="AU1001" s="150" t="s">
        <v>81</v>
      </c>
      <c r="AV1001" s="13" t="s">
        <v>79</v>
      </c>
      <c r="AW1001" s="13" t="s">
        <v>32</v>
      </c>
      <c r="AX1001" s="13" t="s">
        <v>71</v>
      </c>
      <c r="AY1001" s="150" t="s">
        <v>140</v>
      </c>
    </row>
    <row r="1002" spans="2:65" s="12" customFormat="1" ht="10.199999999999999">
      <c r="B1002" s="141"/>
      <c r="D1002" s="142" t="s">
        <v>152</v>
      </c>
      <c r="E1002" s="143" t="s">
        <v>19</v>
      </c>
      <c r="F1002" s="144" t="s">
        <v>1229</v>
      </c>
      <c r="H1002" s="145">
        <v>2.2000000000000002</v>
      </c>
      <c r="I1002" s="146"/>
      <c r="L1002" s="141"/>
      <c r="M1002" s="147"/>
      <c r="T1002" s="148"/>
      <c r="AT1002" s="143" t="s">
        <v>152</v>
      </c>
      <c r="AU1002" s="143" t="s">
        <v>81</v>
      </c>
      <c r="AV1002" s="12" t="s">
        <v>81</v>
      </c>
      <c r="AW1002" s="12" t="s">
        <v>32</v>
      </c>
      <c r="AX1002" s="12" t="s">
        <v>79</v>
      </c>
      <c r="AY1002" s="143" t="s">
        <v>140</v>
      </c>
    </row>
    <row r="1003" spans="2:65" s="1" customFormat="1" ht="24.15" customHeight="1">
      <c r="B1003" s="33"/>
      <c r="C1003" s="169" t="s">
        <v>1477</v>
      </c>
      <c r="D1003" s="169" t="s">
        <v>559</v>
      </c>
      <c r="E1003" s="170" t="s">
        <v>1445</v>
      </c>
      <c r="F1003" s="171" t="s">
        <v>1446</v>
      </c>
      <c r="G1003" s="172" t="s">
        <v>146</v>
      </c>
      <c r="H1003" s="173">
        <v>0.48399999999999999</v>
      </c>
      <c r="I1003" s="174"/>
      <c r="J1003" s="175">
        <f>ROUND(I1003*H1003,2)</f>
        <v>0</v>
      </c>
      <c r="K1003" s="171" t="s">
        <v>147</v>
      </c>
      <c r="L1003" s="176"/>
      <c r="M1003" s="177" t="s">
        <v>19</v>
      </c>
      <c r="N1003" s="178" t="s">
        <v>42</v>
      </c>
      <c r="P1003" s="133">
        <f>O1003*H1003</f>
        <v>0</v>
      </c>
      <c r="Q1003" s="133">
        <v>1.6E-2</v>
      </c>
      <c r="R1003" s="133">
        <f>Q1003*H1003</f>
        <v>7.744E-3</v>
      </c>
      <c r="S1003" s="133">
        <v>0</v>
      </c>
      <c r="T1003" s="134">
        <f>S1003*H1003</f>
        <v>0</v>
      </c>
      <c r="AR1003" s="135" t="s">
        <v>389</v>
      </c>
      <c r="AT1003" s="135" t="s">
        <v>559</v>
      </c>
      <c r="AU1003" s="135" t="s">
        <v>81</v>
      </c>
      <c r="AY1003" s="18" t="s">
        <v>140</v>
      </c>
      <c r="BE1003" s="136">
        <f>IF(N1003="základní",J1003,0)</f>
        <v>0</v>
      </c>
      <c r="BF1003" s="136">
        <f>IF(N1003="snížená",J1003,0)</f>
        <v>0</v>
      </c>
      <c r="BG1003" s="136">
        <f>IF(N1003="zákl. přenesená",J1003,0)</f>
        <v>0</v>
      </c>
      <c r="BH1003" s="136">
        <f>IF(N1003="sníž. přenesená",J1003,0)</f>
        <v>0</v>
      </c>
      <c r="BI1003" s="136">
        <f>IF(N1003="nulová",J1003,0)</f>
        <v>0</v>
      </c>
      <c r="BJ1003" s="18" t="s">
        <v>79</v>
      </c>
      <c r="BK1003" s="136">
        <f>ROUND(I1003*H1003,2)</f>
        <v>0</v>
      </c>
      <c r="BL1003" s="18" t="s">
        <v>265</v>
      </c>
      <c r="BM1003" s="135" t="s">
        <v>1478</v>
      </c>
    </row>
    <row r="1004" spans="2:65" s="12" customFormat="1" ht="10.199999999999999">
      <c r="B1004" s="141"/>
      <c r="D1004" s="142" t="s">
        <v>152</v>
      </c>
      <c r="F1004" s="144" t="s">
        <v>1479</v>
      </c>
      <c r="H1004" s="145">
        <v>0.48399999999999999</v>
      </c>
      <c r="I1004" s="146"/>
      <c r="L1004" s="141"/>
      <c r="M1004" s="147"/>
      <c r="T1004" s="148"/>
      <c r="AT1004" s="143" t="s">
        <v>152</v>
      </c>
      <c r="AU1004" s="143" t="s">
        <v>81</v>
      </c>
      <c r="AV1004" s="12" t="s">
        <v>81</v>
      </c>
      <c r="AW1004" s="12" t="s">
        <v>4</v>
      </c>
      <c r="AX1004" s="12" t="s">
        <v>79</v>
      </c>
      <c r="AY1004" s="143" t="s">
        <v>140</v>
      </c>
    </row>
    <row r="1005" spans="2:65" s="1" customFormat="1" ht="55.5" customHeight="1">
      <c r="B1005" s="33"/>
      <c r="C1005" s="124" t="s">
        <v>1480</v>
      </c>
      <c r="D1005" s="124" t="s">
        <v>143</v>
      </c>
      <c r="E1005" s="125" t="s">
        <v>1481</v>
      </c>
      <c r="F1005" s="126" t="s">
        <v>1482</v>
      </c>
      <c r="G1005" s="127" t="s">
        <v>1298</v>
      </c>
      <c r="H1005" s="179"/>
      <c r="I1005" s="129"/>
      <c r="J1005" s="130">
        <f>ROUND(I1005*H1005,2)</f>
        <v>0</v>
      </c>
      <c r="K1005" s="126" t="s">
        <v>147</v>
      </c>
      <c r="L1005" s="33"/>
      <c r="M1005" s="131" t="s">
        <v>19</v>
      </c>
      <c r="N1005" s="132" t="s">
        <v>42</v>
      </c>
      <c r="P1005" s="133">
        <f>O1005*H1005</f>
        <v>0</v>
      </c>
      <c r="Q1005" s="133">
        <v>0</v>
      </c>
      <c r="R1005" s="133">
        <f>Q1005*H1005</f>
        <v>0</v>
      </c>
      <c r="S1005" s="133">
        <v>0</v>
      </c>
      <c r="T1005" s="134">
        <f>S1005*H1005</f>
        <v>0</v>
      </c>
      <c r="AR1005" s="135" t="s">
        <v>265</v>
      </c>
      <c r="AT1005" s="135" t="s">
        <v>143</v>
      </c>
      <c r="AU1005" s="135" t="s">
        <v>81</v>
      </c>
      <c r="AY1005" s="18" t="s">
        <v>140</v>
      </c>
      <c r="BE1005" s="136">
        <f>IF(N1005="základní",J1005,0)</f>
        <v>0</v>
      </c>
      <c r="BF1005" s="136">
        <f>IF(N1005="snížená",J1005,0)</f>
        <v>0</v>
      </c>
      <c r="BG1005" s="136">
        <f>IF(N1005="zákl. přenesená",J1005,0)</f>
        <v>0</v>
      </c>
      <c r="BH1005" s="136">
        <f>IF(N1005="sníž. přenesená",J1005,0)</f>
        <v>0</v>
      </c>
      <c r="BI1005" s="136">
        <f>IF(N1005="nulová",J1005,0)</f>
        <v>0</v>
      </c>
      <c r="BJ1005" s="18" t="s">
        <v>79</v>
      </c>
      <c r="BK1005" s="136">
        <f>ROUND(I1005*H1005,2)</f>
        <v>0</v>
      </c>
      <c r="BL1005" s="18" t="s">
        <v>265</v>
      </c>
      <c r="BM1005" s="135" t="s">
        <v>1483</v>
      </c>
    </row>
    <row r="1006" spans="2:65" s="1" customFormat="1" ht="10.199999999999999">
      <c r="B1006" s="33"/>
      <c r="D1006" s="137" t="s">
        <v>150</v>
      </c>
      <c r="F1006" s="138" t="s">
        <v>1484</v>
      </c>
      <c r="I1006" s="139"/>
      <c r="L1006" s="33"/>
      <c r="M1006" s="140"/>
      <c r="T1006" s="54"/>
      <c r="AT1006" s="18" t="s">
        <v>150</v>
      </c>
      <c r="AU1006" s="18" t="s">
        <v>81</v>
      </c>
    </row>
    <row r="1007" spans="2:65" s="11" customFormat="1" ht="22.8" customHeight="1">
      <c r="B1007" s="112"/>
      <c r="D1007" s="113" t="s">
        <v>70</v>
      </c>
      <c r="E1007" s="122" t="s">
        <v>1485</v>
      </c>
      <c r="F1007" s="122" t="s">
        <v>1486</v>
      </c>
      <c r="I1007" s="115"/>
      <c r="J1007" s="123">
        <f>BK1007</f>
        <v>0</v>
      </c>
      <c r="L1007" s="112"/>
      <c r="M1007" s="117"/>
      <c r="P1007" s="118">
        <f>SUM(P1008:P1102)</f>
        <v>0</v>
      </c>
      <c r="R1007" s="118">
        <f>SUM(R1008:R1102)</f>
        <v>3.5008030000000002E-2</v>
      </c>
      <c r="T1007" s="119">
        <f>SUM(T1008:T1102)</f>
        <v>0</v>
      </c>
      <c r="AR1007" s="113" t="s">
        <v>81</v>
      </c>
      <c r="AT1007" s="120" t="s">
        <v>70</v>
      </c>
      <c r="AU1007" s="120" t="s">
        <v>79</v>
      </c>
      <c r="AY1007" s="113" t="s">
        <v>140</v>
      </c>
      <c r="BK1007" s="121">
        <f>SUM(BK1008:BK1102)</f>
        <v>0</v>
      </c>
    </row>
    <row r="1008" spans="2:65" s="1" customFormat="1" ht="37.799999999999997" customHeight="1">
      <c r="B1008" s="33"/>
      <c r="C1008" s="124" t="s">
        <v>1487</v>
      </c>
      <c r="D1008" s="124" t="s">
        <v>143</v>
      </c>
      <c r="E1008" s="125" t="s">
        <v>1488</v>
      </c>
      <c r="F1008" s="126" t="s">
        <v>1489</v>
      </c>
      <c r="G1008" s="127" t="s">
        <v>146</v>
      </c>
      <c r="H1008" s="128">
        <v>35.847999999999999</v>
      </c>
      <c r="I1008" s="129"/>
      <c r="J1008" s="130">
        <f>ROUND(I1008*H1008,2)</f>
        <v>0</v>
      </c>
      <c r="K1008" s="126" t="s">
        <v>147</v>
      </c>
      <c r="L1008" s="33"/>
      <c r="M1008" s="131" t="s">
        <v>19</v>
      </c>
      <c r="N1008" s="132" t="s">
        <v>42</v>
      </c>
      <c r="P1008" s="133">
        <f>O1008*H1008</f>
        <v>0</v>
      </c>
      <c r="Q1008" s="133">
        <v>2.0000000000000002E-5</v>
      </c>
      <c r="R1008" s="133">
        <f>Q1008*H1008</f>
        <v>7.1695999999999999E-4</v>
      </c>
      <c r="S1008" s="133">
        <v>0</v>
      </c>
      <c r="T1008" s="134">
        <f>S1008*H1008</f>
        <v>0</v>
      </c>
      <c r="AR1008" s="135" t="s">
        <v>265</v>
      </c>
      <c r="AT1008" s="135" t="s">
        <v>143</v>
      </c>
      <c r="AU1008" s="135" t="s">
        <v>81</v>
      </c>
      <c r="AY1008" s="18" t="s">
        <v>140</v>
      </c>
      <c r="BE1008" s="136">
        <f>IF(N1008="základní",J1008,0)</f>
        <v>0</v>
      </c>
      <c r="BF1008" s="136">
        <f>IF(N1008="snížená",J1008,0)</f>
        <v>0</v>
      </c>
      <c r="BG1008" s="136">
        <f>IF(N1008="zákl. přenesená",J1008,0)</f>
        <v>0</v>
      </c>
      <c r="BH1008" s="136">
        <f>IF(N1008="sníž. přenesená",J1008,0)</f>
        <v>0</v>
      </c>
      <c r="BI1008" s="136">
        <f>IF(N1008="nulová",J1008,0)</f>
        <v>0</v>
      </c>
      <c r="BJ1008" s="18" t="s">
        <v>79</v>
      </c>
      <c r="BK1008" s="136">
        <f>ROUND(I1008*H1008,2)</f>
        <v>0</v>
      </c>
      <c r="BL1008" s="18" t="s">
        <v>265</v>
      </c>
      <c r="BM1008" s="135" t="s">
        <v>1490</v>
      </c>
    </row>
    <row r="1009" spans="2:51" s="1" customFormat="1" ht="10.199999999999999">
      <c r="B1009" s="33"/>
      <c r="D1009" s="137" t="s">
        <v>150</v>
      </c>
      <c r="F1009" s="138" t="s">
        <v>1491</v>
      </c>
      <c r="I1009" s="139"/>
      <c r="L1009" s="33"/>
      <c r="M1009" s="140"/>
      <c r="T1009" s="54"/>
      <c r="AT1009" s="18" t="s">
        <v>150</v>
      </c>
      <c r="AU1009" s="18" t="s">
        <v>81</v>
      </c>
    </row>
    <row r="1010" spans="2:51" s="13" customFormat="1" ht="10.199999999999999">
      <c r="B1010" s="149"/>
      <c r="D1010" s="142" t="s">
        <v>152</v>
      </c>
      <c r="E1010" s="150" t="s">
        <v>19</v>
      </c>
      <c r="F1010" s="151" t="s">
        <v>1492</v>
      </c>
      <c r="H1010" s="150" t="s">
        <v>19</v>
      </c>
      <c r="I1010" s="152"/>
      <c r="L1010" s="149"/>
      <c r="M1010" s="153"/>
      <c r="T1010" s="154"/>
      <c r="AT1010" s="150" t="s">
        <v>152</v>
      </c>
      <c r="AU1010" s="150" t="s">
        <v>81</v>
      </c>
      <c r="AV1010" s="13" t="s">
        <v>79</v>
      </c>
      <c r="AW1010" s="13" t="s">
        <v>32</v>
      </c>
      <c r="AX1010" s="13" t="s">
        <v>71</v>
      </c>
      <c r="AY1010" s="150" t="s">
        <v>140</v>
      </c>
    </row>
    <row r="1011" spans="2:51" s="12" customFormat="1" ht="10.199999999999999">
      <c r="B1011" s="141"/>
      <c r="D1011" s="142" t="s">
        <v>152</v>
      </c>
      <c r="E1011" s="143" t="s">
        <v>19</v>
      </c>
      <c r="F1011" s="144" t="s">
        <v>1493</v>
      </c>
      <c r="H1011" s="145">
        <v>2.2280000000000002</v>
      </c>
      <c r="I1011" s="146"/>
      <c r="L1011" s="141"/>
      <c r="M1011" s="147"/>
      <c r="T1011" s="148"/>
      <c r="AT1011" s="143" t="s">
        <v>152</v>
      </c>
      <c r="AU1011" s="143" t="s">
        <v>81</v>
      </c>
      <c r="AV1011" s="12" t="s">
        <v>81</v>
      </c>
      <c r="AW1011" s="12" t="s">
        <v>32</v>
      </c>
      <c r="AX1011" s="12" t="s">
        <v>71</v>
      </c>
      <c r="AY1011" s="143" t="s">
        <v>140</v>
      </c>
    </row>
    <row r="1012" spans="2:51" s="12" customFormat="1" ht="10.199999999999999">
      <c r="B1012" s="141"/>
      <c r="D1012" s="142" t="s">
        <v>152</v>
      </c>
      <c r="E1012" s="143" t="s">
        <v>19</v>
      </c>
      <c r="F1012" s="144" t="s">
        <v>1494</v>
      </c>
      <c r="H1012" s="145">
        <v>2.2400000000000002</v>
      </c>
      <c r="I1012" s="146"/>
      <c r="L1012" s="141"/>
      <c r="M1012" s="147"/>
      <c r="T1012" s="148"/>
      <c r="AT1012" s="143" t="s">
        <v>152</v>
      </c>
      <c r="AU1012" s="143" t="s">
        <v>81</v>
      </c>
      <c r="AV1012" s="12" t="s">
        <v>81</v>
      </c>
      <c r="AW1012" s="12" t="s">
        <v>32</v>
      </c>
      <c r="AX1012" s="12" t="s">
        <v>71</v>
      </c>
      <c r="AY1012" s="143" t="s">
        <v>140</v>
      </c>
    </row>
    <row r="1013" spans="2:51" s="12" customFormat="1" ht="10.199999999999999">
      <c r="B1013" s="141"/>
      <c r="D1013" s="142" t="s">
        <v>152</v>
      </c>
      <c r="E1013" s="143" t="s">
        <v>19</v>
      </c>
      <c r="F1013" s="144" t="s">
        <v>1495</v>
      </c>
      <c r="H1013" s="145">
        <v>2.2320000000000002</v>
      </c>
      <c r="I1013" s="146"/>
      <c r="L1013" s="141"/>
      <c r="M1013" s="147"/>
      <c r="T1013" s="148"/>
      <c r="AT1013" s="143" t="s">
        <v>152</v>
      </c>
      <c r="AU1013" s="143" t="s">
        <v>81</v>
      </c>
      <c r="AV1013" s="12" t="s">
        <v>81</v>
      </c>
      <c r="AW1013" s="12" t="s">
        <v>32</v>
      </c>
      <c r="AX1013" s="12" t="s">
        <v>71</v>
      </c>
      <c r="AY1013" s="143" t="s">
        <v>140</v>
      </c>
    </row>
    <row r="1014" spans="2:51" s="12" customFormat="1" ht="10.199999999999999">
      <c r="B1014" s="141"/>
      <c r="D1014" s="142" t="s">
        <v>152</v>
      </c>
      <c r="E1014" s="143" t="s">
        <v>19</v>
      </c>
      <c r="F1014" s="144" t="s">
        <v>1496</v>
      </c>
      <c r="H1014" s="145">
        <v>2.12</v>
      </c>
      <c r="I1014" s="146"/>
      <c r="L1014" s="141"/>
      <c r="M1014" s="147"/>
      <c r="T1014" s="148"/>
      <c r="AT1014" s="143" t="s">
        <v>152</v>
      </c>
      <c r="AU1014" s="143" t="s">
        <v>81</v>
      </c>
      <c r="AV1014" s="12" t="s">
        <v>81</v>
      </c>
      <c r="AW1014" s="12" t="s">
        <v>32</v>
      </c>
      <c r="AX1014" s="12" t="s">
        <v>71</v>
      </c>
      <c r="AY1014" s="143" t="s">
        <v>140</v>
      </c>
    </row>
    <row r="1015" spans="2:51" s="12" customFormat="1" ht="10.199999999999999">
      <c r="B1015" s="141"/>
      <c r="D1015" s="142" t="s">
        <v>152</v>
      </c>
      <c r="E1015" s="143" t="s">
        <v>19</v>
      </c>
      <c r="F1015" s="144" t="s">
        <v>1497</v>
      </c>
      <c r="H1015" s="145">
        <v>2.2200000000000002</v>
      </c>
      <c r="I1015" s="146"/>
      <c r="L1015" s="141"/>
      <c r="M1015" s="147"/>
      <c r="T1015" s="148"/>
      <c r="AT1015" s="143" t="s">
        <v>152</v>
      </c>
      <c r="AU1015" s="143" t="s">
        <v>81</v>
      </c>
      <c r="AV1015" s="12" t="s">
        <v>81</v>
      </c>
      <c r="AW1015" s="12" t="s">
        <v>32</v>
      </c>
      <c r="AX1015" s="12" t="s">
        <v>71</v>
      </c>
      <c r="AY1015" s="143" t="s">
        <v>140</v>
      </c>
    </row>
    <row r="1016" spans="2:51" s="12" customFormat="1" ht="10.199999999999999">
      <c r="B1016" s="141"/>
      <c r="D1016" s="142" t="s">
        <v>152</v>
      </c>
      <c r="E1016" s="143" t="s">
        <v>19</v>
      </c>
      <c r="F1016" s="144" t="s">
        <v>1498</v>
      </c>
      <c r="H1016" s="145">
        <v>2.012</v>
      </c>
      <c r="I1016" s="146"/>
      <c r="L1016" s="141"/>
      <c r="M1016" s="147"/>
      <c r="T1016" s="148"/>
      <c r="AT1016" s="143" t="s">
        <v>152</v>
      </c>
      <c r="AU1016" s="143" t="s">
        <v>81</v>
      </c>
      <c r="AV1016" s="12" t="s">
        <v>81</v>
      </c>
      <c r="AW1016" s="12" t="s">
        <v>32</v>
      </c>
      <c r="AX1016" s="12" t="s">
        <v>71</v>
      </c>
      <c r="AY1016" s="143" t="s">
        <v>140</v>
      </c>
    </row>
    <row r="1017" spans="2:51" s="12" customFormat="1" ht="10.199999999999999">
      <c r="B1017" s="141"/>
      <c r="D1017" s="142" t="s">
        <v>152</v>
      </c>
      <c r="E1017" s="143" t="s">
        <v>19</v>
      </c>
      <c r="F1017" s="144" t="s">
        <v>1499</v>
      </c>
      <c r="H1017" s="145">
        <v>2.2120000000000002</v>
      </c>
      <c r="I1017" s="146"/>
      <c r="L1017" s="141"/>
      <c r="M1017" s="147"/>
      <c r="T1017" s="148"/>
      <c r="AT1017" s="143" t="s">
        <v>152</v>
      </c>
      <c r="AU1017" s="143" t="s">
        <v>81</v>
      </c>
      <c r="AV1017" s="12" t="s">
        <v>81</v>
      </c>
      <c r="AW1017" s="12" t="s">
        <v>32</v>
      </c>
      <c r="AX1017" s="12" t="s">
        <v>71</v>
      </c>
      <c r="AY1017" s="143" t="s">
        <v>140</v>
      </c>
    </row>
    <row r="1018" spans="2:51" s="12" customFormat="1" ht="10.199999999999999">
      <c r="B1018" s="141"/>
      <c r="D1018" s="142" t="s">
        <v>152</v>
      </c>
      <c r="E1018" s="143" t="s">
        <v>19</v>
      </c>
      <c r="F1018" s="144" t="s">
        <v>1500</v>
      </c>
      <c r="H1018" s="145">
        <v>2.048</v>
      </c>
      <c r="I1018" s="146"/>
      <c r="L1018" s="141"/>
      <c r="M1018" s="147"/>
      <c r="T1018" s="148"/>
      <c r="AT1018" s="143" t="s">
        <v>152</v>
      </c>
      <c r="AU1018" s="143" t="s">
        <v>81</v>
      </c>
      <c r="AV1018" s="12" t="s">
        <v>81</v>
      </c>
      <c r="AW1018" s="12" t="s">
        <v>32</v>
      </c>
      <c r="AX1018" s="12" t="s">
        <v>71</v>
      </c>
      <c r="AY1018" s="143" t="s">
        <v>140</v>
      </c>
    </row>
    <row r="1019" spans="2:51" s="12" customFormat="1" ht="10.199999999999999">
      <c r="B1019" s="141"/>
      <c r="D1019" s="142" t="s">
        <v>152</v>
      </c>
      <c r="E1019" s="143" t="s">
        <v>19</v>
      </c>
      <c r="F1019" s="144" t="s">
        <v>1501</v>
      </c>
      <c r="H1019" s="145">
        <v>2.1</v>
      </c>
      <c r="I1019" s="146"/>
      <c r="L1019" s="141"/>
      <c r="M1019" s="147"/>
      <c r="T1019" s="148"/>
      <c r="AT1019" s="143" t="s">
        <v>152</v>
      </c>
      <c r="AU1019" s="143" t="s">
        <v>81</v>
      </c>
      <c r="AV1019" s="12" t="s">
        <v>81</v>
      </c>
      <c r="AW1019" s="12" t="s">
        <v>32</v>
      </c>
      <c r="AX1019" s="12" t="s">
        <v>71</v>
      </c>
      <c r="AY1019" s="143" t="s">
        <v>140</v>
      </c>
    </row>
    <row r="1020" spans="2:51" s="12" customFormat="1" ht="10.199999999999999">
      <c r="B1020" s="141"/>
      <c r="D1020" s="142" t="s">
        <v>152</v>
      </c>
      <c r="E1020" s="143" t="s">
        <v>19</v>
      </c>
      <c r="F1020" s="144" t="s">
        <v>1502</v>
      </c>
      <c r="H1020" s="145">
        <v>2.0880000000000001</v>
      </c>
      <c r="I1020" s="146"/>
      <c r="L1020" s="141"/>
      <c r="M1020" s="147"/>
      <c r="T1020" s="148"/>
      <c r="AT1020" s="143" t="s">
        <v>152</v>
      </c>
      <c r="AU1020" s="143" t="s">
        <v>81</v>
      </c>
      <c r="AV1020" s="12" t="s">
        <v>81</v>
      </c>
      <c r="AW1020" s="12" t="s">
        <v>32</v>
      </c>
      <c r="AX1020" s="12" t="s">
        <v>71</v>
      </c>
      <c r="AY1020" s="143" t="s">
        <v>140</v>
      </c>
    </row>
    <row r="1021" spans="2:51" s="12" customFormat="1" ht="10.199999999999999">
      <c r="B1021" s="141"/>
      <c r="D1021" s="142" t="s">
        <v>152</v>
      </c>
      <c r="E1021" s="143" t="s">
        <v>19</v>
      </c>
      <c r="F1021" s="144" t="s">
        <v>1503</v>
      </c>
      <c r="H1021" s="145">
        <v>2.16</v>
      </c>
      <c r="I1021" s="146"/>
      <c r="L1021" s="141"/>
      <c r="M1021" s="147"/>
      <c r="T1021" s="148"/>
      <c r="AT1021" s="143" t="s">
        <v>152</v>
      </c>
      <c r="AU1021" s="143" t="s">
        <v>81</v>
      </c>
      <c r="AV1021" s="12" t="s">
        <v>81</v>
      </c>
      <c r="AW1021" s="12" t="s">
        <v>32</v>
      </c>
      <c r="AX1021" s="12" t="s">
        <v>71</v>
      </c>
      <c r="AY1021" s="143" t="s">
        <v>140</v>
      </c>
    </row>
    <row r="1022" spans="2:51" s="12" customFormat="1" ht="10.199999999999999">
      <c r="B1022" s="141"/>
      <c r="D1022" s="142" t="s">
        <v>152</v>
      </c>
      <c r="E1022" s="143" t="s">
        <v>19</v>
      </c>
      <c r="F1022" s="144" t="s">
        <v>1504</v>
      </c>
      <c r="H1022" s="145">
        <v>2.3159999999999998</v>
      </c>
      <c r="I1022" s="146"/>
      <c r="L1022" s="141"/>
      <c r="M1022" s="147"/>
      <c r="T1022" s="148"/>
      <c r="AT1022" s="143" t="s">
        <v>152</v>
      </c>
      <c r="AU1022" s="143" t="s">
        <v>81</v>
      </c>
      <c r="AV1022" s="12" t="s">
        <v>81</v>
      </c>
      <c r="AW1022" s="12" t="s">
        <v>32</v>
      </c>
      <c r="AX1022" s="12" t="s">
        <v>71</v>
      </c>
      <c r="AY1022" s="143" t="s">
        <v>140</v>
      </c>
    </row>
    <row r="1023" spans="2:51" s="12" customFormat="1" ht="10.199999999999999">
      <c r="B1023" s="141"/>
      <c r="D1023" s="142" t="s">
        <v>152</v>
      </c>
      <c r="E1023" s="143" t="s">
        <v>19</v>
      </c>
      <c r="F1023" s="144" t="s">
        <v>1505</v>
      </c>
      <c r="H1023" s="145">
        <v>2.008</v>
      </c>
      <c r="I1023" s="146"/>
      <c r="L1023" s="141"/>
      <c r="M1023" s="147"/>
      <c r="T1023" s="148"/>
      <c r="AT1023" s="143" t="s">
        <v>152</v>
      </c>
      <c r="AU1023" s="143" t="s">
        <v>81</v>
      </c>
      <c r="AV1023" s="12" t="s">
        <v>81</v>
      </c>
      <c r="AW1023" s="12" t="s">
        <v>32</v>
      </c>
      <c r="AX1023" s="12" t="s">
        <v>71</v>
      </c>
      <c r="AY1023" s="143" t="s">
        <v>140</v>
      </c>
    </row>
    <row r="1024" spans="2:51" s="12" customFormat="1" ht="10.199999999999999">
      <c r="B1024" s="141"/>
      <c r="D1024" s="142" t="s">
        <v>152</v>
      </c>
      <c r="E1024" s="143" t="s">
        <v>19</v>
      </c>
      <c r="F1024" s="144" t="s">
        <v>1506</v>
      </c>
      <c r="H1024" s="145">
        <v>2.008</v>
      </c>
      <c r="I1024" s="146"/>
      <c r="L1024" s="141"/>
      <c r="M1024" s="147"/>
      <c r="T1024" s="148"/>
      <c r="AT1024" s="143" t="s">
        <v>152</v>
      </c>
      <c r="AU1024" s="143" t="s">
        <v>81</v>
      </c>
      <c r="AV1024" s="12" t="s">
        <v>81</v>
      </c>
      <c r="AW1024" s="12" t="s">
        <v>32</v>
      </c>
      <c r="AX1024" s="12" t="s">
        <v>71</v>
      </c>
      <c r="AY1024" s="143" t="s">
        <v>140</v>
      </c>
    </row>
    <row r="1025" spans="2:65" s="12" customFormat="1" ht="10.199999999999999">
      <c r="B1025" s="141"/>
      <c r="D1025" s="142" t="s">
        <v>152</v>
      </c>
      <c r="E1025" s="143" t="s">
        <v>19</v>
      </c>
      <c r="F1025" s="144" t="s">
        <v>1507</v>
      </c>
      <c r="H1025" s="145">
        <v>1.9359999999999999</v>
      </c>
      <c r="I1025" s="146"/>
      <c r="L1025" s="141"/>
      <c r="M1025" s="147"/>
      <c r="T1025" s="148"/>
      <c r="AT1025" s="143" t="s">
        <v>152</v>
      </c>
      <c r="AU1025" s="143" t="s">
        <v>81</v>
      </c>
      <c r="AV1025" s="12" t="s">
        <v>81</v>
      </c>
      <c r="AW1025" s="12" t="s">
        <v>32</v>
      </c>
      <c r="AX1025" s="12" t="s">
        <v>71</v>
      </c>
      <c r="AY1025" s="143" t="s">
        <v>140</v>
      </c>
    </row>
    <row r="1026" spans="2:65" s="12" customFormat="1" ht="10.199999999999999">
      <c r="B1026" s="141"/>
      <c r="D1026" s="142" t="s">
        <v>152</v>
      </c>
      <c r="E1026" s="143" t="s">
        <v>19</v>
      </c>
      <c r="F1026" s="144" t="s">
        <v>1508</v>
      </c>
      <c r="H1026" s="145">
        <v>1.96</v>
      </c>
      <c r="I1026" s="146"/>
      <c r="L1026" s="141"/>
      <c r="M1026" s="147"/>
      <c r="T1026" s="148"/>
      <c r="AT1026" s="143" t="s">
        <v>152</v>
      </c>
      <c r="AU1026" s="143" t="s">
        <v>81</v>
      </c>
      <c r="AV1026" s="12" t="s">
        <v>81</v>
      </c>
      <c r="AW1026" s="12" t="s">
        <v>32</v>
      </c>
      <c r="AX1026" s="12" t="s">
        <v>71</v>
      </c>
      <c r="AY1026" s="143" t="s">
        <v>140</v>
      </c>
    </row>
    <row r="1027" spans="2:65" s="12" customFormat="1" ht="10.199999999999999">
      <c r="B1027" s="141"/>
      <c r="D1027" s="142" t="s">
        <v>152</v>
      </c>
      <c r="E1027" s="143" t="s">
        <v>19</v>
      </c>
      <c r="F1027" s="144" t="s">
        <v>1509</v>
      </c>
      <c r="H1027" s="145">
        <v>1.96</v>
      </c>
      <c r="I1027" s="146"/>
      <c r="L1027" s="141"/>
      <c r="M1027" s="147"/>
      <c r="T1027" s="148"/>
      <c r="AT1027" s="143" t="s">
        <v>152</v>
      </c>
      <c r="AU1027" s="143" t="s">
        <v>81</v>
      </c>
      <c r="AV1027" s="12" t="s">
        <v>81</v>
      </c>
      <c r="AW1027" s="12" t="s">
        <v>32</v>
      </c>
      <c r="AX1027" s="12" t="s">
        <v>71</v>
      </c>
      <c r="AY1027" s="143" t="s">
        <v>140</v>
      </c>
    </row>
    <row r="1028" spans="2:65" s="14" customFormat="1" ht="10.199999999999999">
      <c r="B1028" s="155"/>
      <c r="D1028" s="142" t="s">
        <v>152</v>
      </c>
      <c r="E1028" s="156" t="s">
        <v>19</v>
      </c>
      <c r="F1028" s="157" t="s">
        <v>173</v>
      </c>
      <c r="H1028" s="158">
        <v>35.847999999999999</v>
      </c>
      <c r="I1028" s="159"/>
      <c r="L1028" s="155"/>
      <c r="M1028" s="160"/>
      <c r="T1028" s="161"/>
      <c r="AT1028" s="156" t="s">
        <v>152</v>
      </c>
      <c r="AU1028" s="156" t="s">
        <v>81</v>
      </c>
      <c r="AV1028" s="14" t="s">
        <v>148</v>
      </c>
      <c r="AW1028" s="14" t="s">
        <v>32</v>
      </c>
      <c r="AX1028" s="14" t="s">
        <v>79</v>
      </c>
      <c r="AY1028" s="156" t="s">
        <v>140</v>
      </c>
    </row>
    <row r="1029" spans="2:65" s="1" customFormat="1" ht="24.15" customHeight="1">
      <c r="B1029" s="33"/>
      <c r="C1029" s="124" t="s">
        <v>1510</v>
      </c>
      <c r="D1029" s="124" t="s">
        <v>143</v>
      </c>
      <c r="E1029" s="125" t="s">
        <v>1511</v>
      </c>
      <c r="F1029" s="126" t="s">
        <v>1512</v>
      </c>
      <c r="G1029" s="127" t="s">
        <v>146</v>
      </c>
      <c r="H1029" s="128">
        <v>100.16200000000001</v>
      </c>
      <c r="I1029" s="129"/>
      <c r="J1029" s="130">
        <f>ROUND(I1029*H1029,2)</f>
        <v>0</v>
      </c>
      <c r="K1029" s="126" t="s">
        <v>147</v>
      </c>
      <c r="L1029" s="33"/>
      <c r="M1029" s="131" t="s">
        <v>19</v>
      </c>
      <c r="N1029" s="132" t="s">
        <v>42</v>
      </c>
      <c r="P1029" s="133">
        <f>O1029*H1029</f>
        <v>0</v>
      </c>
      <c r="Q1029" s="133">
        <v>1.2999999999999999E-4</v>
      </c>
      <c r="R1029" s="133">
        <f>Q1029*H1029</f>
        <v>1.3021059999999999E-2</v>
      </c>
      <c r="S1029" s="133">
        <v>0</v>
      </c>
      <c r="T1029" s="134">
        <f>S1029*H1029</f>
        <v>0</v>
      </c>
      <c r="AR1029" s="135" t="s">
        <v>265</v>
      </c>
      <c r="AT1029" s="135" t="s">
        <v>143</v>
      </c>
      <c r="AU1029" s="135" t="s">
        <v>81</v>
      </c>
      <c r="AY1029" s="18" t="s">
        <v>140</v>
      </c>
      <c r="BE1029" s="136">
        <f>IF(N1029="základní",J1029,0)</f>
        <v>0</v>
      </c>
      <c r="BF1029" s="136">
        <f>IF(N1029="snížená",J1029,0)</f>
        <v>0</v>
      </c>
      <c r="BG1029" s="136">
        <f>IF(N1029="zákl. přenesená",J1029,0)</f>
        <v>0</v>
      </c>
      <c r="BH1029" s="136">
        <f>IF(N1029="sníž. přenesená",J1029,0)</f>
        <v>0</v>
      </c>
      <c r="BI1029" s="136">
        <f>IF(N1029="nulová",J1029,0)</f>
        <v>0</v>
      </c>
      <c r="BJ1029" s="18" t="s">
        <v>79</v>
      </c>
      <c r="BK1029" s="136">
        <f>ROUND(I1029*H1029,2)</f>
        <v>0</v>
      </c>
      <c r="BL1029" s="18" t="s">
        <v>265</v>
      </c>
      <c r="BM1029" s="135" t="s">
        <v>1513</v>
      </c>
    </row>
    <row r="1030" spans="2:65" s="1" customFormat="1" ht="10.199999999999999">
      <c r="B1030" s="33"/>
      <c r="D1030" s="137" t="s">
        <v>150</v>
      </c>
      <c r="F1030" s="138" t="s">
        <v>1514</v>
      </c>
      <c r="I1030" s="139"/>
      <c r="L1030" s="33"/>
      <c r="M1030" s="140"/>
      <c r="T1030" s="54"/>
      <c r="AT1030" s="18" t="s">
        <v>150</v>
      </c>
      <c r="AU1030" s="18" t="s">
        <v>81</v>
      </c>
    </row>
    <row r="1031" spans="2:65" s="13" customFormat="1" ht="10.199999999999999">
      <c r="B1031" s="149"/>
      <c r="D1031" s="142" t="s">
        <v>152</v>
      </c>
      <c r="E1031" s="150" t="s">
        <v>19</v>
      </c>
      <c r="F1031" s="151" t="s">
        <v>1515</v>
      </c>
      <c r="H1031" s="150" t="s">
        <v>19</v>
      </c>
      <c r="I1031" s="152"/>
      <c r="L1031" s="149"/>
      <c r="M1031" s="153"/>
      <c r="T1031" s="154"/>
      <c r="AT1031" s="150" t="s">
        <v>152</v>
      </c>
      <c r="AU1031" s="150" t="s">
        <v>81</v>
      </c>
      <c r="AV1031" s="13" t="s">
        <v>79</v>
      </c>
      <c r="AW1031" s="13" t="s">
        <v>32</v>
      </c>
      <c r="AX1031" s="13" t="s">
        <v>71</v>
      </c>
      <c r="AY1031" s="150" t="s">
        <v>140</v>
      </c>
    </row>
    <row r="1032" spans="2:65" s="12" customFormat="1" ht="10.199999999999999">
      <c r="B1032" s="141"/>
      <c r="D1032" s="142" t="s">
        <v>152</v>
      </c>
      <c r="E1032" s="143" t="s">
        <v>19</v>
      </c>
      <c r="F1032" s="144" t="s">
        <v>1516</v>
      </c>
      <c r="H1032" s="145">
        <v>3.968</v>
      </c>
      <c r="I1032" s="146"/>
      <c r="L1032" s="141"/>
      <c r="M1032" s="147"/>
      <c r="T1032" s="148"/>
      <c r="AT1032" s="143" t="s">
        <v>152</v>
      </c>
      <c r="AU1032" s="143" t="s">
        <v>81</v>
      </c>
      <c r="AV1032" s="12" t="s">
        <v>81</v>
      </c>
      <c r="AW1032" s="12" t="s">
        <v>32</v>
      </c>
      <c r="AX1032" s="12" t="s">
        <v>71</v>
      </c>
      <c r="AY1032" s="143" t="s">
        <v>140</v>
      </c>
    </row>
    <row r="1033" spans="2:65" s="12" customFormat="1" ht="10.199999999999999">
      <c r="B1033" s="141"/>
      <c r="D1033" s="142" t="s">
        <v>152</v>
      </c>
      <c r="E1033" s="143" t="s">
        <v>19</v>
      </c>
      <c r="F1033" s="144" t="s">
        <v>1517</v>
      </c>
      <c r="H1033" s="145">
        <v>3.9740000000000002</v>
      </c>
      <c r="I1033" s="146"/>
      <c r="L1033" s="141"/>
      <c r="M1033" s="147"/>
      <c r="T1033" s="148"/>
      <c r="AT1033" s="143" t="s">
        <v>152</v>
      </c>
      <c r="AU1033" s="143" t="s">
        <v>81</v>
      </c>
      <c r="AV1033" s="12" t="s">
        <v>81</v>
      </c>
      <c r="AW1033" s="12" t="s">
        <v>32</v>
      </c>
      <c r="AX1033" s="12" t="s">
        <v>71</v>
      </c>
      <c r="AY1033" s="143" t="s">
        <v>140</v>
      </c>
    </row>
    <row r="1034" spans="2:65" s="12" customFormat="1" ht="10.199999999999999">
      <c r="B1034" s="141"/>
      <c r="D1034" s="142" t="s">
        <v>152</v>
      </c>
      <c r="E1034" s="143" t="s">
        <v>19</v>
      </c>
      <c r="F1034" s="144" t="s">
        <v>1518</v>
      </c>
      <c r="H1034" s="145">
        <v>3.948</v>
      </c>
      <c r="I1034" s="146"/>
      <c r="L1034" s="141"/>
      <c r="M1034" s="147"/>
      <c r="T1034" s="148"/>
      <c r="AT1034" s="143" t="s">
        <v>152</v>
      </c>
      <c r="AU1034" s="143" t="s">
        <v>81</v>
      </c>
      <c r="AV1034" s="12" t="s">
        <v>81</v>
      </c>
      <c r="AW1034" s="12" t="s">
        <v>32</v>
      </c>
      <c r="AX1034" s="12" t="s">
        <v>71</v>
      </c>
      <c r="AY1034" s="143" t="s">
        <v>140</v>
      </c>
    </row>
    <row r="1035" spans="2:65" s="12" customFormat="1" ht="10.199999999999999">
      <c r="B1035" s="141"/>
      <c r="D1035" s="142" t="s">
        <v>152</v>
      </c>
      <c r="E1035" s="143" t="s">
        <v>19</v>
      </c>
      <c r="F1035" s="144" t="s">
        <v>1519</v>
      </c>
      <c r="H1035" s="145">
        <v>4.0990000000000002</v>
      </c>
      <c r="I1035" s="146"/>
      <c r="L1035" s="141"/>
      <c r="M1035" s="147"/>
      <c r="T1035" s="148"/>
      <c r="AT1035" s="143" t="s">
        <v>152</v>
      </c>
      <c r="AU1035" s="143" t="s">
        <v>81</v>
      </c>
      <c r="AV1035" s="12" t="s">
        <v>81</v>
      </c>
      <c r="AW1035" s="12" t="s">
        <v>32</v>
      </c>
      <c r="AX1035" s="12" t="s">
        <v>71</v>
      </c>
      <c r="AY1035" s="143" t="s">
        <v>140</v>
      </c>
    </row>
    <row r="1036" spans="2:65" s="12" customFormat="1" ht="10.199999999999999">
      <c r="B1036" s="141"/>
      <c r="D1036" s="142" t="s">
        <v>152</v>
      </c>
      <c r="E1036" s="143" t="s">
        <v>19</v>
      </c>
      <c r="F1036" s="144" t="s">
        <v>1520</v>
      </c>
      <c r="H1036" s="145">
        <v>3.9420000000000002</v>
      </c>
      <c r="I1036" s="146"/>
      <c r="L1036" s="141"/>
      <c r="M1036" s="147"/>
      <c r="T1036" s="148"/>
      <c r="AT1036" s="143" t="s">
        <v>152</v>
      </c>
      <c r="AU1036" s="143" t="s">
        <v>81</v>
      </c>
      <c r="AV1036" s="12" t="s">
        <v>81</v>
      </c>
      <c r="AW1036" s="12" t="s">
        <v>32</v>
      </c>
      <c r="AX1036" s="12" t="s">
        <v>71</v>
      </c>
      <c r="AY1036" s="143" t="s">
        <v>140</v>
      </c>
    </row>
    <row r="1037" spans="2:65" s="12" customFormat="1" ht="10.199999999999999">
      <c r="B1037" s="141"/>
      <c r="D1037" s="142" t="s">
        <v>152</v>
      </c>
      <c r="E1037" s="143" t="s">
        <v>19</v>
      </c>
      <c r="F1037" s="144" t="s">
        <v>1521</v>
      </c>
      <c r="H1037" s="145">
        <v>2.7909999999999999</v>
      </c>
      <c r="I1037" s="146"/>
      <c r="L1037" s="141"/>
      <c r="M1037" s="147"/>
      <c r="T1037" s="148"/>
      <c r="AT1037" s="143" t="s">
        <v>152</v>
      </c>
      <c r="AU1037" s="143" t="s">
        <v>81</v>
      </c>
      <c r="AV1037" s="12" t="s">
        <v>81</v>
      </c>
      <c r="AW1037" s="12" t="s">
        <v>32</v>
      </c>
      <c r="AX1037" s="12" t="s">
        <v>71</v>
      </c>
      <c r="AY1037" s="143" t="s">
        <v>140</v>
      </c>
    </row>
    <row r="1038" spans="2:65" s="12" customFormat="1" ht="10.199999999999999">
      <c r="B1038" s="141"/>
      <c r="D1038" s="142" t="s">
        <v>152</v>
      </c>
      <c r="E1038" s="143" t="s">
        <v>19</v>
      </c>
      <c r="F1038" s="144" t="s">
        <v>1522</v>
      </c>
      <c r="H1038" s="145">
        <v>5.2119999999999997</v>
      </c>
      <c r="I1038" s="146"/>
      <c r="L1038" s="141"/>
      <c r="M1038" s="147"/>
      <c r="T1038" s="148"/>
      <c r="AT1038" s="143" t="s">
        <v>152</v>
      </c>
      <c r="AU1038" s="143" t="s">
        <v>81</v>
      </c>
      <c r="AV1038" s="12" t="s">
        <v>81</v>
      </c>
      <c r="AW1038" s="12" t="s">
        <v>32</v>
      </c>
      <c r="AX1038" s="12" t="s">
        <v>71</v>
      </c>
      <c r="AY1038" s="143" t="s">
        <v>140</v>
      </c>
    </row>
    <row r="1039" spans="2:65" s="12" customFormat="1" ht="10.199999999999999">
      <c r="B1039" s="141"/>
      <c r="D1039" s="142" t="s">
        <v>152</v>
      </c>
      <c r="E1039" s="143" t="s">
        <v>19</v>
      </c>
      <c r="F1039" s="144" t="s">
        <v>1523</v>
      </c>
      <c r="H1039" s="145">
        <v>3.4279999999999999</v>
      </c>
      <c r="I1039" s="146"/>
      <c r="L1039" s="141"/>
      <c r="M1039" s="147"/>
      <c r="T1039" s="148"/>
      <c r="AT1039" s="143" t="s">
        <v>152</v>
      </c>
      <c r="AU1039" s="143" t="s">
        <v>81</v>
      </c>
      <c r="AV1039" s="12" t="s">
        <v>81</v>
      </c>
      <c r="AW1039" s="12" t="s">
        <v>32</v>
      </c>
      <c r="AX1039" s="12" t="s">
        <v>71</v>
      </c>
      <c r="AY1039" s="143" t="s">
        <v>140</v>
      </c>
    </row>
    <row r="1040" spans="2:65" s="12" customFormat="1" ht="10.199999999999999">
      <c r="B1040" s="141"/>
      <c r="D1040" s="142" t="s">
        <v>152</v>
      </c>
      <c r="E1040" s="143" t="s">
        <v>19</v>
      </c>
      <c r="F1040" s="144" t="s">
        <v>1524</v>
      </c>
      <c r="H1040" s="145">
        <v>3.65</v>
      </c>
      <c r="I1040" s="146"/>
      <c r="L1040" s="141"/>
      <c r="M1040" s="147"/>
      <c r="T1040" s="148"/>
      <c r="AT1040" s="143" t="s">
        <v>152</v>
      </c>
      <c r="AU1040" s="143" t="s">
        <v>81</v>
      </c>
      <c r="AV1040" s="12" t="s">
        <v>81</v>
      </c>
      <c r="AW1040" s="12" t="s">
        <v>32</v>
      </c>
      <c r="AX1040" s="12" t="s">
        <v>71</v>
      </c>
      <c r="AY1040" s="143" t="s">
        <v>140</v>
      </c>
    </row>
    <row r="1041" spans="2:65" s="12" customFormat="1" ht="10.199999999999999">
      <c r="B1041" s="141"/>
      <c r="D1041" s="142" t="s">
        <v>152</v>
      </c>
      <c r="E1041" s="143" t="s">
        <v>19</v>
      </c>
      <c r="F1041" s="144" t="s">
        <v>1525</v>
      </c>
      <c r="H1041" s="145">
        <v>3.9489999999999998</v>
      </c>
      <c r="I1041" s="146"/>
      <c r="L1041" s="141"/>
      <c r="M1041" s="147"/>
      <c r="T1041" s="148"/>
      <c r="AT1041" s="143" t="s">
        <v>152</v>
      </c>
      <c r="AU1041" s="143" t="s">
        <v>81</v>
      </c>
      <c r="AV1041" s="12" t="s">
        <v>81</v>
      </c>
      <c r="AW1041" s="12" t="s">
        <v>32</v>
      </c>
      <c r="AX1041" s="12" t="s">
        <v>71</v>
      </c>
      <c r="AY1041" s="143" t="s">
        <v>140</v>
      </c>
    </row>
    <row r="1042" spans="2:65" s="12" customFormat="1" ht="10.199999999999999">
      <c r="B1042" s="141"/>
      <c r="D1042" s="142" t="s">
        <v>152</v>
      </c>
      <c r="E1042" s="143" t="s">
        <v>19</v>
      </c>
      <c r="F1042" s="144" t="s">
        <v>1526</v>
      </c>
      <c r="H1042" s="145">
        <v>4.1980000000000004</v>
      </c>
      <c r="I1042" s="146"/>
      <c r="L1042" s="141"/>
      <c r="M1042" s="147"/>
      <c r="T1042" s="148"/>
      <c r="AT1042" s="143" t="s">
        <v>152</v>
      </c>
      <c r="AU1042" s="143" t="s">
        <v>81</v>
      </c>
      <c r="AV1042" s="12" t="s">
        <v>81</v>
      </c>
      <c r="AW1042" s="12" t="s">
        <v>32</v>
      </c>
      <c r="AX1042" s="12" t="s">
        <v>71</v>
      </c>
      <c r="AY1042" s="143" t="s">
        <v>140</v>
      </c>
    </row>
    <row r="1043" spans="2:65" s="12" customFormat="1" ht="10.199999999999999">
      <c r="B1043" s="141"/>
      <c r="D1043" s="142" t="s">
        <v>152</v>
      </c>
      <c r="E1043" s="143" t="s">
        <v>19</v>
      </c>
      <c r="F1043" s="144" t="s">
        <v>1527</v>
      </c>
      <c r="H1043" s="145">
        <v>6.508</v>
      </c>
      <c r="I1043" s="146"/>
      <c r="L1043" s="141"/>
      <c r="M1043" s="147"/>
      <c r="T1043" s="148"/>
      <c r="AT1043" s="143" t="s">
        <v>152</v>
      </c>
      <c r="AU1043" s="143" t="s">
        <v>81</v>
      </c>
      <c r="AV1043" s="12" t="s">
        <v>81</v>
      </c>
      <c r="AW1043" s="12" t="s">
        <v>32</v>
      </c>
      <c r="AX1043" s="12" t="s">
        <v>71</v>
      </c>
      <c r="AY1043" s="143" t="s">
        <v>140</v>
      </c>
    </row>
    <row r="1044" spans="2:65" s="12" customFormat="1" ht="10.199999999999999">
      <c r="B1044" s="141"/>
      <c r="D1044" s="142" t="s">
        <v>152</v>
      </c>
      <c r="E1044" s="143" t="s">
        <v>19</v>
      </c>
      <c r="F1044" s="144" t="s">
        <v>1528</v>
      </c>
      <c r="H1044" s="145">
        <v>3.3439999999999999</v>
      </c>
      <c r="I1044" s="146"/>
      <c r="L1044" s="141"/>
      <c r="M1044" s="147"/>
      <c r="T1044" s="148"/>
      <c r="AT1044" s="143" t="s">
        <v>152</v>
      </c>
      <c r="AU1044" s="143" t="s">
        <v>81</v>
      </c>
      <c r="AV1044" s="12" t="s">
        <v>81</v>
      </c>
      <c r="AW1044" s="12" t="s">
        <v>32</v>
      </c>
      <c r="AX1044" s="12" t="s">
        <v>71</v>
      </c>
      <c r="AY1044" s="143" t="s">
        <v>140</v>
      </c>
    </row>
    <row r="1045" spans="2:65" s="12" customFormat="1" ht="10.199999999999999">
      <c r="B1045" s="141"/>
      <c r="D1045" s="142" t="s">
        <v>152</v>
      </c>
      <c r="E1045" s="143" t="s">
        <v>19</v>
      </c>
      <c r="F1045" s="144" t="s">
        <v>1529</v>
      </c>
      <c r="H1045" s="145">
        <v>3.3439999999999999</v>
      </c>
      <c r="I1045" s="146"/>
      <c r="L1045" s="141"/>
      <c r="M1045" s="147"/>
      <c r="T1045" s="148"/>
      <c r="AT1045" s="143" t="s">
        <v>152</v>
      </c>
      <c r="AU1045" s="143" t="s">
        <v>81</v>
      </c>
      <c r="AV1045" s="12" t="s">
        <v>81</v>
      </c>
      <c r="AW1045" s="12" t="s">
        <v>32</v>
      </c>
      <c r="AX1045" s="12" t="s">
        <v>71</v>
      </c>
      <c r="AY1045" s="143" t="s">
        <v>140</v>
      </c>
    </row>
    <row r="1046" spans="2:65" s="12" customFormat="1" ht="10.199999999999999">
      <c r="B1046" s="141"/>
      <c r="D1046" s="142" t="s">
        <v>152</v>
      </c>
      <c r="E1046" s="143" t="s">
        <v>19</v>
      </c>
      <c r="F1046" s="144" t="s">
        <v>1530</v>
      </c>
      <c r="H1046" s="145">
        <v>2.6269999999999998</v>
      </c>
      <c r="I1046" s="146"/>
      <c r="L1046" s="141"/>
      <c r="M1046" s="147"/>
      <c r="T1046" s="148"/>
      <c r="AT1046" s="143" t="s">
        <v>152</v>
      </c>
      <c r="AU1046" s="143" t="s">
        <v>81</v>
      </c>
      <c r="AV1046" s="12" t="s">
        <v>81</v>
      </c>
      <c r="AW1046" s="12" t="s">
        <v>32</v>
      </c>
      <c r="AX1046" s="12" t="s">
        <v>71</v>
      </c>
      <c r="AY1046" s="143" t="s">
        <v>140</v>
      </c>
    </row>
    <row r="1047" spans="2:65" s="12" customFormat="1" ht="10.199999999999999">
      <c r="B1047" s="141"/>
      <c r="D1047" s="142" t="s">
        <v>152</v>
      </c>
      <c r="E1047" s="143" t="s">
        <v>19</v>
      </c>
      <c r="F1047" s="144" t="s">
        <v>1531</v>
      </c>
      <c r="H1047" s="145">
        <v>2.6659999999999999</v>
      </c>
      <c r="I1047" s="146"/>
      <c r="L1047" s="141"/>
      <c r="M1047" s="147"/>
      <c r="T1047" s="148"/>
      <c r="AT1047" s="143" t="s">
        <v>152</v>
      </c>
      <c r="AU1047" s="143" t="s">
        <v>81</v>
      </c>
      <c r="AV1047" s="12" t="s">
        <v>81</v>
      </c>
      <c r="AW1047" s="12" t="s">
        <v>32</v>
      </c>
      <c r="AX1047" s="12" t="s">
        <v>71</v>
      </c>
      <c r="AY1047" s="143" t="s">
        <v>140</v>
      </c>
    </row>
    <row r="1048" spans="2:65" s="12" customFormat="1" ht="10.199999999999999">
      <c r="B1048" s="141"/>
      <c r="D1048" s="142" t="s">
        <v>152</v>
      </c>
      <c r="E1048" s="143" t="s">
        <v>19</v>
      </c>
      <c r="F1048" s="144" t="s">
        <v>1532</v>
      </c>
      <c r="H1048" s="145">
        <v>2.6659999999999999</v>
      </c>
      <c r="I1048" s="146"/>
      <c r="L1048" s="141"/>
      <c r="M1048" s="147"/>
      <c r="T1048" s="148"/>
      <c r="AT1048" s="143" t="s">
        <v>152</v>
      </c>
      <c r="AU1048" s="143" t="s">
        <v>81</v>
      </c>
      <c r="AV1048" s="12" t="s">
        <v>81</v>
      </c>
      <c r="AW1048" s="12" t="s">
        <v>32</v>
      </c>
      <c r="AX1048" s="12" t="s">
        <v>71</v>
      </c>
      <c r="AY1048" s="143" t="s">
        <v>140</v>
      </c>
    </row>
    <row r="1049" spans="2:65" s="15" customFormat="1" ht="10.199999999999999">
      <c r="B1049" s="162"/>
      <c r="D1049" s="142" t="s">
        <v>152</v>
      </c>
      <c r="E1049" s="163" t="s">
        <v>19</v>
      </c>
      <c r="F1049" s="164" t="s">
        <v>296</v>
      </c>
      <c r="H1049" s="165">
        <v>64.313999999999993</v>
      </c>
      <c r="I1049" s="166"/>
      <c r="L1049" s="162"/>
      <c r="M1049" s="167"/>
      <c r="T1049" s="168"/>
      <c r="AT1049" s="163" t="s">
        <v>152</v>
      </c>
      <c r="AU1049" s="163" t="s">
        <v>81</v>
      </c>
      <c r="AV1049" s="15" t="s">
        <v>141</v>
      </c>
      <c r="AW1049" s="15" t="s">
        <v>32</v>
      </c>
      <c r="AX1049" s="15" t="s">
        <v>71</v>
      </c>
      <c r="AY1049" s="163" t="s">
        <v>140</v>
      </c>
    </row>
    <row r="1050" spans="2:65" s="13" customFormat="1" ht="10.199999999999999">
      <c r="B1050" s="149"/>
      <c r="D1050" s="142" t="s">
        <v>152</v>
      </c>
      <c r="E1050" s="150" t="s">
        <v>19</v>
      </c>
      <c r="F1050" s="151" t="s">
        <v>1533</v>
      </c>
      <c r="H1050" s="150" t="s">
        <v>19</v>
      </c>
      <c r="I1050" s="152"/>
      <c r="L1050" s="149"/>
      <c r="M1050" s="153"/>
      <c r="T1050" s="154"/>
      <c r="AT1050" s="150" t="s">
        <v>152</v>
      </c>
      <c r="AU1050" s="150" t="s">
        <v>81</v>
      </c>
      <c r="AV1050" s="13" t="s">
        <v>79</v>
      </c>
      <c r="AW1050" s="13" t="s">
        <v>32</v>
      </c>
      <c r="AX1050" s="13" t="s">
        <v>71</v>
      </c>
      <c r="AY1050" s="150" t="s">
        <v>140</v>
      </c>
    </row>
    <row r="1051" spans="2:65" s="12" customFormat="1" ht="10.199999999999999">
      <c r="B1051" s="141"/>
      <c r="D1051" s="142" t="s">
        <v>152</v>
      </c>
      <c r="E1051" s="143" t="s">
        <v>19</v>
      </c>
      <c r="F1051" s="144" t="s">
        <v>1534</v>
      </c>
      <c r="H1051" s="145">
        <v>35.847999999999999</v>
      </c>
      <c r="I1051" s="146"/>
      <c r="L1051" s="141"/>
      <c r="M1051" s="147"/>
      <c r="T1051" s="148"/>
      <c r="AT1051" s="143" t="s">
        <v>152</v>
      </c>
      <c r="AU1051" s="143" t="s">
        <v>81</v>
      </c>
      <c r="AV1051" s="12" t="s">
        <v>81</v>
      </c>
      <c r="AW1051" s="12" t="s">
        <v>32</v>
      </c>
      <c r="AX1051" s="12" t="s">
        <v>71</v>
      </c>
      <c r="AY1051" s="143" t="s">
        <v>140</v>
      </c>
    </row>
    <row r="1052" spans="2:65" s="15" customFormat="1" ht="10.199999999999999">
      <c r="B1052" s="162"/>
      <c r="D1052" s="142" t="s">
        <v>152</v>
      </c>
      <c r="E1052" s="163" t="s">
        <v>19</v>
      </c>
      <c r="F1052" s="164" t="s">
        <v>296</v>
      </c>
      <c r="H1052" s="165">
        <v>35.847999999999999</v>
      </c>
      <c r="I1052" s="166"/>
      <c r="L1052" s="162"/>
      <c r="M1052" s="167"/>
      <c r="T1052" s="168"/>
      <c r="AT1052" s="163" t="s">
        <v>152</v>
      </c>
      <c r="AU1052" s="163" t="s">
        <v>81</v>
      </c>
      <c r="AV1052" s="15" t="s">
        <v>141</v>
      </c>
      <c r="AW1052" s="15" t="s">
        <v>32</v>
      </c>
      <c r="AX1052" s="15" t="s">
        <v>71</v>
      </c>
      <c r="AY1052" s="163" t="s">
        <v>140</v>
      </c>
    </row>
    <row r="1053" spans="2:65" s="14" customFormat="1" ht="10.199999999999999">
      <c r="B1053" s="155"/>
      <c r="D1053" s="142" t="s">
        <v>152</v>
      </c>
      <c r="E1053" s="156" t="s">
        <v>19</v>
      </c>
      <c r="F1053" s="157" t="s">
        <v>173</v>
      </c>
      <c r="H1053" s="158">
        <v>100.16200000000001</v>
      </c>
      <c r="I1053" s="159"/>
      <c r="L1053" s="155"/>
      <c r="M1053" s="160"/>
      <c r="T1053" s="161"/>
      <c r="AT1053" s="156" t="s">
        <v>152</v>
      </c>
      <c r="AU1053" s="156" t="s">
        <v>81</v>
      </c>
      <c r="AV1053" s="14" t="s">
        <v>148</v>
      </c>
      <c r="AW1053" s="14" t="s">
        <v>32</v>
      </c>
      <c r="AX1053" s="14" t="s">
        <v>79</v>
      </c>
      <c r="AY1053" s="156" t="s">
        <v>140</v>
      </c>
    </row>
    <row r="1054" spans="2:65" s="1" customFormat="1" ht="24.15" customHeight="1">
      <c r="B1054" s="33"/>
      <c r="C1054" s="124" t="s">
        <v>1535</v>
      </c>
      <c r="D1054" s="124" t="s">
        <v>143</v>
      </c>
      <c r="E1054" s="125" t="s">
        <v>1536</v>
      </c>
      <c r="F1054" s="126" t="s">
        <v>1537</v>
      </c>
      <c r="G1054" s="127" t="s">
        <v>146</v>
      </c>
      <c r="H1054" s="128">
        <v>100.16200000000001</v>
      </c>
      <c r="I1054" s="129"/>
      <c r="J1054" s="130">
        <f>ROUND(I1054*H1054,2)</f>
        <v>0</v>
      </c>
      <c r="K1054" s="126" t="s">
        <v>147</v>
      </c>
      <c r="L1054" s="33"/>
      <c r="M1054" s="131" t="s">
        <v>19</v>
      </c>
      <c r="N1054" s="132" t="s">
        <v>42</v>
      </c>
      <c r="P1054" s="133">
        <f>O1054*H1054</f>
        <v>0</v>
      </c>
      <c r="Q1054" s="133">
        <v>1.2E-4</v>
      </c>
      <c r="R1054" s="133">
        <f>Q1054*H1054</f>
        <v>1.2019440000000001E-2</v>
      </c>
      <c r="S1054" s="133">
        <v>0</v>
      </c>
      <c r="T1054" s="134">
        <f>S1054*H1054</f>
        <v>0</v>
      </c>
      <c r="AR1054" s="135" t="s">
        <v>265</v>
      </c>
      <c r="AT1054" s="135" t="s">
        <v>143</v>
      </c>
      <c r="AU1054" s="135" t="s">
        <v>81</v>
      </c>
      <c r="AY1054" s="18" t="s">
        <v>140</v>
      </c>
      <c r="BE1054" s="136">
        <f>IF(N1054="základní",J1054,0)</f>
        <v>0</v>
      </c>
      <c r="BF1054" s="136">
        <f>IF(N1054="snížená",J1054,0)</f>
        <v>0</v>
      </c>
      <c r="BG1054" s="136">
        <f>IF(N1054="zákl. přenesená",J1054,0)</f>
        <v>0</v>
      </c>
      <c r="BH1054" s="136">
        <f>IF(N1054="sníž. přenesená",J1054,0)</f>
        <v>0</v>
      </c>
      <c r="BI1054" s="136">
        <f>IF(N1054="nulová",J1054,0)</f>
        <v>0</v>
      </c>
      <c r="BJ1054" s="18" t="s">
        <v>79</v>
      </c>
      <c r="BK1054" s="136">
        <f>ROUND(I1054*H1054,2)</f>
        <v>0</v>
      </c>
      <c r="BL1054" s="18" t="s">
        <v>265</v>
      </c>
      <c r="BM1054" s="135" t="s">
        <v>1538</v>
      </c>
    </row>
    <row r="1055" spans="2:65" s="1" customFormat="1" ht="10.199999999999999">
      <c r="B1055" s="33"/>
      <c r="D1055" s="137" t="s">
        <v>150</v>
      </c>
      <c r="F1055" s="138" t="s">
        <v>1539</v>
      </c>
      <c r="I1055" s="139"/>
      <c r="L1055" s="33"/>
      <c r="M1055" s="140"/>
      <c r="T1055" s="54"/>
      <c r="AT1055" s="18" t="s">
        <v>150</v>
      </c>
      <c r="AU1055" s="18" t="s">
        <v>81</v>
      </c>
    </row>
    <row r="1056" spans="2:65" s="13" customFormat="1" ht="10.199999999999999">
      <c r="B1056" s="149"/>
      <c r="D1056" s="142" t="s">
        <v>152</v>
      </c>
      <c r="E1056" s="150" t="s">
        <v>19</v>
      </c>
      <c r="F1056" s="151" t="s">
        <v>1515</v>
      </c>
      <c r="H1056" s="150" t="s">
        <v>19</v>
      </c>
      <c r="I1056" s="152"/>
      <c r="L1056" s="149"/>
      <c r="M1056" s="153"/>
      <c r="T1056" s="154"/>
      <c r="AT1056" s="150" t="s">
        <v>152</v>
      </c>
      <c r="AU1056" s="150" t="s">
        <v>81</v>
      </c>
      <c r="AV1056" s="13" t="s">
        <v>79</v>
      </c>
      <c r="AW1056" s="13" t="s">
        <v>32</v>
      </c>
      <c r="AX1056" s="13" t="s">
        <v>71</v>
      </c>
      <c r="AY1056" s="150" t="s">
        <v>140</v>
      </c>
    </row>
    <row r="1057" spans="2:51" s="12" customFormat="1" ht="10.199999999999999">
      <c r="B1057" s="141"/>
      <c r="D1057" s="142" t="s">
        <v>152</v>
      </c>
      <c r="E1057" s="143" t="s">
        <v>19</v>
      </c>
      <c r="F1057" s="144" t="s">
        <v>1516</v>
      </c>
      <c r="H1057" s="145">
        <v>3.968</v>
      </c>
      <c r="I1057" s="146"/>
      <c r="L1057" s="141"/>
      <c r="M1057" s="147"/>
      <c r="T1057" s="148"/>
      <c r="AT1057" s="143" t="s">
        <v>152</v>
      </c>
      <c r="AU1057" s="143" t="s">
        <v>81</v>
      </c>
      <c r="AV1057" s="12" t="s">
        <v>81</v>
      </c>
      <c r="AW1057" s="12" t="s">
        <v>32</v>
      </c>
      <c r="AX1057" s="12" t="s">
        <v>71</v>
      </c>
      <c r="AY1057" s="143" t="s">
        <v>140</v>
      </c>
    </row>
    <row r="1058" spans="2:51" s="12" customFormat="1" ht="10.199999999999999">
      <c r="B1058" s="141"/>
      <c r="D1058" s="142" t="s">
        <v>152</v>
      </c>
      <c r="E1058" s="143" t="s">
        <v>19</v>
      </c>
      <c r="F1058" s="144" t="s">
        <v>1517</v>
      </c>
      <c r="H1058" s="145">
        <v>3.9740000000000002</v>
      </c>
      <c r="I1058" s="146"/>
      <c r="L1058" s="141"/>
      <c r="M1058" s="147"/>
      <c r="T1058" s="148"/>
      <c r="AT1058" s="143" t="s">
        <v>152</v>
      </c>
      <c r="AU1058" s="143" t="s">
        <v>81</v>
      </c>
      <c r="AV1058" s="12" t="s">
        <v>81</v>
      </c>
      <c r="AW1058" s="12" t="s">
        <v>32</v>
      </c>
      <c r="AX1058" s="12" t="s">
        <v>71</v>
      </c>
      <c r="AY1058" s="143" t="s">
        <v>140</v>
      </c>
    </row>
    <row r="1059" spans="2:51" s="12" customFormat="1" ht="10.199999999999999">
      <c r="B1059" s="141"/>
      <c r="D1059" s="142" t="s">
        <v>152</v>
      </c>
      <c r="E1059" s="143" t="s">
        <v>19</v>
      </c>
      <c r="F1059" s="144" t="s">
        <v>1518</v>
      </c>
      <c r="H1059" s="145">
        <v>3.948</v>
      </c>
      <c r="I1059" s="146"/>
      <c r="L1059" s="141"/>
      <c r="M1059" s="147"/>
      <c r="T1059" s="148"/>
      <c r="AT1059" s="143" t="s">
        <v>152</v>
      </c>
      <c r="AU1059" s="143" t="s">
        <v>81</v>
      </c>
      <c r="AV1059" s="12" t="s">
        <v>81</v>
      </c>
      <c r="AW1059" s="12" t="s">
        <v>32</v>
      </c>
      <c r="AX1059" s="12" t="s">
        <v>71</v>
      </c>
      <c r="AY1059" s="143" t="s">
        <v>140</v>
      </c>
    </row>
    <row r="1060" spans="2:51" s="12" customFormat="1" ht="10.199999999999999">
      <c r="B1060" s="141"/>
      <c r="D1060" s="142" t="s">
        <v>152</v>
      </c>
      <c r="E1060" s="143" t="s">
        <v>19</v>
      </c>
      <c r="F1060" s="144" t="s">
        <v>1519</v>
      </c>
      <c r="H1060" s="145">
        <v>4.0990000000000002</v>
      </c>
      <c r="I1060" s="146"/>
      <c r="L1060" s="141"/>
      <c r="M1060" s="147"/>
      <c r="T1060" s="148"/>
      <c r="AT1060" s="143" t="s">
        <v>152</v>
      </c>
      <c r="AU1060" s="143" t="s">
        <v>81</v>
      </c>
      <c r="AV1060" s="12" t="s">
        <v>81</v>
      </c>
      <c r="AW1060" s="12" t="s">
        <v>32</v>
      </c>
      <c r="AX1060" s="12" t="s">
        <v>71</v>
      </c>
      <c r="AY1060" s="143" t="s">
        <v>140</v>
      </c>
    </row>
    <row r="1061" spans="2:51" s="12" customFormat="1" ht="10.199999999999999">
      <c r="B1061" s="141"/>
      <c r="D1061" s="142" t="s">
        <v>152</v>
      </c>
      <c r="E1061" s="143" t="s">
        <v>19</v>
      </c>
      <c r="F1061" s="144" t="s">
        <v>1520</v>
      </c>
      <c r="H1061" s="145">
        <v>3.9420000000000002</v>
      </c>
      <c r="I1061" s="146"/>
      <c r="L1061" s="141"/>
      <c r="M1061" s="147"/>
      <c r="T1061" s="148"/>
      <c r="AT1061" s="143" t="s">
        <v>152</v>
      </c>
      <c r="AU1061" s="143" t="s">
        <v>81</v>
      </c>
      <c r="AV1061" s="12" t="s">
        <v>81</v>
      </c>
      <c r="AW1061" s="12" t="s">
        <v>32</v>
      </c>
      <c r="AX1061" s="12" t="s">
        <v>71</v>
      </c>
      <c r="AY1061" s="143" t="s">
        <v>140</v>
      </c>
    </row>
    <row r="1062" spans="2:51" s="12" customFormat="1" ht="10.199999999999999">
      <c r="B1062" s="141"/>
      <c r="D1062" s="142" t="s">
        <v>152</v>
      </c>
      <c r="E1062" s="143" t="s">
        <v>19</v>
      </c>
      <c r="F1062" s="144" t="s">
        <v>1521</v>
      </c>
      <c r="H1062" s="145">
        <v>2.7909999999999999</v>
      </c>
      <c r="I1062" s="146"/>
      <c r="L1062" s="141"/>
      <c r="M1062" s="147"/>
      <c r="T1062" s="148"/>
      <c r="AT1062" s="143" t="s">
        <v>152</v>
      </c>
      <c r="AU1062" s="143" t="s">
        <v>81</v>
      </c>
      <c r="AV1062" s="12" t="s">
        <v>81</v>
      </c>
      <c r="AW1062" s="12" t="s">
        <v>32</v>
      </c>
      <c r="AX1062" s="12" t="s">
        <v>71</v>
      </c>
      <c r="AY1062" s="143" t="s">
        <v>140</v>
      </c>
    </row>
    <row r="1063" spans="2:51" s="12" customFormat="1" ht="10.199999999999999">
      <c r="B1063" s="141"/>
      <c r="D1063" s="142" t="s">
        <v>152</v>
      </c>
      <c r="E1063" s="143" t="s">
        <v>19</v>
      </c>
      <c r="F1063" s="144" t="s">
        <v>1522</v>
      </c>
      <c r="H1063" s="145">
        <v>5.2119999999999997</v>
      </c>
      <c r="I1063" s="146"/>
      <c r="L1063" s="141"/>
      <c r="M1063" s="147"/>
      <c r="T1063" s="148"/>
      <c r="AT1063" s="143" t="s">
        <v>152</v>
      </c>
      <c r="AU1063" s="143" t="s">
        <v>81</v>
      </c>
      <c r="AV1063" s="12" t="s">
        <v>81</v>
      </c>
      <c r="AW1063" s="12" t="s">
        <v>32</v>
      </c>
      <c r="AX1063" s="12" t="s">
        <v>71</v>
      </c>
      <c r="AY1063" s="143" t="s">
        <v>140</v>
      </c>
    </row>
    <row r="1064" spans="2:51" s="12" customFormat="1" ht="10.199999999999999">
      <c r="B1064" s="141"/>
      <c r="D1064" s="142" t="s">
        <v>152</v>
      </c>
      <c r="E1064" s="143" t="s">
        <v>19</v>
      </c>
      <c r="F1064" s="144" t="s">
        <v>1523</v>
      </c>
      <c r="H1064" s="145">
        <v>3.4279999999999999</v>
      </c>
      <c r="I1064" s="146"/>
      <c r="L1064" s="141"/>
      <c r="M1064" s="147"/>
      <c r="T1064" s="148"/>
      <c r="AT1064" s="143" t="s">
        <v>152</v>
      </c>
      <c r="AU1064" s="143" t="s">
        <v>81</v>
      </c>
      <c r="AV1064" s="12" t="s">
        <v>81</v>
      </c>
      <c r="AW1064" s="12" t="s">
        <v>32</v>
      </c>
      <c r="AX1064" s="12" t="s">
        <v>71</v>
      </c>
      <c r="AY1064" s="143" t="s">
        <v>140</v>
      </c>
    </row>
    <row r="1065" spans="2:51" s="12" customFormat="1" ht="10.199999999999999">
      <c r="B1065" s="141"/>
      <c r="D1065" s="142" t="s">
        <v>152</v>
      </c>
      <c r="E1065" s="143" t="s">
        <v>19</v>
      </c>
      <c r="F1065" s="144" t="s">
        <v>1524</v>
      </c>
      <c r="H1065" s="145">
        <v>3.65</v>
      </c>
      <c r="I1065" s="146"/>
      <c r="L1065" s="141"/>
      <c r="M1065" s="147"/>
      <c r="T1065" s="148"/>
      <c r="AT1065" s="143" t="s">
        <v>152</v>
      </c>
      <c r="AU1065" s="143" t="s">
        <v>81</v>
      </c>
      <c r="AV1065" s="12" t="s">
        <v>81</v>
      </c>
      <c r="AW1065" s="12" t="s">
        <v>32</v>
      </c>
      <c r="AX1065" s="12" t="s">
        <v>71</v>
      </c>
      <c r="AY1065" s="143" t="s">
        <v>140</v>
      </c>
    </row>
    <row r="1066" spans="2:51" s="12" customFormat="1" ht="10.199999999999999">
      <c r="B1066" s="141"/>
      <c r="D1066" s="142" t="s">
        <v>152</v>
      </c>
      <c r="E1066" s="143" t="s">
        <v>19</v>
      </c>
      <c r="F1066" s="144" t="s">
        <v>1525</v>
      </c>
      <c r="H1066" s="145">
        <v>3.9489999999999998</v>
      </c>
      <c r="I1066" s="146"/>
      <c r="L1066" s="141"/>
      <c r="M1066" s="147"/>
      <c r="T1066" s="148"/>
      <c r="AT1066" s="143" t="s">
        <v>152</v>
      </c>
      <c r="AU1066" s="143" t="s">
        <v>81</v>
      </c>
      <c r="AV1066" s="12" t="s">
        <v>81</v>
      </c>
      <c r="AW1066" s="12" t="s">
        <v>32</v>
      </c>
      <c r="AX1066" s="12" t="s">
        <v>71</v>
      </c>
      <c r="AY1066" s="143" t="s">
        <v>140</v>
      </c>
    </row>
    <row r="1067" spans="2:51" s="12" customFormat="1" ht="10.199999999999999">
      <c r="B1067" s="141"/>
      <c r="D1067" s="142" t="s">
        <v>152</v>
      </c>
      <c r="E1067" s="143" t="s">
        <v>19</v>
      </c>
      <c r="F1067" s="144" t="s">
        <v>1526</v>
      </c>
      <c r="H1067" s="145">
        <v>4.1980000000000004</v>
      </c>
      <c r="I1067" s="146"/>
      <c r="L1067" s="141"/>
      <c r="M1067" s="147"/>
      <c r="T1067" s="148"/>
      <c r="AT1067" s="143" t="s">
        <v>152</v>
      </c>
      <c r="AU1067" s="143" t="s">
        <v>81</v>
      </c>
      <c r="AV1067" s="12" t="s">
        <v>81</v>
      </c>
      <c r="AW1067" s="12" t="s">
        <v>32</v>
      </c>
      <c r="AX1067" s="12" t="s">
        <v>71</v>
      </c>
      <c r="AY1067" s="143" t="s">
        <v>140</v>
      </c>
    </row>
    <row r="1068" spans="2:51" s="12" customFormat="1" ht="10.199999999999999">
      <c r="B1068" s="141"/>
      <c r="D1068" s="142" t="s">
        <v>152</v>
      </c>
      <c r="E1068" s="143" t="s">
        <v>19</v>
      </c>
      <c r="F1068" s="144" t="s">
        <v>1527</v>
      </c>
      <c r="H1068" s="145">
        <v>6.508</v>
      </c>
      <c r="I1068" s="146"/>
      <c r="L1068" s="141"/>
      <c r="M1068" s="147"/>
      <c r="T1068" s="148"/>
      <c r="AT1068" s="143" t="s">
        <v>152</v>
      </c>
      <c r="AU1068" s="143" t="s">
        <v>81</v>
      </c>
      <c r="AV1068" s="12" t="s">
        <v>81</v>
      </c>
      <c r="AW1068" s="12" t="s">
        <v>32</v>
      </c>
      <c r="AX1068" s="12" t="s">
        <v>71</v>
      </c>
      <c r="AY1068" s="143" t="s">
        <v>140</v>
      </c>
    </row>
    <row r="1069" spans="2:51" s="12" customFormat="1" ht="10.199999999999999">
      <c r="B1069" s="141"/>
      <c r="D1069" s="142" t="s">
        <v>152</v>
      </c>
      <c r="E1069" s="143" t="s">
        <v>19</v>
      </c>
      <c r="F1069" s="144" t="s">
        <v>1528</v>
      </c>
      <c r="H1069" s="145">
        <v>3.3439999999999999</v>
      </c>
      <c r="I1069" s="146"/>
      <c r="L1069" s="141"/>
      <c r="M1069" s="147"/>
      <c r="T1069" s="148"/>
      <c r="AT1069" s="143" t="s">
        <v>152</v>
      </c>
      <c r="AU1069" s="143" t="s">
        <v>81</v>
      </c>
      <c r="AV1069" s="12" t="s">
        <v>81</v>
      </c>
      <c r="AW1069" s="12" t="s">
        <v>32</v>
      </c>
      <c r="AX1069" s="12" t="s">
        <v>71</v>
      </c>
      <c r="AY1069" s="143" t="s">
        <v>140</v>
      </c>
    </row>
    <row r="1070" spans="2:51" s="12" customFormat="1" ht="10.199999999999999">
      <c r="B1070" s="141"/>
      <c r="D1070" s="142" t="s">
        <v>152</v>
      </c>
      <c r="E1070" s="143" t="s">
        <v>19</v>
      </c>
      <c r="F1070" s="144" t="s">
        <v>1529</v>
      </c>
      <c r="H1070" s="145">
        <v>3.3439999999999999</v>
      </c>
      <c r="I1070" s="146"/>
      <c r="L1070" s="141"/>
      <c r="M1070" s="147"/>
      <c r="T1070" s="148"/>
      <c r="AT1070" s="143" t="s">
        <v>152</v>
      </c>
      <c r="AU1070" s="143" t="s">
        <v>81</v>
      </c>
      <c r="AV1070" s="12" t="s">
        <v>81</v>
      </c>
      <c r="AW1070" s="12" t="s">
        <v>32</v>
      </c>
      <c r="AX1070" s="12" t="s">
        <v>71</v>
      </c>
      <c r="AY1070" s="143" t="s">
        <v>140</v>
      </c>
    </row>
    <row r="1071" spans="2:51" s="12" customFormat="1" ht="10.199999999999999">
      <c r="B1071" s="141"/>
      <c r="D1071" s="142" t="s">
        <v>152</v>
      </c>
      <c r="E1071" s="143" t="s">
        <v>19</v>
      </c>
      <c r="F1071" s="144" t="s">
        <v>1530</v>
      </c>
      <c r="H1071" s="145">
        <v>2.6269999999999998</v>
      </c>
      <c r="I1071" s="146"/>
      <c r="L1071" s="141"/>
      <c r="M1071" s="147"/>
      <c r="T1071" s="148"/>
      <c r="AT1071" s="143" t="s">
        <v>152</v>
      </c>
      <c r="AU1071" s="143" t="s">
        <v>81</v>
      </c>
      <c r="AV1071" s="12" t="s">
        <v>81</v>
      </c>
      <c r="AW1071" s="12" t="s">
        <v>32</v>
      </c>
      <c r="AX1071" s="12" t="s">
        <v>71</v>
      </c>
      <c r="AY1071" s="143" t="s">
        <v>140</v>
      </c>
    </row>
    <row r="1072" spans="2:51" s="12" customFormat="1" ht="10.199999999999999">
      <c r="B1072" s="141"/>
      <c r="D1072" s="142" t="s">
        <v>152</v>
      </c>
      <c r="E1072" s="143" t="s">
        <v>19</v>
      </c>
      <c r="F1072" s="144" t="s">
        <v>1531</v>
      </c>
      <c r="H1072" s="145">
        <v>2.6659999999999999</v>
      </c>
      <c r="I1072" s="146"/>
      <c r="L1072" s="141"/>
      <c r="M1072" s="147"/>
      <c r="T1072" s="148"/>
      <c r="AT1072" s="143" t="s">
        <v>152</v>
      </c>
      <c r="AU1072" s="143" t="s">
        <v>81</v>
      </c>
      <c r="AV1072" s="12" t="s">
        <v>81</v>
      </c>
      <c r="AW1072" s="12" t="s">
        <v>32</v>
      </c>
      <c r="AX1072" s="12" t="s">
        <v>71</v>
      </c>
      <c r="AY1072" s="143" t="s">
        <v>140</v>
      </c>
    </row>
    <row r="1073" spans="2:65" s="12" customFormat="1" ht="10.199999999999999">
      <c r="B1073" s="141"/>
      <c r="D1073" s="142" t="s">
        <v>152</v>
      </c>
      <c r="E1073" s="143" t="s">
        <v>19</v>
      </c>
      <c r="F1073" s="144" t="s">
        <v>1532</v>
      </c>
      <c r="H1073" s="145">
        <v>2.6659999999999999</v>
      </c>
      <c r="I1073" s="146"/>
      <c r="L1073" s="141"/>
      <c r="M1073" s="147"/>
      <c r="T1073" s="148"/>
      <c r="AT1073" s="143" t="s">
        <v>152</v>
      </c>
      <c r="AU1073" s="143" t="s">
        <v>81</v>
      </c>
      <c r="AV1073" s="12" t="s">
        <v>81</v>
      </c>
      <c r="AW1073" s="12" t="s">
        <v>32</v>
      </c>
      <c r="AX1073" s="12" t="s">
        <v>71</v>
      </c>
      <c r="AY1073" s="143" t="s">
        <v>140</v>
      </c>
    </row>
    <row r="1074" spans="2:65" s="15" customFormat="1" ht="10.199999999999999">
      <c r="B1074" s="162"/>
      <c r="D1074" s="142" t="s">
        <v>152</v>
      </c>
      <c r="E1074" s="163" t="s">
        <v>19</v>
      </c>
      <c r="F1074" s="164" t="s">
        <v>296</v>
      </c>
      <c r="H1074" s="165">
        <v>64.313999999999993</v>
      </c>
      <c r="I1074" s="166"/>
      <c r="L1074" s="162"/>
      <c r="M1074" s="167"/>
      <c r="T1074" s="168"/>
      <c r="AT1074" s="163" t="s">
        <v>152</v>
      </c>
      <c r="AU1074" s="163" t="s">
        <v>81</v>
      </c>
      <c r="AV1074" s="15" t="s">
        <v>141</v>
      </c>
      <c r="AW1074" s="15" t="s">
        <v>32</v>
      </c>
      <c r="AX1074" s="15" t="s">
        <v>71</v>
      </c>
      <c r="AY1074" s="163" t="s">
        <v>140</v>
      </c>
    </row>
    <row r="1075" spans="2:65" s="13" customFormat="1" ht="10.199999999999999">
      <c r="B1075" s="149"/>
      <c r="D1075" s="142" t="s">
        <v>152</v>
      </c>
      <c r="E1075" s="150" t="s">
        <v>19</v>
      </c>
      <c r="F1075" s="151" t="s">
        <v>1533</v>
      </c>
      <c r="H1075" s="150" t="s">
        <v>19</v>
      </c>
      <c r="I1075" s="152"/>
      <c r="L1075" s="149"/>
      <c r="M1075" s="153"/>
      <c r="T1075" s="154"/>
      <c r="AT1075" s="150" t="s">
        <v>152</v>
      </c>
      <c r="AU1075" s="150" t="s">
        <v>81</v>
      </c>
      <c r="AV1075" s="13" t="s">
        <v>79</v>
      </c>
      <c r="AW1075" s="13" t="s">
        <v>32</v>
      </c>
      <c r="AX1075" s="13" t="s">
        <v>71</v>
      </c>
      <c r="AY1075" s="150" t="s">
        <v>140</v>
      </c>
    </row>
    <row r="1076" spans="2:65" s="12" customFormat="1" ht="10.199999999999999">
      <c r="B1076" s="141"/>
      <c r="D1076" s="142" t="s">
        <v>152</v>
      </c>
      <c r="E1076" s="143" t="s">
        <v>19</v>
      </c>
      <c r="F1076" s="144" t="s">
        <v>1534</v>
      </c>
      <c r="H1076" s="145">
        <v>35.847999999999999</v>
      </c>
      <c r="I1076" s="146"/>
      <c r="L1076" s="141"/>
      <c r="M1076" s="147"/>
      <c r="T1076" s="148"/>
      <c r="AT1076" s="143" t="s">
        <v>152</v>
      </c>
      <c r="AU1076" s="143" t="s">
        <v>81</v>
      </c>
      <c r="AV1076" s="12" t="s">
        <v>81</v>
      </c>
      <c r="AW1076" s="12" t="s">
        <v>32</v>
      </c>
      <c r="AX1076" s="12" t="s">
        <v>71</v>
      </c>
      <c r="AY1076" s="143" t="s">
        <v>140</v>
      </c>
    </row>
    <row r="1077" spans="2:65" s="15" customFormat="1" ht="10.199999999999999">
      <c r="B1077" s="162"/>
      <c r="D1077" s="142" t="s">
        <v>152</v>
      </c>
      <c r="E1077" s="163" t="s">
        <v>19</v>
      </c>
      <c r="F1077" s="164" t="s">
        <v>296</v>
      </c>
      <c r="H1077" s="165">
        <v>35.847999999999999</v>
      </c>
      <c r="I1077" s="166"/>
      <c r="L1077" s="162"/>
      <c r="M1077" s="167"/>
      <c r="T1077" s="168"/>
      <c r="AT1077" s="163" t="s">
        <v>152</v>
      </c>
      <c r="AU1077" s="163" t="s">
        <v>81</v>
      </c>
      <c r="AV1077" s="15" t="s">
        <v>141</v>
      </c>
      <c r="AW1077" s="15" t="s">
        <v>32</v>
      </c>
      <c r="AX1077" s="15" t="s">
        <v>71</v>
      </c>
      <c r="AY1077" s="163" t="s">
        <v>140</v>
      </c>
    </row>
    <row r="1078" spans="2:65" s="14" customFormat="1" ht="10.199999999999999">
      <c r="B1078" s="155"/>
      <c r="D1078" s="142" t="s">
        <v>152</v>
      </c>
      <c r="E1078" s="156" t="s">
        <v>19</v>
      </c>
      <c r="F1078" s="157" t="s">
        <v>173</v>
      </c>
      <c r="H1078" s="158">
        <v>100.16200000000001</v>
      </c>
      <c r="I1078" s="159"/>
      <c r="L1078" s="155"/>
      <c r="M1078" s="160"/>
      <c r="T1078" s="161"/>
      <c r="AT1078" s="156" t="s">
        <v>152</v>
      </c>
      <c r="AU1078" s="156" t="s">
        <v>81</v>
      </c>
      <c r="AV1078" s="14" t="s">
        <v>148</v>
      </c>
      <c r="AW1078" s="14" t="s">
        <v>32</v>
      </c>
      <c r="AX1078" s="14" t="s">
        <v>79</v>
      </c>
      <c r="AY1078" s="156" t="s">
        <v>140</v>
      </c>
    </row>
    <row r="1079" spans="2:65" s="1" customFormat="1" ht="44.25" customHeight="1">
      <c r="B1079" s="33"/>
      <c r="C1079" s="124" t="s">
        <v>1540</v>
      </c>
      <c r="D1079" s="124" t="s">
        <v>143</v>
      </c>
      <c r="E1079" s="125" t="s">
        <v>1541</v>
      </c>
      <c r="F1079" s="126" t="s">
        <v>1542</v>
      </c>
      <c r="G1079" s="127" t="s">
        <v>146</v>
      </c>
      <c r="H1079" s="128">
        <v>35.847999999999999</v>
      </c>
      <c r="I1079" s="129"/>
      <c r="J1079" s="130">
        <f>ROUND(I1079*H1079,2)</f>
        <v>0</v>
      </c>
      <c r="K1079" s="126" t="s">
        <v>147</v>
      </c>
      <c r="L1079" s="33"/>
      <c r="M1079" s="131" t="s">
        <v>19</v>
      </c>
      <c r="N1079" s="132" t="s">
        <v>42</v>
      </c>
      <c r="P1079" s="133">
        <f>O1079*H1079</f>
        <v>0</v>
      </c>
      <c r="Q1079" s="133">
        <v>1.1E-4</v>
      </c>
      <c r="R1079" s="133">
        <f>Q1079*H1079</f>
        <v>3.9432800000000004E-3</v>
      </c>
      <c r="S1079" s="133">
        <v>0</v>
      </c>
      <c r="T1079" s="134">
        <f>S1079*H1079</f>
        <v>0</v>
      </c>
      <c r="AR1079" s="135" t="s">
        <v>265</v>
      </c>
      <c r="AT1079" s="135" t="s">
        <v>143</v>
      </c>
      <c r="AU1079" s="135" t="s">
        <v>81</v>
      </c>
      <c r="AY1079" s="18" t="s">
        <v>140</v>
      </c>
      <c r="BE1079" s="136">
        <f>IF(N1079="základní",J1079,0)</f>
        <v>0</v>
      </c>
      <c r="BF1079" s="136">
        <f>IF(N1079="snížená",J1079,0)</f>
        <v>0</v>
      </c>
      <c r="BG1079" s="136">
        <f>IF(N1079="zákl. přenesená",J1079,0)</f>
        <v>0</v>
      </c>
      <c r="BH1079" s="136">
        <f>IF(N1079="sníž. přenesená",J1079,0)</f>
        <v>0</v>
      </c>
      <c r="BI1079" s="136">
        <f>IF(N1079="nulová",J1079,0)</f>
        <v>0</v>
      </c>
      <c r="BJ1079" s="18" t="s">
        <v>79</v>
      </c>
      <c r="BK1079" s="136">
        <f>ROUND(I1079*H1079,2)</f>
        <v>0</v>
      </c>
      <c r="BL1079" s="18" t="s">
        <v>265</v>
      </c>
      <c r="BM1079" s="135" t="s">
        <v>1543</v>
      </c>
    </row>
    <row r="1080" spans="2:65" s="1" customFormat="1" ht="10.199999999999999">
      <c r="B1080" s="33"/>
      <c r="D1080" s="137" t="s">
        <v>150</v>
      </c>
      <c r="F1080" s="138" t="s">
        <v>1544</v>
      </c>
      <c r="I1080" s="139"/>
      <c r="L1080" s="33"/>
      <c r="M1080" s="140"/>
      <c r="T1080" s="54"/>
      <c r="AT1080" s="18" t="s">
        <v>150</v>
      </c>
      <c r="AU1080" s="18" t="s">
        <v>81</v>
      </c>
    </row>
    <row r="1081" spans="2:65" s="13" customFormat="1" ht="10.199999999999999">
      <c r="B1081" s="149"/>
      <c r="D1081" s="142" t="s">
        <v>152</v>
      </c>
      <c r="E1081" s="150" t="s">
        <v>19</v>
      </c>
      <c r="F1081" s="151" t="s">
        <v>1545</v>
      </c>
      <c r="H1081" s="150" t="s">
        <v>19</v>
      </c>
      <c r="I1081" s="152"/>
      <c r="L1081" s="149"/>
      <c r="M1081" s="153"/>
      <c r="T1081" s="154"/>
      <c r="AT1081" s="150" t="s">
        <v>152</v>
      </c>
      <c r="AU1081" s="150" t="s">
        <v>81</v>
      </c>
      <c r="AV1081" s="13" t="s">
        <v>79</v>
      </c>
      <c r="AW1081" s="13" t="s">
        <v>32</v>
      </c>
      <c r="AX1081" s="13" t="s">
        <v>71</v>
      </c>
      <c r="AY1081" s="150" t="s">
        <v>140</v>
      </c>
    </row>
    <row r="1082" spans="2:65" s="12" customFormat="1" ht="10.199999999999999">
      <c r="B1082" s="141"/>
      <c r="D1082" s="142" t="s">
        <v>152</v>
      </c>
      <c r="E1082" s="143" t="s">
        <v>19</v>
      </c>
      <c r="F1082" s="144" t="s">
        <v>1534</v>
      </c>
      <c r="H1082" s="145">
        <v>35.847999999999999</v>
      </c>
      <c r="I1082" s="146"/>
      <c r="L1082" s="141"/>
      <c r="M1082" s="147"/>
      <c r="T1082" s="148"/>
      <c r="AT1082" s="143" t="s">
        <v>152</v>
      </c>
      <c r="AU1082" s="143" t="s">
        <v>81</v>
      </c>
      <c r="AV1082" s="12" t="s">
        <v>81</v>
      </c>
      <c r="AW1082" s="12" t="s">
        <v>32</v>
      </c>
      <c r="AX1082" s="12" t="s">
        <v>79</v>
      </c>
      <c r="AY1082" s="143" t="s">
        <v>140</v>
      </c>
    </row>
    <row r="1083" spans="2:65" s="1" customFormat="1" ht="24.15" customHeight="1">
      <c r="B1083" s="33"/>
      <c r="C1083" s="124" t="s">
        <v>1546</v>
      </c>
      <c r="D1083" s="124" t="s">
        <v>143</v>
      </c>
      <c r="E1083" s="125" t="s">
        <v>1547</v>
      </c>
      <c r="F1083" s="126" t="s">
        <v>1548</v>
      </c>
      <c r="G1083" s="127" t="s">
        <v>146</v>
      </c>
      <c r="H1083" s="128">
        <v>18.300999999999998</v>
      </c>
      <c r="I1083" s="129"/>
      <c r="J1083" s="130">
        <f>ROUND(I1083*H1083,2)</f>
        <v>0</v>
      </c>
      <c r="K1083" s="126" t="s">
        <v>147</v>
      </c>
      <c r="L1083" s="33"/>
      <c r="M1083" s="131" t="s">
        <v>19</v>
      </c>
      <c r="N1083" s="132" t="s">
        <v>42</v>
      </c>
      <c r="P1083" s="133">
        <f>O1083*H1083</f>
        <v>0</v>
      </c>
      <c r="Q1083" s="133">
        <v>1.7000000000000001E-4</v>
      </c>
      <c r="R1083" s="133">
        <f>Q1083*H1083</f>
        <v>3.1111699999999999E-3</v>
      </c>
      <c r="S1083" s="133">
        <v>0</v>
      </c>
      <c r="T1083" s="134">
        <f>S1083*H1083</f>
        <v>0</v>
      </c>
      <c r="AR1083" s="135" t="s">
        <v>265</v>
      </c>
      <c r="AT1083" s="135" t="s">
        <v>143</v>
      </c>
      <c r="AU1083" s="135" t="s">
        <v>81</v>
      </c>
      <c r="AY1083" s="18" t="s">
        <v>140</v>
      </c>
      <c r="BE1083" s="136">
        <f>IF(N1083="základní",J1083,0)</f>
        <v>0</v>
      </c>
      <c r="BF1083" s="136">
        <f>IF(N1083="snížená",J1083,0)</f>
        <v>0</v>
      </c>
      <c r="BG1083" s="136">
        <f>IF(N1083="zákl. přenesená",J1083,0)</f>
        <v>0</v>
      </c>
      <c r="BH1083" s="136">
        <f>IF(N1083="sníž. přenesená",J1083,0)</f>
        <v>0</v>
      </c>
      <c r="BI1083" s="136">
        <f>IF(N1083="nulová",J1083,0)</f>
        <v>0</v>
      </c>
      <c r="BJ1083" s="18" t="s">
        <v>79</v>
      </c>
      <c r="BK1083" s="136">
        <f>ROUND(I1083*H1083,2)</f>
        <v>0</v>
      </c>
      <c r="BL1083" s="18" t="s">
        <v>265</v>
      </c>
      <c r="BM1083" s="135" t="s">
        <v>1549</v>
      </c>
    </row>
    <row r="1084" spans="2:65" s="1" customFormat="1" ht="10.199999999999999">
      <c r="B1084" s="33"/>
      <c r="D1084" s="137" t="s">
        <v>150</v>
      </c>
      <c r="F1084" s="138" t="s">
        <v>1550</v>
      </c>
      <c r="I1084" s="139"/>
      <c r="L1084" s="33"/>
      <c r="M1084" s="140"/>
      <c r="T1084" s="54"/>
      <c r="AT1084" s="18" t="s">
        <v>150</v>
      </c>
      <c r="AU1084" s="18" t="s">
        <v>81</v>
      </c>
    </row>
    <row r="1085" spans="2:65" s="13" customFormat="1" ht="10.199999999999999">
      <c r="B1085" s="149"/>
      <c r="D1085" s="142" t="s">
        <v>152</v>
      </c>
      <c r="E1085" s="150" t="s">
        <v>19</v>
      </c>
      <c r="F1085" s="151" t="s">
        <v>1551</v>
      </c>
      <c r="H1085" s="150" t="s">
        <v>19</v>
      </c>
      <c r="I1085" s="152"/>
      <c r="L1085" s="149"/>
      <c r="M1085" s="153"/>
      <c r="T1085" s="154"/>
      <c r="AT1085" s="150" t="s">
        <v>152</v>
      </c>
      <c r="AU1085" s="150" t="s">
        <v>81</v>
      </c>
      <c r="AV1085" s="13" t="s">
        <v>79</v>
      </c>
      <c r="AW1085" s="13" t="s">
        <v>32</v>
      </c>
      <c r="AX1085" s="13" t="s">
        <v>71</v>
      </c>
      <c r="AY1085" s="150" t="s">
        <v>140</v>
      </c>
    </row>
    <row r="1086" spans="2:65" s="12" customFormat="1" ht="10.199999999999999">
      <c r="B1086" s="141"/>
      <c r="D1086" s="142" t="s">
        <v>152</v>
      </c>
      <c r="E1086" s="143" t="s">
        <v>19</v>
      </c>
      <c r="F1086" s="144" t="s">
        <v>1552</v>
      </c>
      <c r="H1086" s="145">
        <v>6.968</v>
      </c>
      <c r="I1086" s="146"/>
      <c r="L1086" s="141"/>
      <c r="M1086" s="147"/>
      <c r="T1086" s="148"/>
      <c r="AT1086" s="143" t="s">
        <v>152</v>
      </c>
      <c r="AU1086" s="143" t="s">
        <v>81</v>
      </c>
      <c r="AV1086" s="12" t="s">
        <v>81</v>
      </c>
      <c r="AW1086" s="12" t="s">
        <v>32</v>
      </c>
      <c r="AX1086" s="12" t="s">
        <v>71</v>
      </c>
      <c r="AY1086" s="143" t="s">
        <v>140</v>
      </c>
    </row>
    <row r="1087" spans="2:65" s="12" customFormat="1" ht="10.199999999999999">
      <c r="B1087" s="141"/>
      <c r="D1087" s="142" t="s">
        <v>152</v>
      </c>
      <c r="E1087" s="143" t="s">
        <v>19</v>
      </c>
      <c r="F1087" s="144" t="s">
        <v>1553</v>
      </c>
      <c r="H1087" s="145">
        <v>6.9029999999999996</v>
      </c>
      <c r="I1087" s="146"/>
      <c r="L1087" s="141"/>
      <c r="M1087" s="147"/>
      <c r="T1087" s="148"/>
      <c r="AT1087" s="143" t="s">
        <v>152</v>
      </c>
      <c r="AU1087" s="143" t="s">
        <v>81</v>
      </c>
      <c r="AV1087" s="12" t="s">
        <v>81</v>
      </c>
      <c r="AW1087" s="12" t="s">
        <v>32</v>
      </c>
      <c r="AX1087" s="12" t="s">
        <v>71</v>
      </c>
      <c r="AY1087" s="143" t="s">
        <v>140</v>
      </c>
    </row>
    <row r="1088" spans="2:65" s="13" customFormat="1" ht="10.199999999999999">
      <c r="B1088" s="149"/>
      <c r="D1088" s="142" t="s">
        <v>152</v>
      </c>
      <c r="E1088" s="150" t="s">
        <v>19</v>
      </c>
      <c r="F1088" s="151" t="s">
        <v>1554</v>
      </c>
      <c r="H1088" s="150" t="s">
        <v>19</v>
      </c>
      <c r="I1088" s="152"/>
      <c r="L1088" s="149"/>
      <c r="M1088" s="153"/>
      <c r="T1088" s="154"/>
      <c r="AT1088" s="150" t="s">
        <v>152</v>
      </c>
      <c r="AU1088" s="150" t="s">
        <v>81</v>
      </c>
      <c r="AV1088" s="13" t="s">
        <v>79</v>
      </c>
      <c r="AW1088" s="13" t="s">
        <v>32</v>
      </c>
      <c r="AX1088" s="13" t="s">
        <v>71</v>
      </c>
      <c r="AY1088" s="150" t="s">
        <v>140</v>
      </c>
    </row>
    <row r="1089" spans="2:65" s="12" customFormat="1" ht="10.199999999999999">
      <c r="B1089" s="141"/>
      <c r="D1089" s="142" t="s">
        <v>152</v>
      </c>
      <c r="E1089" s="143" t="s">
        <v>19</v>
      </c>
      <c r="F1089" s="144" t="s">
        <v>1555</v>
      </c>
      <c r="H1089" s="145">
        <v>2.6960000000000002</v>
      </c>
      <c r="I1089" s="146"/>
      <c r="L1089" s="141"/>
      <c r="M1089" s="147"/>
      <c r="T1089" s="148"/>
      <c r="AT1089" s="143" t="s">
        <v>152</v>
      </c>
      <c r="AU1089" s="143" t="s">
        <v>81</v>
      </c>
      <c r="AV1089" s="12" t="s">
        <v>81</v>
      </c>
      <c r="AW1089" s="12" t="s">
        <v>32</v>
      </c>
      <c r="AX1089" s="12" t="s">
        <v>71</v>
      </c>
      <c r="AY1089" s="143" t="s">
        <v>140</v>
      </c>
    </row>
    <row r="1090" spans="2:65" s="13" customFormat="1" ht="10.199999999999999">
      <c r="B1090" s="149"/>
      <c r="D1090" s="142" t="s">
        <v>152</v>
      </c>
      <c r="E1090" s="150" t="s">
        <v>19</v>
      </c>
      <c r="F1090" s="151" t="s">
        <v>1556</v>
      </c>
      <c r="H1090" s="150" t="s">
        <v>19</v>
      </c>
      <c r="I1090" s="152"/>
      <c r="L1090" s="149"/>
      <c r="M1090" s="153"/>
      <c r="T1090" s="154"/>
      <c r="AT1090" s="150" t="s">
        <v>152</v>
      </c>
      <c r="AU1090" s="150" t="s">
        <v>81</v>
      </c>
      <c r="AV1090" s="13" t="s">
        <v>79</v>
      </c>
      <c r="AW1090" s="13" t="s">
        <v>32</v>
      </c>
      <c r="AX1090" s="13" t="s">
        <v>71</v>
      </c>
      <c r="AY1090" s="150" t="s">
        <v>140</v>
      </c>
    </row>
    <row r="1091" spans="2:65" s="12" customFormat="1" ht="10.199999999999999">
      <c r="B1091" s="141"/>
      <c r="D1091" s="142" t="s">
        <v>152</v>
      </c>
      <c r="E1091" s="143" t="s">
        <v>19</v>
      </c>
      <c r="F1091" s="144" t="s">
        <v>1557</v>
      </c>
      <c r="H1091" s="145">
        <v>1.734</v>
      </c>
      <c r="I1091" s="146"/>
      <c r="L1091" s="141"/>
      <c r="M1091" s="147"/>
      <c r="T1091" s="148"/>
      <c r="AT1091" s="143" t="s">
        <v>152</v>
      </c>
      <c r="AU1091" s="143" t="s">
        <v>81</v>
      </c>
      <c r="AV1091" s="12" t="s">
        <v>81</v>
      </c>
      <c r="AW1091" s="12" t="s">
        <v>32</v>
      </c>
      <c r="AX1091" s="12" t="s">
        <v>71</v>
      </c>
      <c r="AY1091" s="143" t="s">
        <v>140</v>
      </c>
    </row>
    <row r="1092" spans="2:65" s="14" customFormat="1" ht="10.199999999999999">
      <c r="B1092" s="155"/>
      <c r="D1092" s="142" t="s">
        <v>152</v>
      </c>
      <c r="E1092" s="156" t="s">
        <v>19</v>
      </c>
      <c r="F1092" s="157" t="s">
        <v>173</v>
      </c>
      <c r="H1092" s="158">
        <v>18.300999999999998</v>
      </c>
      <c r="I1092" s="159"/>
      <c r="L1092" s="155"/>
      <c r="M1092" s="160"/>
      <c r="T1092" s="161"/>
      <c r="AT1092" s="156" t="s">
        <v>152</v>
      </c>
      <c r="AU1092" s="156" t="s">
        <v>81</v>
      </c>
      <c r="AV1092" s="14" t="s">
        <v>148</v>
      </c>
      <c r="AW1092" s="14" t="s">
        <v>32</v>
      </c>
      <c r="AX1092" s="14" t="s">
        <v>79</v>
      </c>
      <c r="AY1092" s="156" t="s">
        <v>140</v>
      </c>
    </row>
    <row r="1093" spans="2:65" s="1" customFormat="1" ht="24.15" customHeight="1">
      <c r="B1093" s="33"/>
      <c r="C1093" s="124" t="s">
        <v>1558</v>
      </c>
      <c r="D1093" s="124" t="s">
        <v>143</v>
      </c>
      <c r="E1093" s="125" t="s">
        <v>1559</v>
      </c>
      <c r="F1093" s="126" t="s">
        <v>1560</v>
      </c>
      <c r="G1093" s="127" t="s">
        <v>146</v>
      </c>
      <c r="H1093" s="128">
        <v>18.300999999999998</v>
      </c>
      <c r="I1093" s="129"/>
      <c r="J1093" s="130">
        <f>ROUND(I1093*H1093,2)</f>
        <v>0</v>
      </c>
      <c r="K1093" s="126" t="s">
        <v>147</v>
      </c>
      <c r="L1093" s="33"/>
      <c r="M1093" s="131" t="s">
        <v>19</v>
      </c>
      <c r="N1093" s="132" t="s">
        <v>42</v>
      </c>
      <c r="P1093" s="133">
        <f>O1093*H1093</f>
        <v>0</v>
      </c>
      <c r="Q1093" s="133">
        <v>1.2E-4</v>
      </c>
      <c r="R1093" s="133">
        <f>Q1093*H1093</f>
        <v>2.1961199999999998E-3</v>
      </c>
      <c r="S1093" s="133">
        <v>0</v>
      </c>
      <c r="T1093" s="134">
        <f>S1093*H1093</f>
        <v>0</v>
      </c>
      <c r="AR1093" s="135" t="s">
        <v>265</v>
      </c>
      <c r="AT1093" s="135" t="s">
        <v>143</v>
      </c>
      <c r="AU1093" s="135" t="s">
        <v>81</v>
      </c>
      <c r="AY1093" s="18" t="s">
        <v>140</v>
      </c>
      <c r="BE1093" s="136">
        <f>IF(N1093="základní",J1093,0)</f>
        <v>0</v>
      </c>
      <c r="BF1093" s="136">
        <f>IF(N1093="snížená",J1093,0)</f>
        <v>0</v>
      </c>
      <c r="BG1093" s="136">
        <f>IF(N1093="zákl. přenesená",J1093,0)</f>
        <v>0</v>
      </c>
      <c r="BH1093" s="136">
        <f>IF(N1093="sníž. přenesená",J1093,0)</f>
        <v>0</v>
      </c>
      <c r="BI1093" s="136">
        <f>IF(N1093="nulová",J1093,0)</f>
        <v>0</v>
      </c>
      <c r="BJ1093" s="18" t="s">
        <v>79</v>
      </c>
      <c r="BK1093" s="136">
        <f>ROUND(I1093*H1093,2)</f>
        <v>0</v>
      </c>
      <c r="BL1093" s="18" t="s">
        <v>265</v>
      </c>
      <c r="BM1093" s="135" t="s">
        <v>1561</v>
      </c>
    </row>
    <row r="1094" spans="2:65" s="1" customFormat="1" ht="10.199999999999999">
      <c r="B1094" s="33"/>
      <c r="D1094" s="137" t="s">
        <v>150</v>
      </c>
      <c r="F1094" s="138" t="s">
        <v>1562</v>
      </c>
      <c r="I1094" s="139"/>
      <c r="L1094" s="33"/>
      <c r="M1094" s="140"/>
      <c r="T1094" s="54"/>
      <c r="AT1094" s="18" t="s">
        <v>150</v>
      </c>
      <c r="AU1094" s="18" t="s">
        <v>81</v>
      </c>
    </row>
    <row r="1095" spans="2:65" s="13" customFormat="1" ht="10.199999999999999">
      <c r="B1095" s="149"/>
      <c r="D1095" s="142" t="s">
        <v>152</v>
      </c>
      <c r="E1095" s="150" t="s">
        <v>19</v>
      </c>
      <c r="F1095" s="151" t="s">
        <v>1551</v>
      </c>
      <c r="H1095" s="150" t="s">
        <v>19</v>
      </c>
      <c r="I1095" s="152"/>
      <c r="L1095" s="149"/>
      <c r="M1095" s="153"/>
      <c r="T1095" s="154"/>
      <c r="AT1095" s="150" t="s">
        <v>152</v>
      </c>
      <c r="AU1095" s="150" t="s">
        <v>81</v>
      </c>
      <c r="AV1095" s="13" t="s">
        <v>79</v>
      </c>
      <c r="AW1095" s="13" t="s">
        <v>32</v>
      </c>
      <c r="AX1095" s="13" t="s">
        <v>71</v>
      </c>
      <c r="AY1095" s="150" t="s">
        <v>140</v>
      </c>
    </row>
    <row r="1096" spans="2:65" s="12" customFormat="1" ht="10.199999999999999">
      <c r="B1096" s="141"/>
      <c r="D1096" s="142" t="s">
        <v>152</v>
      </c>
      <c r="E1096" s="143" t="s">
        <v>19</v>
      </c>
      <c r="F1096" s="144" t="s">
        <v>1552</v>
      </c>
      <c r="H1096" s="145">
        <v>6.968</v>
      </c>
      <c r="I1096" s="146"/>
      <c r="L1096" s="141"/>
      <c r="M1096" s="147"/>
      <c r="T1096" s="148"/>
      <c r="AT1096" s="143" t="s">
        <v>152</v>
      </c>
      <c r="AU1096" s="143" t="s">
        <v>81</v>
      </c>
      <c r="AV1096" s="12" t="s">
        <v>81</v>
      </c>
      <c r="AW1096" s="12" t="s">
        <v>32</v>
      </c>
      <c r="AX1096" s="12" t="s">
        <v>71</v>
      </c>
      <c r="AY1096" s="143" t="s">
        <v>140</v>
      </c>
    </row>
    <row r="1097" spans="2:65" s="12" customFormat="1" ht="10.199999999999999">
      <c r="B1097" s="141"/>
      <c r="D1097" s="142" t="s">
        <v>152</v>
      </c>
      <c r="E1097" s="143" t="s">
        <v>19</v>
      </c>
      <c r="F1097" s="144" t="s">
        <v>1553</v>
      </c>
      <c r="H1097" s="145">
        <v>6.9029999999999996</v>
      </c>
      <c r="I1097" s="146"/>
      <c r="L1097" s="141"/>
      <c r="M1097" s="147"/>
      <c r="T1097" s="148"/>
      <c r="AT1097" s="143" t="s">
        <v>152</v>
      </c>
      <c r="AU1097" s="143" t="s">
        <v>81</v>
      </c>
      <c r="AV1097" s="12" t="s">
        <v>81</v>
      </c>
      <c r="AW1097" s="12" t="s">
        <v>32</v>
      </c>
      <c r="AX1097" s="12" t="s">
        <v>71</v>
      </c>
      <c r="AY1097" s="143" t="s">
        <v>140</v>
      </c>
    </row>
    <row r="1098" spans="2:65" s="13" customFormat="1" ht="10.199999999999999">
      <c r="B1098" s="149"/>
      <c r="D1098" s="142" t="s">
        <v>152</v>
      </c>
      <c r="E1098" s="150" t="s">
        <v>19</v>
      </c>
      <c r="F1098" s="151" t="s">
        <v>1554</v>
      </c>
      <c r="H1098" s="150" t="s">
        <v>19</v>
      </c>
      <c r="I1098" s="152"/>
      <c r="L1098" s="149"/>
      <c r="M1098" s="153"/>
      <c r="T1098" s="154"/>
      <c r="AT1098" s="150" t="s">
        <v>152</v>
      </c>
      <c r="AU1098" s="150" t="s">
        <v>81</v>
      </c>
      <c r="AV1098" s="13" t="s">
        <v>79</v>
      </c>
      <c r="AW1098" s="13" t="s">
        <v>32</v>
      </c>
      <c r="AX1098" s="13" t="s">
        <v>71</v>
      </c>
      <c r="AY1098" s="150" t="s">
        <v>140</v>
      </c>
    </row>
    <row r="1099" spans="2:65" s="12" customFormat="1" ht="10.199999999999999">
      <c r="B1099" s="141"/>
      <c r="D1099" s="142" t="s">
        <v>152</v>
      </c>
      <c r="E1099" s="143" t="s">
        <v>19</v>
      </c>
      <c r="F1099" s="144" t="s">
        <v>1555</v>
      </c>
      <c r="H1099" s="145">
        <v>2.6960000000000002</v>
      </c>
      <c r="I1099" s="146"/>
      <c r="L1099" s="141"/>
      <c r="M1099" s="147"/>
      <c r="T1099" s="148"/>
      <c r="AT1099" s="143" t="s">
        <v>152</v>
      </c>
      <c r="AU1099" s="143" t="s">
        <v>81</v>
      </c>
      <c r="AV1099" s="12" t="s">
        <v>81</v>
      </c>
      <c r="AW1099" s="12" t="s">
        <v>32</v>
      </c>
      <c r="AX1099" s="12" t="s">
        <v>71</v>
      </c>
      <c r="AY1099" s="143" t="s">
        <v>140</v>
      </c>
    </row>
    <row r="1100" spans="2:65" s="13" customFormat="1" ht="10.199999999999999">
      <c r="B1100" s="149"/>
      <c r="D1100" s="142" t="s">
        <v>152</v>
      </c>
      <c r="E1100" s="150" t="s">
        <v>19</v>
      </c>
      <c r="F1100" s="151" t="s">
        <v>1556</v>
      </c>
      <c r="H1100" s="150" t="s">
        <v>19</v>
      </c>
      <c r="I1100" s="152"/>
      <c r="L1100" s="149"/>
      <c r="M1100" s="153"/>
      <c r="T1100" s="154"/>
      <c r="AT1100" s="150" t="s">
        <v>152</v>
      </c>
      <c r="AU1100" s="150" t="s">
        <v>81</v>
      </c>
      <c r="AV1100" s="13" t="s">
        <v>79</v>
      </c>
      <c r="AW1100" s="13" t="s">
        <v>32</v>
      </c>
      <c r="AX1100" s="13" t="s">
        <v>71</v>
      </c>
      <c r="AY1100" s="150" t="s">
        <v>140</v>
      </c>
    </row>
    <row r="1101" spans="2:65" s="12" customFormat="1" ht="10.199999999999999">
      <c r="B1101" s="141"/>
      <c r="D1101" s="142" t="s">
        <v>152</v>
      </c>
      <c r="E1101" s="143" t="s">
        <v>19</v>
      </c>
      <c r="F1101" s="144" t="s">
        <v>1557</v>
      </c>
      <c r="H1101" s="145">
        <v>1.734</v>
      </c>
      <c r="I1101" s="146"/>
      <c r="L1101" s="141"/>
      <c r="M1101" s="147"/>
      <c r="T1101" s="148"/>
      <c r="AT1101" s="143" t="s">
        <v>152</v>
      </c>
      <c r="AU1101" s="143" t="s">
        <v>81</v>
      </c>
      <c r="AV1101" s="12" t="s">
        <v>81</v>
      </c>
      <c r="AW1101" s="12" t="s">
        <v>32</v>
      </c>
      <c r="AX1101" s="12" t="s">
        <v>71</v>
      </c>
      <c r="AY1101" s="143" t="s">
        <v>140</v>
      </c>
    </row>
    <row r="1102" spans="2:65" s="14" customFormat="1" ht="10.199999999999999">
      <c r="B1102" s="155"/>
      <c r="D1102" s="142" t="s">
        <v>152</v>
      </c>
      <c r="E1102" s="156" t="s">
        <v>19</v>
      </c>
      <c r="F1102" s="157" t="s">
        <v>173</v>
      </c>
      <c r="H1102" s="158">
        <v>18.300999999999998</v>
      </c>
      <c r="I1102" s="159"/>
      <c r="L1102" s="155"/>
      <c r="M1102" s="160"/>
      <c r="T1102" s="161"/>
      <c r="AT1102" s="156" t="s">
        <v>152</v>
      </c>
      <c r="AU1102" s="156" t="s">
        <v>81</v>
      </c>
      <c r="AV1102" s="14" t="s">
        <v>148</v>
      </c>
      <c r="AW1102" s="14" t="s">
        <v>32</v>
      </c>
      <c r="AX1102" s="14" t="s">
        <v>79</v>
      </c>
      <c r="AY1102" s="156" t="s">
        <v>140</v>
      </c>
    </row>
    <row r="1103" spans="2:65" s="11" customFormat="1" ht="22.8" customHeight="1">
      <c r="B1103" s="112"/>
      <c r="D1103" s="113" t="s">
        <v>70</v>
      </c>
      <c r="E1103" s="122" t="s">
        <v>1563</v>
      </c>
      <c r="F1103" s="122" t="s">
        <v>1564</v>
      </c>
      <c r="I1103" s="115"/>
      <c r="J1103" s="123">
        <f>BK1103</f>
        <v>0</v>
      </c>
      <c r="L1103" s="112"/>
      <c r="M1103" s="117"/>
      <c r="P1103" s="118">
        <f>SUM(P1104:P1136)</f>
        <v>0</v>
      </c>
      <c r="R1103" s="118">
        <f>SUM(R1104:R1136)</f>
        <v>0.45940000000000003</v>
      </c>
      <c r="T1103" s="119">
        <f>SUM(T1104:T1136)</f>
        <v>0.1085527</v>
      </c>
      <c r="AR1103" s="113" t="s">
        <v>81</v>
      </c>
      <c r="AT1103" s="120" t="s">
        <v>70</v>
      </c>
      <c r="AU1103" s="120" t="s">
        <v>79</v>
      </c>
      <c r="AY1103" s="113" t="s">
        <v>140</v>
      </c>
      <c r="BK1103" s="121">
        <f>SUM(BK1104:BK1136)</f>
        <v>0</v>
      </c>
    </row>
    <row r="1104" spans="2:65" s="1" customFormat="1" ht="16.5" customHeight="1">
      <c r="B1104" s="33"/>
      <c r="C1104" s="124" t="s">
        <v>1565</v>
      </c>
      <c r="D1104" s="124" t="s">
        <v>143</v>
      </c>
      <c r="E1104" s="125" t="s">
        <v>1566</v>
      </c>
      <c r="F1104" s="126" t="s">
        <v>1567</v>
      </c>
      <c r="G1104" s="127" t="s">
        <v>146</v>
      </c>
      <c r="H1104" s="128">
        <v>350.17</v>
      </c>
      <c r="I1104" s="129"/>
      <c r="J1104" s="130">
        <f>ROUND(I1104*H1104,2)</f>
        <v>0</v>
      </c>
      <c r="K1104" s="126" t="s">
        <v>147</v>
      </c>
      <c r="L1104" s="33"/>
      <c r="M1104" s="131" t="s">
        <v>19</v>
      </c>
      <c r="N1104" s="132" t="s">
        <v>42</v>
      </c>
      <c r="P1104" s="133">
        <f>O1104*H1104</f>
        <v>0</v>
      </c>
      <c r="Q1104" s="133">
        <v>1E-3</v>
      </c>
      <c r="R1104" s="133">
        <f>Q1104*H1104</f>
        <v>0.35017000000000004</v>
      </c>
      <c r="S1104" s="133">
        <v>3.1E-4</v>
      </c>
      <c r="T1104" s="134">
        <f>S1104*H1104</f>
        <v>0.1085527</v>
      </c>
      <c r="AR1104" s="135" t="s">
        <v>265</v>
      </c>
      <c r="AT1104" s="135" t="s">
        <v>143</v>
      </c>
      <c r="AU1104" s="135" t="s">
        <v>81</v>
      </c>
      <c r="AY1104" s="18" t="s">
        <v>140</v>
      </c>
      <c r="BE1104" s="136">
        <f>IF(N1104="základní",J1104,0)</f>
        <v>0</v>
      </c>
      <c r="BF1104" s="136">
        <f>IF(N1104="snížená",J1104,0)</f>
        <v>0</v>
      </c>
      <c r="BG1104" s="136">
        <f>IF(N1104="zákl. přenesená",J1104,0)</f>
        <v>0</v>
      </c>
      <c r="BH1104" s="136">
        <f>IF(N1104="sníž. přenesená",J1104,0)</f>
        <v>0</v>
      </c>
      <c r="BI1104" s="136">
        <f>IF(N1104="nulová",J1104,0)</f>
        <v>0</v>
      </c>
      <c r="BJ1104" s="18" t="s">
        <v>79</v>
      </c>
      <c r="BK1104" s="136">
        <f>ROUND(I1104*H1104,2)</f>
        <v>0</v>
      </c>
      <c r="BL1104" s="18" t="s">
        <v>265</v>
      </c>
      <c r="BM1104" s="135" t="s">
        <v>1568</v>
      </c>
    </row>
    <row r="1105" spans="2:65" s="1" customFormat="1" ht="10.199999999999999">
      <c r="B1105" s="33"/>
      <c r="D1105" s="137" t="s">
        <v>150</v>
      </c>
      <c r="F1105" s="138" t="s">
        <v>1569</v>
      </c>
      <c r="I1105" s="139"/>
      <c r="L1105" s="33"/>
      <c r="M1105" s="140"/>
      <c r="T1105" s="54"/>
      <c r="AT1105" s="18" t="s">
        <v>150</v>
      </c>
      <c r="AU1105" s="18" t="s">
        <v>81</v>
      </c>
    </row>
    <row r="1106" spans="2:65" s="13" customFormat="1" ht="20.399999999999999">
      <c r="B1106" s="149"/>
      <c r="D1106" s="142" t="s">
        <v>152</v>
      </c>
      <c r="E1106" s="150" t="s">
        <v>19</v>
      </c>
      <c r="F1106" s="151" t="s">
        <v>1570</v>
      </c>
      <c r="H1106" s="150" t="s">
        <v>19</v>
      </c>
      <c r="I1106" s="152"/>
      <c r="L1106" s="149"/>
      <c r="M1106" s="153"/>
      <c r="T1106" s="154"/>
      <c r="AT1106" s="150" t="s">
        <v>152</v>
      </c>
      <c r="AU1106" s="150" t="s">
        <v>81</v>
      </c>
      <c r="AV1106" s="13" t="s">
        <v>79</v>
      </c>
      <c r="AW1106" s="13" t="s">
        <v>32</v>
      </c>
      <c r="AX1106" s="13" t="s">
        <v>71</v>
      </c>
      <c r="AY1106" s="150" t="s">
        <v>140</v>
      </c>
    </row>
    <row r="1107" spans="2:65" s="13" customFormat="1" ht="10.199999999999999">
      <c r="B1107" s="149"/>
      <c r="D1107" s="142" t="s">
        <v>152</v>
      </c>
      <c r="E1107" s="150" t="s">
        <v>19</v>
      </c>
      <c r="F1107" s="151" t="s">
        <v>191</v>
      </c>
      <c r="H1107" s="150" t="s">
        <v>19</v>
      </c>
      <c r="I1107" s="152"/>
      <c r="L1107" s="149"/>
      <c r="M1107" s="153"/>
      <c r="T1107" s="154"/>
      <c r="AT1107" s="150" t="s">
        <v>152</v>
      </c>
      <c r="AU1107" s="150" t="s">
        <v>81</v>
      </c>
      <c r="AV1107" s="13" t="s">
        <v>79</v>
      </c>
      <c r="AW1107" s="13" t="s">
        <v>32</v>
      </c>
      <c r="AX1107" s="13" t="s">
        <v>71</v>
      </c>
      <c r="AY1107" s="150" t="s">
        <v>140</v>
      </c>
    </row>
    <row r="1108" spans="2:65" s="12" customFormat="1" ht="20.399999999999999">
      <c r="B1108" s="141"/>
      <c r="D1108" s="142" t="s">
        <v>152</v>
      </c>
      <c r="E1108" s="143" t="s">
        <v>19</v>
      </c>
      <c r="F1108" s="144" t="s">
        <v>192</v>
      </c>
      <c r="H1108" s="145">
        <v>67.897999999999996</v>
      </c>
      <c r="I1108" s="146"/>
      <c r="L1108" s="141"/>
      <c r="M1108" s="147"/>
      <c r="T1108" s="148"/>
      <c r="AT1108" s="143" t="s">
        <v>152</v>
      </c>
      <c r="AU1108" s="143" t="s">
        <v>81</v>
      </c>
      <c r="AV1108" s="12" t="s">
        <v>81</v>
      </c>
      <c r="AW1108" s="12" t="s">
        <v>32</v>
      </c>
      <c r="AX1108" s="12" t="s">
        <v>71</v>
      </c>
      <c r="AY1108" s="143" t="s">
        <v>140</v>
      </c>
    </row>
    <row r="1109" spans="2:65" s="12" customFormat="1" ht="10.199999999999999">
      <c r="B1109" s="141"/>
      <c r="D1109" s="142" t="s">
        <v>152</v>
      </c>
      <c r="E1109" s="143" t="s">
        <v>19</v>
      </c>
      <c r="F1109" s="144" t="s">
        <v>193</v>
      </c>
      <c r="H1109" s="145">
        <v>6.048</v>
      </c>
      <c r="I1109" s="146"/>
      <c r="L1109" s="141"/>
      <c r="M1109" s="147"/>
      <c r="T1109" s="148"/>
      <c r="AT1109" s="143" t="s">
        <v>152</v>
      </c>
      <c r="AU1109" s="143" t="s">
        <v>81</v>
      </c>
      <c r="AV1109" s="12" t="s">
        <v>81</v>
      </c>
      <c r="AW1109" s="12" t="s">
        <v>32</v>
      </c>
      <c r="AX1109" s="12" t="s">
        <v>71</v>
      </c>
      <c r="AY1109" s="143" t="s">
        <v>140</v>
      </c>
    </row>
    <row r="1110" spans="2:65" s="12" customFormat="1" ht="10.199999999999999">
      <c r="B1110" s="141"/>
      <c r="D1110" s="142" t="s">
        <v>152</v>
      </c>
      <c r="E1110" s="143" t="s">
        <v>19</v>
      </c>
      <c r="F1110" s="144" t="s">
        <v>194</v>
      </c>
      <c r="H1110" s="145">
        <v>18.437999999999999</v>
      </c>
      <c r="I1110" s="146"/>
      <c r="L1110" s="141"/>
      <c r="M1110" s="147"/>
      <c r="T1110" s="148"/>
      <c r="AT1110" s="143" t="s">
        <v>152</v>
      </c>
      <c r="AU1110" s="143" t="s">
        <v>81</v>
      </c>
      <c r="AV1110" s="12" t="s">
        <v>81</v>
      </c>
      <c r="AW1110" s="12" t="s">
        <v>32</v>
      </c>
      <c r="AX1110" s="12" t="s">
        <v>71</v>
      </c>
      <c r="AY1110" s="143" t="s">
        <v>140</v>
      </c>
    </row>
    <row r="1111" spans="2:65" s="12" customFormat="1" ht="10.199999999999999">
      <c r="B1111" s="141"/>
      <c r="D1111" s="142" t="s">
        <v>152</v>
      </c>
      <c r="E1111" s="143" t="s">
        <v>19</v>
      </c>
      <c r="F1111" s="144" t="s">
        <v>195</v>
      </c>
      <c r="H1111" s="145">
        <v>5.2140000000000004</v>
      </c>
      <c r="I1111" s="146"/>
      <c r="L1111" s="141"/>
      <c r="M1111" s="147"/>
      <c r="T1111" s="148"/>
      <c r="AT1111" s="143" t="s">
        <v>152</v>
      </c>
      <c r="AU1111" s="143" t="s">
        <v>81</v>
      </c>
      <c r="AV1111" s="12" t="s">
        <v>81</v>
      </c>
      <c r="AW1111" s="12" t="s">
        <v>32</v>
      </c>
      <c r="AX1111" s="12" t="s">
        <v>71</v>
      </c>
      <c r="AY1111" s="143" t="s">
        <v>140</v>
      </c>
    </row>
    <row r="1112" spans="2:65" s="12" customFormat="1" ht="20.399999999999999">
      <c r="B1112" s="141"/>
      <c r="D1112" s="142" t="s">
        <v>152</v>
      </c>
      <c r="E1112" s="143" t="s">
        <v>19</v>
      </c>
      <c r="F1112" s="144" t="s">
        <v>196</v>
      </c>
      <c r="H1112" s="145">
        <v>46.207000000000001</v>
      </c>
      <c r="I1112" s="146"/>
      <c r="L1112" s="141"/>
      <c r="M1112" s="147"/>
      <c r="T1112" s="148"/>
      <c r="AT1112" s="143" t="s">
        <v>152</v>
      </c>
      <c r="AU1112" s="143" t="s">
        <v>81</v>
      </c>
      <c r="AV1112" s="12" t="s">
        <v>81</v>
      </c>
      <c r="AW1112" s="12" t="s">
        <v>32</v>
      </c>
      <c r="AX1112" s="12" t="s">
        <v>71</v>
      </c>
      <c r="AY1112" s="143" t="s">
        <v>140</v>
      </c>
    </row>
    <row r="1113" spans="2:65" s="12" customFormat="1" ht="40.799999999999997">
      <c r="B1113" s="141"/>
      <c r="D1113" s="142" t="s">
        <v>152</v>
      </c>
      <c r="E1113" s="143" t="s">
        <v>19</v>
      </c>
      <c r="F1113" s="144" t="s">
        <v>197</v>
      </c>
      <c r="H1113" s="145">
        <v>96.128</v>
      </c>
      <c r="I1113" s="146"/>
      <c r="L1113" s="141"/>
      <c r="M1113" s="147"/>
      <c r="T1113" s="148"/>
      <c r="AT1113" s="143" t="s">
        <v>152</v>
      </c>
      <c r="AU1113" s="143" t="s">
        <v>81</v>
      </c>
      <c r="AV1113" s="12" t="s">
        <v>81</v>
      </c>
      <c r="AW1113" s="12" t="s">
        <v>32</v>
      </c>
      <c r="AX1113" s="12" t="s">
        <v>71</v>
      </c>
      <c r="AY1113" s="143" t="s">
        <v>140</v>
      </c>
    </row>
    <row r="1114" spans="2:65" s="12" customFormat="1" ht="30.6">
      <c r="B1114" s="141"/>
      <c r="D1114" s="142" t="s">
        <v>152</v>
      </c>
      <c r="E1114" s="143" t="s">
        <v>19</v>
      </c>
      <c r="F1114" s="144" t="s">
        <v>198</v>
      </c>
      <c r="H1114" s="145">
        <v>72.358999999999995</v>
      </c>
      <c r="I1114" s="146"/>
      <c r="L1114" s="141"/>
      <c r="M1114" s="147"/>
      <c r="T1114" s="148"/>
      <c r="AT1114" s="143" t="s">
        <v>152</v>
      </c>
      <c r="AU1114" s="143" t="s">
        <v>81</v>
      </c>
      <c r="AV1114" s="12" t="s">
        <v>81</v>
      </c>
      <c r="AW1114" s="12" t="s">
        <v>32</v>
      </c>
      <c r="AX1114" s="12" t="s">
        <v>71</v>
      </c>
      <c r="AY1114" s="143" t="s">
        <v>140</v>
      </c>
    </row>
    <row r="1115" spans="2:65" s="12" customFormat="1" ht="30.6">
      <c r="B1115" s="141"/>
      <c r="D1115" s="142" t="s">
        <v>152</v>
      </c>
      <c r="E1115" s="143" t="s">
        <v>19</v>
      </c>
      <c r="F1115" s="144" t="s">
        <v>199</v>
      </c>
      <c r="H1115" s="145">
        <v>37.878</v>
      </c>
      <c r="I1115" s="146"/>
      <c r="L1115" s="141"/>
      <c r="M1115" s="147"/>
      <c r="T1115" s="148"/>
      <c r="AT1115" s="143" t="s">
        <v>152</v>
      </c>
      <c r="AU1115" s="143" t="s">
        <v>81</v>
      </c>
      <c r="AV1115" s="12" t="s">
        <v>81</v>
      </c>
      <c r="AW1115" s="12" t="s">
        <v>32</v>
      </c>
      <c r="AX1115" s="12" t="s">
        <v>71</v>
      </c>
      <c r="AY1115" s="143" t="s">
        <v>140</v>
      </c>
    </row>
    <row r="1116" spans="2:65" s="14" customFormat="1" ht="10.199999999999999">
      <c r="B1116" s="155"/>
      <c r="D1116" s="142" t="s">
        <v>152</v>
      </c>
      <c r="E1116" s="156" t="s">
        <v>19</v>
      </c>
      <c r="F1116" s="157" t="s">
        <v>173</v>
      </c>
      <c r="H1116" s="158">
        <v>350.17</v>
      </c>
      <c r="I1116" s="159"/>
      <c r="L1116" s="155"/>
      <c r="M1116" s="160"/>
      <c r="T1116" s="161"/>
      <c r="AT1116" s="156" t="s">
        <v>152</v>
      </c>
      <c r="AU1116" s="156" t="s">
        <v>81</v>
      </c>
      <c r="AV1116" s="14" t="s">
        <v>148</v>
      </c>
      <c r="AW1116" s="14" t="s">
        <v>32</v>
      </c>
      <c r="AX1116" s="14" t="s">
        <v>79</v>
      </c>
      <c r="AY1116" s="156" t="s">
        <v>140</v>
      </c>
    </row>
    <row r="1117" spans="2:65" s="1" customFormat="1" ht="37.799999999999997" customHeight="1">
      <c r="B1117" s="33"/>
      <c r="C1117" s="124" t="s">
        <v>1571</v>
      </c>
      <c r="D1117" s="124" t="s">
        <v>143</v>
      </c>
      <c r="E1117" s="125" t="s">
        <v>1572</v>
      </c>
      <c r="F1117" s="126" t="s">
        <v>1573</v>
      </c>
      <c r="G1117" s="127" t="s">
        <v>146</v>
      </c>
      <c r="H1117" s="128">
        <v>364.1</v>
      </c>
      <c r="I1117" s="129"/>
      <c r="J1117" s="130">
        <f>ROUND(I1117*H1117,2)</f>
        <v>0</v>
      </c>
      <c r="K1117" s="126" t="s">
        <v>147</v>
      </c>
      <c r="L1117" s="33"/>
      <c r="M1117" s="131" t="s">
        <v>19</v>
      </c>
      <c r="N1117" s="132" t="s">
        <v>42</v>
      </c>
      <c r="P1117" s="133">
        <f>O1117*H1117</f>
        <v>0</v>
      </c>
      <c r="Q1117" s="133">
        <v>2.9999999999999997E-4</v>
      </c>
      <c r="R1117" s="133">
        <f>Q1117*H1117</f>
        <v>0.10922999999999999</v>
      </c>
      <c r="S1117" s="133">
        <v>0</v>
      </c>
      <c r="T1117" s="134">
        <f>S1117*H1117</f>
        <v>0</v>
      </c>
      <c r="AR1117" s="135" t="s">
        <v>265</v>
      </c>
      <c r="AT1117" s="135" t="s">
        <v>143</v>
      </c>
      <c r="AU1117" s="135" t="s">
        <v>81</v>
      </c>
      <c r="AY1117" s="18" t="s">
        <v>140</v>
      </c>
      <c r="BE1117" s="136">
        <f>IF(N1117="základní",J1117,0)</f>
        <v>0</v>
      </c>
      <c r="BF1117" s="136">
        <f>IF(N1117="snížená",J1117,0)</f>
        <v>0</v>
      </c>
      <c r="BG1117" s="136">
        <f>IF(N1117="zákl. přenesená",J1117,0)</f>
        <v>0</v>
      </c>
      <c r="BH1117" s="136">
        <f>IF(N1117="sníž. přenesená",J1117,0)</f>
        <v>0</v>
      </c>
      <c r="BI1117" s="136">
        <f>IF(N1117="nulová",J1117,0)</f>
        <v>0</v>
      </c>
      <c r="BJ1117" s="18" t="s">
        <v>79</v>
      </c>
      <c r="BK1117" s="136">
        <f>ROUND(I1117*H1117,2)</f>
        <v>0</v>
      </c>
      <c r="BL1117" s="18" t="s">
        <v>265</v>
      </c>
      <c r="BM1117" s="135" t="s">
        <v>1574</v>
      </c>
    </row>
    <row r="1118" spans="2:65" s="1" customFormat="1" ht="10.199999999999999">
      <c r="B1118" s="33"/>
      <c r="D1118" s="137" t="s">
        <v>150</v>
      </c>
      <c r="F1118" s="138" t="s">
        <v>1575</v>
      </c>
      <c r="I1118" s="139"/>
      <c r="L1118" s="33"/>
      <c r="M1118" s="140"/>
      <c r="T1118" s="54"/>
      <c r="AT1118" s="18" t="s">
        <v>150</v>
      </c>
      <c r="AU1118" s="18" t="s">
        <v>81</v>
      </c>
    </row>
    <row r="1119" spans="2:65" s="13" customFormat="1" ht="10.199999999999999">
      <c r="B1119" s="149"/>
      <c r="D1119" s="142" t="s">
        <v>152</v>
      </c>
      <c r="E1119" s="150" t="s">
        <v>19</v>
      </c>
      <c r="F1119" s="151" t="s">
        <v>1576</v>
      </c>
      <c r="H1119" s="150" t="s">
        <v>19</v>
      </c>
      <c r="I1119" s="152"/>
      <c r="L1119" s="149"/>
      <c r="M1119" s="153"/>
      <c r="T1119" s="154"/>
      <c r="AT1119" s="150" t="s">
        <v>152</v>
      </c>
      <c r="AU1119" s="150" t="s">
        <v>81</v>
      </c>
      <c r="AV1119" s="13" t="s">
        <v>79</v>
      </c>
      <c r="AW1119" s="13" t="s">
        <v>32</v>
      </c>
      <c r="AX1119" s="13" t="s">
        <v>71</v>
      </c>
      <c r="AY1119" s="150" t="s">
        <v>140</v>
      </c>
    </row>
    <row r="1120" spans="2:65" s="12" customFormat="1" ht="10.199999999999999">
      <c r="B1120" s="141"/>
      <c r="D1120" s="142" t="s">
        <v>152</v>
      </c>
      <c r="E1120" s="143" t="s">
        <v>19</v>
      </c>
      <c r="F1120" s="144" t="s">
        <v>1577</v>
      </c>
      <c r="H1120" s="145">
        <v>3.98</v>
      </c>
      <c r="I1120" s="146"/>
      <c r="L1120" s="141"/>
      <c r="M1120" s="147"/>
      <c r="T1120" s="148"/>
      <c r="AT1120" s="143" t="s">
        <v>152</v>
      </c>
      <c r="AU1120" s="143" t="s">
        <v>81</v>
      </c>
      <c r="AV1120" s="12" t="s">
        <v>81</v>
      </c>
      <c r="AW1120" s="12" t="s">
        <v>32</v>
      </c>
      <c r="AX1120" s="12" t="s">
        <v>71</v>
      </c>
      <c r="AY1120" s="143" t="s">
        <v>140</v>
      </c>
    </row>
    <row r="1121" spans="2:51" s="15" customFormat="1" ht="10.199999999999999">
      <c r="B1121" s="162"/>
      <c r="D1121" s="142" t="s">
        <v>152</v>
      </c>
      <c r="E1121" s="163" t="s">
        <v>19</v>
      </c>
      <c r="F1121" s="164" t="s">
        <v>296</v>
      </c>
      <c r="H1121" s="165">
        <v>3.98</v>
      </c>
      <c r="I1121" s="166"/>
      <c r="L1121" s="162"/>
      <c r="M1121" s="167"/>
      <c r="T1121" s="168"/>
      <c r="AT1121" s="163" t="s">
        <v>152</v>
      </c>
      <c r="AU1121" s="163" t="s">
        <v>81</v>
      </c>
      <c r="AV1121" s="15" t="s">
        <v>141</v>
      </c>
      <c r="AW1121" s="15" t="s">
        <v>32</v>
      </c>
      <c r="AX1121" s="15" t="s">
        <v>71</v>
      </c>
      <c r="AY1121" s="163" t="s">
        <v>140</v>
      </c>
    </row>
    <row r="1122" spans="2:51" s="13" customFormat="1" ht="10.199999999999999">
      <c r="B1122" s="149"/>
      <c r="D1122" s="142" t="s">
        <v>152</v>
      </c>
      <c r="E1122" s="150" t="s">
        <v>19</v>
      </c>
      <c r="F1122" s="151" t="s">
        <v>1578</v>
      </c>
      <c r="H1122" s="150" t="s">
        <v>19</v>
      </c>
      <c r="I1122" s="152"/>
      <c r="L1122" s="149"/>
      <c r="M1122" s="153"/>
      <c r="T1122" s="154"/>
      <c r="AT1122" s="150" t="s">
        <v>152</v>
      </c>
      <c r="AU1122" s="150" t="s">
        <v>81</v>
      </c>
      <c r="AV1122" s="13" t="s">
        <v>79</v>
      </c>
      <c r="AW1122" s="13" t="s">
        <v>32</v>
      </c>
      <c r="AX1122" s="13" t="s">
        <v>71</v>
      </c>
      <c r="AY1122" s="150" t="s">
        <v>140</v>
      </c>
    </row>
    <row r="1123" spans="2:51" s="13" customFormat="1" ht="10.199999999999999">
      <c r="B1123" s="149"/>
      <c r="D1123" s="142" t="s">
        <v>152</v>
      </c>
      <c r="E1123" s="150" t="s">
        <v>19</v>
      </c>
      <c r="F1123" s="151" t="s">
        <v>191</v>
      </c>
      <c r="H1123" s="150" t="s">
        <v>19</v>
      </c>
      <c r="I1123" s="152"/>
      <c r="L1123" s="149"/>
      <c r="M1123" s="153"/>
      <c r="T1123" s="154"/>
      <c r="AT1123" s="150" t="s">
        <v>152</v>
      </c>
      <c r="AU1123" s="150" t="s">
        <v>81</v>
      </c>
      <c r="AV1123" s="13" t="s">
        <v>79</v>
      </c>
      <c r="AW1123" s="13" t="s">
        <v>32</v>
      </c>
      <c r="AX1123" s="13" t="s">
        <v>71</v>
      </c>
      <c r="AY1123" s="150" t="s">
        <v>140</v>
      </c>
    </row>
    <row r="1124" spans="2:51" s="12" customFormat="1" ht="20.399999999999999">
      <c r="B1124" s="141"/>
      <c r="D1124" s="142" t="s">
        <v>152</v>
      </c>
      <c r="E1124" s="143" t="s">
        <v>19</v>
      </c>
      <c r="F1124" s="144" t="s">
        <v>192</v>
      </c>
      <c r="H1124" s="145">
        <v>67.897999999999996</v>
      </c>
      <c r="I1124" s="146"/>
      <c r="L1124" s="141"/>
      <c r="M1124" s="147"/>
      <c r="T1124" s="148"/>
      <c r="AT1124" s="143" t="s">
        <v>152</v>
      </c>
      <c r="AU1124" s="143" t="s">
        <v>81</v>
      </c>
      <c r="AV1124" s="12" t="s">
        <v>81</v>
      </c>
      <c r="AW1124" s="12" t="s">
        <v>32</v>
      </c>
      <c r="AX1124" s="12" t="s">
        <v>71</v>
      </c>
      <c r="AY1124" s="143" t="s">
        <v>140</v>
      </c>
    </row>
    <row r="1125" spans="2:51" s="12" customFormat="1" ht="10.199999999999999">
      <c r="B1125" s="141"/>
      <c r="D1125" s="142" t="s">
        <v>152</v>
      </c>
      <c r="E1125" s="143" t="s">
        <v>19</v>
      </c>
      <c r="F1125" s="144" t="s">
        <v>193</v>
      </c>
      <c r="H1125" s="145">
        <v>6.048</v>
      </c>
      <c r="I1125" s="146"/>
      <c r="L1125" s="141"/>
      <c r="M1125" s="147"/>
      <c r="T1125" s="148"/>
      <c r="AT1125" s="143" t="s">
        <v>152</v>
      </c>
      <c r="AU1125" s="143" t="s">
        <v>81</v>
      </c>
      <c r="AV1125" s="12" t="s">
        <v>81</v>
      </c>
      <c r="AW1125" s="12" t="s">
        <v>32</v>
      </c>
      <c r="AX1125" s="12" t="s">
        <v>71</v>
      </c>
      <c r="AY1125" s="143" t="s">
        <v>140</v>
      </c>
    </row>
    <row r="1126" spans="2:51" s="12" customFormat="1" ht="10.199999999999999">
      <c r="B1126" s="141"/>
      <c r="D1126" s="142" t="s">
        <v>152</v>
      </c>
      <c r="E1126" s="143" t="s">
        <v>19</v>
      </c>
      <c r="F1126" s="144" t="s">
        <v>194</v>
      </c>
      <c r="H1126" s="145">
        <v>18.437999999999999</v>
      </c>
      <c r="I1126" s="146"/>
      <c r="L1126" s="141"/>
      <c r="M1126" s="147"/>
      <c r="T1126" s="148"/>
      <c r="AT1126" s="143" t="s">
        <v>152</v>
      </c>
      <c r="AU1126" s="143" t="s">
        <v>81</v>
      </c>
      <c r="AV1126" s="12" t="s">
        <v>81</v>
      </c>
      <c r="AW1126" s="12" t="s">
        <v>32</v>
      </c>
      <c r="AX1126" s="12" t="s">
        <v>71</v>
      </c>
      <c r="AY1126" s="143" t="s">
        <v>140</v>
      </c>
    </row>
    <row r="1127" spans="2:51" s="12" customFormat="1" ht="10.199999999999999">
      <c r="B1127" s="141"/>
      <c r="D1127" s="142" t="s">
        <v>152</v>
      </c>
      <c r="E1127" s="143" t="s">
        <v>19</v>
      </c>
      <c r="F1127" s="144" t="s">
        <v>195</v>
      </c>
      <c r="H1127" s="145">
        <v>5.2140000000000004</v>
      </c>
      <c r="I1127" s="146"/>
      <c r="L1127" s="141"/>
      <c r="M1127" s="147"/>
      <c r="T1127" s="148"/>
      <c r="AT1127" s="143" t="s">
        <v>152</v>
      </c>
      <c r="AU1127" s="143" t="s">
        <v>81</v>
      </c>
      <c r="AV1127" s="12" t="s">
        <v>81</v>
      </c>
      <c r="AW1127" s="12" t="s">
        <v>32</v>
      </c>
      <c r="AX1127" s="12" t="s">
        <v>71</v>
      </c>
      <c r="AY1127" s="143" t="s">
        <v>140</v>
      </c>
    </row>
    <row r="1128" spans="2:51" s="12" customFormat="1" ht="20.399999999999999">
      <c r="B1128" s="141"/>
      <c r="D1128" s="142" t="s">
        <v>152</v>
      </c>
      <c r="E1128" s="143" t="s">
        <v>19</v>
      </c>
      <c r="F1128" s="144" t="s">
        <v>196</v>
      </c>
      <c r="H1128" s="145">
        <v>46.207000000000001</v>
      </c>
      <c r="I1128" s="146"/>
      <c r="L1128" s="141"/>
      <c r="M1128" s="147"/>
      <c r="T1128" s="148"/>
      <c r="AT1128" s="143" t="s">
        <v>152</v>
      </c>
      <c r="AU1128" s="143" t="s">
        <v>81</v>
      </c>
      <c r="AV1128" s="12" t="s">
        <v>81</v>
      </c>
      <c r="AW1128" s="12" t="s">
        <v>32</v>
      </c>
      <c r="AX1128" s="12" t="s">
        <v>71</v>
      </c>
      <c r="AY1128" s="143" t="s">
        <v>140</v>
      </c>
    </row>
    <row r="1129" spans="2:51" s="12" customFormat="1" ht="40.799999999999997">
      <c r="B1129" s="141"/>
      <c r="D1129" s="142" t="s">
        <v>152</v>
      </c>
      <c r="E1129" s="143" t="s">
        <v>19</v>
      </c>
      <c r="F1129" s="144" t="s">
        <v>197</v>
      </c>
      <c r="H1129" s="145">
        <v>96.128</v>
      </c>
      <c r="I1129" s="146"/>
      <c r="L1129" s="141"/>
      <c r="M1129" s="147"/>
      <c r="T1129" s="148"/>
      <c r="AT1129" s="143" t="s">
        <v>152</v>
      </c>
      <c r="AU1129" s="143" t="s">
        <v>81</v>
      </c>
      <c r="AV1129" s="12" t="s">
        <v>81</v>
      </c>
      <c r="AW1129" s="12" t="s">
        <v>32</v>
      </c>
      <c r="AX1129" s="12" t="s">
        <v>71</v>
      </c>
      <c r="AY1129" s="143" t="s">
        <v>140</v>
      </c>
    </row>
    <row r="1130" spans="2:51" s="12" customFormat="1" ht="30.6">
      <c r="B1130" s="141"/>
      <c r="D1130" s="142" t="s">
        <v>152</v>
      </c>
      <c r="E1130" s="143" t="s">
        <v>19</v>
      </c>
      <c r="F1130" s="144" t="s">
        <v>198</v>
      </c>
      <c r="H1130" s="145">
        <v>72.358999999999995</v>
      </c>
      <c r="I1130" s="146"/>
      <c r="L1130" s="141"/>
      <c r="M1130" s="147"/>
      <c r="T1130" s="148"/>
      <c r="AT1130" s="143" t="s">
        <v>152</v>
      </c>
      <c r="AU1130" s="143" t="s">
        <v>81</v>
      </c>
      <c r="AV1130" s="12" t="s">
        <v>81</v>
      </c>
      <c r="AW1130" s="12" t="s">
        <v>32</v>
      </c>
      <c r="AX1130" s="12" t="s">
        <v>71</v>
      </c>
      <c r="AY1130" s="143" t="s">
        <v>140</v>
      </c>
    </row>
    <row r="1131" spans="2:51" s="12" customFormat="1" ht="30.6">
      <c r="B1131" s="141"/>
      <c r="D1131" s="142" t="s">
        <v>152</v>
      </c>
      <c r="E1131" s="143" t="s">
        <v>19</v>
      </c>
      <c r="F1131" s="144" t="s">
        <v>199</v>
      </c>
      <c r="H1131" s="145">
        <v>37.878</v>
      </c>
      <c r="I1131" s="146"/>
      <c r="L1131" s="141"/>
      <c r="M1131" s="147"/>
      <c r="T1131" s="148"/>
      <c r="AT1131" s="143" t="s">
        <v>152</v>
      </c>
      <c r="AU1131" s="143" t="s">
        <v>81</v>
      </c>
      <c r="AV1131" s="12" t="s">
        <v>81</v>
      </c>
      <c r="AW1131" s="12" t="s">
        <v>32</v>
      </c>
      <c r="AX1131" s="12" t="s">
        <v>71</v>
      </c>
      <c r="AY1131" s="143" t="s">
        <v>140</v>
      </c>
    </row>
    <row r="1132" spans="2:51" s="15" customFormat="1" ht="10.199999999999999">
      <c r="B1132" s="162"/>
      <c r="D1132" s="142" t="s">
        <v>152</v>
      </c>
      <c r="E1132" s="163" t="s">
        <v>19</v>
      </c>
      <c r="F1132" s="164" t="s">
        <v>296</v>
      </c>
      <c r="H1132" s="165">
        <v>350.17</v>
      </c>
      <c r="I1132" s="166"/>
      <c r="L1132" s="162"/>
      <c r="M1132" s="167"/>
      <c r="T1132" s="168"/>
      <c r="AT1132" s="163" t="s">
        <v>152</v>
      </c>
      <c r="AU1132" s="163" t="s">
        <v>81</v>
      </c>
      <c r="AV1132" s="15" t="s">
        <v>141</v>
      </c>
      <c r="AW1132" s="15" t="s">
        <v>32</v>
      </c>
      <c r="AX1132" s="15" t="s">
        <v>71</v>
      </c>
      <c r="AY1132" s="163" t="s">
        <v>140</v>
      </c>
    </row>
    <row r="1133" spans="2:51" s="13" customFormat="1" ht="10.199999999999999">
      <c r="B1133" s="149"/>
      <c r="D1133" s="142" t="s">
        <v>152</v>
      </c>
      <c r="E1133" s="150" t="s">
        <v>19</v>
      </c>
      <c r="F1133" s="151" t="s">
        <v>1579</v>
      </c>
      <c r="H1133" s="150" t="s">
        <v>19</v>
      </c>
      <c r="I1133" s="152"/>
      <c r="L1133" s="149"/>
      <c r="M1133" s="153"/>
      <c r="T1133" s="154"/>
      <c r="AT1133" s="150" t="s">
        <v>152</v>
      </c>
      <c r="AU1133" s="150" t="s">
        <v>81</v>
      </c>
      <c r="AV1133" s="13" t="s">
        <v>79</v>
      </c>
      <c r="AW1133" s="13" t="s">
        <v>32</v>
      </c>
      <c r="AX1133" s="13" t="s">
        <v>71</v>
      </c>
      <c r="AY1133" s="150" t="s">
        <v>140</v>
      </c>
    </row>
    <row r="1134" spans="2:51" s="12" customFormat="1" ht="10.199999999999999">
      <c r="B1134" s="141"/>
      <c r="D1134" s="142" t="s">
        <v>152</v>
      </c>
      <c r="E1134" s="143" t="s">
        <v>19</v>
      </c>
      <c r="F1134" s="144" t="s">
        <v>1580</v>
      </c>
      <c r="H1134" s="145">
        <v>9.9499999999999993</v>
      </c>
      <c r="I1134" s="146"/>
      <c r="L1134" s="141"/>
      <c r="M1134" s="147"/>
      <c r="T1134" s="148"/>
      <c r="AT1134" s="143" t="s">
        <v>152</v>
      </c>
      <c r="AU1134" s="143" t="s">
        <v>81</v>
      </c>
      <c r="AV1134" s="12" t="s">
        <v>81</v>
      </c>
      <c r="AW1134" s="12" t="s">
        <v>32</v>
      </c>
      <c r="AX1134" s="12" t="s">
        <v>71</v>
      </c>
      <c r="AY1134" s="143" t="s">
        <v>140</v>
      </c>
    </row>
    <row r="1135" spans="2:51" s="15" customFormat="1" ht="10.199999999999999">
      <c r="B1135" s="162"/>
      <c r="D1135" s="142" t="s">
        <v>152</v>
      </c>
      <c r="E1135" s="163" t="s">
        <v>19</v>
      </c>
      <c r="F1135" s="164" t="s">
        <v>296</v>
      </c>
      <c r="H1135" s="165">
        <v>9.9499999999999993</v>
      </c>
      <c r="I1135" s="166"/>
      <c r="L1135" s="162"/>
      <c r="M1135" s="167"/>
      <c r="T1135" s="168"/>
      <c r="AT1135" s="163" t="s">
        <v>152</v>
      </c>
      <c r="AU1135" s="163" t="s">
        <v>81</v>
      </c>
      <c r="AV1135" s="15" t="s">
        <v>141</v>
      </c>
      <c r="AW1135" s="15" t="s">
        <v>32</v>
      </c>
      <c r="AX1135" s="15" t="s">
        <v>71</v>
      </c>
      <c r="AY1135" s="163" t="s">
        <v>140</v>
      </c>
    </row>
    <row r="1136" spans="2:51" s="14" customFormat="1" ht="10.199999999999999">
      <c r="B1136" s="155"/>
      <c r="D1136" s="142" t="s">
        <v>152</v>
      </c>
      <c r="E1136" s="156" t="s">
        <v>19</v>
      </c>
      <c r="F1136" s="157" t="s">
        <v>173</v>
      </c>
      <c r="H1136" s="158">
        <v>364.1</v>
      </c>
      <c r="I1136" s="159"/>
      <c r="L1136" s="155"/>
      <c r="M1136" s="160"/>
      <c r="T1136" s="161"/>
      <c r="AT1136" s="156" t="s">
        <v>152</v>
      </c>
      <c r="AU1136" s="156" t="s">
        <v>81</v>
      </c>
      <c r="AV1136" s="14" t="s">
        <v>148</v>
      </c>
      <c r="AW1136" s="14" t="s">
        <v>32</v>
      </c>
      <c r="AX1136" s="14" t="s">
        <v>79</v>
      </c>
      <c r="AY1136" s="156" t="s">
        <v>140</v>
      </c>
    </row>
    <row r="1137" spans="2:65" s="11" customFormat="1" ht="25.95" customHeight="1">
      <c r="B1137" s="112"/>
      <c r="D1137" s="113" t="s">
        <v>70</v>
      </c>
      <c r="E1137" s="114" t="s">
        <v>1581</v>
      </c>
      <c r="F1137" s="114" t="s">
        <v>1582</v>
      </c>
      <c r="I1137" s="115"/>
      <c r="J1137" s="116">
        <f>BK1137</f>
        <v>0</v>
      </c>
      <c r="L1137" s="112"/>
      <c r="M1137" s="117"/>
      <c r="P1137" s="118">
        <f>P1138+P1145+P1166+P1175+P1180+P1190</f>
        <v>0</v>
      </c>
      <c r="R1137" s="118">
        <f>R1138+R1145+R1166+R1175+R1180+R1190</f>
        <v>0</v>
      </c>
      <c r="T1137" s="119">
        <f>T1138+T1145+T1166+T1175+T1180+T1190</f>
        <v>0</v>
      </c>
      <c r="AR1137" s="113" t="s">
        <v>148</v>
      </c>
      <c r="AT1137" s="120" t="s">
        <v>70</v>
      </c>
      <c r="AU1137" s="120" t="s">
        <v>71</v>
      </c>
      <c r="AY1137" s="113" t="s">
        <v>140</v>
      </c>
      <c r="BK1137" s="121">
        <f>BK1138+BK1145+BK1166+BK1175+BK1180+BK1190</f>
        <v>0</v>
      </c>
    </row>
    <row r="1138" spans="2:65" s="11" customFormat="1" ht="22.8" customHeight="1">
      <c r="B1138" s="112"/>
      <c r="D1138" s="113" t="s">
        <v>70</v>
      </c>
      <c r="E1138" s="122" t="s">
        <v>1583</v>
      </c>
      <c r="F1138" s="122" t="s">
        <v>1584</v>
      </c>
      <c r="I1138" s="115"/>
      <c r="J1138" s="123">
        <f>BK1138</f>
        <v>0</v>
      </c>
      <c r="L1138" s="112"/>
      <c r="M1138" s="117"/>
      <c r="P1138" s="118">
        <f>SUM(P1139:P1144)</f>
        <v>0</v>
      </c>
      <c r="R1138" s="118">
        <f>SUM(R1139:R1144)</f>
        <v>0</v>
      </c>
      <c r="T1138" s="119">
        <f>SUM(T1139:T1144)</f>
        <v>0</v>
      </c>
      <c r="AR1138" s="113" t="s">
        <v>185</v>
      </c>
      <c r="AT1138" s="120" t="s">
        <v>70</v>
      </c>
      <c r="AU1138" s="120" t="s">
        <v>79</v>
      </c>
      <c r="AY1138" s="113" t="s">
        <v>140</v>
      </c>
      <c r="BK1138" s="121">
        <f>SUM(BK1139:BK1144)</f>
        <v>0</v>
      </c>
    </row>
    <row r="1139" spans="2:65" s="1" customFormat="1" ht="16.5" customHeight="1">
      <c r="B1139" s="33"/>
      <c r="C1139" s="124" t="s">
        <v>1585</v>
      </c>
      <c r="D1139" s="124" t="s">
        <v>143</v>
      </c>
      <c r="E1139" s="125" t="s">
        <v>1586</v>
      </c>
      <c r="F1139" s="126" t="s">
        <v>1587</v>
      </c>
      <c r="G1139" s="127" t="s">
        <v>392</v>
      </c>
      <c r="H1139" s="128">
        <v>1</v>
      </c>
      <c r="I1139" s="129"/>
      <c r="J1139" s="130">
        <f>ROUND(I1139*H1139,2)</f>
        <v>0</v>
      </c>
      <c r="K1139" s="126" t="s">
        <v>147</v>
      </c>
      <c r="L1139" s="33"/>
      <c r="M1139" s="131" t="s">
        <v>19</v>
      </c>
      <c r="N1139" s="132" t="s">
        <v>42</v>
      </c>
      <c r="P1139" s="133">
        <f>O1139*H1139</f>
        <v>0</v>
      </c>
      <c r="Q1139" s="133">
        <v>0</v>
      </c>
      <c r="R1139" s="133">
        <f>Q1139*H1139</f>
        <v>0</v>
      </c>
      <c r="S1139" s="133">
        <v>0</v>
      </c>
      <c r="T1139" s="134">
        <f>S1139*H1139</f>
        <v>0</v>
      </c>
      <c r="AR1139" s="135" t="s">
        <v>1588</v>
      </c>
      <c r="AT1139" s="135" t="s">
        <v>143</v>
      </c>
      <c r="AU1139" s="135" t="s">
        <v>81</v>
      </c>
      <c r="AY1139" s="18" t="s">
        <v>140</v>
      </c>
      <c r="BE1139" s="136">
        <f>IF(N1139="základní",J1139,0)</f>
        <v>0</v>
      </c>
      <c r="BF1139" s="136">
        <f>IF(N1139="snížená",J1139,0)</f>
        <v>0</v>
      </c>
      <c r="BG1139" s="136">
        <f>IF(N1139="zákl. přenesená",J1139,0)</f>
        <v>0</v>
      </c>
      <c r="BH1139" s="136">
        <f>IF(N1139="sníž. přenesená",J1139,0)</f>
        <v>0</v>
      </c>
      <c r="BI1139" s="136">
        <f>IF(N1139="nulová",J1139,0)</f>
        <v>0</v>
      </c>
      <c r="BJ1139" s="18" t="s">
        <v>79</v>
      </c>
      <c r="BK1139" s="136">
        <f>ROUND(I1139*H1139,2)</f>
        <v>0</v>
      </c>
      <c r="BL1139" s="18" t="s">
        <v>1588</v>
      </c>
      <c r="BM1139" s="135" t="s">
        <v>1589</v>
      </c>
    </row>
    <row r="1140" spans="2:65" s="1" customFormat="1" ht="10.199999999999999">
      <c r="B1140" s="33"/>
      <c r="D1140" s="137" t="s">
        <v>150</v>
      </c>
      <c r="F1140" s="138" t="s">
        <v>1590</v>
      </c>
      <c r="I1140" s="139"/>
      <c r="L1140" s="33"/>
      <c r="M1140" s="140"/>
      <c r="T1140" s="54"/>
      <c r="AT1140" s="18" t="s">
        <v>150</v>
      </c>
      <c r="AU1140" s="18" t="s">
        <v>81</v>
      </c>
    </row>
    <row r="1141" spans="2:65" s="1" customFormat="1" ht="16.5" customHeight="1">
      <c r="B1141" s="33"/>
      <c r="C1141" s="124" t="s">
        <v>1591</v>
      </c>
      <c r="D1141" s="124" t="s">
        <v>143</v>
      </c>
      <c r="E1141" s="125" t="s">
        <v>1592</v>
      </c>
      <c r="F1141" s="126" t="s">
        <v>1593</v>
      </c>
      <c r="G1141" s="127" t="s">
        <v>392</v>
      </c>
      <c r="H1141" s="128">
        <v>1</v>
      </c>
      <c r="I1141" s="129"/>
      <c r="J1141" s="130">
        <f>ROUND(I1141*H1141,2)</f>
        <v>0</v>
      </c>
      <c r="K1141" s="126" t="s">
        <v>147</v>
      </c>
      <c r="L1141" s="33"/>
      <c r="M1141" s="131" t="s">
        <v>19</v>
      </c>
      <c r="N1141" s="132" t="s">
        <v>42</v>
      </c>
      <c r="P1141" s="133">
        <f>O1141*H1141</f>
        <v>0</v>
      </c>
      <c r="Q1141" s="133">
        <v>0</v>
      </c>
      <c r="R1141" s="133">
        <f>Q1141*H1141</f>
        <v>0</v>
      </c>
      <c r="S1141" s="133">
        <v>0</v>
      </c>
      <c r="T1141" s="134">
        <f>S1141*H1141</f>
        <v>0</v>
      </c>
      <c r="AR1141" s="135" t="s">
        <v>1588</v>
      </c>
      <c r="AT1141" s="135" t="s">
        <v>143</v>
      </c>
      <c r="AU1141" s="135" t="s">
        <v>81</v>
      </c>
      <c r="AY1141" s="18" t="s">
        <v>140</v>
      </c>
      <c r="BE1141" s="136">
        <f>IF(N1141="základní",J1141,0)</f>
        <v>0</v>
      </c>
      <c r="BF1141" s="136">
        <f>IF(N1141="snížená",J1141,0)</f>
        <v>0</v>
      </c>
      <c r="BG1141" s="136">
        <f>IF(N1141="zákl. přenesená",J1141,0)</f>
        <v>0</v>
      </c>
      <c r="BH1141" s="136">
        <f>IF(N1141="sníž. přenesená",J1141,0)</f>
        <v>0</v>
      </c>
      <c r="BI1141" s="136">
        <f>IF(N1141="nulová",J1141,0)</f>
        <v>0</v>
      </c>
      <c r="BJ1141" s="18" t="s">
        <v>79</v>
      </c>
      <c r="BK1141" s="136">
        <f>ROUND(I1141*H1141,2)</f>
        <v>0</v>
      </c>
      <c r="BL1141" s="18" t="s">
        <v>1588</v>
      </c>
      <c r="BM1141" s="135" t="s">
        <v>1594</v>
      </c>
    </row>
    <row r="1142" spans="2:65" s="1" customFormat="1" ht="10.199999999999999">
      <c r="B1142" s="33"/>
      <c r="D1142" s="137" t="s">
        <v>150</v>
      </c>
      <c r="F1142" s="138" t="s">
        <v>1595</v>
      </c>
      <c r="I1142" s="139"/>
      <c r="L1142" s="33"/>
      <c r="M1142" s="140"/>
      <c r="T1142" s="54"/>
      <c r="AT1142" s="18" t="s">
        <v>150</v>
      </c>
      <c r="AU1142" s="18" t="s">
        <v>81</v>
      </c>
    </row>
    <row r="1143" spans="2:65" s="13" customFormat="1" ht="20.399999999999999">
      <c r="B1143" s="149"/>
      <c r="D1143" s="142" t="s">
        <v>152</v>
      </c>
      <c r="E1143" s="150" t="s">
        <v>19</v>
      </c>
      <c r="F1143" s="151" t="s">
        <v>1596</v>
      </c>
      <c r="H1143" s="150" t="s">
        <v>19</v>
      </c>
      <c r="I1143" s="152"/>
      <c r="L1143" s="149"/>
      <c r="M1143" s="153"/>
      <c r="T1143" s="154"/>
      <c r="AT1143" s="150" t="s">
        <v>152</v>
      </c>
      <c r="AU1143" s="150" t="s">
        <v>81</v>
      </c>
      <c r="AV1143" s="13" t="s">
        <v>79</v>
      </c>
      <c r="AW1143" s="13" t="s">
        <v>32</v>
      </c>
      <c r="AX1143" s="13" t="s">
        <v>71</v>
      </c>
      <c r="AY1143" s="150" t="s">
        <v>140</v>
      </c>
    </row>
    <row r="1144" spans="2:65" s="12" customFormat="1" ht="10.199999999999999">
      <c r="B1144" s="141"/>
      <c r="D1144" s="142" t="s">
        <v>152</v>
      </c>
      <c r="E1144" s="143" t="s">
        <v>19</v>
      </c>
      <c r="F1144" s="144" t="s">
        <v>79</v>
      </c>
      <c r="H1144" s="145">
        <v>1</v>
      </c>
      <c r="I1144" s="146"/>
      <c r="L1144" s="141"/>
      <c r="M1144" s="147"/>
      <c r="T1144" s="148"/>
      <c r="AT1144" s="143" t="s">
        <v>152</v>
      </c>
      <c r="AU1144" s="143" t="s">
        <v>81</v>
      </c>
      <c r="AV1144" s="12" t="s">
        <v>81</v>
      </c>
      <c r="AW1144" s="12" t="s">
        <v>32</v>
      </c>
      <c r="AX1144" s="12" t="s">
        <v>79</v>
      </c>
      <c r="AY1144" s="143" t="s">
        <v>140</v>
      </c>
    </row>
    <row r="1145" spans="2:65" s="11" customFormat="1" ht="22.8" customHeight="1">
      <c r="B1145" s="112"/>
      <c r="D1145" s="113" t="s">
        <v>70</v>
      </c>
      <c r="E1145" s="122" t="s">
        <v>1597</v>
      </c>
      <c r="F1145" s="122" t="s">
        <v>1598</v>
      </c>
      <c r="I1145" s="115"/>
      <c r="J1145" s="123">
        <f>BK1145</f>
        <v>0</v>
      </c>
      <c r="L1145" s="112"/>
      <c r="M1145" s="117"/>
      <c r="P1145" s="118">
        <f>SUM(P1146:P1165)</f>
        <v>0</v>
      </c>
      <c r="R1145" s="118">
        <f>SUM(R1146:R1165)</f>
        <v>0</v>
      </c>
      <c r="T1145" s="119">
        <f>SUM(T1146:T1165)</f>
        <v>0</v>
      </c>
      <c r="AR1145" s="113" t="s">
        <v>185</v>
      </c>
      <c r="AT1145" s="120" t="s">
        <v>70</v>
      </c>
      <c r="AU1145" s="120" t="s">
        <v>79</v>
      </c>
      <c r="AY1145" s="113" t="s">
        <v>140</v>
      </c>
      <c r="BK1145" s="121">
        <f>SUM(BK1146:BK1165)</f>
        <v>0</v>
      </c>
    </row>
    <row r="1146" spans="2:65" s="1" customFormat="1" ht="24.15" customHeight="1">
      <c r="B1146" s="33"/>
      <c r="C1146" s="124" t="s">
        <v>1599</v>
      </c>
      <c r="D1146" s="124" t="s">
        <v>143</v>
      </c>
      <c r="E1146" s="125" t="s">
        <v>1600</v>
      </c>
      <c r="F1146" s="126" t="s">
        <v>1601</v>
      </c>
      <c r="G1146" s="127" t="s">
        <v>392</v>
      </c>
      <c r="H1146" s="128">
        <v>1</v>
      </c>
      <c r="I1146" s="129"/>
      <c r="J1146" s="130">
        <f>ROUND(I1146*H1146,2)</f>
        <v>0</v>
      </c>
      <c r="K1146" s="126" t="s">
        <v>147</v>
      </c>
      <c r="L1146" s="33"/>
      <c r="M1146" s="131" t="s">
        <v>19</v>
      </c>
      <c r="N1146" s="132" t="s">
        <v>42</v>
      </c>
      <c r="P1146" s="133">
        <f>O1146*H1146</f>
        <v>0</v>
      </c>
      <c r="Q1146" s="133">
        <v>0</v>
      </c>
      <c r="R1146" s="133">
        <f>Q1146*H1146</f>
        <v>0</v>
      </c>
      <c r="S1146" s="133">
        <v>0</v>
      </c>
      <c r="T1146" s="134">
        <f>S1146*H1146</f>
        <v>0</v>
      </c>
      <c r="AR1146" s="135" t="s">
        <v>1588</v>
      </c>
      <c r="AT1146" s="135" t="s">
        <v>143</v>
      </c>
      <c r="AU1146" s="135" t="s">
        <v>81</v>
      </c>
      <c r="AY1146" s="18" t="s">
        <v>140</v>
      </c>
      <c r="BE1146" s="136">
        <f>IF(N1146="základní",J1146,0)</f>
        <v>0</v>
      </c>
      <c r="BF1146" s="136">
        <f>IF(N1146="snížená",J1146,0)</f>
        <v>0</v>
      </c>
      <c r="BG1146" s="136">
        <f>IF(N1146="zákl. přenesená",J1146,0)</f>
        <v>0</v>
      </c>
      <c r="BH1146" s="136">
        <f>IF(N1146="sníž. přenesená",J1146,0)</f>
        <v>0</v>
      </c>
      <c r="BI1146" s="136">
        <f>IF(N1146="nulová",J1146,0)</f>
        <v>0</v>
      </c>
      <c r="BJ1146" s="18" t="s">
        <v>79</v>
      </c>
      <c r="BK1146" s="136">
        <f>ROUND(I1146*H1146,2)</f>
        <v>0</v>
      </c>
      <c r="BL1146" s="18" t="s">
        <v>1588</v>
      </c>
      <c r="BM1146" s="135" t="s">
        <v>1602</v>
      </c>
    </row>
    <row r="1147" spans="2:65" s="1" customFormat="1" ht="10.199999999999999">
      <c r="B1147" s="33"/>
      <c r="D1147" s="137" t="s">
        <v>150</v>
      </c>
      <c r="F1147" s="138" t="s">
        <v>1603</v>
      </c>
      <c r="I1147" s="139"/>
      <c r="L1147" s="33"/>
      <c r="M1147" s="140"/>
      <c r="T1147" s="54"/>
      <c r="AT1147" s="18" t="s">
        <v>150</v>
      </c>
      <c r="AU1147" s="18" t="s">
        <v>81</v>
      </c>
    </row>
    <row r="1148" spans="2:65" s="13" customFormat="1" ht="10.199999999999999">
      <c r="B1148" s="149"/>
      <c r="D1148" s="142" t="s">
        <v>152</v>
      </c>
      <c r="E1148" s="150" t="s">
        <v>19</v>
      </c>
      <c r="F1148" s="151" t="s">
        <v>1604</v>
      </c>
      <c r="H1148" s="150" t="s">
        <v>19</v>
      </c>
      <c r="I1148" s="152"/>
      <c r="L1148" s="149"/>
      <c r="M1148" s="153"/>
      <c r="T1148" s="154"/>
      <c r="AT1148" s="150" t="s">
        <v>152</v>
      </c>
      <c r="AU1148" s="150" t="s">
        <v>81</v>
      </c>
      <c r="AV1148" s="13" t="s">
        <v>79</v>
      </c>
      <c r="AW1148" s="13" t="s">
        <v>32</v>
      </c>
      <c r="AX1148" s="13" t="s">
        <v>71</v>
      </c>
      <c r="AY1148" s="150" t="s">
        <v>140</v>
      </c>
    </row>
    <row r="1149" spans="2:65" s="13" customFormat="1" ht="20.399999999999999">
      <c r="B1149" s="149"/>
      <c r="D1149" s="142" t="s">
        <v>152</v>
      </c>
      <c r="E1149" s="150" t="s">
        <v>19</v>
      </c>
      <c r="F1149" s="151" t="s">
        <v>1605</v>
      </c>
      <c r="H1149" s="150" t="s">
        <v>19</v>
      </c>
      <c r="I1149" s="152"/>
      <c r="L1149" s="149"/>
      <c r="M1149" s="153"/>
      <c r="T1149" s="154"/>
      <c r="AT1149" s="150" t="s">
        <v>152</v>
      </c>
      <c r="AU1149" s="150" t="s">
        <v>81</v>
      </c>
      <c r="AV1149" s="13" t="s">
        <v>79</v>
      </c>
      <c r="AW1149" s="13" t="s">
        <v>32</v>
      </c>
      <c r="AX1149" s="13" t="s">
        <v>71</v>
      </c>
      <c r="AY1149" s="150" t="s">
        <v>140</v>
      </c>
    </row>
    <row r="1150" spans="2:65" s="13" customFormat="1" ht="10.199999999999999">
      <c r="B1150" s="149"/>
      <c r="D1150" s="142" t="s">
        <v>152</v>
      </c>
      <c r="E1150" s="150" t="s">
        <v>19</v>
      </c>
      <c r="F1150" s="151" t="s">
        <v>1606</v>
      </c>
      <c r="H1150" s="150" t="s">
        <v>19</v>
      </c>
      <c r="I1150" s="152"/>
      <c r="L1150" s="149"/>
      <c r="M1150" s="153"/>
      <c r="T1150" s="154"/>
      <c r="AT1150" s="150" t="s">
        <v>152</v>
      </c>
      <c r="AU1150" s="150" t="s">
        <v>81</v>
      </c>
      <c r="AV1150" s="13" t="s">
        <v>79</v>
      </c>
      <c r="AW1150" s="13" t="s">
        <v>32</v>
      </c>
      <c r="AX1150" s="13" t="s">
        <v>71</v>
      </c>
      <c r="AY1150" s="150" t="s">
        <v>140</v>
      </c>
    </row>
    <row r="1151" spans="2:65" s="13" customFormat="1" ht="20.399999999999999">
      <c r="B1151" s="149"/>
      <c r="D1151" s="142" t="s">
        <v>152</v>
      </c>
      <c r="E1151" s="150" t="s">
        <v>19</v>
      </c>
      <c r="F1151" s="151" t="s">
        <v>1607</v>
      </c>
      <c r="H1151" s="150" t="s">
        <v>19</v>
      </c>
      <c r="I1151" s="152"/>
      <c r="L1151" s="149"/>
      <c r="M1151" s="153"/>
      <c r="T1151" s="154"/>
      <c r="AT1151" s="150" t="s">
        <v>152</v>
      </c>
      <c r="AU1151" s="150" t="s">
        <v>81</v>
      </c>
      <c r="AV1151" s="13" t="s">
        <v>79</v>
      </c>
      <c r="AW1151" s="13" t="s">
        <v>32</v>
      </c>
      <c r="AX1151" s="13" t="s">
        <v>71</v>
      </c>
      <c r="AY1151" s="150" t="s">
        <v>140</v>
      </c>
    </row>
    <row r="1152" spans="2:65" s="12" customFormat="1" ht="10.199999999999999">
      <c r="B1152" s="141"/>
      <c r="D1152" s="142" t="s">
        <v>152</v>
      </c>
      <c r="E1152" s="143" t="s">
        <v>19</v>
      </c>
      <c r="F1152" s="144" t="s">
        <v>79</v>
      </c>
      <c r="H1152" s="145">
        <v>1</v>
      </c>
      <c r="I1152" s="146"/>
      <c r="L1152" s="141"/>
      <c r="M1152" s="147"/>
      <c r="T1152" s="148"/>
      <c r="AT1152" s="143" t="s">
        <v>152</v>
      </c>
      <c r="AU1152" s="143" t="s">
        <v>81</v>
      </c>
      <c r="AV1152" s="12" t="s">
        <v>81</v>
      </c>
      <c r="AW1152" s="12" t="s">
        <v>32</v>
      </c>
      <c r="AX1152" s="12" t="s">
        <v>79</v>
      </c>
      <c r="AY1152" s="143" t="s">
        <v>140</v>
      </c>
    </row>
    <row r="1153" spans="2:65" s="1" customFormat="1" ht="16.5" customHeight="1">
      <c r="B1153" s="33"/>
      <c r="C1153" s="124" t="s">
        <v>1608</v>
      </c>
      <c r="D1153" s="124" t="s">
        <v>143</v>
      </c>
      <c r="E1153" s="125" t="s">
        <v>1609</v>
      </c>
      <c r="F1153" s="126" t="s">
        <v>1610</v>
      </c>
      <c r="G1153" s="127" t="s">
        <v>392</v>
      </c>
      <c r="H1153" s="128">
        <v>1</v>
      </c>
      <c r="I1153" s="129"/>
      <c r="J1153" s="130">
        <f>ROUND(I1153*H1153,2)</f>
        <v>0</v>
      </c>
      <c r="K1153" s="126" t="s">
        <v>147</v>
      </c>
      <c r="L1153" s="33"/>
      <c r="M1153" s="131" t="s">
        <v>19</v>
      </c>
      <c r="N1153" s="132" t="s">
        <v>42</v>
      </c>
      <c r="P1153" s="133">
        <f>O1153*H1153</f>
        <v>0</v>
      </c>
      <c r="Q1153" s="133">
        <v>0</v>
      </c>
      <c r="R1153" s="133">
        <f>Q1153*H1153</f>
        <v>0</v>
      </c>
      <c r="S1153" s="133">
        <v>0</v>
      </c>
      <c r="T1153" s="134">
        <f>S1153*H1153</f>
        <v>0</v>
      </c>
      <c r="AR1153" s="135" t="s">
        <v>1588</v>
      </c>
      <c r="AT1153" s="135" t="s">
        <v>143</v>
      </c>
      <c r="AU1153" s="135" t="s">
        <v>81</v>
      </c>
      <c r="AY1153" s="18" t="s">
        <v>140</v>
      </c>
      <c r="BE1153" s="136">
        <f>IF(N1153="základní",J1153,0)</f>
        <v>0</v>
      </c>
      <c r="BF1153" s="136">
        <f>IF(N1153="snížená",J1153,0)</f>
        <v>0</v>
      </c>
      <c r="BG1153" s="136">
        <f>IF(N1153="zákl. přenesená",J1153,0)</f>
        <v>0</v>
      </c>
      <c r="BH1153" s="136">
        <f>IF(N1153="sníž. přenesená",J1153,0)</f>
        <v>0</v>
      </c>
      <c r="BI1153" s="136">
        <f>IF(N1153="nulová",J1153,0)</f>
        <v>0</v>
      </c>
      <c r="BJ1153" s="18" t="s">
        <v>79</v>
      </c>
      <c r="BK1153" s="136">
        <f>ROUND(I1153*H1153,2)</f>
        <v>0</v>
      </c>
      <c r="BL1153" s="18" t="s">
        <v>1588</v>
      </c>
      <c r="BM1153" s="135" t="s">
        <v>1611</v>
      </c>
    </row>
    <row r="1154" spans="2:65" s="1" customFormat="1" ht="10.199999999999999">
      <c r="B1154" s="33"/>
      <c r="D1154" s="137" t="s">
        <v>150</v>
      </c>
      <c r="F1154" s="138" t="s">
        <v>1612</v>
      </c>
      <c r="I1154" s="139"/>
      <c r="L1154" s="33"/>
      <c r="M1154" s="140"/>
      <c r="T1154" s="54"/>
      <c r="AT1154" s="18" t="s">
        <v>150</v>
      </c>
      <c r="AU1154" s="18" t="s">
        <v>81</v>
      </c>
    </row>
    <row r="1155" spans="2:65" s="13" customFormat="1" ht="20.399999999999999">
      <c r="B1155" s="149"/>
      <c r="D1155" s="142" t="s">
        <v>152</v>
      </c>
      <c r="E1155" s="150" t="s">
        <v>19</v>
      </c>
      <c r="F1155" s="151" t="s">
        <v>1613</v>
      </c>
      <c r="H1155" s="150" t="s">
        <v>19</v>
      </c>
      <c r="I1155" s="152"/>
      <c r="L1155" s="149"/>
      <c r="M1155" s="153"/>
      <c r="T1155" s="154"/>
      <c r="AT1155" s="150" t="s">
        <v>152</v>
      </c>
      <c r="AU1155" s="150" t="s">
        <v>81</v>
      </c>
      <c r="AV1155" s="13" t="s">
        <v>79</v>
      </c>
      <c r="AW1155" s="13" t="s">
        <v>32</v>
      </c>
      <c r="AX1155" s="13" t="s">
        <v>71</v>
      </c>
      <c r="AY1155" s="150" t="s">
        <v>140</v>
      </c>
    </row>
    <row r="1156" spans="2:65" s="13" customFormat="1" ht="20.399999999999999">
      <c r="B1156" s="149"/>
      <c r="D1156" s="142" t="s">
        <v>152</v>
      </c>
      <c r="E1156" s="150" t="s">
        <v>19</v>
      </c>
      <c r="F1156" s="151" t="s">
        <v>1614</v>
      </c>
      <c r="H1156" s="150" t="s">
        <v>19</v>
      </c>
      <c r="I1156" s="152"/>
      <c r="L1156" s="149"/>
      <c r="M1156" s="153"/>
      <c r="T1156" s="154"/>
      <c r="AT1156" s="150" t="s">
        <v>152</v>
      </c>
      <c r="AU1156" s="150" t="s">
        <v>81</v>
      </c>
      <c r="AV1156" s="13" t="s">
        <v>79</v>
      </c>
      <c r="AW1156" s="13" t="s">
        <v>32</v>
      </c>
      <c r="AX1156" s="13" t="s">
        <v>71</v>
      </c>
      <c r="AY1156" s="150" t="s">
        <v>140</v>
      </c>
    </row>
    <row r="1157" spans="2:65" s="13" customFormat="1" ht="10.199999999999999">
      <c r="B1157" s="149"/>
      <c r="D1157" s="142" t="s">
        <v>152</v>
      </c>
      <c r="E1157" s="150" t="s">
        <v>19</v>
      </c>
      <c r="F1157" s="151" t="s">
        <v>1615</v>
      </c>
      <c r="H1157" s="150" t="s">
        <v>19</v>
      </c>
      <c r="I1157" s="152"/>
      <c r="L1157" s="149"/>
      <c r="M1157" s="153"/>
      <c r="T1157" s="154"/>
      <c r="AT1157" s="150" t="s">
        <v>152</v>
      </c>
      <c r="AU1157" s="150" t="s">
        <v>81</v>
      </c>
      <c r="AV1157" s="13" t="s">
        <v>79</v>
      </c>
      <c r="AW1157" s="13" t="s">
        <v>32</v>
      </c>
      <c r="AX1157" s="13" t="s">
        <v>71</v>
      </c>
      <c r="AY1157" s="150" t="s">
        <v>140</v>
      </c>
    </row>
    <row r="1158" spans="2:65" s="13" customFormat="1" ht="10.199999999999999">
      <c r="B1158" s="149"/>
      <c r="D1158" s="142" t="s">
        <v>152</v>
      </c>
      <c r="E1158" s="150" t="s">
        <v>19</v>
      </c>
      <c r="F1158" s="151" t="s">
        <v>1616</v>
      </c>
      <c r="H1158" s="150" t="s">
        <v>19</v>
      </c>
      <c r="I1158" s="152"/>
      <c r="L1158" s="149"/>
      <c r="M1158" s="153"/>
      <c r="T1158" s="154"/>
      <c r="AT1158" s="150" t="s">
        <v>152</v>
      </c>
      <c r="AU1158" s="150" t="s">
        <v>81</v>
      </c>
      <c r="AV1158" s="13" t="s">
        <v>79</v>
      </c>
      <c r="AW1158" s="13" t="s">
        <v>32</v>
      </c>
      <c r="AX1158" s="13" t="s">
        <v>71</v>
      </c>
      <c r="AY1158" s="150" t="s">
        <v>140</v>
      </c>
    </row>
    <row r="1159" spans="2:65" s="12" customFormat="1" ht="10.199999999999999">
      <c r="B1159" s="141"/>
      <c r="D1159" s="142" t="s">
        <v>152</v>
      </c>
      <c r="E1159" s="143" t="s">
        <v>19</v>
      </c>
      <c r="F1159" s="144" t="s">
        <v>79</v>
      </c>
      <c r="H1159" s="145">
        <v>1</v>
      </c>
      <c r="I1159" s="146"/>
      <c r="L1159" s="141"/>
      <c r="M1159" s="147"/>
      <c r="T1159" s="148"/>
      <c r="AT1159" s="143" t="s">
        <v>152</v>
      </c>
      <c r="AU1159" s="143" t="s">
        <v>81</v>
      </c>
      <c r="AV1159" s="12" t="s">
        <v>81</v>
      </c>
      <c r="AW1159" s="12" t="s">
        <v>32</v>
      </c>
      <c r="AX1159" s="12" t="s">
        <v>79</v>
      </c>
      <c r="AY1159" s="143" t="s">
        <v>140</v>
      </c>
    </row>
    <row r="1160" spans="2:65" s="1" customFormat="1" ht="16.5" customHeight="1">
      <c r="B1160" s="33"/>
      <c r="C1160" s="124" t="s">
        <v>1617</v>
      </c>
      <c r="D1160" s="124" t="s">
        <v>143</v>
      </c>
      <c r="E1160" s="125" t="s">
        <v>1618</v>
      </c>
      <c r="F1160" s="126" t="s">
        <v>1619</v>
      </c>
      <c r="G1160" s="127" t="s">
        <v>392</v>
      </c>
      <c r="H1160" s="128">
        <v>1</v>
      </c>
      <c r="I1160" s="129"/>
      <c r="J1160" s="130">
        <f>ROUND(I1160*H1160,2)</f>
        <v>0</v>
      </c>
      <c r="K1160" s="126" t="s">
        <v>147</v>
      </c>
      <c r="L1160" s="33"/>
      <c r="M1160" s="131" t="s">
        <v>19</v>
      </c>
      <c r="N1160" s="132" t="s">
        <v>42</v>
      </c>
      <c r="P1160" s="133">
        <f>O1160*H1160</f>
        <v>0</v>
      </c>
      <c r="Q1160" s="133">
        <v>0</v>
      </c>
      <c r="R1160" s="133">
        <f>Q1160*H1160</f>
        <v>0</v>
      </c>
      <c r="S1160" s="133">
        <v>0</v>
      </c>
      <c r="T1160" s="134">
        <f>S1160*H1160</f>
        <v>0</v>
      </c>
      <c r="AR1160" s="135" t="s">
        <v>1588</v>
      </c>
      <c r="AT1160" s="135" t="s">
        <v>143</v>
      </c>
      <c r="AU1160" s="135" t="s">
        <v>81</v>
      </c>
      <c r="AY1160" s="18" t="s">
        <v>140</v>
      </c>
      <c r="BE1160" s="136">
        <f>IF(N1160="základní",J1160,0)</f>
        <v>0</v>
      </c>
      <c r="BF1160" s="136">
        <f>IF(N1160="snížená",J1160,0)</f>
        <v>0</v>
      </c>
      <c r="BG1160" s="136">
        <f>IF(N1160="zákl. přenesená",J1160,0)</f>
        <v>0</v>
      </c>
      <c r="BH1160" s="136">
        <f>IF(N1160="sníž. přenesená",J1160,0)</f>
        <v>0</v>
      </c>
      <c r="BI1160" s="136">
        <f>IF(N1160="nulová",J1160,0)</f>
        <v>0</v>
      </c>
      <c r="BJ1160" s="18" t="s">
        <v>79</v>
      </c>
      <c r="BK1160" s="136">
        <f>ROUND(I1160*H1160,2)</f>
        <v>0</v>
      </c>
      <c r="BL1160" s="18" t="s">
        <v>1588</v>
      </c>
      <c r="BM1160" s="135" t="s">
        <v>1620</v>
      </c>
    </row>
    <row r="1161" spans="2:65" s="1" customFormat="1" ht="10.199999999999999">
      <c r="B1161" s="33"/>
      <c r="D1161" s="137" t="s">
        <v>150</v>
      </c>
      <c r="F1161" s="138" t="s">
        <v>1621</v>
      </c>
      <c r="I1161" s="139"/>
      <c r="L1161" s="33"/>
      <c r="M1161" s="140"/>
      <c r="T1161" s="54"/>
      <c r="AT1161" s="18" t="s">
        <v>150</v>
      </c>
      <c r="AU1161" s="18" t="s">
        <v>81</v>
      </c>
    </row>
    <row r="1162" spans="2:65" s="13" customFormat="1" ht="20.399999999999999">
      <c r="B1162" s="149"/>
      <c r="D1162" s="142" t="s">
        <v>152</v>
      </c>
      <c r="E1162" s="150" t="s">
        <v>19</v>
      </c>
      <c r="F1162" s="151" t="s">
        <v>1622</v>
      </c>
      <c r="H1162" s="150" t="s">
        <v>19</v>
      </c>
      <c r="I1162" s="152"/>
      <c r="L1162" s="149"/>
      <c r="M1162" s="153"/>
      <c r="T1162" s="154"/>
      <c r="AT1162" s="150" t="s">
        <v>152</v>
      </c>
      <c r="AU1162" s="150" t="s">
        <v>81</v>
      </c>
      <c r="AV1162" s="13" t="s">
        <v>79</v>
      </c>
      <c r="AW1162" s="13" t="s">
        <v>32</v>
      </c>
      <c r="AX1162" s="13" t="s">
        <v>71</v>
      </c>
      <c r="AY1162" s="150" t="s">
        <v>140</v>
      </c>
    </row>
    <row r="1163" spans="2:65" s="12" customFormat="1" ht="10.199999999999999">
      <c r="B1163" s="141"/>
      <c r="D1163" s="142" t="s">
        <v>152</v>
      </c>
      <c r="E1163" s="143" t="s">
        <v>19</v>
      </c>
      <c r="F1163" s="144" t="s">
        <v>79</v>
      </c>
      <c r="H1163" s="145">
        <v>1</v>
      </c>
      <c r="I1163" s="146"/>
      <c r="L1163" s="141"/>
      <c r="M1163" s="147"/>
      <c r="T1163" s="148"/>
      <c r="AT1163" s="143" t="s">
        <v>152</v>
      </c>
      <c r="AU1163" s="143" t="s">
        <v>81</v>
      </c>
      <c r="AV1163" s="12" t="s">
        <v>81</v>
      </c>
      <c r="AW1163" s="12" t="s">
        <v>32</v>
      </c>
      <c r="AX1163" s="12" t="s">
        <v>79</v>
      </c>
      <c r="AY1163" s="143" t="s">
        <v>140</v>
      </c>
    </row>
    <row r="1164" spans="2:65" s="1" customFormat="1" ht="16.5" customHeight="1">
      <c r="B1164" s="33"/>
      <c r="C1164" s="124" t="s">
        <v>1623</v>
      </c>
      <c r="D1164" s="124" t="s">
        <v>143</v>
      </c>
      <c r="E1164" s="125" t="s">
        <v>1624</v>
      </c>
      <c r="F1164" s="126" t="s">
        <v>1625</v>
      </c>
      <c r="G1164" s="127" t="s">
        <v>392</v>
      </c>
      <c r="H1164" s="128">
        <v>1</v>
      </c>
      <c r="I1164" s="129"/>
      <c r="J1164" s="130">
        <f>ROUND(I1164*H1164,2)</f>
        <v>0</v>
      </c>
      <c r="K1164" s="126" t="s">
        <v>147</v>
      </c>
      <c r="L1164" s="33"/>
      <c r="M1164" s="131" t="s">
        <v>19</v>
      </c>
      <c r="N1164" s="132" t="s">
        <v>42</v>
      </c>
      <c r="P1164" s="133">
        <f>O1164*H1164</f>
        <v>0</v>
      </c>
      <c r="Q1164" s="133">
        <v>0</v>
      </c>
      <c r="R1164" s="133">
        <f>Q1164*H1164</f>
        <v>0</v>
      </c>
      <c r="S1164" s="133">
        <v>0</v>
      </c>
      <c r="T1164" s="134">
        <f>S1164*H1164</f>
        <v>0</v>
      </c>
      <c r="AR1164" s="135" t="s">
        <v>1588</v>
      </c>
      <c r="AT1164" s="135" t="s">
        <v>143</v>
      </c>
      <c r="AU1164" s="135" t="s">
        <v>81</v>
      </c>
      <c r="AY1164" s="18" t="s">
        <v>140</v>
      </c>
      <c r="BE1164" s="136">
        <f>IF(N1164="základní",J1164,0)</f>
        <v>0</v>
      </c>
      <c r="BF1164" s="136">
        <f>IF(N1164="snížená",J1164,0)</f>
        <v>0</v>
      </c>
      <c r="BG1164" s="136">
        <f>IF(N1164="zákl. přenesená",J1164,0)</f>
        <v>0</v>
      </c>
      <c r="BH1164" s="136">
        <f>IF(N1164="sníž. přenesená",J1164,0)</f>
        <v>0</v>
      </c>
      <c r="BI1164" s="136">
        <f>IF(N1164="nulová",J1164,0)</f>
        <v>0</v>
      </c>
      <c r="BJ1164" s="18" t="s">
        <v>79</v>
      </c>
      <c r="BK1164" s="136">
        <f>ROUND(I1164*H1164,2)</f>
        <v>0</v>
      </c>
      <c r="BL1164" s="18" t="s">
        <v>1588</v>
      </c>
      <c r="BM1164" s="135" t="s">
        <v>1626</v>
      </c>
    </row>
    <row r="1165" spans="2:65" s="1" customFormat="1" ht="10.199999999999999">
      <c r="B1165" s="33"/>
      <c r="D1165" s="137" t="s">
        <v>150</v>
      </c>
      <c r="F1165" s="138" t="s">
        <v>1627</v>
      </c>
      <c r="I1165" s="139"/>
      <c r="L1165" s="33"/>
      <c r="M1165" s="140"/>
      <c r="T1165" s="54"/>
      <c r="AT1165" s="18" t="s">
        <v>150</v>
      </c>
      <c r="AU1165" s="18" t="s">
        <v>81</v>
      </c>
    </row>
    <row r="1166" spans="2:65" s="11" customFormat="1" ht="22.8" customHeight="1">
      <c r="B1166" s="112"/>
      <c r="D1166" s="113" t="s">
        <v>70</v>
      </c>
      <c r="E1166" s="122" t="s">
        <v>1628</v>
      </c>
      <c r="F1166" s="122" t="s">
        <v>1629</v>
      </c>
      <c r="I1166" s="115"/>
      <c r="J1166" s="123">
        <f>BK1166</f>
        <v>0</v>
      </c>
      <c r="L1166" s="112"/>
      <c r="M1166" s="117"/>
      <c r="P1166" s="118">
        <f>SUM(P1167:P1174)</f>
        <v>0</v>
      </c>
      <c r="R1166" s="118">
        <f>SUM(R1167:R1174)</f>
        <v>0</v>
      </c>
      <c r="T1166" s="119">
        <f>SUM(T1167:T1174)</f>
        <v>0</v>
      </c>
      <c r="AR1166" s="113" t="s">
        <v>185</v>
      </c>
      <c r="AT1166" s="120" t="s">
        <v>70</v>
      </c>
      <c r="AU1166" s="120" t="s">
        <v>79</v>
      </c>
      <c r="AY1166" s="113" t="s">
        <v>140</v>
      </c>
      <c r="BK1166" s="121">
        <f>SUM(BK1167:BK1174)</f>
        <v>0</v>
      </c>
    </row>
    <row r="1167" spans="2:65" s="1" customFormat="1" ht="16.5" customHeight="1">
      <c r="B1167" s="33"/>
      <c r="C1167" s="124" t="s">
        <v>1630</v>
      </c>
      <c r="D1167" s="124" t="s">
        <v>143</v>
      </c>
      <c r="E1167" s="125" t="s">
        <v>1631</v>
      </c>
      <c r="F1167" s="126" t="s">
        <v>1632</v>
      </c>
      <c r="G1167" s="127" t="s">
        <v>392</v>
      </c>
      <c r="H1167" s="128">
        <v>1</v>
      </c>
      <c r="I1167" s="129"/>
      <c r="J1167" s="130">
        <f>ROUND(I1167*H1167,2)</f>
        <v>0</v>
      </c>
      <c r="K1167" s="126" t="s">
        <v>147</v>
      </c>
      <c r="L1167" s="33"/>
      <c r="M1167" s="131" t="s">
        <v>19</v>
      </c>
      <c r="N1167" s="132" t="s">
        <v>42</v>
      </c>
      <c r="P1167" s="133">
        <f>O1167*H1167</f>
        <v>0</v>
      </c>
      <c r="Q1167" s="133">
        <v>0</v>
      </c>
      <c r="R1167" s="133">
        <f>Q1167*H1167</f>
        <v>0</v>
      </c>
      <c r="S1167" s="133">
        <v>0</v>
      </c>
      <c r="T1167" s="134">
        <f>S1167*H1167</f>
        <v>0</v>
      </c>
      <c r="AR1167" s="135" t="s">
        <v>1588</v>
      </c>
      <c r="AT1167" s="135" t="s">
        <v>143</v>
      </c>
      <c r="AU1167" s="135" t="s">
        <v>81</v>
      </c>
      <c r="AY1167" s="18" t="s">
        <v>140</v>
      </c>
      <c r="BE1167" s="136">
        <f>IF(N1167="základní",J1167,0)</f>
        <v>0</v>
      </c>
      <c r="BF1167" s="136">
        <f>IF(N1167="snížená",J1167,0)</f>
        <v>0</v>
      </c>
      <c r="BG1167" s="136">
        <f>IF(N1167="zákl. přenesená",J1167,0)</f>
        <v>0</v>
      </c>
      <c r="BH1167" s="136">
        <f>IF(N1167="sníž. přenesená",J1167,0)</f>
        <v>0</v>
      </c>
      <c r="BI1167" s="136">
        <f>IF(N1167="nulová",J1167,0)</f>
        <v>0</v>
      </c>
      <c r="BJ1167" s="18" t="s">
        <v>79</v>
      </c>
      <c r="BK1167" s="136">
        <f>ROUND(I1167*H1167,2)</f>
        <v>0</v>
      </c>
      <c r="BL1167" s="18" t="s">
        <v>1588</v>
      </c>
      <c r="BM1167" s="135" t="s">
        <v>1633</v>
      </c>
    </row>
    <row r="1168" spans="2:65" s="1" customFormat="1" ht="10.199999999999999">
      <c r="B1168" s="33"/>
      <c r="D1168" s="137" t="s">
        <v>150</v>
      </c>
      <c r="F1168" s="138" t="s">
        <v>1634</v>
      </c>
      <c r="I1168" s="139"/>
      <c r="L1168" s="33"/>
      <c r="M1168" s="140"/>
      <c r="T1168" s="54"/>
      <c r="AT1168" s="18" t="s">
        <v>150</v>
      </c>
      <c r="AU1168" s="18" t="s">
        <v>81</v>
      </c>
    </row>
    <row r="1169" spans="2:65" s="13" customFormat="1" ht="20.399999999999999">
      <c r="B1169" s="149"/>
      <c r="D1169" s="142" t="s">
        <v>152</v>
      </c>
      <c r="E1169" s="150" t="s">
        <v>19</v>
      </c>
      <c r="F1169" s="151" t="s">
        <v>1635</v>
      </c>
      <c r="H1169" s="150" t="s">
        <v>19</v>
      </c>
      <c r="I1169" s="152"/>
      <c r="L1169" s="149"/>
      <c r="M1169" s="153"/>
      <c r="T1169" s="154"/>
      <c r="AT1169" s="150" t="s">
        <v>152</v>
      </c>
      <c r="AU1169" s="150" t="s">
        <v>81</v>
      </c>
      <c r="AV1169" s="13" t="s">
        <v>79</v>
      </c>
      <c r="AW1169" s="13" t="s">
        <v>32</v>
      </c>
      <c r="AX1169" s="13" t="s">
        <v>71</v>
      </c>
      <c r="AY1169" s="150" t="s">
        <v>140</v>
      </c>
    </row>
    <row r="1170" spans="2:65" s="12" customFormat="1" ht="10.199999999999999">
      <c r="B1170" s="141"/>
      <c r="D1170" s="142" t="s">
        <v>152</v>
      </c>
      <c r="E1170" s="143" t="s">
        <v>19</v>
      </c>
      <c r="F1170" s="144" t="s">
        <v>79</v>
      </c>
      <c r="H1170" s="145">
        <v>1</v>
      </c>
      <c r="I1170" s="146"/>
      <c r="L1170" s="141"/>
      <c r="M1170" s="147"/>
      <c r="T1170" s="148"/>
      <c r="AT1170" s="143" t="s">
        <v>152</v>
      </c>
      <c r="AU1170" s="143" t="s">
        <v>81</v>
      </c>
      <c r="AV1170" s="12" t="s">
        <v>81</v>
      </c>
      <c r="AW1170" s="12" t="s">
        <v>32</v>
      </c>
      <c r="AX1170" s="12" t="s">
        <v>79</v>
      </c>
      <c r="AY1170" s="143" t="s">
        <v>140</v>
      </c>
    </row>
    <row r="1171" spans="2:65" s="1" customFormat="1" ht="16.5" customHeight="1">
      <c r="B1171" s="33"/>
      <c r="C1171" s="124" t="s">
        <v>1636</v>
      </c>
      <c r="D1171" s="124" t="s">
        <v>143</v>
      </c>
      <c r="E1171" s="125" t="s">
        <v>1637</v>
      </c>
      <c r="F1171" s="126" t="s">
        <v>1638</v>
      </c>
      <c r="G1171" s="127" t="s">
        <v>392</v>
      </c>
      <c r="H1171" s="128">
        <v>1</v>
      </c>
      <c r="I1171" s="129"/>
      <c r="J1171" s="130">
        <f>ROUND(I1171*H1171,2)</f>
        <v>0</v>
      </c>
      <c r="K1171" s="126" t="s">
        <v>147</v>
      </c>
      <c r="L1171" s="33"/>
      <c r="M1171" s="131" t="s">
        <v>19</v>
      </c>
      <c r="N1171" s="132" t="s">
        <v>42</v>
      </c>
      <c r="P1171" s="133">
        <f>O1171*H1171</f>
        <v>0</v>
      </c>
      <c r="Q1171" s="133">
        <v>0</v>
      </c>
      <c r="R1171" s="133">
        <f>Q1171*H1171</f>
        <v>0</v>
      </c>
      <c r="S1171" s="133">
        <v>0</v>
      </c>
      <c r="T1171" s="134">
        <f>S1171*H1171</f>
        <v>0</v>
      </c>
      <c r="AR1171" s="135" t="s">
        <v>1588</v>
      </c>
      <c r="AT1171" s="135" t="s">
        <v>143</v>
      </c>
      <c r="AU1171" s="135" t="s">
        <v>81</v>
      </c>
      <c r="AY1171" s="18" t="s">
        <v>140</v>
      </c>
      <c r="BE1171" s="136">
        <f>IF(N1171="základní",J1171,0)</f>
        <v>0</v>
      </c>
      <c r="BF1171" s="136">
        <f>IF(N1171="snížená",J1171,0)</f>
        <v>0</v>
      </c>
      <c r="BG1171" s="136">
        <f>IF(N1171="zákl. přenesená",J1171,0)</f>
        <v>0</v>
      </c>
      <c r="BH1171" s="136">
        <f>IF(N1171="sníž. přenesená",J1171,0)</f>
        <v>0</v>
      </c>
      <c r="BI1171" s="136">
        <f>IF(N1171="nulová",J1171,0)</f>
        <v>0</v>
      </c>
      <c r="BJ1171" s="18" t="s">
        <v>79</v>
      </c>
      <c r="BK1171" s="136">
        <f>ROUND(I1171*H1171,2)</f>
        <v>0</v>
      </c>
      <c r="BL1171" s="18" t="s">
        <v>1588</v>
      </c>
      <c r="BM1171" s="135" t="s">
        <v>1639</v>
      </c>
    </row>
    <row r="1172" spans="2:65" s="1" customFormat="1" ht="10.199999999999999">
      <c r="B1172" s="33"/>
      <c r="D1172" s="137" t="s">
        <v>150</v>
      </c>
      <c r="F1172" s="138" t="s">
        <v>1640</v>
      </c>
      <c r="I1172" s="139"/>
      <c r="L1172" s="33"/>
      <c r="M1172" s="140"/>
      <c r="T1172" s="54"/>
      <c r="AT1172" s="18" t="s">
        <v>150</v>
      </c>
      <c r="AU1172" s="18" t="s">
        <v>81</v>
      </c>
    </row>
    <row r="1173" spans="2:65" s="13" customFormat="1" ht="10.199999999999999">
      <c r="B1173" s="149"/>
      <c r="D1173" s="142" t="s">
        <v>152</v>
      </c>
      <c r="E1173" s="150" t="s">
        <v>19</v>
      </c>
      <c r="F1173" s="151" t="s">
        <v>1641</v>
      </c>
      <c r="H1173" s="150" t="s">
        <v>19</v>
      </c>
      <c r="I1173" s="152"/>
      <c r="L1173" s="149"/>
      <c r="M1173" s="153"/>
      <c r="T1173" s="154"/>
      <c r="AT1173" s="150" t="s">
        <v>152</v>
      </c>
      <c r="AU1173" s="150" t="s">
        <v>81</v>
      </c>
      <c r="AV1173" s="13" t="s">
        <v>79</v>
      </c>
      <c r="AW1173" s="13" t="s">
        <v>32</v>
      </c>
      <c r="AX1173" s="13" t="s">
        <v>71</v>
      </c>
      <c r="AY1173" s="150" t="s">
        <v>140</v>
      </c>
    </row>
    <row r="1174" spans="2:65" s="12" customFormat="1" ht="10.199999999999999">
      <c r="B1174" s="141"/>
      <c r="D1174" s="142" t="s">
        <v>152</v>
      </c>
      <c r="E1174" s="143" t="s">
        <v>19</v>
      </c>
      <c r="F1174" s="144" t="s">
        <v>79</v>
      </c>
      <c r="H1174" s="145">
        <v>1</v>
      </c>
      <c r="I1174" s="146"/>
      <c r="L1174" s="141"/>
      <c r="M1174" s="147"/>
      <c r="T1174" s="148"/>
      <c r="AT1174" s="143" t="s">
        <v>152</v>
      </c>
      <c r="AU1174" s="143" t="s">
        <v>81</v>
      </c>
      <c r="AV1174" s="12" t="s">
        <v>81</v>
      </c>
      <c r="AW1174" s="12" t="s">
        <v>32</v>
      </c>
      <c r="AX1174" s="12" t="s">
        <v>79</v>
      </c>
      <c r="AY1174" s="143" t="s">
        <v>140</v>
      </c>
    </row>
    <row r="1175" spans="2:65" s="11" customFormat="1" ht="22.8" customHeight="1">
      <c r="B1175" s="112"/>
      <c r="D1175" s="113" t="s">
        <v>70</v>
      </c>
      <c r="E1175" s="122" t="s">
        <v>1642</v>
      </c>
      <c r="F1175" s="122" t="s">
        <v>1643</v>
      </c>
      <c r="I1175" s="115"/>
      <c r="J1175" s="123">
        <f>BK1175</f>
        <v>0</v>
      </c>
      <c r="L1175" s="112"/>
      <c r="M1175" s="117"/>
      <c r="P1175" s="118">
        <f>SUM(P1176:P1179)</f>
        <v>0</v>
      </c>
      <c r="R1175" s="118">
        <f>SUM(R1176:R1179)</f>
        <v>0</v>
      </c>
      <c r="T1175" s="119">
        <f>SUM(T1176:T1179)</f>
        <v>0</v>
      </c>
      <c r="AR1175" s="113" t="s">
        <v>185</v>
      </c>
      <c r="AT1175" s="120" t="s">
        <v>70</v>
      </c>
      <c r="AU1175" s="120" t="s">
        <v>79</v>
      </c>
      <c r="AY1175" s="113" t="s">
        <v>140</v>
      </c>
      <c r="BK1175" s="121">
        <f>SUM(BK1176:BK1179)</f>
        <v>0</v>
      </c>
    </row>
    <row r="1176" spans="2:65" s="1" customFormat="1" ht="16.5" customHeight="1">
      <c r="B1176" s="33"/>
      <c r="C1176" s="124" t="s">
        <v>1644</v>
      </c>
      <c r="D1176" s="124" t="s">
        <v>143</v>
      </c>
      <c r="E1176" s="125" t="s">
        <v>1645</v>
      </c>
      <c r="F1176" s="126" t="s">
        <v>1646</v>
      </c>
      <c r="G1176" s="127" t="s">
        <v>392</v>
      </c>
      <c r="H1176" s="128">
        <v>1</v>
      </c>
      <c r="I1176" s="129"/>
      <c r="J1176" s="130">
        <f>ROUND(I1176*H1176,2)</f>
        <v>0</v>
      </c>
      <c r="K1176" s="126" t="s">
        <v>147</v>
      </c>
      <c r="L1176" s="33"/>
      <c r="M1176" s="131" t="s">
        <v>19</v>
      </c>
      <c r="N1176" s="132" t="s">
        <v>42</v>
      </c>
      <c r="P1176" s="133">
        <f>O1176*H1176</f>
        <v>0</v>
      </c>
      <c r="Q1176" s="133">
        <v>0</v>
      </c>
      <c r="R1176" s="133">
        <f>Q1176*H1176</f>
        <v>0</v>
      </c>
      <c r="S1176" s="133">
        <v>0</v>
      </c>
      <c r="T1176" s="134">
        <f>S1176*H1176</f>
        <v>0</v>
      </c>
      <c r="AR1176" s="135" t="s">
        <v>1588</v>
      </c>
      <c r="AT1176" s="135" t="s">
        <v>143</v>
      </c>
      <c r="AU1176" s="135" t="s">
        <v>81</v>
      </c>
      <c r="AY1176" s="18" t="s">
        <v>140</v>
      </c>
      <c r="BE1176" s="136">
        <f>IF(N1176="základní",J1176,0)</f>
        <v>0</v>
      </c>
      <c r="BF1176" s="136">
        <f>IF(N1176="snížená",J1176,0)</f>
        <v>0</v>
      </c>
      <c r="BG1176" s="136">
        <f>IF(N1176="zákl. přenesená",J1176,0)</f>
        <v>0</v>
      </c>
      <c r="BH1176" s="136">
        <f>IF(N1176="sníž. přenesená",J1176,0)</f>
        <v>0</v>
      </c>
      <c r="BI1176" s="136">
        <f>IF(N1176="nulová",J1176,0)</f>
        <v>0</v>
      </c>
      <c r="BJ1176" s="18" t="s">
        <v>79</v>
      </c>
      <c r="BK1176" s="136">
        <f>ROUND(I1176*H1176,2)</f>
        <v>0</v>
      </c>
      <c r="BL1176" s="18" t="s">
        <v>1588</v>
      </c>
      <c r="BM1176" s="135" t="s">
        <v>1647</v>
      </c>
    </row>
    <row r="1177" spans="2:65" s="1" customFormat="1" ht="10.199999999999999">
      <c r="B1177" s="33"/>
      <c r="D1177" s="137" t="s">
        <v>150</v>
      </c>
      <c r="F1177" s="138" t="s">
        <v>1648</v>
      </c>
      <c r="I1177" s="139"/>
      <c r="L1177" s="33"/>
      <c r="M1177" s="140"/>
      <c r="T1177" s="54"/>
      <c r="AT1177" s="18" t="s">
        <v>150</v>
      </c>
      <c r="AU1177" s="18" t="s">
        <v>81</v>
      </c>
    </row>
    <row r="1178" spans="2:65" s="13" customFormat="1" ht="20.399999999999999">
      <c r="B1178" s="149"/>
      <c r="D1178" s="142" t="s">
        <v>152</v>
      </c>
      <c r="E1178" s="150" t="s">
        <v>19</v>
      </c>
      <c r="F1178" s="151" t="s">
        <v>1649</v>
      </c>
      <c r="H1178" s="150" t="s">
        <v>19</v>
      </c>
      <c r="I1178" s="152"/>
      <c r="L1178" s="149"/>
      <c r="M1178" s="153"/>
      <c r="T1178" s="154"/>
      <c r="AT1178" s="150" t="s">
        <v>152</v>
      </c>
      <c r="AU1178" s="150" t="s">
        <v>81</v>
      </c>
      <c r="AV1178" s="13" t="s">
        <v>79</v>
      </c>
      <c r="AW1178" s="13" t="s">
        <v>32</v>
      </c>
      <c r="AX1178" s="13" t="s">
        <v>71</v>
      </c>
      <c r="AY1178" s="150" t="s">
        <v>140</v>
      </c>
    </row>
    <row r="1179" spans="2:65" s="12" customFormat="1" ht="10.199999999999999">
      <c r="B1179" s="141"/>
      <c r="D1179" s="142" t="s">
        <v>152</v>
      </c>
      <c r="E1179" s="143" t="s">
        <v>19</v>
      </c>
      <c r="F1179" s="144" t="s">
        <v>79</v>
      </c>
      <c r="H1179" s="145">
        <v>1</v>
      </c>
      <c r="I1179" s="146"/>
      <c r="L1179" s="141"/>
      <c r="M1179" s="147"/>
      <c r="T1179" s="148"/>
      <c r="AT1179" s="143" t="s">
        <v>152</v>
      </c>
      <c r="AU1179" s="143" t="s">
        <v>81</v>
      </c>
      <c r="AV1179" s="12" t="s">
        <v>81</v>
      </c>
      <c r="AW1179" s="12" t="s">
        <v>32</v>
      </c>
      <c r="AX1179" s="12" t="s">
        <v>79</v>
      </c>
      <c r="AY1179" s="143" t="s">
        <v>140</v>
      </c>
    </row>
    <row r="1180" spans="2:65" s="11" customFormat="1" ht="22.8" customHeight="1">
      <c r="B1180" s="112"/>
      <c r="D1180" s="113" t="s">
        <v>70</v>
      </c>
      <c r="E1180" s="122" t="s">
        <v>1650</v>
      </c>
      <c r="F1180" s="122" t="s">
        <v>1651</v>
      </c>
      <c r="I1180" s="115"/>
      <c r="J1180" s="123">
        <f>BK1180</f>
        <v>0</v>
      </c>
      <c r="L1180" s="112"/>
      <c r="M1180" s="117"/>
      <c r="P1180" s="118">
        <f>SUM(P1181:P1189)</f>
        <v>0</v>
      </c>
      <c r="R1180" s="118">
        <f>SUM(R1181:R1189)</f>
        <v>0</v>
      </c>
      <c r="T1180" s="119">
        <f>SUM(T1181:T1189)</f>
        <v>0</v>
      </c>
      <c r="AR1180" s="113" t="s">
        <v>185</v>
      </c>
      <c r="AT1180" s="120" t="s">
        <v>70</v>
      </c>
      <c r="AU1180" s="120" t="s">
        <v>79</v>
      </c>
      <c r="AY1180" s="113" t="s">
        <v>140</v>
      </c>
      <c r="BK1180" s="121">
        <f>SUM(BK1181:BK1189)</f>
        <v>0</v>
      </c>
    </row>
    <row r="1181" spans="2:65" s="1" customFormat="1" ht="24.15" customHeight="1">
      <c r="B1181" s="33"/>
      <c r="C1181" s="124" t="s">
        <v>1652</v>
      </c>
      <c r="D1181" s="124" t="s">
        <v>143</v>
      </c>
      <c r="E1181" s="125" t="s">
        <v>1653</v>
      </c>
      <c r="F1181" s="126" t="s">
        <v>1654</v>
      </c>
      <c r="G1181" s="127" t="s">
        <v>392</v>
      </c>
      <c r="H1181" s="128">
        <v>1</v>
      </c>
      <c r="I1181" s="129"/>
      <c r="J1181" s="130">
        <f>ROUND(I1181*H1181,2)</f>
        <v>0</v>
      </c>
      <c r="K1181" s="126" t="s">
        <v>147</v>
      </c>
      <c r="L1181" s="33"/>
      <c r="M1181" s="131" t="s">
        <v>19</v>
      </c>
      <c r="N1181" s="132" t="s">
        <v>42</v>
      </c>
      <c r="P1181" s="133">
        <f>O1181*H1181</f>
        <v>0</v>
      </c>
      <c r="Q1181" s="133">
        <v>0</v>
      </c>
      <c r="R1181" s="133">
        <f>Q1181*H1181</f>
        <v>0</v>
      </c>
      <c r="S1181" s="133">
        <v>0</v>
      </c>
      <c r="T1181" s="134">
        <f>S1181*H1181</f>
        <v>0</v>
      </c>
      <c r="AR1181" s="135" t="s">
        <v>1588</v>
      </c>
      <c r="AT1181" s="135" t="s">
        <v>143</v>
      </c>
      <c r="AU1181" s="135" t="s">
        <v>81</v>
      </c>
      <c r="AY1181" s="18" t="s">
        <v>140</v>
      </c>
      <c r="BE1181" s="136">
        <f>IF(N1181="základní",J1181,0)</f>
        <v>0</v>
      </c>
      <c r="BF1181" s="136">
        <f>IF(N1181="snížená",J1181,0)</f>
        <v>0</v>
      </c>
      <c r="BG1181" s="136">
        <f>IF(N1181="zákl. přenesená",J1181,0)</f>
        <v>0</v>
      </c>
      <c r="BH1181" s="136">
        <f>IF(N1181="sníž. přenesená",J1181,0)</f>
        <v>0</v>
      </c>
      <c r="BI1181" s="136">
        <f>IF(N1181="nulová",J1181,0)</f>
        <v>0</v>
      </c>
      <c r="BJ1181" s="18" t="s">
        <v>79</v>
      </c>
      <c r="BK1181" s="136">
        <f>ROUND(I1181*H1181,2)</f>
        <v>0</v>
      </c>
      <c r="BL1181" s="18" t="s">
        <v>1588</v>
      </c>
      <c r="BM1181" s="135" t="s">
        <v>1655</v>
      </c>
    </row>
    <row r="1182" spans="2:65" s="1" customFormat="1" ht="10.199999999999999">
      <c r="B1182" s="33"/>
      <c r="D1182" s="137" t="s">
        <v>150</v>
      </c>
      <c r="F1182" s="138" t="s">
        <v>1656</v>
      </c>
      <c r="I1182" s="139"/>
      <c r="L1182" s="33"/>
      <c r="M1182" s="140"/>
      <c r="T1182" s="54"/>
      <c r="AT1182" s="18" t="s">
        <v>150</v>
      </c>
      <c r="AU1182" s="18" t="s">
        <v>81</v>
      </c>
    </row>
    <row r="1183" spans="2:65" s="13" customFormat="1" ht="20.399999999999999">
      <c r="B1183" s="149"/>
      <c r="D1183" s="142" t="s">
        <v>152</v>
      </c>
      <c r="E1183" s="150" t="s">
        <v>19</v>
      </c>
      <c r="F1183" s="151" t="s">
        <v>1657</v>
      </c>
      <c r="H1183" s="150" t="s">
        <v>19</v>
      </c>
      <c r="I1183" s="152"/>
      <c r="L1183" s="149"/>
      <c r="M1183" s="153"/>
      <c r="T1183" s="154"/>
      <c r="AT1183" s="150" t="s">
        <v>152</v>
      </c>
      <c r="AU1183" s="150" t="s">
        <v>81</v>
      </c>
      <c r="AV1183" s="13" t="s">
        <v>79</v>
      </c>
      <c r="AW1183" s="13" t="s">
        <v>32</v>
      </c>
      <c r="AX1183" s="13" t="s">
        <v>71</v>
      </c>
      <c r="AY1183" s="150" t="s">
        <v>140</v>
      </c>
    </row>
    <row r="1184" spans="2:65" s="12" customFormat="1" ht="10.199999999999999">
      <c r="B1184" s="141"/>
      <c r="D1184" s="142" t="s">
        <v>152</v>
      </c>
      <c r="E1184" s="143" t="s">
        <v>19</v>
      </c>
      <c r="F1184" s="144" t="s">
        <v>79</v>
      </c>
      <c r="H1184" s="145">
        <v>1</v>
      </c>
      <c r="I1184" s="146"/>
      <c r="L1184" s="141"/>
      <c r="M1184" s="147"/>
      <c r="T1184" s="148"/>
      <c r="AT1184" s="143" t="s">
        <v>152</v>
      </c>
      <c r="AU1184" s="143" t="s">
        <v>81</v>
      </c>
      <c r="AV1184" s="12" t="s">
        <v>81</v>
      </c>
      <c r="AW1184" s="12" t="s">
        <v>32</v>
      </c>
      <c r="AX1184" s="12" t="s">
        <v>79</v>
      </c>
      <c r="AY1184" s="143" t="s">
        <v>140</v>
      </c>
    </row>
    <row r="1185" spans="2:65" s="1" customFormat="1" ht="24.15" customHeight="1">
      <c r="B1185" s="33"/>
      <c r="C1185" s="124" t="s">
        <v>1658</v>
      </c>
      <c r="D1185" s="124" t="s">
        <v>143</v>
      </c>
      <c r="E1185" s="125" t="s">
        <v>1659</v>
      </c>
      <c r="F1185" s="126" t="s">
        <v>1660</v>
      </c>
      <c r="G1185" s="127" t="s">
        <v>392</v>
      </c>
      <c r="H1185" s="128">
        <v>1</v>
      </c>
      <c r="I1185" s="129"/>
      <c r="J1185" s="130">
        <f>ROUND(I1185*H1185,2)</f>
        <v>0</v>
      </c>
      <c r="K1185" s="126" t="s">
        <v>147</v>
      </c>
      <c r="L1185" s="33"/>
      <c r="M1185" s="131" t="s">
        <v>19</v>
      </c>
      <c r="N1185" s="132" t="s">
        <v>42</v>
      </c>
      <c r="P1185" s="133">
        <f>O1185*H1185</f>
        <v>0</v>
      </c>
      <c r="Q1185" s="133">
        <v>0</v>
      </c>
      <c r="R1185" s="133">
        <f>Q1185*H1185</f>
        <v>0</v>
      </c>
      <c r="S1185" s="133">
        <v>0</v>
      </c>
      <c r="T1185" s="134">
        <f>S1185*H1185</f>
        <v>0</v>
      </c>
      <c r="AR1185" s="135" t="s">
        <v>1588</v>
      </c>
      <c r="AT1185" s="135" t="s">
        <v>143</v>
      </c>
      <c r="AU1185" s="135" t="s">
        <v>81</v>
      </c>
      <c r="AY1185" s="18" t="s">
        <v>140</v>
      </c>
      <c r="BE1185" s="136">
        <f>IF(N1185="základní",J1185,0)</f>
        <v>0</v>
      </c>
      <c r="BF1185" s="136">
        <f>IF(N1185="snížená",J1185,0)</f>
        <v>0</v>
      </c>
      <c r="BG1185" s="136">
        <f>IF(N1185="zákl. přenesená",J1185,0)</f>
        <v>0</v>
      </c>
      <c r="BH1185" s="136">
        <f>IF(N1185="sníž. přenesená",J1185,0)</f>
        <v>0</v>
      </c>
      <c r="BI1185" s="136">
        <f>IF(N1185="nulová",J1185,0)</f>
        <v>0</v>
      </c>
      <c r="BJ1185" s="18" t="s">
        <v>79</v>
      </c>
      <c r="BK1185" s="136">
        <f>ROUND(I1185*H1185,2)</f>
        <v>0</v>
      </c>
      <c r="BL1185" s="18" t="s">
        <v>1588</v>
      </c>
      <c r="BM1185" s="135" t="s">
        <v>1661</v>
      </c>
    </row>
    <row r="1186" spans="2:65" s="1" customFormat="1" ht="10.199999999999999">
      <c r="B1186" s="33"/>
      <c r="D1186" s="137" t="s">
        <v>150</v>
      </c>
      <c r="F1186" s="138" t="s">
        <v>1662</v>
      </c>
      <c r="I1186" s="139"/>
      <c r="L1186" s="33"/>
      <c r="M1186" s="140"/>
      <c r="T1186" s="54"/>
      <c r="AT1186" s="18" t="s">
        <v>150</v>
      </c>
      <c r="AU1186" s="18" t="s">
        <v>81</v>
      </c>
    </row>
    <row r="1187" spans="2:65" s="13" customFormat="1" ht="20.399999999999999">
      <c r="B1187" s="149"/>
      <c r="D1187" s="142" t="s">
        <v>152</v>
      </c>
      <c r="E1187" s="150" t="s">
        <v>19</v>
      </c>
      <c r="F1187" s="151" t="s">
        <v>1663</v>
      </c>
      <c r="H1187" s="150" t="s">
        <v>19</v>
      </c>
      <c r="I1187" s="152"/>
      <c r="L1187" s="149"/>
      <c r="M1187" s="153"/>
      <c r="T1187" s="154"/>
      <c r="AT1187" s="150" t="s">
        <v>152</v>
      </c>
      <c r="AU1187" s="150" t="s">
        <v>81</v>
      </c>
      <c r="AV1187" s="13" t="s">
        <v>79</v>
      </c>
      <c r="AW1187" s="13" t="s">
        <v>32</v>
      </c>
      <c r="AX1187" s="13" t="s">
        <v>71</v>
      </c>
      <c r="AY1187" s="150" t="s">
        <v>140</v>
      </c>
    </row>
    <row r="1188" spans="2:65" s="13" customFormat="1" ht="20.399999999999999">
      <c r="B1188" s="149"/>
      <c r="D1188" s="142" t="s">
        <v>152</v>
      </c>
      <c r="E1188" s="150" t="s">
        <v>19</v>
      </c>
      <c r="F1188" s="151" t="s">
        <v>1664</v>
      </c>
      <c r="H1188" s="150" t="s">
        <v>19</v>
      </c>
      <c r="I1188" s="152"/>
      <c r="L1188" s="149"/>
      <c r="M1188" s="153"/>
      <c r="T1188" s="154"/>
      <c r="AT1188" s="150" t="s">
        <v>152</v>
      </c>
      <c r="AU1188" s="150" t="s">
        <v>81</v>
      </c>
      <c r="AV1188" s="13" t="s">
        <v>79</v>
      </c>
      <c r="AW1188" s="13" t="s">
        <v>32</v>
      </c>
      <c r="AX1188" s="13" t="s">
        <v>71</v>
      </c>
      <c r="AY1188" s="150" t="s">
        <v>140</v>
      </c>
    </row>
    <row r="1189" spans="2:65" s="12" customFormat="1" ht="10.199999999999999">
      <c r="B1189" s="141"/>
      <c r="D1189" s="142" t="s">
        <v>152</v>
      </c>
      <c r="E1189" s="143" t="s">
        <v>19</v>
      </c>
      <c r="F1189" s="144" t="s">
        <v>79</v>
      </c>
      <c r="H1189" s="145">
        <v>1</v>
      </c>
      <c r="I1189" s="146"/>
      <c r="L1189" s="141"/>
      <c r="M1189" s="147"/>
      <c r="T1189" s="148"/>
      <c r="AT1189" s="143" t="s">
        <v>152</v>
      </c>
      <c r="AU1189" s="143" t="s">
        <v>81</v>
      </c>
      <c r="AV1189" s="12" t="s">
        <v>81</v>
      </c>
      <c r="AW1189" s="12" t="s">
        <v>32</v>
      </c>
      <c r="AX1189" s="12" t="s">
        <v>79</v>
      </c>
      <c r="AY1189" s="143" t="s">
        <v>140</v>
      </c>
    </row>
    <row r="1190" spans="2:65" s="11" customFormat="1" ht="22.8" customHeight="1">
      <c r="B1190" s="112"/>
      <c r="D1190" s="113" t="s">
        <v>70</v>
      </c>
      <c r="E1190" s="122" t="s">
        <v>1665</v>
      </c>
      <c r="F1190" s="122" t="s">
        <v>1666</v>
      </c>
      <c r="I1190" s="115"/>
      <c r="J1190" s="123">
        <f>BK1190</f>
        <v>0</v>
      </c>
      <c r="L1190" s="112"/>
      <c r="M1190" s="117"/>
      <c r="P1190" s="118">
        <f>SUM(P1191:P1196)</f>
        <v>0</v>
      </c>
      <c r="R1190" s="118">
        <f>SUM(R1191:R1196)</f>
        <v>0</v>
      </c>
      <c r="T1190" s="119">
        <f>SUM(T1191:T1196)</f>
        <v>0</v>
      </c>
      <c r="AR1190" s="113" t="s">
        <v>185</v>
      </c>
      <c r="AT1190" s="120" t="s">
        <v>70</v>
      </c>
      <c r="AU1190" s="120" t="s">
        <v>79</v>
      </c>
      <c r="AY1190" s="113" t="s">
        <v>140</v>
      </c>
      <c r="BK1190" s="121">
        <f>SUM(BK1191:BK1196)</f>
        <v>0</v>
      </c>
    </row>
    <row r="1191" spans="2:65" s="1" customFormat="1" ht="24.15" customHeight="1">
      <c r="B1191" s="33"/>
      <c r="C1191" s="124" t="s">
        <v>1667</v>
      </c>
      <c r="D1191" s="124" t="s">
        <v>143</v>
      </c>
      <c r="E1191" s="125" t="s">
        <v>1668</v>
      </c>
      <c r="F1191" s="126" t="s">
        <v>1669</v>
      </c>
      <c r="G1191" s="127" t="s">
        <v>392</v>
      </c>
      <c r="H1191" s="128">
        <v>1</v>
      </c>
      <c r="I1191" s="129"/>
      <c r="J1191" s="130">
        <f>ROUND(I1191*H1191,2)</f>
        <v>0</v>
      </c>
      <c r="K1191" s="126" t="s">
        <v>147</v>
      </c>
      <c r="L1191" s="33"/>
      <c r="M1191" s="131" t="s">
        <v>19</v>
      </c>
      <c r="N1191" s="132" t="s">
        <v>42</v>
      </c>
      <c r="P1191" s="133">
        <f>O1191*H1191</f>
        <v>0</v>
      </c>
      <c r="Q1191" s="133">
        <v>0</v>
      </c>
      <c r="R1191" s="133">
        <f>Q1191*H1191</f>
        <v>0</v>
      </c>
      <c r="S1191" s="133">
        <v>0</v>
      </c>
      <c r="T1191" s="134">
        <f>S1191*H1191</f>
        <v>0</v>
      </c>
      <c r="AR1191" s="135" t="s">
        <v>1588</v>
      </c>
      <c r="AT1191" s="135" t="s">
        <v>143</v>
      </c>
      <c r="AU1191" s="135" t="s">
        <v>81</v>
      </c>
      <c r="AY1191" s="18" t="s">
        <v>140</v>
      </c>
      <c r="BE1191" s="136">
        <f>IF(N1191="základní",J1191,0)</f>
        <v>0</v>
      </c>
      <c r="BF1191" s="136">
        <f>IF(N1191="snížená",J1191,0)</f>
        <v>0</v>
      </c>
      <c r="BG1191" s="136">
        <f>IF(N1191="zákl. přenesená",J1191,0)</f>
        <v>0</v>
      </c>
      <c r="BH1191" s="136">
        <f>IF(N1191="sníž. přenesená",J1191,0)</f>
        <v>0</v>
      </c>
      <c r="BI1191" s="136">
        <f>IF(N1191="nulová",J1191,0)</f>
        <v>0</v>
      </c>
      <c r="BJ1191" s="18" t="s">
        <v>79</v>
      </c>
      <c r="BK1191" s="136">
        <f>ROUND(I1191*H1191,2)</f>
        <v>0</v>
      </c>
      <c r="BL1191" s="18" t="s">
        <v>1588</v>
      </c>
      <c r="BM1191" s="135" t="s">
        <v>1670</v>
      </c>
    </row>
    <row r="1192" spans="2:65" s="1" customFormat="1" ht="10.199999999999999">
      <c r="B1192" s="33"/>
      <c r="D1192" s="137" t="s">
        <v>150</v>
      </c>
      <c r="F1192" s="138" t="s">
        <v>1671</v>
      </c>
      <c r="I1192" s="139"/>
      <c r="L1192" s="33"/>
      <c r="M1192" s="140"/>
      <c r="T1192" s="54"/>
      <c r="AT1192" s="18" t="s">
        <v>150</v>
      </c>
      <c r="AU1192" s="18" t="s">
        <v>81</v>
      </c>
    </row>
    <row r="1193" spans="2:65" s="1" customFormat="1" ht="24.15" customHeight="1">
      <c r="B1193" s="33"/>
      <c r="C1193" s="124" t="s">
        <v>1672</v>
      </c>
      <c r="D1193" s="124" t="s">
        <v>143</v>
      </c>
      <c r="E1193" s="125" t="s">
        <v>1673</v>
      </c>
      <c r="F1193" s="126" t="s">
        <v>1674</v>
      </c>
      <c r="G1193" s="127" t="s">
        <v>392</v>
      </c>
      <c r="H1193" s="128">
        <v>1</v>
      </c>
      <c r="I1193" s="129"/>
      <c r="J1193" s="130">
        <f>ROUND(I1193*H1193,2)</f>
        <v>0</v>
      </c>
      <c r="K1193" s="126" t="s">
        <v>147</v>
      </c>
      <c r="L1193" s="33"/>
      <c r="M1193" s="131" t="s">
        <v>19</v>
      </c>
      <c r="N1193" s="132" t="s">
        <v>42</v>
      </c>
      <c r="P1193" s="133">
        <f>O1193*H1193</f>
        <v>0</v>
      </c>
      <c r="Q1193" s="133">
        <v>0</v>
      </c>
      <c r="R1193" s="133">
        <f>Q1193*H1193</f>
        <v>0</v>
      </c>
      <c r="S1193" s="133">
        <v>0</v>
      </c>
      <c r="T1193" s="134">
        <f>S1193*H1193</f>
        <v>0</v>
      </c>
      <c r="AR1193" s="135" t="s">
        <v>1588</v>
      </c>
      <c r="AT1193" s="135" t="s">
        <v>143</v>
      </c>
      <c r="AU1193" s="135" t="s">
        <v>81</v>
      </c>
      <c r="AY1193" s="18" t="s">
        <v>140</v>
      </c>
      <c r="BE1193" s="136">
        <f>IF(N1193="základní",J1193,0)</f>
        <v>0</v>
      </c>
      <c r="BF1193" s="136">
        <f>IF(N1193="snížená",J1193,0)</f>
        <v>0</v>
      </c>
      <c r="BG1193" s="136">
        <f>IF(N1193="zákl. přenesená",J1193,0)</f>
        <v>0</v>
      </c>
      <c r="BH1193" s="136">
        <f>IF(N1193="sníž. přenesená",J1193,0)</f>
        <v>0</v>
      </c>
      <c r="BI1193" s="136">
        <f>IF(N1193="nulová",J1193,0)</f>
        <v>0</v>
      </c>
      <c r="BJ1193" s="18" t="s">
        <v>79</v>
      </c>
      <c r="BK1193" s="136">
        <f>ROUND(I1193*H1193,2)</f>
        <v>0</v>
      </c>
      <c r="BL1193" s="18" t="s">
        <v>1588</v>
      </c>
      <c r="BM1193" s="135" t="s">
        <v>1675</v>
      </c>
    </row>
    <row r="1194" spans="2:65" s="1" customFormat="1" ht="10.199999999999999">
      <c r="B1194" s="33"/>
      <c r="D1194" s="137" t="s">
        <v>150</v>
      </c>
      <c r="F1194" s="138" t="s">
        <v>1676</v>
      </c>
      <c r="I1194" s="139"/>
      <c r="L1194" s="33"/>
      <c r="M1194" s="140"/>
      <c r="T1194" s="54"/>
      <c r="AT1194" s="18" t="s">
        <v>150</v>
      </c>
      <c r="AU1194" s="18" t="s">
        <v>81</v>
      </c>
    </row>
    <row r="1195" spans="2:65" s="1" customFormat="1" ht="24.15" customHeight="1">
      <c r="B1195" s="33"/>
      <c r="C1195" s="124" t="s">
        <v>1677</v>
      </c>
      <c r="D1195" s="124" t="s">
        <v>143</v>
      </c>
      <c r="E1195" s="125" t="s">
        <v>1678</v>
      </c>
      <c r="F1195" s="126" t="s">
        <v>1679</v>
      </c>
      <c r="G1195" s="127" t="s">
        <v>392</v>
      </c>
      <c r="H1195" s="128">
        <v>1</v>
      </c>
      <c r="I1195" s="129"/>
      <c r="J1195" s="130">
        <f>ROUND(I1195*H1195,2)</f>
        <v>0</v>
      </c>
      <c r="K1195" s="126" t="s">
        <v>147</v>
      </c>
      <c r="L1195" s="33"/>
      <c r="M1195" s="131" t="s">
        <v>19</v>
      </c>
      <c r="N1195" s="132" t="s">
        <v>42</v>
      </c>
      <c r="P1195" s="133">
        <f>O1195*H1195</f>
        <v>0</v>
      </c>
      <c r="Q1195" s="133">
        <v>0</v>
      </c>
      <c r="R1195" s="133">
        <f>Q1195*H1195</f>
        <v>0</v>
      </c>
      <c r="S1195" s="133">
        <v>0</v>
      </c>
      <c r="T1195" s="134">
        <f>S1195*H1195</f>
        <v>0</v>
      </c>
      <c r="AR1195" s="135" t="s">
        <v>1588</v>
      </c>
      <c r="AT1195" s="135" t="s">
        <v>143</v>
      </c>
      <c r="AU1195" s="135" t="s">
        <v>81</v>
      </c>
      <c r="AY1195" s="18" t="s">
        <v>140</v>
      </c>
      <c r="BE1195" s="136">
        <f>IF(N1195="základní",J1195,0)</f>
        <v>0</v>
      </c>
      <c r="BF1195" s="136">
        <f>IF(N1195="snížená",J1195,0)</f>
        <v>0</v>
      </c>
      <c r="BG1195" s="136">
        <f>IF(N1195="zákl. přenesená",J1195,0)</f>
        <v>0</v>
      </c>
      <c r="BH1195" s="136">
        <f>IF(N1195="sníž. přenesená",J1195,0)</f>
        <v>0</v>
      </c>
      <c r="BI1195" s="136">
        <f>IF(N1195="nulová",J1195,0)</f>
        <v>0</v>
      </c>
      <c r="BJ1195" s="18" t="s">
        <v>79</v>
      </c>
      <c r="BK1195" s="136">
        <f>ROUND(I1195*H1195,2)</f>
        <v>0</v>
      </c>
      <c r="BL1195" s="18" t="s">
        <v>1588</v>
      </c>
      <c r="BM1195" s="135" t="s">
        <v>1680</v>
      </c>
    </row>
    <row r="1196" spans="2:65" s="1" customFormat="1" ht="10.199999999999999">
      <c r="B1196" s="33"/>
      <c r="D1196" s="137" t="s">
        <v>150</v>
      </c>
      <c r="F1196" s="138" t="s">
        <v>1681</v>
      </c>
      <c r="I1196" s="139"/>
      <c r="L1196" s="33"/>
      <c r="M1196" s="180"/>
      <c r="N1196" s="181"/>
      <c r="O1196" s="181"/>
      <c r="P1196" s="181"/>
      <c r="Q1196" s="181"/>
      <c r="R1196" s="181"/>
      <c r="S1196" s="181"/>
      <c r="T1196" s="182"/>
      <c r="AT1196" s="18" t="s">
        <v>150</v>
      </c>
      <c r="AU1196" s="18" t="s">
        <v>81</v>
      </c>
    </row>
    <row r="1197" spans="2:65" s="1" customFormat="1" ht="6.9" customHeight="1">
      <c r="B1197" s="42"/>
      <c r="C1197" s="43"/>
      <c r="D1197" s="43"/>
      <c r="E1197" s="43"/>
      <c r="F1197" s="43"/>
      <c r="G1197" s="43"/>
      <c r="H1197" s="43"/>
      <c r="I1197" s="43"/>
      <c r="J1197" s="43"/>
      <c r="K1197" s="43"/>
      <c r="L1197" s="33"/>
    </row>
  </sheetData>
  <sheetProtection algorithmName="SHA-512" hashValue="Ns0BbB3j5fqHy+sj+MygOuFcTl0Eb/qq1P9rVhEFLpoTPK0248X/QgzB4aN+oHY8ikAB1jjn9TI1uw5vpMGocg==" saltValue="4iUceKR3sixN3BSiOq/G1HGO66s5ds4L/OWLiDn4Xqm97LQvU7tIvlArxQ2XmH8Ll2GymzJwAw99YtOWhEuHAw==" spinCount="100000" sheet="1" objects="1" scenarios="1" formatColumns="0" formatRows="0" autoFilter="0"/>
  <autoFilter ref="C111:K1196" xr:uid="{00000000-0009-0000-0000-000001000000}"/>
  <mergeCells count="9">
    <mergeCell ref="E50:H50"/>
    <mergeCell ref="E102:H102"/>
    <mergeCell ref="E104:H104"/>
    <mergeCell ref="L2:V2"/>
    <mergeCell ref="E7:H7"/>
    <mergeCell ref="E9:H9"/>
    <mergeCell ref="E18:H18"/>
    <mergeCell ref="E27:H27"/>
    <mergeCell ref="E48:H48"/>
  </mergeCells>
  <hyperlinks>
    <hyperlink ref="F116" r:id="rId1" xr:uid="{00000000-0004-0000-0100-000000000000}"/>
    <hyperlink ref="F121" r:id="rId2" xr:uid="{00000000-0004-0000-0100-000001000000}"/>
    <hyperlink ref="F125" r:id="rId3" xr:uid="{00000000-0004-0000-0100-000002000000}"/>
    <hyperlink ref="F133" r:id="rId4" xr:uid="{00000000-0004-0000-0100-000003000000}"/>
    <hyperlink ref="F143" r:id="rId5" xr:uid="{00000000-0004-0000-0100-000004000000}"/>
    <hyperlink ref="F156" r:id="rId6" xr:uid="{00000000-0004-0000-0100-000005000000}"/>
    <hyperlink ref="F158" r:id="rId7" xr:uid="{00000000-0004-0000-0100-000006000000}"/>
    <hyperlink ref="F160" r:id="rId8" xr:uid="{00000000-0004-0000-0100-000007000000}"/>
    <hyperlink ref="F166" r:id="rId9" xr:uid="{00000000-0004-0000-0100-000008000000}"/>
    <hyperlink ref="F169" r:id="rId10" xr:uid="{00000000-0004-0000-0100-000009000000}"/>
    <hyperlink ref="F175" r:id="rId11" xr:uid="{00000000-0004-0000-0100-00000A000000}"/>
    <hyperlink ref="F177" r:id="rId12" xr:uid="{00000000-0004-0000-0100-00000B000000}"/>
    <hyperlink ref="F198" r:id="rId13" xr:uid="{00000000-0004-0000-0100-00000C000000}"/>
    <hyperlink ref="F202" r:id="rId14" xr:uid="{00000000-0004-0000-0100-00000D000000}"/>
    <hyperlink ref="F221" r:id="rId15" xr:uid="{00000000-0004-0000-0100-00000E000000}"/>
    <hyperlink ref="F229" r:id="rId16" xr:uid="{00000000-0004-0000-0100-00000F000000}"/>
    <hyperlink ref="F234" r:id="rId17" xr:uid="{00000000-0004-0000-0100-000010000000}"/>
    <hyperlink ref="F238" r:id="rId18" xr:uid="{00000000-0004-0000-0100-000011000000}"/>
    <hyperlink ref="F242" r:id="rId19" xr:uid="{00000000-0004-0000-0100-000012000000}"/>
    <hyperlink ref="F246" r:id="rId20" xr:uid="{00000000-0004-0000-0100-000013000000}"/>
    <hyperlink ref="F257" r:id="rId21" xr:uid="{00000000-0004-0000-0100-000014000000}"/>
    <hyperlink ref="F259" r:id="rId22" xr:uid="{00000000-0004-0000-0100-000015000000}"/>
    <hyperlink ref="F261" r:id="rId23" xr:uid="{00000000-0004-0000-0100-000016000000}"/>
    <hyperlink ref="F265" r:id="rId24" xr:uid="{00000000-0004-0000-0100-000017000000}"/>
    <hyperlink ref="F268" r:id="rId25" xr:uid="{00000000-0004-0000-0100-000018000000}"/>
    <hyperlink ref="F272" r:id="rId26" xr:uid="{00000000-0004-0000-0100-000019000000}"/>
    <hyperlink ref="F274" r:id="rId27" xr:uid="{00000000-0004-0000-0100-00001A000000}"/>
    <hyperlink ref="F278" r:id="rId28" xr:uid="{00000000-0004-0000-0100-00001B000000}"/>
    <hyperlink ref="F282" r:id="rId29" xr:uid="{00000000-0004-0000-0100-00001C000000}"/>
    <hyperlink ref="F286" r:id="rId30" xr:uid="{00000000-0004-0000-0100-00001D000000}"/>
    <hyperlink ref="F290" r:id="rId31" xr:uid="{00000000-0004-0000-0100-00001E000000}"/>
    <hyperlink ref="F294" r:id="rId32" xr:uid="{00000000-0004-0000-0100-00001F000000}"/>
    <hyperlink ref="F303" r:id="rId33" xr:uid="{00000000-0004-0000-0100-000020000000}"/>
    <hyperlink ref="F307" r:id="rId34" xr:uid="{00000000-0004-0000-0100-000021000000}"/>
    <hyperlink ref="F311" r:id="rId35" xr:uid="{00000000-0004-0000-0100-000022000000}"/>
    <hyperlink ref="F315" r:id="rId36" xr:uid="{00000000-0004-0000-0100-000023000000}"/>
    <hyperlink ref="F319" r:id="rId37" xr:uid="{00000000-0004-0000-0100-000024000000}"/>
    <hyperlink ref="F323" r:id="rId38" xr:uid="{00000000-0004-0000-0100-000025000000}"/>
    <hyperlink ref="F327" r:id="rId39" xr:uid="{00000000-0004-0000-0100-000026000000}"/>
    <hyperlink ref="F331" r:id="rId40" xr:uid="{00000000-0004-0000-0100-000027000000}"/>
    <hyperlink ref="F335" r:id="rId41" xr:uid="{00000000-0004-0000-0100-000028000000}"/>
    <hyperlink ref="F339" r:id="rId42" xr:uid="{00000000-0004-0000-0100-000029000000}"/>
    <hyperlink ref="F343" r:id="rId43" xr:uid="{00000000-0004-0000-0100-00002A000000}"/>
    <hyperlink ref="F345" r:id="rId44" xr:uid="{00000000-0004-0000-0100-00002B000000}"/>
    <hyperlink ref="F349" r:id="rId45" xr:uid="{00000000-0004-0000-0100-00002C000000}"/>
    <hyperlink ref="F353" r:id="rId46" xr:uid="{00000000-0004-0000-0100-00002D000000}"/>
    <hyperlink ref="F355" r:id="rId47" xr:uid="{00000000-0004-0000-0100-00002E000000}"/>
    <hyperlink ref="F357" r:id="rId48" xr:uid="{00000000-0004-0000-0100-00002F000000}"/>
    <hyperlink ref="F364" r:id="rId49" xr:uid="{00000000-0004-0000-0100-000030000000}"/>
    <hyperlink ref="F366" r:id="rId50" xr:uid="{00000000-0004-0000-0100-000031000000}"/>
    <hyperlink ref="F369" r:id="rId51" xr:uid="{00000000-0004-0000-0100-000032000000}"/>
    <hyperlink ref="F374" r:id="rId52" xr:uid="{00000000-0004-0000-0100-000033000000}"/>
    <hyperlink ref="F379" r:id="rId53" xr:uid="{00000000-0004-0000-0100-000034000000}"/>
    <hyperlink ref="F384" r:id="rId54" xr:uid="{00000000-0004-0000-0100-000035000000}"/>
    <hyperlink ref="F388" r:id="rId55" xr:uid="{00000000-0004-0000-0100-000036000000}"/>
    <hyperlink ref="F390" r:id="rId56" xr:uid="{00000000-0004-0000-0100-000037000000}"/>
    <hyperlink ref="F392" r:id="rId57" xr:uid="{00000000-0004-0000-0100-000038000000}"/>
    <hyperlink ref="F394" r:id="rId58" xr:uid="{00000000-0004-0000-0100-000039000000}"/>
    <hyperlink ref="F400" r:id="rId59" xr:uid="{00000000-0004-0000-0100-00003A000000}"/>
    <hyperlink ref="F404" r:id="rId60" xr:uid="{00000000-0004-0000-0100-00003B000000}"/>
    <hyperlink ref="F408" r:id="rId61" xr:uid="{00000000-0004-0000-0100-00003C000000}"/>
    <hyperlink ref="F413" r:id="rId62" xr:uid="{00000000-0004-0000-0100-00003D000000}"/>
    <hyperlink ref="F420" r:id="rId63" xr:uid="{00000000-0004-0000-0100-00003E000000}"/>
    <hyperlink ref="F424" r:id="rId64" xr:uid="{00000000-0004-0000-0100-00003F000000}"/>
    <hyperlink ref="F429" r:id="rId65" xr:uid="{00000000-0004-0000-0100-000040000000}"/>
    <hyperlink ref="F434" r:id="rId66" xr:uid="{00000000-0004-0000-0100-000041000000}"/>
    <hyperlink ref="F441" r:id="rId67" xr:uid="{00000000-0004-0000-0100-000042000000}"/>
    <hyperlink ref="F446" r:id="rId68" xr:uid="{00000000-0004-0000-0100-000043000000}"/>
    <hyperlink ref="F457" r:id="rId69" xr:uid="{00000000-0004-0000-0100-000044000000}"/>
    <hyperlink ref="F461" r:id="rId70" xr:uid="{00000000-0004-0000-0100-000045000000}"/>
    <hyperlink ref="F469" r:id="rId71" xr:uid="{00000000-0004-0000-0100-000046000000}"/>
    <hyperlink ref="F473" r:id="rId72" xr:uid="{00000000-0004-0000-0100-000047000000}"/>
    <hyperlink ref="F477" r:id="rId73" xr:uid="{00000000-0004-0000-0100-000048000000}"/>
    <hyperlink ref="F487" r:id="rId74" xr:uid="{00000000-0004-0000-0100-000049000000}"/>
    <hyperlink ref="F493" r:id="rId75" xr:uid="{00000000-0004-0000-0100-00004A000000}"/>
    <hyperlink ref="F497" r:id="rId76" xr:uid="{00000000-0004-0000-0100-00004B000000}"/>
    <hyperlink ref="F512" r:id="rId77" xr:uid="{00000000-0004-0000-0100-00004C000000}"/>
    <hyperlink ref="F518" r:id="rId78" xr:uid="{00000000-0004-0000-0100-00004D000000}"/>
    <hyperlink ref="F523" r:id="rId79" xr:uid="{00000000-0004-0000-0100-00004E000000}"/>
    <hyperlink ref="F525" r:id="rId80" xr:uid="{00000000-0004-0000-0100-00004F000000}"/>
    <hyperlink ref="F527" r:id="rId81" xr:uid="{00000000-0004-0000-0100-000050000000}"/>
    <hyperlink ref="F539" r:id="rId82" xr:uid="{00000000-0004-0000-0100-000051000000}"/>
    <hyperlink ref="F544" r:id="rId83" xr:uid="{00000000-0004-0000-0100-000052000000}"/>
    <hyperlink ref="F546" r:id="rId84" xr:uid="{00000000-0004-0000-0100-000053000000}"/>
    <hyperlink ref="F555" r:id="rId85" xr:uid="{00000000-0004-0000-0100-000054000000}"/>
    <hyperlink ref="F559" r:id="rId86" xr:uid="{00000000-0004-0000-0100-000055000000}"/>
    <hyperlink ref="F563" r:id="rId87" xr:uid="{00000000-0004-0000-0100-000056000000}"/>
    <hyperlink ref="F567" r:id="rId88" xr:uid="{00000000-0004-0000-0100-000057000000}"/>
    <hyperlink ref="F574" r:id="rId89" xr:uid="{00000000-0004-0000-0100-000058000000}"/>
    <hyperlink ref="F576" r:id="rId90" xr:uid="{00000000-0004-0000-0100-000059000000}"/>
    <hyperlink ref="F580" r:id="rId91" xr:uid="{00000000-0004-0000-0100-00005A000000}"/>
    <hyperlink ref="F584" r:id="rId92" xr:uid="{00000000-0004-0000-0100-00005B000000}"/>
    <hyperlink ref="F587" r:id="rId93" xr:uid="{00000000-0004-0000-0100-00005C000000}"/>
    <hyperlink ref="F593" r:id="rId94" xr:uid="{00000000-0004-0000-0100-00005D000000}"/>
    <hyperlink ref="F599" r:id="rId95" xr:uid="{00000000-0004-0000-0100-00005E000000}"/>
    <hyperlink ref="F606" r:id="rId96" xr:uid="{00000000-0004-0000-0100-00005F000000}"/>
    <hyperlink ref="F621" r:id="rId97" xr:uid="{00000000-0004-0000-0100-000060000000}"/>
    <hyperlink ref="F639" r:id="rId98" xr:uid="{00000000-0004-0000-0100-000061000000}"/>
    <hyperlink ref="F647" r:id="rId99" xr:uid="{00000000-0004-0000-0100-000062000000}"/>
    <hyperlink ref="F656" r:id="rId100" xr:uid="{00000000-0004-0000-0100-000063000000}"/>
    <hyperlink ref="F674" r:id="rId101" xr:uid="{00000000-0004-0000-0100-000064000000}"/>
    <hyperlink ref="F681" r:id="rId102" xr:uid="{00000000-0004-0000-0100-000065000000}"/>
    <hyperlink ref="F692" r:id="rId103" xr:uid="{00000000-0004-0000-0100-000066000000}"/>
    <hyperlink ref="F698" r:id="rId104" xr:uid="{00000000-0004-0000-0100-000067000000}"/>
    <hyperlink ref="F730" r:id="rId105" xr:uid="{00000000-0004-0000-0100-000068000000}"/>
    <hyperlink ref="F741" r:id="rId106" xr:uid="{00000000-0004-0000-0100-000069000000}"/>
    <hyperlink ref="F750" r:id="rId107" xr:uid="{00000000-0004-0000-0100-00006A000000}"/>
    <hyperlink ref="F754" r:id="rId108" xr:uid="{00000000-0004-0000-0100-00006B000000}"/>
    <hyperlink ref="F759" r:id="rId109" xr:uid="{00000000-0004-0000-0100-00006C000000}"/>
    <hyperlink ref="F763" r:id="rId110" xr:uid="{00000000-0004-0000-0100-00006D000000}"/>
    <hyperlink ref="F772" r:id="rId111" xr:uid="{00000000-0004-0000-0100-00006E000000}"/>
    <hyperlink ref="F776" r:id="rId112" xr:uid="{00000000-0004-0000-0100-00006F000000}"/>
    <hyperlink ref="F788" r:id="rId113" xr:uid="{00000000-0004-0000-0100-000070000000}"/>
    <hyperlink ref="F791" r:id="rId114" xr:uid="{00000000-0004-0000-0100-000071000000}"/>
    <hyperlink ref="F810" r:id="rId115" xr:uid="{00000000-0004-0000-0100-000072000000}"/>
    <hyperlink ref="F814" r:id="rId116" xr:uid="{00000000-0004-0000-0100-000073000000}"/>
    <hyperlink ref="F818" r:id="rId117" xr:uid="{00000000-0004-0000-0100-000074000000}"/>
    <hyperlink ref="F830" r:id="rId118" xr:uid="{00000000-0004-0000-0100-000075000000}"/>
    <hyperlink ref="F832" r:id="rId119" xr:uid="{00000000-0004-0000-0100-000076000000}"/>
    <hyperlink ref="F834" r:id="rId120" xr:uid="{00000000-0004-0000-0100-000077000000}"/>
    <hyperlink ref="F838" r:id="rId121" xr:uid="{00000000-0004-0000-0100-000078000000}"/>
    <hyperlink ref="F848" r:id="rId122" xr:uid="{00000000-0004-0000-0100-000079000000}"/>
    <hyperlink ref="F858" r:id="rId123" xr:uid="{00000000-0004-0000-0100-00007A000000}"/>
    <hyperlink ref="F861" r:id="rId124" xr:uid="{00000000-0004-0000-0100-00007B000000}"/>
    <hyperlink ref="F865" r:id="rId125" xr:uid="{00000000-0004-0000-0100-00007C000000}"/>
    <hyperlink ref="F869" r:id="rId126" xr:uid="{00000000-0004-0000-0100-00007D000000}"/>
    <hyperlink ref="F873" r:id="rId127" xr:uid="{00000000-0004-0000-0100-00007E000000}"/>
    <hyperlink ref="F877" r:id="rId128" xr:uid="{00000000-0004-0000-0100-00007F000000}"/>
    <hyperlink ref="F886" r:id="rId129" xr:uid="{00000000-0004-0000-0100-000080000000}"/>
    <hyperlink ref="F899" r:id="rId130" xr:uid="{00000000-0004-0000-0100-000081000000}"/>
    <hyperlink ref="F910" r:id="rId131" xr:uid="{00000000-0004-0000-0100-000082000000}"/>
    <hyperlink ref="F917" r:id="rId132" xr:uid="{00000000-0004-0000-0100-000083000000}"/>
    <hyperlink ref="F928" r:id="rId133" xr:uid="{00000000-0004-0000-0100-000084000000}"/>
    <hyperlink ref="F934" r:id="rId134" xr:uid="{00000000-0004-0000-0100-000085000000}"/>
    <hyperlink ref="F938" r:id="rId135" xr:uid="{00000000-0004-0000-0100-000086000000}"/>
    <hyperlink ref="F941" r:id="rId136" xr:uid="{00000000-0004-0000-0100-000087000000}"/>
    <hyperlink ref="F944" r:id="rId137" xr:uid="{00000000-0004-0000-0100-000088000000}"/>
    <hyperlink ref="F954" r:id="rId138" xr:uid="{00000000-0004-0000-0100-000089000000}"/>
    <hyperlink ref="F964" r:id="rId139" xr:uid="{00000000-0004-0000-0100-00008A000000}"/>
    <hyperlink ref="F971" r:id="rId140" xr:uid="{00000000-0004-0000-0100-00008B000000}"/>
    <hyperlink ref="F983" r:id="rId141" xr:uid="{00000000-0004-0000-0100-00008C000000}"/>
    <hyperlink ref="F992" r:id="rId142" xr:uid="{00000000-0004-0000-0100-00008D000000}"/>
    <hyperlink ref="F1000" r:id="rId143" xr:uid="{00000000-0004-0000-0100-00008E000000}"/>
    <hyperlink ref="F1006" r:id="rId144" xr:uid="{00000000-0004-0000-0100-00008F000000}"/>
    <hyperlink ref="F1009" r:id="rId145" xr:uid="{00000000-0004-0000-0100-000090000000}"/>
    <hyperlink ref="F1030" r:id="rId146" xr:uid="{00000000-0004-0000-0100-000091000000}"/>
    <hyperlink ref="F1055" r:id="rId147" xr:uid="{00000000-0004-0000-0100-000092000000}"/>
    <hyperlink ref="F1080" r:id="rId148" xr:uid="{00000000-0004-0000-0100-000093000000}"/>
    <hyperlink ref="F1084" r:id="rId149" xr:uid="{00000000-0004-0000-0100-000094000000}"/>
    <hyperlink ref="F1094" r:id="rId150" xr:uid="{00000000-0004-0000-0100-000095000000}"/>
    <hyperlink ref="F1105" r:id="rId151" xr:uid="{00000000-0004-0000-0100-000096000000}"/>
    <hyperlink ref="F1118" r:id="rId152" xr:uid="{00000000-0004-0000-0100-000097000000}"/>
    <hyperlink ref="F1140" r:id="rId153" xr:uid="{00000000-0004-0000-0100-000098000000}"/>
    <hyperlink ref="F1142" r:id="rId154" xr:uid="{00000000-0004-0000-0100-000099000000}"/>
    <hyperlink ref="F1147" r:id="rId155" xr:uid="{00000000-0004-0000-0100-00009A000000}"/>
    <hyperlink ref="F1154" r:id="rId156" xr:uid="{00000000-0004-0000-0100-00009B000000}"/>
    <hyperlink ref="F1161" r:id="rId157" xr:uid="{00000000-0004-0000-0100-00009C000000}"/>
    <hyperlink ref="F1165" r:id="rId158" xr:uid="{00000000-0004-0000-0100-00009D000000}"/>
    <hyperlink ref="F1168" r:id="rId159" xr:uid="{00000000-0004-0000-0100-00009E000000}"/>
    <hyperlink ref="F1172" r:id="rId160" xr:uid="{00000000-0004-0000-0100-00009F000000}"/>
    <hyperlink ref="F1177" r:id="rId161" xr:uid="{00000000-0004-0000-0100-0000A0000000}"/>
    <hyperlink ref="F1182" r:id="rId162" xr:uid="{00000000-0004-0000-0100-0000A1000000}"/>
    <hyperlink ref="F1186" r:id="rId163" xr:uid="{00000000-0004-0000-0100-0000A2000000}"/>
    <hyperlink ref="F1192" r:id="rId164" xr:uid="{00000000-0004-0000-0100-0000A3000000}"/>
    <hyperlink ref="F1194" r:id="rId165" xr:uid="{00000000-0004-0000-0100-0000A4000000}"/>
    <hyperlink ref="F1196" r:id="rId166" xr:uid="{00000000-0004-0000-0100-0000A5000000}"/>
  </hyperlinks>
  <printOptions horizontalCentered="1"/>
  <pageMargins left="0.39370078740157483" right="0.39370078740157483" top="0.39370078740157483" bottom="0.39370078740157483" header="0" footer="0"/>
  <pageSetup paperSize="9" scale="73" fitToHeight="100" orientation="portrait" blackAndWhite="1" r:id="rId167"/>
  <headerFooter>
    <oddFooter>&amp;CStrana &amp;P z &amp;N</oddFooter>
  </headerFooter>
  <drawing r:id="rId16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183" customWidth="1"/>
    <col min="2" max="2" width="1.7109375" style="183" customWidth="1"/>
    <col min="3" max="4" width="5" style="183" customWidth="1"/>
    <col min="5" max="5" width="11.7109375" style="183" customWidth="1"/>
    <col min="6" max="6" width="9.140625" style="183" customWidth="1"/>
    <col min="7" max="7" width="5" style="183" customWidth="1"/>
    <col min="8" max="8" width="77.85546875" style="183" customWidth="1"/>
    <col min="9" max="10" width="20" style="183" customWidth="1"/>
    <col min="11" max="11" width="1.710937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6" customFormat="1" ht="45" customHeight="1">
      <c r="B3" s="187"/>
      <c r="C3" s="311" t="s">
        <v>1682</v>
      </c>
      <c r="D3" s="311"/>
      <c r="E3" s="311"/>
      <c r="F3" s="311"/>
      <c r="G3" s="311"/>
      <c r="H3" s="311"/>
      <c r="I3" s="311"/>
      <c r="J3" s="311"/>
      <c r="K3" s="188"/>
    </row>
    <row r="4" spans="2:11" customFormat="1" ht="25.5" customHeight="1">
      <c r="B4" s="189"/>
      <c r="C4" s="310" t="s">
        <v>1683</v>
      </c>
      <c r="D4" s="310"/>
      <c r="E4" s="310"/>
      <c r="F4" s="310"/>
      <c r="G4" s="310"/>
      <c r="H4" s="310"/>
      <c r="I4" s="310"/>
      <c r="J4" s="310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9" t="s">
        <v>1684</v>
      </c>
      <c r="D6" s="309"/>
      <c r="E6" s="309"/>
      <c r="F6" s="309"/>
      <c r="G6" s="309"/>
      <c r="H6" s="309"/>
      <c r="I6" s="309"/>
      <c r="J6" s="309"/>
      <c r="K6" s="190"/>
    </row>
    <row r="7" spans="2:11" customFormat="1" ht="15" customHeight="1">
      <c r="B7" s="193"/>
      <c r="C7" s="309" t="s">
        <v>1685</v>
      </c>
      <c r="D7" s="309"/>
      <c r="E7" s="309"/>
      <c r="F7" s="309"/>
      <c r="G7" s="309"/>
      <c r="H7" s="309"/>
      <c r="I7" s="309"/>
      <c r="J7" s="309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9" t="s">
        <v>1686</v>
      </c>
      <c r="D9" s="309"/>
      <c r="E9" s="309"/>
      <c r="F9" s="309"/>
      <c r="G9" s="309"/>
      <c r="H9" s="309"/>
      <c r="I9" s="309"/>
      <c r="J9" s="309"/>
      <c r="K9" s="190"/>
    </row>
    <row r="10" spans="2:11" customFormat="1" ht="15" customHeight="1">
      <c r="B10" s="193"/>
      <c r="C10" s="192"/>
      <c r="D10" s="309" t="s">
        <v>1687</v>
      </c>
      <c r="E10" s="309"/>
      <c r="F10" s="309"/>
      <c r="G10" s="309"/>
      <c r="H10" s="309"/>
      <c r="I10" s="309"/>
      <c r="J10" s="309"/>
      <c r="K10" s="190"/>
    </row>
    <row r="11" spans="2:11" customFormat="1" ht="15" customHeight="1">
      <c r="B11" s="193"/>
      <c r="C11" s="194"/>
      <c r="D11" s="309" t="s">
        <v>1688</v>
      </c>
      <c r="E11" s="309"/>
      <c r="F11" s="309"/>
      <c r="G11" s="309"/>
      <c r="H11" s="309"/>
      <c r="I11" s="309"/>
      <c r="J11" s="309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1689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9" t="s">
        <v>1690</v>
      </c>
      <c r="E15" s="309"/>
      <c r="F15" s="309"/>
      <c r="G15" s="309"/>
      <c r="H15" s="309"/>
      <c r="I15" s="309"/>
      <c r="J15" s="309"/>
      <c r="K15" s="190"/>
    </row>
    <row r="16" spans="2:11" customFormat="1" ht="15" customHeight="1">
      <c r="B16" s="193"/>
      <c r="C16" s="194"/>
      <c r="D16" s="309" t="s">
        <v>1691</v>
      </c>
      <c r="E16" s="309"/>
      <c r="F16" s="309"/>
      <c r="G16" s="309"/>
      <c r="H16" s="309"/>
      <c r="I16" s="309"/>
      <c r="J16" s="309"/>
      <c r="K16" s="190"/>
    </row>
    <row r="17" spans="2:11" customFormat="1" ht="15" customHeight="1">
      <c r="B17" s="193"/>
      <c r="C17" s="194"/>
      <c r="D17" s="309" t="s">
        <v>1692</v>
      </c>
      <c r="E17" s="309"/>
      <c r="F17" s="309"/>
      <c r="G17" s="309"/>
      <c r="H17" s="309"/>
      <c r="I17" s="309"/>
      <c r="J17" s="309"/>
      <c r="K17" s="190"/>
    </row>
    <row r="18" spans="2:11" customFormat="1" ht="15" customHeight="1">
      <c r="B18" s="193"/>
      <c r="C18" s="194"/>
      <c r="D18" s="194"/>
      <c r="E18" s="196" t="s">
        <v>78</v>
      </c>
      <c r="F18" s="309" t="s">
        <v>1693</v>
      </c>
      <c r="G18" s="309"/>
      <c r="H18" s="309"/>
      <c r="I18" s="309"/>
      <c r="J18" s="309"/>
      <c r="K18" s="190"/>
    </row>
    <row r="19" spans="2:11" customFormat="1" ht="15" customHeight="1">
      <c r="B19" s="193"/>
      <c r="C19" s="194"/>
      <c r="D19" s="194"/>
      <c r="E19" s="196" t="s">
        <v>1694</v>
      </c>
      <c r="F19" s="309" t="s">
        <v>1695</v>
      </c>
      <c r="G19" s="309"/>
      <c r="H19" s="309"/>
      <c r="I19" s="309"/>
      <c r="J19" s="309"/>
      <c r="K19" s="190"/>
    </row>
    <row r="20" spans="2:11" customFormat="1" ht="15" customHeight="1">
      <c r="B20" s="193"/>
      <c r="C20" s="194"/>
      <c r="D20" s="194"/>
      <c r="E20" s="196" t="s">
        <v>1696</v>
      </c>
      <c r="F20" s="309" t="s">
        <v>1697</v>
      </c>
      <c r="G20" s="309"/>
      <c r="H20" s="309"/>
      <c r="I20" s="309"/>
      <c r="J20" s="309"/>
      <c r="K20" s="190"/>
    </row>
    <row r="21" spans="2:11" customFormat="1" ht="15" customHeight="1">
      <c r="B21" s="193"/>
      <c r="C21" s="194"/>
      <c r="D21" s="194"/>
      <c r="E21" s="196" t="s">
        <v>1698</v>
      </c>
      <c r="F21" s="309" t="s">
        <v>1699</v>
      </c>
      <c r="G21" s="309"/>
      <c r="H21" s="309"/>
      <c r="I21" s="309"/>
      <c r="J21" s="309"/>
      <c r="K21" s="190"/>
    </row>
    <row r="22" spans="2:11" customFormat="1" ht="15" customHeight="1">
      <c r="B22" s="193"/>
      <c r="C22" s="194"/>
      <c r="D22" s="194"/>
      <c r="E22" s="196" t="s">
        <v>1700</v>
      </c>
      <c r="F22" s="309" t="s">
        <v>1701</v>
      </c>
      <c r="G22" s="309"/>
      <c r="H22" s="309"/>
      <c r="I22" s="309"/>
      <c r="J22" s="309"/>
      <c r="K22" s="190"/>
    </row>
    <row r="23" spans="2:11" customFormat="1" ht="15" customHeight="1">
      <c r="B23" s="193"/>
      <c r="C23" s="194"/>
      <c r="D23" s="194"/>
      <c r="E23" s="196" t="s">
        <v>1702</v>
      </c>
      <c r="F23" s="309" t="s">
        <v>1703</v>
      </c>
      <c r="G23" s="309"/>
      <c r="H23" s="309"/>
      <c r="I23" s="309"/>
      <c r="J23" s="309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9" t="s">
        <v>1704</v>
      </c>
      <c r="D25" s="309"/>
      <c r="E25" s="309"/>
      <c r="F25" s="309"/>
      <c r="G25" s="309"/>
      <c r="H25" s="309"/>
      <c r="I25" s="309"/>
      <c r="J25" s="309"/>
      <c r="K25" s="190"/>
    </row>
    <row r="26" spans="2:11" customFormat="1" ht="15" customHeight="1">
      <c r="B26" s="193"/>
      <c r="C26" s="309" t="s">
        <v>1705</v>
      </c>
      <c r="D26" s="309"/>
      <c r="E26" s="309"/>
      <c r="F26" s="309"/>
      <c r="G26" s="309"/>
      <c r="H26" s="309"/>
      <c r="I26" s="309"/>
      <c r="J26" s="309"/>
      <c r="K26" s="190"/>
    </row>
    <row r="27" spans="2:11" customFormat="1" ht="15" customHeight="1">
      <c r="B27" s="193"/>
      <c r="C27" s="192"/>
      <c r="D27" s="309" t="s">
        <v>1706</v>
      </c>
      <c r="E27" s="309"/>
      <c r="F27" s="309"/>
      <c r="G27" s="309"/>
      <c r="H27" s="309"/>
      <c r="I27" s="309"/>
      <c r="J27" s="309"/>
      <c r="K27" s="190"/>
    </row>
    <row r="28" spans="2:11" customFormat="1" ht="15" customHeight="1">
      <c r="B28" s="193"/>
      <c r="C28" s="194"/>
      <c r="D28" s="309" t="s">
        <v>1707</v>
      </c>
      <c r="E28" s="309"/>
      <c r="F28" s="309"/>
      <c r="G28" s="309"/>
      <c r="H28" s="309"/>
      <c r="I28" s="309"/>
      <c r="J28" s="309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9" t="s">
        <v>1708</v>
      </c>
      <c r="E30" s="309"/>
      <c r="F30" s="309"/>
      <c r="G30" s="309"/>
      <c r="H30" s="309"/>
      <c r="I30" s="309"/>
      <c r="J30" s="309"/>
      <c r="K30" s="190"/>
    </row>
    <row r="31" spans="2:11" customFormat="1" ht="15" customHeight="1">
      <c r="B31" s="193"/>
      <c r="C31" s="194"/>
      <c r="D31" s="309" t="s">
        <v>1709</v>
      </c>
      <c r="E31" s="309"/>
      <c r="F31" s="309"/>
      <c r="G31" s="309"/>
      <c r="H31" s="309"/>
      <c r="I31" s="309"/>
      <c r="J31" s="309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9" t="s">
        <v>1710</v>
      </c>
      <c r="E33" s="309"/>
      <c r="F33" s="309"/>
      <c r="G33" s="309"/>
      <c r="H33" s="309"/>
      <c r="I33" s="309"/>
      <c r="J33" s="309"/>
      <c r="K33" s="190"/>
    </row>
    <row r="34" spans="2:11" customFormat="1" ht="15" customHeight="1">
      <c r="B34" s="193"/>
      <c r="C34" s="194"/>
      <c r="D34" s="309" t="s">
        <v>1711</v>
      </c>
      <c r="E34" s="309"/>
      <c r="F34" s="309"/>
      <c r="G34" s="309"/>
      <c r="H34" s="309"/>
      <c r="I34" s="309"/>
      <c r="J34" s="309"/>
      <c r="K34" s="190"/>
    </row>
    <row r="35" spans="2:11" customFormat="1" ht="15" customHeight="1">
      <c r="B35" s="193"/>
      <c r="C35" s="194"/>
      <c r="D35" s="309" t="s">
        <v>1712</v>
      </c>
      <c r="E35" s="309"/>
      <c r="F35" s="309"/>
      <c r="G35" s="309"/>
      <c r="H35" s="309"/>
      <c r="I35" s="309"/>
      <c r="J35" s="309"/>
      <c r="K35" s="190"/>
    </row>
    <row r="36" spans="2:11" customFormat="1" ht="15" customHeight="1">
      <c r="B36" s="193"/>
      <c r="C36" s="194"/>
      <c r="D36" s="192"/>
      <c r="E36" s="195" t="s">
        <v>126</v>
      </c>
      <c r="F36" s="192"/>
      <c r="G36" s="309" t="s">
        <v>1713</v>
      </c>
      <c r="H36" s="309"/>
      <c r="I36" s="309"/>
      <c r="J36" s="309"/>
      <c r="K36" s="190"/>
    </row>
    <row r="37" spans="2:11" customFormat="1" ht="30.75" customHeight="1">
      <c r="B37" s="193"/>
      <c r="C37" s="194"/>
      <c r="D37" s="192"/>
      <c r="E37" s="195" t="s">
        <v>1714</v>
      </c>
      <c r="F37" s="192"/>
      <c r="G37" s="309" t="s">
        <v>1715</v>
      </c>
      <c r="H37" s="309"/>
      <c r="I37" s="309"/>
      <c r="J37" s="309"/>
      <c r="K37" s="190"/>
    </row>
    <row r="38" spans="2:11" customFormat="1" ht="15" customHeight="1">
      <c r="B38" s="193"/>
      <c r="C38" s="194"/>
      <c r="D38" s="192"/>
      <c r="E38" s="195" t="s">
        <v>52</v>
      </c>
      <c r="F38" s="192"/>
      <c r="G38" s="309" t="s">
        <v>1716</v>
      </c>
      <c r="H38" s="309"/>
      <c r="I38" s="309"/>
      <c r="J38" s="309"/>
      <c r="K38" s="190"/>
    </row>
    <row r="39" spans="2:11" customFormat="1" ht="15" customHeight="1">
      <c r="B39" s="193"/>
      <c r="C39" s="194"/>
      <c r="D39" s="192"/>
      <c r="E39" s="195" t="s">
        <v>53</v>
      </c>
      <c r="F39" s="192"/>
      <c r="G39" s="309" t="s">
        <v>1717</v>
      </c>
      <c r="H39" s="309"/>
      <c r="I39" s="309"/>
      <c r="J39" s="309"/>
      <c r="K39" s="190"/>
    </row>
    <row r="40" spans="2:11" customFormat="1" ht="15" customHeight="1">
      <c r="B40" s="193"/>
      <c r="C40" s="194"/>
      <c r="D40" s="192"/>
      <c r="E40" s="195" t="s">
        <v>127</v>
      </c>
      <c r="F40" s="192"/>
      <c r="G40" s="309" t="s">
        <v>1718</v>
      </c>
      <c r="H40" s="309"/>
      <c r="I40" s="309"/>
      <c r="J40" s="309"/>
      <c r="K40" s="190"/>
    </row>
    <row r="41" spans="2:11" customFormat="1" ht="15" customHeight="1">
      <c r="B41" s="193"/>
      <c r="C41" s="194"/>
      <c r="D41" s="192"/>
      <c r="E41" s="195" t="s">
        <v>128</v>
      </c>
      <c r="F41" s="192"/>
      <c r="G41" s="309" t="s">
        <v>1719</v>
      </c>
      <c r="H41" s="309"/>
      <c r="I41" s="309"/>
      <c r="J41" s="309"/>
      <c r="K41" s="190"/>
    </row>
    <row r="42" spans="2:11" customFormat="1" ht="15" customHeight="1">
      <c r="B42" s="193"/>
      <c r="C42" s="194"/>
      <c r="D42" s="192"/>
      <c r="E42" s="195" t="s">
        <v>1720</v>
      </c>
      <c r="F42" s="192"/>
      <c r="G42" s="309" t="s">
        <v>1721</v>
      </c>
      <c r="H42" s="309"/>
      <c r="I42" s="309"/>
      <c r="J42" s="309"/>
      <c r="K42" s="190"/>
    </row>
    <row r="43" spans="2:11" customFormat="1" ht="15" customHeight="1">
      <c r="B43" s="193"/>
      <c r="C43" s="194"/>
      <c r="D43" s="192"/>
      <c r="E43" s="195"/>
      <c r="F43" s="192"/>
      <c r="G43" s="309" t="s">
        <v>1722</v>
      </c>
      <c r="H43" s="309"/>
      <c r="I43" s="309"/>
      <c r="J43" s="309"/>
      <c r="K43" s="190"/>
    </row>
    <row r="44" spans="2:11" customFormat="1" ht="15" customHeight="1">
      <c r="B44" s="193"/>
      <c r="C44" s="194"/>
      <c r="D44" s="192"/>
      <c r="E44" s="195" t="s">
        <v>1723</v>
      </c>
      <c r="F44" s="192"/>
      <c r="G44" s="309" t="s">
        <v>1724</v>
      </c>
      <c r="H44" s="309"/>
      <c r="I44" s="309"/>
      <c r="J44" s="309"/>
      <c r="K44" s="190"/>
    </row>
    <row r="45" spans="2:11" customFormat="1" ht="15" customHeight="1">
      <c r="B45" s="193"/>
      <c r="C45" s="194"/>
      <c r="D45" s="192"/>
      <c r="E45" s="195" t="s">
        <v>130</v>
      </c>
      <c r="F45" s="192"/>
      <c r="G45" s="309" t="s">
        <v>1725</v>
      </c>
      <c r="H45" s="309"/>
      <c r="I45" s="309"/>
      <c r="J45" s="309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9" t="s">
        <v>1726</v>
      </c>
      <c r="E47" s="309"/>
      <c r="F47" s="309"/>
      <c r="G47" s="309"/>
      <c r="H47" s="309"/>
      <c r="I47" s="309"/>
      <c r="J47" s="309"/>
      <c r="K47" s="190"/>
    </row>
    <row r="48" spans="2:11" customFormat="1" ht="15" customHeight="1">
      <c r="B48" s="193"/>
      <c r="C48" s="194"/>
      <c r="D48" s="194"/>
      <c r="E48" s="309" t="s">
        <v>1727</v>
      </c>
      <c r="F48" s="309"/>
      <c r="G48" s="309"/>
      <c r="H48" s="309"/>
      <c r="I48" s="309"/>
      <c r="J48" s="309"/>
      <c r="K48" s="190"/>
    </row>
    <row r="49" spans="2:11" customFormat="1" ht="15" customHeight="1">
      <c r="B49" s="193"/>
      <c r="C49" s="194"/>
      <c r="D49" s="194"/>
      <c r="E49" s="309" t="s">
        <v>1728</v>
      </c>
      <c r="F49" s="309"/>
      <c r="G49" s="309"/>
      <c r="H49" s="309"/>
      <c r="I49" s="309"/>
      <c r="J49" s="309"/>
      <c r="K49" s="190"/>
    </row>
    <row r="50" spans="2:11" customFormat="1" ht="15" customHeight="1">
      <c r="B50" s="193"/>
      <c r="C50" s="194"/>
      <c r="D50" s="194"/>
      <c r="E50" s="309" t="s">
        <v>1729</v>
      </c>
      <c r="F50" s="309"/>
      <c r="G50" s="309"/>
      <c r="H50" s="309"/>
      <c r="I50" s="309"/>
      <c r="J50" s="309"/>
      <c r="K50" s="190"/>
    </row>
    <row r="51" spans="2:11" customFormat="1" ht="15" customHeight="1">
      <c r="B51" s="193"/>
      <c r="C51" s="194"/>
      <c r="D51" s="309" t="s">
        <v>1730</v>
      </c>
      <c r="E51" s="309"/>
      <c r="F51" s="309"/>
      <c r="G51" s="309"/>
      <c r="H51" s="309"/>
      <c r="I51" s="309"/>
      <c r="J51" s="309"/>
      <c r="K51" s="190"/>
    </row>
    <row r="52" spans="2:11" customFormat="1" ht="25.5" customHeight="1">
      <c r="B52" s="189"/>
      <c r="C52" s="310" t="s">
        <v>1731</v>
      </c>
      <c r="D52" s="310"/>
      <c r="E52" s="310"/>
      <c r="F52" s="310"/>
      <c r="G52" s="310"/>
      <c r="H52" s="310"/>
      <c r="I52" s="310"/>
      <c r="J52" s="310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9" t="s">
        <v>1732</v>
      </c>
      <c r="D54" s="309"/>
      <c r="E54" s="309"/>
      <c r="F54" s="309"/>
      <c r="G54" s="309"/>
      <c r="H54" s="309"/>
      <c r="I54" s="309"/>
      <c r="J54" s="309"/>
      <c r="K54" s="190"/>
    </row>
    <row r="55" spans="2:11" customFormat="1" ht="15" customHeight="1">
      <c r="B55" s="189"/>
      <c r="C55" s="309" t="s">
        <v>1733</v>
      </c>
      <c r="D55" s="309"/>
      <c r="E55" s="309"/>
      <c r="F55" s="309"/>
      <c r="G55" s="309"/>
      <c r="H55" s="309"/>
      <c r="I55" s="309"/>
      <c r="J55" s="309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9" t="s">
        <v>1734</v>
      </c>
      <c r="D57" s="309"/>
      <c r="E57" s="309"/>
      <c r="F57" s="309"/>
      <c r="G57" s="309"/>
      <c r="H57" s="309"/>
      <c r="I57" s="309"/>
      <c r="J57" s="309"/>
      <c r="K57" s="190"/>
    </row>
    <row r="58" spans="2:11" customFormat="1" ht="15" customHeight="1">
      <c r="B58" s="189"/>
      <c r="C58" s="194"/>
      <c r="D58" s="309" t="s">
        <v>1735</v>
      </c>
      <c r="E58" s="309"/>
      <c r="F58" s="309"/>
      <c r="G58" s="309"/>
      <c r="H58" s="309"/>
      <c r="I58" s="309"/>
      <c r="J58" s="309"/>
      <c r="K58" s="190"/>
    </row>
    <row r="59" spans="2:11" customFormat="1" ht="15" customHeight="1">
      <c r="B59" s="189"/>
      <c r="C59" s="194"/>
      <c r="D59" s="309" t="s">
        <v>1736</v>
      </c>
      <c r="E59" s="309"/>
      <c r="F59" s="309"/>
      <c r="G59" s="309"/>
      <c r="H59" s="309"/>
      <c r="I59" s="309"/>
      <c r="J59" s="309"/>
      <c r="K59" s="190"/>
    </row>
    <row r="60" spans="2:11" customFormat="1" ht="15" customHeight="1">
      <c r="B60" s="189"/>
      <c r="C60" s="194"/>
      <c r="D60" s="309" t="s">
        <v>1737</v>
      </c>
      <c r="E60" s="309"/>
      <c r="F60" s="309"/>
      <c r="G60" s="309"/>
      <c r="H60" s="309"/>
      <c r="I60" s="309"/>
      <c r="J60" s="309"/>
      <c r="K60" s="190"/>
    </row>
    <row r="61" spans="2:11" customFormat="1" ht="15" customHeight="1">
      <c r="B61" s="189"/>
      <c r="C61" s="194"/>
      <c r="D61" s="309" t="s">
        <v>1738</v>
      </c>
      <c r="E61" s="309"/>
      <c r="F61" s="309"/>
      <c r="G61" s="309"/>
      <c r="H61" s="309"/>
      <c r="I61" s="309"/>
      <c r="J61" s="309"/>
      <c r="K61" s="190"/>
    </row>
    <row r="62" spans="2:11" customFormat="1" ht="15" customHeight="1">
      <c r="B62" s="189"/>
      <c r="C62" s="194"/>
      <c r="D62" s="312" t="s">
        <v>1739</v>
      </c>
      <c r="E62" s="312"/>
      <c r="F62" s="312"/>
      <c r="G62" s="312"/>
      <c r="H62" s="312"/>
      <c r="I62" s="312"/>
      <c r="J62" s="312"/>
      <c r="K62" s="190"/>
    </row>
    <row r="63" spans="2:11" customFormat="1" ht="15" customHeight="1">
      <c r="B63" s="189"/>
      <c r="C63" s="194"/>
      <c r="D63" s="309" t="s">
        <v>1740</v>
      </c>
      <c r="E63" s="309"/>
      <c r="F63" s="309"/>
      <c r="G63" s="309"/>
      <c r="H63" s="309"/>
      <c r="I63" s="309"/>
      <c r="J63" s="309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9" t="s">
        <v>1741</v>
      </c>
      <c r="E65" s="309"/>
      <c r="F65" s="309"/>
      <c r="G65" s="309"/>
      <c r="H65" s="309"/>
      <c r="I65" s="309"/>
      <c r="J65" s="309"/>
      <c r="K65" s="190"/>
    </row>
    <row r="66" spans="2:11" customFormat="1" ht="15" customHeight="1">
      <c r="B66" s="189"/>
      <c r="C66" s="194"/>
      <c r="D66" s="312" t="s">
        <v>1742</v>
      </c>
      <c r="E66" s="312"/>
      <c r="F66" s="312"/>
      <c r="G66" s="312"/>
      <c r="H66" s="312"/>
      <c r="I66" s="312"/>
      <c r="J66" s="312"/>
      <c r="K66" s="190"/>
    </row>
    <row r="67" spans="2:11" customFormat="1" ht="15" customHeight="1">
      <c r="B67" s="189"/>
      <c r="C67" s="194"/>
      <c r="D67" s="309" t="s">
        <v>1743</v>
      </c>
      <c r="E67" s="309"/>
      <c r="F67" s="309"/>
      <c r="G67" s="309"/>
      <c r="H67" s="309"/>
      <c r="I67" s="309"/>
      <c r="J67" s="309"/>
      <c r="K67" s="190"/>
    </row>
    <row r="68" spans="2:11" customFormat="1" ht="15" customHeight="1">
      <c r="B68" s="189"/>
      <c r="C68" s="194"/>
      <c r="D68" s="309" t="s">
        <v>1744</v>
      </c>
      <c r="E68" s="309"/>
      <c r="F68" s="309"/>
      <c r="G68" s="309"/>
      <c r="H68" s="309"/>
      <c r="I68" s="309"/>
      <c r="J68" s="309"/>
      <c r="K68" s="190"/>
    </row>
    <row r="69" spans="2:11" customFormat="1" ht="15" customHeight="1">
      <c r="B69" s="189"/>
      <c r="C69" s="194"/>
      <c r="D69" s="309" t="s">
        <v>1745</v>
      </c>
      <c r="E69" s="309"/>
      <c r="F69" s="309"/>
      <c r="G69" s="309"/>
      <c r="H69" s="309"/>
      <c r="I69" s="309"/>
      <c r="J69" s="309"/>
      <c r="K69" s="190"/>
    </row>
    <row r="70" spans="2:11" customFormat="1" ht="15" customHeight="1">
      <c r="B70" s="189"/>
      <c r="C70" s="194"/>
      <c r="D70" s="309" t="s">
        <v>1746</v>
      </c>
      <c r="E70" s="309"/>
      <c r="F70" s="309"/>
      <c r="G70" s="309"/>
      <c r="H70" s="309"/>
      <c r="I70" s="309"/>
      <c r="J70" s="309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13" t="s">
        <v>1747</v>
      </c>
      <c r="D75" s="313"/>
      <c r="E75" s="313"/>
      <c r="F75" s="313"/>
      <c r="G75" s="313"/>
      <c r="H75" s="313"/>
      <c r="I75" s="313"/>
      <c r="J75" s="313"/>
      <c r="K75" s="207"/>
    </row>
    <row r="76" spans="2:11" customFormat="1" ht="17.25" customHeight="1">
      <c r="B76" s="206"/>
      <c r="C76" s="208" t="s">
        <v>1748</v>
      </c>
      <c r="D76" s="208"/>
      <c r="E76" s="208"/>
      <c r="F76" s="208" t="s">
        <v>1749</v>
      </c>
      <c r="G76" s="209"/>
      <c r="H76" s="208" t="s">
        <v>53</v>
      </c>
      <c r="I76" s="208" t="s">
        <v>56</v>
      </c>
      <c r="J76" s="208" t="s">
        <v>1750</v>
      </c>
      <c r="K76" s="207"/>
    </row>
    <row r="77" spans="2:11" customFormat="1" ht="17.25" customHeight="1">
      <c r="B77" s="206"/>
      <c r="C77" s="210" t="s">
        <v>1751</v>
      </c>
      <c r="D77" s="210"/>
      <c r="E77" s="210"/>
      <c r="F77" s="211" t="s">
        <v>1752</v>
      </c>
      <c r="G77" s="212"/>
      <c r="H77" s="210"/>
      <c r="I77" s="210"/>
      <c r="J77" s="210" t="s">
        <v>1753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52</v>
      </c>
      <c r="D79" s="215"/>
      <c r="E79" s="215"/>
      <c r="F79" s="216" t="s">
        <v>1754</v>
      </c>
      <c r="G79" s="217"/>
      <c r="H79" s="195" t="s">
        <v>1755</v>
      </c>
      <c r="I79" s="195" t="s">
        <v>1756</v>
      </c>
      <c r="J79" s="195">
        <v>20</v>
      </c>
      <c r="K79" s="207"/>
    </row>
    <row r="80" spans="2:11" customFormat="1" ht="15" customHeight="1">
      <c r="B80" s="206"/>
      <c r="C80" s="195" t="s">
        <v>1757</v>
      </c>
      <c r="D80" s="195"/>
      <c r="E80" s="195"/>
      <c r="F80" s="216" t="s">
        <v>1754</v>
      </c>
      <c r="G80" s="217"/>
      <c r="H80" s="195" t="s">
        <v>1758</v>
      </c>
      <c r="I80" s="195" t="s">
        <v>1756</v>
      </c>
      <c r="J80" s="195">
        <v>120</v>
      </c>
      <c r="K80" s="207"/>
    </row>
    <row r="81" spans="2:11" customFormat="1" ht="15" customHeight="1">
      <c r="B81" s="218"/>
      <c r="C81" s="195" t="s">
        <v>1759</v>
      </c>
      <c r="D81" s="195"/>
      <c r="E81" s="195"/>
      <c r="F81" s="216" t="s">
        <v>1760</v>
      </c>
      <c r="G81" s="217"/>
      <c r="H81" s="195" t="s">
        <v>1761</v>
      </c>
      <c r="I81" s="195" t="s">
        <v>1756</v>
      </c>
      <c r="J81" s="195">
        <v>50</v>
      </c>
      <c r="K81" s="207"/>
    </row>
    <row r="82" spans="2:11" customFormat="1" ht="15" customHeight="1">
      <c r="B82" s="218"/>
      <c r="C82" s="195" t="s">
        <v>1762</v>
      </c>
      <c r="D82" s="195"/>
      <c r="E82" s="195"/>
      <c r="F82" s="216" t="s">
        <v>1754</v>
      </c>
      <c r="G82" s="217"/>
      <c r="H82" s="195" t="s">
        <v>1763</v>
      </c>
      <c r="I82" s="195" t="s">
        <v>1764</v>
      </c>
      <c r="J82" s="195"/>
      <c r="K82" s="207"/>
    </row>
    <row r="83" spans="2:11" customFormat="1" ht="15" customHeight="1">
      <c r="B83" s="218"/>
      <c r="C83" s="195" t="s">
        <v>1765</v>
      </c>
      <c r="D83" s="195"/>
      <c r="E83" s="195"/>
      <c r="F83" s="216" t="s">
        <v>1760</v>
      </c>
      <c r="G83" s="195"/>
      <c r="H83" s="195" t="s">
        <v>1766</v>
      </c>
      <c r="I83" s="195" t="s">
        <v>1756</v>
      </c>
      <c r="J83" s="195">
        <v>15</v>
      </c>
      <c r="K83" s="207"/>
    </row>
    <row r="84" spans="2:11" customFormat="1" ht="15" customHeight="1">
      <c r="B84" s="218"/>
      <c r="C84" s="195" t="s">
        <v>1767</v>
      </c>
      <c r="D84" s="195"/>
      <c r="E84" s="195"/>
      <c r="F84" s="216" t="s">
        <v>1760</v>
      </c>
      <c r="G84" s="195"/>
      <c r="H84" s="195" t="s">
        <v>1768</v>
      </c>
      <c r="I84" s="195" t="s">
        <v>1756</v>
      </c>
      <c r="J84" s="195">
        <v>15</v>
      </c>
      <c r="K84" s="207"/>
    </row>
    <row r="85" spans="2:11" customFormat="1" ht="15" customHeight="1">
      <c r="B85" s="218"/>
      <c r="C85" s="195" t="s">
        <v>1769</v>
      </c>
      <c r="D85" s="195"/>
      <c r="E85" s="195"/>
      <c r="F85" s="216" t="s">
        <v>1760</v>
      </c>
      <c r="G85" s="195"/>
      <c r="H85" s="195" t="s">
        <v>1770</v>
      </c>
      <c r="I85" s="195" t="s">
        <v>1756</v>
      </c>
      <c r="J85" s="195">
        <v>20</v>
      </c>
      <c r="K85" s="207"/>
    </row>
    <row r="86" spans="2:11" customFormat="1" ht="15" customHeight="1">
      <c r="B86" s="218"/>
      <c r="C86" s="195" t="s">
        <v>1771</v>
      </c>
      <c r="D86" s="195"/>
      <c r="E86" s="195"/>
      <c r="F86" s="216" t="s">
        <v>1760</v>
      </c>
      <c r="G86" s="195"/>
      <c r="H86" s="195" t="s">
        <v>1772</v>
      </c>
      <c r="I86" s="195" t="s">
        <v>1756</v>
      </c>
      <c r="J86" s="195">
        <v>20</v>
      </c>
      <c r="K86" s="207"/>
    </row>
    <row r="87" spans="2:11" customFormat="1" ht="15" customHeight="1">
      <c r="B87" s="218"/>
      <c r="C87" s="195" t="s">
        <v>1773</v>
      </c>
      <c r="D87" s="195"/>
      <c r="E87" s="195"/>
      <c r="F87" s="216" t="s">
        <v>1760</v>
      </c>
      <c r="G87" s="217"/>
      <c r="H87" s="195" t="s">
        <v>1774</v>
      </c>
      <c r="I87" s="195" t="s">
        <v>1756</v>
      </c>
      <c r="J87" s="195">
        <v>50</v>
      </c>
      <c r="K87" s="207"/>
    </row>
    <row r="88" spans="2:11" customFormat="1" ht="15" customHeight="1">
      <c r="B88" s="218"/>
      <c r="C88" s="195" t="s">
        <v>1775</v>
      </c>
      <c r="D88" s="195"/>
      <c r="E88" s="195"/>
      <c r="F88" s="216" t="s">
        <v>1760</v>
      </c>
      <c r="G88" s="217"/>
      <c r="H88" s="195" t="s">
        <v>1776</v>
      </c>
      <c r="I88" s="195" t="s">
        <v>1756</v>
      </c>
      <c r="J88" s="195">
        <v>20</v>
      </c>
      <c r="K88" s="207"/>
    </row>
    <row r="89" spans="2:11" customFormat="1" ht="15" customHeight="1">
      <c r="B89" s="218"/>
      <c r="C89" s="195" t="s">
        <v>1777</v>
      </c>
      <c r="D89" s="195"/>
      <c r="E89" s="195"/>
      <c r="F89" s="216" t="s">
        <v>1760</v>
      </c>
      <c r="G89" s="217"/>
      <c r="H89" s="195" t="s">
        <v>1778</v>
      </c>
      <c r="I89" s="195" t="s">
        <v>1756</v>
      </c>
      <c r="J89" s="195">
        <v>20</v>
      </c>
      <c r="K89" s="207"/>
    </row>
    <row r="90" spans="2:11" customFormat="1" ht="15" customHeight="1">
      <c r="B90" s="218"/>
      <c r="C90" s="195" t="s">
        <v>1779</v>
      </c>
      <c r="D90" s="195"/>
      <c r="E90" s="195"/>
      <c r="F90" s="216" t="s">
        <v>1760</v>
      </c>
      <c r="G90" s="217"/>
      <c r="H90" s="195" t="s">
        <v>1780</v>
      </c>
      <c r="I90" s="195" t="s">
        <v>1756</v>
      </c>
      <c r="J90" s="195">
        <v>50</v>
      </c>
      <c r="K90" s="207"/>
    </row>
    <row r="91" spans="2:11" customFormat="1" ht="15" customHeight="1">
      <c r="B91" s="218"/>
      <c r="C91" s="195" t="s">
        <v>1781</v>
      </c>
      <c r="D91" s="195"/>
      <c r="E91" s="195"/>
      <c r="F91" s="216" t="s">
        <v>1760</v>
      </c>
      <c r="G91" s="217"/>
      <c r="H91" s="195" t="s">
        <v>1781</v>
      </c>
      <c r="I91" s="195" t="s">
        <v>1756</v>
      </c>
      <c r="J91" s="195">
        <v>50</v>
      </c>
      <c r="K91" s="207"/>
    </row>
    <row r="92" spans="2:11" customFormat="1" ht="15" customHeight="1">
      <c r="B92" s="218"/>
      <c r="C92" s="195" t="s">
        <v>1782</v>
      </c>
      <c r="D92" s="195"/>
      <c r="E92" s="195"/>
      <c r="F92" s="216" t="s">
        <v>1760</v>
      </c>
      <c r="G92" s="217"/>
      <c r="H92" s="195" t="s">
        <v>1783</v>
      </c>
      <c r="I92" s="195" t="s">
        <v>1756</v>
      </c>
      <c r="J92" s="195">
        <v>255</v>
      </c>
      <c r="K92" s="207"/>
    </row>
    <row r="93" spans="2:11" customFormat="1" ht="15" customHeight="1">
      <c r="B93" s="218"/>
      <c r="C93" s="195" t="s">
        <v>1784</v>
      </c>
      <c r="D93" s="195"/>
      <c r="E93" s="195"/>
      <c r="F93" s="216" t="s">
        <v>1754</v>
      </c>
      <c r="G93" s="217"/>
      <c r="H93" s="195" t="s">
        <v>1785</v>
      </c>
      <c r="I93" s="195" t="s">
        <v>1786</v>
      </c>
      <c r="J93" s="195"/>
      <c r="K93" s="207"/>
    </row>
    <row r="94" spans="2:11" customFormat="1" ht="15" customHeight="1">
      <c r="B94" s="218"/>
      <c r="C94" s="195" t="s">
        <v>1787</v>
      </c>
      <c r="D94" s="195"/>
      <c r="E94" s="195"/>
      <c r="F94" s="216" t="s">
        <v>1754</v>
      </c>
      <c r="G94" s="217"/>
      <c r="H94" s="195" t="s">
        <v>1788</v>
      </c>
      <c r="I94" s="195" t="s">
        <v>1789</v>
      </c>
      <c r="J94" s="195"/>
      <c r="K94" s="207"/>
    </row>
    <row r="95" spans="2:11" customFormat="1" ht="15" customHeight="1">
      <c r="B95" s="218"/>
      <c r="C95" s="195" t="s">
        <v>1790</v>
      </c>
      <c r="D95" s="195"/>
      <c r="E95" s="195"/>
      <c r="F95" s="216" t="s">
        <v>1754</v>
      </c>
      <c r="G95" s="217"/>
      <c r="H95" s="195" t="s">
        <v>1790</v>
      </c>
      <c r="I95" s="195" t="s">
        <v>1789</v>
      </c>
      <c r="J95" s="195"/>
      <c r="K95" s="207"/>
    </row>
    <row r="96" spans="2:11" customFormat="1" ht="15" customHeight="1">
      <c r="B96" s="218"/>
      <c r="C96" s="195" t="s">
        <v>37</v>
      </c>
      <c r="D96" s="195"/>
      <c r="E96" s="195"/>
      <c r="F96" s="216" t="s">
        <v>1754</v>
      </c>
      <c r="G96" s="217"/>
      <c r="H96" s="195" t="s">
        <v>1791</v>
      </c>
      <c r="I96" s="195" t="s">
        <v>1789</v>
      </c>
      <c r="J96" s="195"/>
      <c r="K96" s="207"/>
    </row>
    <row r="97" spans="2:11" customFormat="1" ht="15" customHeight="1">
      <c r="B97" s="218"/>
      <c r="C97" s="195" t="s">
        <v>47</v>
      </c>
      <c r="D97" s="195"/>
      <c r="E97" s="195"/>
      <c r="F97" s="216" t="s">
        <v>1754</v>
      </c>
      <c r="G97" s="217"/>
      <c r="H97" s="195" t="s">
        <v>1792</v>
      </c>
      <c r="I97" s="195" t="s">
        <v>1789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13" t="s">
        <v>1793</v>
      </c>
      <c r="D102" s="313"/>
      <c r="E102" s="313"/>
      <c r="F102" s="313"/>
      <c r="G102" s="313"/>
      <c r="H102" s="313"/>
      <c r="I102" s="313"/>
      <c r="J102" s="313"/>
      <c r="K102" s="207"/>
    </row>
    <row r="103" spans="2:11" customFormat="1" ht="17.25" customHeight="1">
      <c r="B103" s="206"/>
      <c r="C103" s="208" t="s">
        <v>1748</v>
      </c>
      <c r="D103" s="208"/>
      <c r="E103" s="208"/>
      <c r="F103" s="208" t="s">
        <v>1749</v>
      </c>
      <c r="G103" s="209"/>
      <c r="H103" s="208" t="s">
        <v>53</v>
      </c>
      <c r="I103" s="208" t="s">
        <v>56</v>
      </c>
      <c r="J103" s="208" t="s">
        <v>1750</v>
      </c>
      <c r="K103" s="207"/>
    </row>
    <row r="104" spans="2:11" customFormat="1" ht="17.25" customHeight="1">
      <c r="B104" s="206"/>
      <c r="C104" s="210" t="s">
        <v>1751</v>
      </c>
      <c r="D104" s="210"/>
      <c r="E104" s="210"/>
      <c r="F104" s="211" t="s">
        <v>1752</v>
      </c>
      <c r="G104" s="212"/>
      <c r="H104" s="210"/>
      <c r="I104" s="210"/>
      <c r="J104" s="210" t="s">
        <v>1753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52</v>
      </c>
      <c r="D106" s="215"/>
      <c r="E106" s="215"/>
      <c r="F106" s="216" t="s">
        <v>1754</v>
      </c>
      <c r="G106" s="195"/>
      <c r="H106" s="195" t="s">
        <v>1794</v>
      </c>
      <c r="I106" s="195" t="s">
        <v>1756</v>
      </c>
      <c r="J106" s="195">
        <v>20</v>
      </c>
      <c r="K106" s="207"/>
    </row>
    <row r="107" spans="2:11" customFormat="1" ht="15" customHeight="1">
      <c r="B107" s="206"/>
      <c r="C107" s="195" t="s">
        <v>1757</v>
      </c>
      <c r="D107" s="195"/>
      <c r="E107" s="195"/>
      <c r="F107" s="216" t="s">
        <v>1754</v>
      </c>
      <c r="G107" s="195"/>
      <c r="H107" s="195" t="s">
        <v>1794</v>
      </c>
      <c r="I107" s="195" t="s">
        <v>1756</v>
      </c>
      <c r="J107" s="195">
        <v>120</v>
      </c>
      <c r="K107" s="207"/>
    </row>
    <row r="108" spans="2:11" customFormat="1" ht="15" customHeight="1">
      <c r="B108" s="218"/>
      <c r="C108" s="195" t="s">
        <v>1759</v>
      </c>
      <c r="D108" s="195"/>
      <c r="E108" s="195"/>
      <c r="F108" s="216" t="s">
        <v>1760</v>
      </c>
      <c r="G108" s="195"/>
      <c r="H108" s="195" t="s">
        <v>1794</v>
      </c>
      <c r="I108" s="195" t="s">
        <v>1756</v>
      </c>
      <c r="J108" s="195">
        <v>50</v>
      </c>
      <c r="K108" s="207"/>
    </row>
    <row r="109" spans="2:11" customFormat="1" ht="15" customHeight="1">
      <c r="B109" s="218"/>
      <c r="C109" s="195" t="s">
        <v>1762</v>
      </c>
      <c r="D109" s="195"/>
      <c r="E109" s="195"/>
      <c r="F109" s="216" t="s">
        <v>1754</v>
      </c>
      <c r="G109" s="195"/>
      <c r="H109" s="195" t="s">
        <v>1794</v>
      </c>
      <c r="I109" s="195" t="s">
        <v>1764</v>
      </c>
      <c r="J109" s="195"/>
      <c r="K109" s="207"/>
    </row>
    <row r="110" spans="2:11" customFormat="1" ht="15" customHeight="1">
      <c r="B110" s="218"/>
      <c r="C110" s="195" t="s">
        <v>1773</v>
      </c>
      <c r="D110" s="195"/>
      <c r="E110" s="195"/>
      <c r="F110" s="216" t="s">
        <v>1760</v>
      </c>
      <c r="G110" s="195"/>
      <c r="H110" s="195" t="s">
        <v>1794</v>
      </c>
      <c r="I110" s="195" t="s">
        <v>1756</v>
      </c>
      <c r="J110" s="195">
        <v>50</v>
      </c>
      <c r="K110" s="207"/>
    </row>
    <row r="111" spans="2:11" customFormat="1" ht="15" customHeight="1">
      <c r="B111" s="218"/>
      <c r="C111" s="195" t="s">
        <v>1781</v>
      </c>
      <c r="D111" s="195"/>
      <c r="E111" s="195"/>
      <c r="F111" s="216" t="s">
        <v>1760</v>
      </c>
      <c r="G111" s="195"/>
      <c r="H111" s="195" t="s">
        <v>1794</v>
      </c>
      <c r="I111" s="195" t="s">
        <v>1756</v>
      </c>
      <c r="J111" s="195">
        <v>50</v>
      </c>
      <c r="K111" s="207"/>
    </row>
    <row r="112" spans="2:11" customFormat="1" ht="15" customHeight="1">
      <c r="B112" s="218"/>
      <c r="C112" s="195" t="s">
        <v>1779</v>
      </c>
      <c r="D112" s="195"/>
      <c r="E112" s="195"/>
      <c r="F112" s="216" t="s">
        <v>1760</v>
      </c>
      <c r="G112" s="195"/>
      <c r="H112" s="195" t="s">
        <v>1794</v>
      </c>
      <c r="I112" s="195" t="s">
        <v>1756</v>
      </c>
      <c r="J112" s="195">
        <v>50</v>
      </c>
      <c r="K112" s="207"/>
    </row>
    <row r="113" spans="2:11" customFormat="1" ht="15" customHeight="1">
      <c r="B113" s="218"/>
      <c r="C113" s="195" t="s">
        <v>52</v>
      </c>
      <c r="D113" s="195"/>
      <c r="E113" s="195"/>
      <c r="F113" s="216" t="s">
        <v>1754</v>
      </c>
      <c r="G113" s="195"/>
      <c r="H113" s="195" t="s">
        <v>1795</v>
      </c>
      <c r="I113" s="195" t="s">
        <v>1756</v>
      </c>
      <c r="J113" s="195">
        <v>20</v>
      </c>
      <c r="K113" s="207"/>
    </row>
    <row r="114" spans="2:11" customFormat="1" ht="15" customHeight="1">
      <c r="B114" s="218"/>
      <c r="C114" s="195" t="s">
        <v>1796</v>
      </c>
      <c r="D114" s="195"/>
      <c r="E114" s="195"/>
      <c r="F114" s="216" t="s">
        <v>1754</v>
      </c>
      <c r="G114" s="195"/>
      <c r="H114" s="195" t="s">
        <v>1797</v>
      </c>
      <c r="I114" s="195" t="s">
        <v>1756</v>
      </c>
      <c r="J114" s="195">
        <v>120</v>
      </c>
      <c r="K114" s="207"/>
    </row>
    <row r="115" spans="2:11" customFormat="1" ht="15" customHeight="1">
      <c r="B115" s="218"/>
      <c r="C115" s="195" t="s">
        <v>37</v>
      </c>
      <c r="D115" s="195"/>
      <c r="E115" s="195"/>
      <c r="F115" s="216" t="s">
        <v>1754</v>
      </c>
      <c r="G115" s="195"/>
      <c r="H115" s="195" t="s">
        <v>1798</v>
      </c>
      <c r="I115" s="195" t="s">
        <v>1789</v>
      </c>
      <c r="J115" s="195"/>
      <c r="K115" s="207"/>
    </row>
    <row r="116" spans="2:11" customFormat="1" ht="15" customHeight="1">
      <c r="B116" s="218"/>
      <c r="C116" s="195" t="s">
        <v>47</v>
      </c>
      <c r="D116" s="195"/>
      <c r="E116" s="195"/>
      <c r="F116" s="216" t="s">
        <v>1754</v>
      </c>
      <c r="G116" s="195"/>
      <c r="H116" s="195" t="s">
        <v>1799</v>
      </c>
      <c r="I116" s="195" t="s">
        <v>1789</v>
      </c>
      <c r="J116" s="195"/>
      <c r="K116" s="207"/>
    </row>
    <row r="117" spans="2:11" customFormat="1" ht="15" customHeight="1">
      <c r="B117" s="218"/>
      <c r="C117" s="195" t="s">
        <v>56</v>
      </c>
      <c r="D117" s="195"/>
      <c r="E117" s="195"/>
      <c r="F117" s="216" t="s">
        <v>1754</v>
      </c>
      <c r="G117" s="195"/>
      <c r="H117" s="195" t="s">
        <v>1800</v>
      </c>
      <c r="I117" s="195" t="s">
        <v>1801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11" t="s">
        <v>1802</v>
      </c>
      <c r="D122" s="311"/>
      <c r="E122" s="311"/>
      <c r="F122" s="311"/>
      <c r="G122" s="311"/>
      <c r="H122" s="311"/>
      <c r="I122" s="311"/>
      <c r="J122" s="311"/>
      <c r="K122" s="233"/>
    </row>
    <row r="123" spans="2:11" customFormat="1" ht="17.25" customHeight="1">
      <c r="B123" s="234"/>
      <c r="C123" s="208" t="s">
        <v>1748</v>
      </c>
      <c r="D123" s="208"/>
      <c r="E123" s="208"/>
      <c r="F123" s="208" t="s">
        <v>1749</v>
      </c>
      <c r="G123" s="209"/>
      <c r="H123" s="208" t="s">
        <v>53</v>
      </c>
      <c r="I123" s="208" t="s">
        <v>56</v>
      </c>
      <c r="J123" s="208" t="s">
        <v>1750</v>
      </c>
      <c r="K123" s="235"/>
    </row>
    <row r="124" spans="2:11" customFormat="1" ht="17.25" customHeight="1">
      <c r="B124" s="234"/>
      <c r="C124" s="210" t="s">
        <v>1751</v>
      </c>
      <c r="D124" s="210"/>
      <c r="E124" s="210"/>
      <c r="F124" s="211" t="s">
        <v>1752</v>
      </c>
      <c r="G124" s="212"/>
      <c r="H124" s="210"/>
      <c r="I124" s="210"/>
      <c r="J124" s="210" t="s">
        <v>1753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1757</v>
      </c>
      <c r="D126" s="215"/>
      <c r="E126" s="215"/>
      <c r="F126" s="216" t="s">
        <v>1754</v>
      </c>
      <c r="G126" s="195"/>
      <c r="H126" s="195" t="s">
        <v>1794</v>
      </c>
      <c r="I126" s="195" t="s">
        <v>1756</v>
      </c>
      <c r="J126" s="195">
        <v>120</v>
      </c>
      <c r="K126" s="239"/>
    </row>
    <row r="127" spans="2:11" customFormat="1" ht="15" customHeight="1">
      <c r="B127" s="236"/>
      <c r="C127" s="195" t="s">
        <v>1803</v>
      </c>
      <c r="D127" s="195"/>
      <c r="E127" s="195"/>
      <c r="F127" s="216" t="s">
        <v>1754</v>
      </c>
      <c r="G127" s="195"/>
      <c r="H127" s="195" t="s">
        <v>1804</v>
      </c>
      <c r="I127" s="195" t="s">
        <v>1756</v>
      </c>
      <c r="J127" s="195" t="s">
        <v>1805</v>
      </c>
      <c r="K127" s="239"/>
    </row>
    <row r="128" spans="2:11" customFormat="1" ht="15" customHeight="1">
      <c r="B128" s="236"/>
      <c r="C128" s="195" t="s">
        <v>1702</v>
      </c>
      <c r="D128" s="195"/>
      <c r="E128" s="195"/>
      <c r="F128" s="216" t="s">
        <v>1754</v>
      </c>
      <c r="G128" s="195"/>
      <c r="H128" s="195" t="s">
        <v>1806</v>
      </c>
      <c r="I128" s="195" t="s">
        <v>1756</v>
      </c>
      <c r="J128" s="195" t="s">
        <v>1805</v>
      </c>
      <c r="K128" s="239"/>
    </row>
    <row r="129" spans="2:11" customFormat="1" ht="15" customHeight="1">
      <c r="B129" s="236"/>
      <c r="C129" s="195" t="s">
        <v>1765</v>
      </c>
      <c r="D129" s="195"/>
      <c r="E129" s="195"/>
      <c r="F129" s="216" t="s">
        <v>1760</v>
      </c>
      <c r="G129" s="195"/>
      <c r="H129" s="195" t="s">
        <v>1766</v>
      </c>
      <c r="I129" s="195" t="s">
        <v>1756</v>
      </c>
      <c r="J129" s="195">
        <v>15</v>
      </c>
      <c r="K129" s="239"/>
    </row>
    <row r="130" spans="2:11" customFormat="1" ht="15" customHeight="1">
      <c r="B130" s="236"/>
      <c r="C130" s="195" t="s">
        <v>1767</v>
      </c>
      <c r="D130" s="195"/>
      <c r="E130" s="195"/>
      <c r="F130" s="216" t="s">
        <v>1760</v>
      </c>
      <c r="G130" s="195"/>
      <c r="H130" s="195" t="s">
        <v>1768</v>
      </c>
      <c r="I130" s="195" t="s">
        <v>1756</v>
      </c>
      <c r="J130" s="195">
        <v>15</v>
      </c>
      <c r="K130" s="239"/>
    </row>
    <row r="131" spans="2:11" customFormat="1" ht="15" customHeight="1">
      <c r="B131" s="236"/>
      <c r="C131" s="195" t="s">
        <v>1769</v>
      </c>
      <c r="D131" s="195"/>
      <c r="E131" s="195"/>
      <c r="F131" s="216" t="s">
        <v>1760</v>
      </c>
      <c r="G131" s="195"/>
      <c r="H131" s="195" t="s">
        <v>1770</v>
      </c>
      <c r="I131" s="195" t="s">
        <v>1756</v>
      </c>
      <c r="J131" s="195">
        <v>20</v>
      </c>
      <c r="K131" s="239"/>
    </row>
    <row r="132" spans="2:11" customFormat="1" ht="15" customHeight="1">
      <c r="B132" s="236"/>
      <c r="C132" s="195" t="s">
        <v>1771</v>
      </c>
      <c r="D132" s="195"/>
      <c r="E132" s="195"/>
      <c r="F132" s="216" t="s">
        <v>1760</v>
      </c>
      <c r="G132" s="195"/>
      <c r="H132" s="195" t="s">
        <v>1772</v>
      </c>
      <c r="I132" s="195" t="s">
        <v>1756</v>
      </c>
      <c r="J132" s="195">
        <v>20</v>
      </c>
      <c r="K132" s="239"/>
    </row>
    <row r="133" spans="2:11" customFormat="1" ht="15" customHeight="1">
      <c r="B133" s="236"/>
      <c r="C133" s="195" t="s">
        <v>1759</v>
      </c>
      <c r="D133" s="195"/>
      <c r="E133" s="195"/>
      <c r="F133" s="216" t="s">
        <v>1760</v>
      </c>
      <c r="G133" s="195"/>
      <c r="H133" s="195" t="s">
        <v>1794</v>
      </c>
      <c r="I133" s="195" t="s">
        <v>1756</v>
      </c>
      <c r="J133" s="195">
        <v>50</v>
      </c>
      <c r="K133" s="239"/>
    </row>
    <row r="134" spans="2:11" customFormat="1" ht="15" customHeight="1">
      <c r="B134" s="236"/>
      <c r="C134" s="195" t="s">
        <v>1773</v>
      </c>
      <c r="D134" s="195"/>
      <c r="E134" s="195"/>
      <c r="F134" s="216" t="s">
        <v>1760</v>
      </c>
      <c r="G134" s="195"/>
      <c r="H134" s="195" t="s">
        <v>1794</v>
      </c>
      <c r="I134" s="195" t="s">
        <v>1756</v>
      </c>
      <c r="J134" s="195">
        <v>50</v>
      </c>
      <c r="K134" s="239"/>
    </row>
    <row r="135" spans="2:11" customFormat="1" ht="15" customHeight="1">
      <c r="B135" s="236"/>
      <c r="C135" s="195" t="s">
        <v>1779</v>
      </c>
      <c r="D135" s="195"/>
      <c r="E135" s="195"/>
      <c r="F135" s="216" t="s">
        <v>1760</v>
      </c>
      <c r="G135" s="195"/>
      <c r="H135" s="195" t="s">
        <v>1794</v>
      </c>
      <c r="I135" s="195" t="s">
        <v>1756</v>
      </c>
      <c r="J135" s="195">
        <v>50</v>
      </c>
      <c r="K135" s="239"/>
    </row>
    <row r="136" spans="2:11" customFormat="1" ht="15" customHeight="1">
      <c r="B136" s="236"/>
      <c r="C136" s="195" t="s">
        <v>1781</v>
      </c>
      <c r="D136" s="195"/>
      <c r="E136" s="195"/>
      <c r="F136" s="216" t="s">
        <v>1760</v>
      </c>
      <c r="G136" s="195"/>
      <c r="H136" s="195" t="s">
        <v>1794</v>
      </c>
      <c r="I136" s="195" t="s">
        <v>1756</v>
      </c>
      <c r="J136" s="195">
        <v>50</v>
      </c>
      <c r="K136" s="239"/>
    </row>
    <row r="137" spans="2:11" customFormat="1" ht="15" customHeight="1">
      <c r="B137" s="236"/>
      <c r="C137" s="195" t="s">
        <v>1782</v>
      </c>
      <c r="D137" s="195"/>
      <c r="E137" s="195"/>
      <c r="F137" s="216" t="s">
        <v>1760</v>
      </c>
      <c r="G137" s="195"/>
      <c r="H137" s="195" t="s">
        <v>1807</v>
      </c>
      <c r="I137" s="195" t="s">
        <v>1756</v>
      </c>
      <c r="J137" s="195">
        <v>255</v>
      </c>
      <c r="K137" s="239"/>
    </row>
    <row r="138" spans="2:11" customFormat="1" ht="15" customHeight="1">
      <c r="B138" s="236"/>
      <c r="C138" s="195" t="s">
        <v>1784</v>
      </c>
      <c r="D138" s="195"/>
      <c r="E138" s="195"/>
      <c r="F138" s="216" t="s">
        <v>1754</v>
      </c>
      <c r="G138" s="195"/>
      <c r="H138" s="195" t="s">
        <v>1808</v>
      </c>
      <c r="I138" s="195" t="s">
        <v>1786</v>
      </c>
      <c r="J138" s="195"/>
      <c r="K138" s="239"/>
    </row>
    <row r="139" spans="2:11" customFormat="1" ht="15" customHeight="1">
      <c r="B139" s="236"/>
      <c r="C139" s="195" t="s">
        <v>1787</v>
      </c>
      <c r="D139" s="195"/>
      <c r="E139" s="195"/>
      <c r="F139" s="216" t="s">
        <v>1754</v>
      </c>
      <c r="G139" s="195"/>
      <c r="H139" s="195" t="s">
        <v>1809</v>
      </c>
      <c r="I139" s="195" t="s">
        <v>1789</v>
      </c>
      <c r="J139" s="195"/>
      <c r="K139" s="239"/>
    </row>
    <row r="140" spans="2:11" customFormat="1" ht="15" customHeight="1">
      <c r="B140" s="236"/>
      <c r="C140" s="195" t="s">
        <v>1790</v>
      </c>
      <c r="D140" s="195"/>
      <c r="E140" s="195"/>
      <c r="F140" s="216" t="s">
        <v>1754</v>
      </c>
      <c r="G140" s="195"/>
      <c r="H140" s="195" t="s">
        <v>1790</v>
      </c>
      <c r="I140" s="195" t="s">
        <v>1789</v>
      </c>
      <c r="J140" s="195"/>
      <c r="K140" s="239"/>
    </row>
    <row r="141" spans="2:11" customFormat="1" ht="15" customHeight="1">
      <c r="B141" s="236"/>
      <c r="C141" s="195" t="s">
        <v>37</v>
      </c>
      <c r="D141" s="195"/>
      <c r="E141" s="195"/>
      <c r="F141" s="216" t="s">
        <v>1754</v>
      </c>
      <c r="G141" s="195"/>
      <c r="H141" s="195" t="s">
        <v>1810</v>
      </c>
      <c r="I141" s="195" t="s">
        <v>1789</v>
      </c>
      <c r="J141" s="195"/>
      <c r="K141" s="239"/>
    </row>
    <row r="142" spans="2:11" customFormat="1" ht="15" customHeight="1">
      <c r="B142" s="236"/>
      <c r="C142" s="195" t="s">
        <v>1811</v>
      </c>
      <c r="D142" s="195"/>
      <c r="E142" s="195"/>
      <c r="F142" s="216" t="s">
        <v>1754</v>
      </c>
      <c r="G142" s="195"/>
      <c r="H142" s="195" t="s">
        <v>1812</v>
      </c>
      <c r="I142" s="195" t="s">
        <v>1789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13" t="s">
        <v>1813</v>
      </c>
      <c r="D147" s="313"/>
      <c r="E147" s="313"/>
      <c r="F147" s="313"/>
      <c r="G147" s="313"/>
      <c r="H147" s="313"/>
      <c r="I147" s="313"/>
      <c r="J147" s="313"/>
      <c r="K147" s="207"/>
    </row>
    <row r="148" spans="2:11" customFormat="1" ht="17.25" customHeight="1">
      <c r="B148" s="206"/>
      <c r="C148" s="208" t="s">
        <v>1748</v>
      </c>
      <c r="D148" s="208"/>
      <c r="E148" s="208"/>
      <c r="F148" s="208" t="s">
        <v>1749</v>
      </c>
      <c r="G148" s="209"/>
      <c r="H148" s="208" t="s">
        <v>53</v>
      </c>
      <c r="I148" s="208" t="s">
        <v>56</v>
      </c>
      <c r="J148" s="208" t="s">
        <v>1750</v>
      </c>
      <c r="K148" s="207"/>
    </row>
    <row r="149" spans="2:11" customFormat="1" ht="17.25" customHeight="1">
      <c r="B149" s="206"/>
      <c r="C149" s="210" t="s">
        <v>1751</v>
      </c>
      <c r="D149" s="210"/>
      <c r="E149" s="210"/>
      <c r="F149" s="211" t="s">
        <v>1752</v>
      </c>
      <c r="G149" s="212"/>
      <c r="H149" s="210"/>
      <c r="I149" s="210"/>
      <c r="J149" s="210" t="s">
        <v>1753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1757</v>
      </c>
      <c r="D151" s="195"/>
      <c r="E151" s="195"/>
      <c r="F151" s="244" t="s">
        <v>1754</v>
      </c>
      <c r="G151" s="195"/>
      <c r="H151" s="243" t="s">
        <v>1794</v>
      </c>
      <c r="I151" s="243" t="s">
        <v>1756</v>
      </c>
      <c r="J151" s="243">
        <v>120</v>
      </c>
      <c r="K151" s="239"/>
    </row>
    <row r="152" spans="2:11" customFormat="1" ht="15" customHeight="1">
      <c r="B152" s="218"/>
      <c r="C152" s="243" t="s">
        <v>1803</v>
      </c>
      <c r="D152" s="195"/>
      <c r="E152" s="195"/>
      <c r="F152" s="244" t="s">
        <v>1754</v>
      </c>
      <c r="G152" s="195"/>
      <c r="H152" s="243" t="s">
        <v>1814</v>
      </c>
      <c r="I152" s="243" t="s">
        <v>1756</v>
      </c>
      <c r="J152" s="243" t="s">
        <v>1805</v>
      </c>
      <c r="K152" s="239"/>
    </row>
    <row r="153" spans="2:11" customFormat="1" ht="15" customHeight="1">
      <c r="B153" s="218"/>
      <c r="C153" s="243" t="s">
        <v>1702</v>
      </c>
      <c r="D153" s="195"/>
      <c r="E153" s="195"/>
      <c r="F153" s="244" t="s">
        <v>1754</v>
      </c>
      <c r="G153" s="195"/>
      <c r="H153" s="243" t="s">
        <v>1815</v>
      </c>
      <c r="I153" s="243" t="s">
        <v>1756</v>
      </c>
      <c r="J153" s="243" t="s">
        <v>1805</v>
      </c>
      <c r="K153" s="239"/>
    </row>
    <row r="154" spans="2:11" customFormat="1" ht="15" customHeight="1">
      <c r="B154" s="218"/>
      <c r="C154" s="243" t="s">
        <v>1759</v>
      </c>
      <c r="D154" s="195"/>
      <c r="E154" s="195"/>
      <c r="F154" s="244" t="s">
        <v>1760</v>
      </c>
      <c r="G154" s="195"/>
      <c r="H154" s="243" t="s">
        <v>1794</v>
      </c>
      <c r="I154" s="243" t="s">
        <v>1756</v>
      </c>
      <c r="J154" s="243">
        <v>50</v>
      </c>
      <c r="K154" s="239"/>
    </row>
    <row r="155" spans="2:11" customFormat="1" ht="15" customHeight="1">
      <c r="B155" s="218"/>
      <c r="C155" s="243" t="s">
        <v>1762</v>
      </c>
      <c r="D155" s="195"/>
      <c r="E155" s="195"/>
      <c r="F155" s="244" t="s">
        <v>1754</v>
      </c>
      <c r="G155" s="195"/>
      <c r="H155" s="243" t="s">
        <v>1794</v>
      </c>
      <c r="I155" s="243" t="s">
        <v>1764</v>
      </c>
      <c r="J155" s="243"/>
      <c r="K155" s="239"/>
    </row>
    <row r="156" spans="2:11" customFormat="1" ht="15" customHeight="1">
      <c r="B156" s="218"/>
      <c r="C156" s="243" t="s">
        <v>1773</v>
      </c>
      <c r="D156" s="195"/>
      <c r="E156" s="195"/>
      <c r="F156" s="244" t="s">
        <v>1760</v>
      </c>
      <c r="G156" s="195"/>
      <c r="H156" s="243" t="s">
        <v>1794</v>
      </c>
      <c r="I156" s="243" t="s">
        <v>1756</v>
      </c>
      <c r="J156" s="243">
        <v>50</v>
      </c>
      <c r="K156" s="239"/>
    </row>
    <row r="157" spans="2:11" customFormat="1" ht="15" customHeight="1">
      <c r="B157" s="218"/>
      <c r="C157" s="243" t="s">
        <v>1781</v>
      </c>
      <c r="D157" s="195"/>
      <c r="E157" s="195"/>
      <c r="F157" s="244" t="s">
        <v>1760</v>
      </c>
      <c r="G157" s="195"/>
      <c r="H157" s="243" t="s">
        <v>1794</v>
      </c>
      <c r="I157" s="243" t="s">
        <v>1756</v>
      </c>
      <c r="J157" s="243">
        <v>50</v>
      </c>
      <c r="K157" s="239"/>
    </row>
    <row r="158" spans="2:11" customFormat="1" ht="15" customHeight="1">
      <c r="B158" s="218"/>
      <c r="C158" s="243" t="s">
        <v>1779</v>
      </c>
      <c r="D158" s="195"/>
      <c r="E158" s="195"/>
      <c r="F158" s="244" t="s">
        <v>1760</v>
      </c>
      <c r="G158" s="195"/>
      <c r="H158" s="243" t="s">
        <v>1794</v>
      </c>
      <c r="I158" s="243" t="s">
        <v>1756</v>
      </c>
      <c r="J158" s="243">
        <v>50</v>
      </c>
      <c r="K158" s="239"/>
    </row>
    <row r="159" spans="2:11" customFormat="1" ht="15" customHeight="1">
      <c r="B159" s="218"/>
      <c r="C159" s="243" t="s">
        <v>89</v>
      </c>
      <c r="D159" s="195"/>
      <c r="E159" s="195"/>
      <c r="F159" s="244" t="s">
        <v>1754</v>
      </c>
      <c r="G159" s="195"/>
      <c r="H159" s="243" t="s">
        <v>1816</v>
      </c>
      <c r="I159" s="243" t="s">
        <v>1756</v>
      </c>
      <c r="J159" s="243" t="s">
        <v>1817</v>
      </c>
      <c r="K159" s="239"/>
    </row>
    <row r="160" spans="2:11" customFormat="1" ht="15" customHeight="1">
      <c r="B160" s="218"/>
      <c r="C160" s="243" t="s">
        <v>1818</v>
      </c>
      <c r="D160" s="195"/>
      <c r="E160" s="195"/>
      <c r="F160" s="244" t="s">
        <v>1754</v>
      </c>
      <c r="G160" s="195"/>
      <c r="H160" s="243" t="s">
        <v>1819</v>
      </c>
      <c r="I160" s="243" t="s">
        <v>1789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11" t="s">
        <v>1820</v>
      </c>
      <c r="D165" s="311"/>
      <c r="E165" s="311"/>
      <c r="F165" s="311"/>
      <c r="G165" s="311"/>
      <c r="H165" s="311"/>
      <c r="I165" s="311"/>
      <c r="J165" s="311"/>
      <c r="K165" s="188"/>
    </row>
    <row r="166" spans="2:11" customFormat="1" ht="17.25" customHeight="1">
      <c r="B166" s="187"/>
      <c r="C166" s="208" t="s">
        <v>1748</v>
      </c>
      <c r="D166" s="208"/>
      <c r="E166" s="208"/>
      <c r="F166" s="208" t="s">
        <v>1749</v>
      </c>
      <c r="G166" s="248"/>
      <c r="H166" s="249" t="s">
        <v>53</v>
      </c>
      <c r="I166" s="249" t="s">
        <v>56</v>
      </c>
      <c r="J166" s="208" t="s">
        <v>1750</v>
      </c>
      <c r="K166" s="188"/>
    </row>
    <row r="167" spans="2:11" customFormat="1" ht="17.25" customHeight="1">
      <c r="B167" s="189"/>
      <c r="C167" s="210" t="s">
        <v>1751</v>
      </c>
      <c r="D167" s="210"/>
      <c r="E167" s="210"/>
      <c r="F167" s="211" t="s">
        <v>1752</v>
      </c>
      <c r="G167" s="250"/>
      <c r="H167" s="251"/>
      <c r="I167" s="251"/>
      <c r="J167" s="210" t="s">
        <v>1753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1757</v>
      </c>
      <c r="D169" s="195"/>
      <c r="E169" s="195"/>
      <c r="F169" s="216" t="s">
        <v>1754</v>
      </c>
      <c r="G169" s="195"/>
      <c r="H169" s="195" t="s">
        <v>1794</v>
      </c>
      <c r="I169" s="195" t="s">
        <v>1756</v>
      </c>
      <c r="J169" s="195">
        <v>120</v>
      </c>
      <c r="K169" s="239"/>
    </row>
    <row r="170" spans="2:11" customFormat="1" ht="15" customHeight="1">
      <c r="B170" s="218"/>
      <c r="C170" s="195" t="s">
        <v>1803</v>
      </c>
      <c r="D170" s="195"/>
      <c r="E170" s="195"/>
      <c r="F170" s="216" t="s">
        <v>1754</v>
      </c>
      <c r="G170" s="195"/>
      <c r="H170" s="195" t="s">
        <v>1804</v>
      </c>
      <c r="I170" s="195" t="s">
        <v>1756</v>
      </c>
      <c r="J170" s="195" t="s">
        <v>1805</v>
      </c>
      <c r="K170" s="239"/>
    </row>
    <row r="171" spans="2:11" customFormat="1" ht="15" customHeight="1">
      <c r="B171" s="218"/>
      <c r="C171" s="195" t="s">
        <v>1702</v>
      </c>
      <c r="D171" s="195"/>
      <c r="E171" s="195"/>
      <c r="F171" s="216" t="s">
        <v>1754</v>
      </c>
      <c r="G171" s="195"/>
      <c r="H171" s="195" t="s">
        <v>1821</v>
      </c>
      <c r="I171" s="195" t="s">
        <v>1756</v>
      </c>
      <c r="J171" s="195" t="s">
        <v>1805</v>
      </c>
      <c r="K171" s="239"/>
    </row>
    <row r="172" spans="2:11" customFormat="1" ht="15" customHeight="1">
      <c r="B172" s="218"/>
      <c r="C172" s="195" t="s">
        <v>1759</v>
      </c>
      <c r="D172" s="195"/>
      <c r="E172" s="195"/>
      <c r="F172" s="216" t="s">
        <v>1760</v>
      </c>
      <c r="G172" s="195"/>
      <c r="H172" s="195" t="s">
        <v>1821</v>
      </c>
      <c r="I172" s="195" t="s">
        <v>1756</v>
      </c>
      <c r="J172" s="195">
        <v>50</v>
      </c>
      <c r="K172" s="239"/>
    </row>
    <row r="173" spans="2:11" customFormat="1" ht="15" customHeight="1">
      <c r="B173" s="218"/>
      <c r="C173" s="195" t="s">
        <v>1762</v>
      </c>
      <c r="D173" s="195"/>
      <c r="E173" s="195"/>
      <c r="F173" s="216" t="s">
        <v>1754</v>
      </c>
      <c r="G173" s="195"/>
      <c r="H173" s="195" t="s">
        <v>1821</v>
      </c>
      <c r="I173" s="195" t="s">
        <v>1764</v>
      </c>
      <c r="J173" s="195"/>
      <c r="K173" s="239"/>
    </row>
    <row r="174" spans="2:11" customFormat="1" ht="15" customHeight="1">
      <c r="B174" s="218"/>
      <c r="C174" s="195" t="s">
        <v>1773</v>
      </c>
      <c r="D174" s="195"/>
      <c r="E174" s="195"/>
      <c r="F174" s="216" t="s">
        <v>1760</v>
      </c>
      <c r="G174" s="195"/>
      <c r="H174" s="195" t="s">
        <v>1821</v>
      </c>
      <c r="I174" s="195" t="s">
        <v>1756</v>
      </c>
      <c r="J174" s="195">
        <v>50</v>
      </c>
      <c r="K174" s="239"/>
    </row>
    <row r="175" spans="2:11" customFormat="1" ht="15" customHeight="1">
      <c r="B175" s="218"/>
      <c r="C175" s="195" t="s">
        <v>1781</v>
      </c>
      <c r="D175" s="195"/>
      <c r="E175" s="195"/>
      <c r="F175" s="216" t="s">
        <v>1760</v>
      </c>
      <c r="G175" s="195"/>
      <c r="H175" s="195" t="s">
        <v>1821</v>
      </c>
      <c r="I175" s="195" t="s">
        <v>1756</v>
      </c>
      <c r="J175" s="195">
        <v>50</v>
      </c>
      <c r="K175" s="239"/>
    </row>
    <row r="176" spans="2:11" customFormat="1" ht="15" customHeight="1">
      <c r="B176" s="218"/>
      <c r="C176" s="195" t="s">
        <v>1779</v>
      </c>
      <c r="D176" s="195"/>
      <c r="E176" s="195"/>
      <c r="F176" s="216" t="s">
        <v>1760</v>
      </c>
      <c r="G176" s="195"/>
      <c r="H176" s="195" t="s">
        <v>1821</v>
      </c>
      <c r="I176" s="195" t="s">
        <v>1756</v>
      </c>
      <c r="J176" s="195">
        <v>50</v>
      </c>
      <c r="K176" s="239"/>
    </row>
    <row r="177" spans="2:11" customFormat="1" ht="15" customHeight="1">
      <c r="B177" s="218"/>
      <c r="C177" s="195" t="s">
        <v>126</v>
      </c>
      <c r="D177" s="195"/>
      <c r="E177" s="195"/>
      <c r="F177" s="216" t="s">
        <v>1754</v>
      </c>
      <c r="G177" s="195"/>
      <c r="H177" s="195" t="s">
        <v>1822</v>
      </c>
      <c r="I177" s="195" t="s">
        <v>1823</v>
      </c>
      <c r="J177" s="195"/>
      <c r="K177" s="239"/>
    </row>
    <row r="178" spans="2:11" customFormat="1" ht="15" customHeight="1">
      <c r="B178" s="218"/>
      <c r="C178" s="195" t="s">
        <v>56</v>
      </c>
      <c r="D178" s="195"/>
      <c r="E178" s="195"/>
      <c r="F178" s="216" t="s">
        <v>1754</v>
      </c>
      <c r="G178" s="195"/>
      <c r="H178" s="195" t="s">
        <v>1824</v>
      </c>
      <c r="I178" s="195" t="s">
        <v>1825</v>
      </c>
      <c r="J178" s="195">
        <v>1</v>
      </c>
      <c r="K178" s="239"/>
    </row>
    <row r="179" spans="2:11" customFormat="1" ht="15" customHeight="1">
      <c r="B179" s="218"/>
      <c r="C179" s="195" t="s">
        <v>52</v>
      </c>
      <c r="D179" s="195"/>
      <c r="E179" s="195"/>
      <c r="F179" s="216" t="s">
        <v>1754</v>
      </c>
      <c r="G179" s="195"/>
      <c r="H179" s="195" t="s">
        <v>1826</v>
      </c>
      <c r="I179" s="195" t="s">
        <v>1756</v>
      </c>
      <c r="J179" s="195">
        <v>20</v>
      </c>
      <c r="K179" s="239"/>
    </row>
    <row r="180" spans="2:11" customFormat="1" ht="15" customHeight="1">
      <c r="B180" s="218"/>
      <c r="C180" s="195" t="s">
        <v>53</v>
      </c>
      <c r="D180" s="195"/>
      <c r="E180" s="195"/>
      <c r="F180" s="216" t="s">
        <v>1754</v>
      </c>
      <c r="G180" s="195"/>
      <c r="H180" s="195" t="s">
        <v>1827</v>
      </c>
      <c r="I180" s="195" t="s">
        <v>1756</v>
      </c>
      <c r="J180" s="195">
        <v>255</v>
      </c>
      <c r="K180" s="239"/>
    </row>
    <row r="181" spans="2:11" customFormat="1" ht="15" customHeight="1">
      <c r="B181" s="218"/>
      <c r="C181" s="195" t="s">
        <v>127</v>
      </c>
      <c r="D181" s="195"/>
      <c r="E181" s="195"/>
      <c r="F181" s="216" t="s">
        <v>1754</v>
      </c>
      <c r="G181" s="195"/>
      <c r="H181" s="195" t="s">
        <v>1718</v>
      </c>
      <c r="I181" s="195" t="s">
        <v>1756</v>
      </c>
      <c r="J181" s="195">
        <v>10</v>
      </c>
      <c r="K181" s="239"/>
    </row>
    <row r="182" spans="2:11" customFormat="1" ht="15" customHeight="1">
      <c r="B182" s="218"/>
      <c r="C182" s="195" t="s">
        <v>128</v>
      </c>
      <c r="D182" s="195"/>
      <c r="E182" s="195"/>
      <c r="F182" s="216" t="s">
        <v>1754</v>
      </c>
      <c r="G182" s="195"/>
      <c r="H182" s="195" t="s">
        <v>1828</v>
      </c>
      <c r="I182" s="195" t="s">
        <v>1789</v>
      </c>
      <c r="J182" s="195"/>
      <c r="K182" s="239"/>
    </row>
    <row r="183" spans="2:11" customFormat="1" ht="15" customHeight="1">
      <c r="B183" s="218"/>
      <c r="C183" s="195" t="s">
        <v>1829</v>
      </c>
      <c r="D183" s="195"/>
      <c r="E183" s="195"/>
      <c r="F183" s="216" t="s">
        <v>1754</v>
      </c>
      <c r="G183" s="195"/>
      <c r="H183" s="195" t="s">
        <v>1830</v>
      </c>
      <c r="I183" s="195" t="s">
        <v>1789</v>
      </c>
      <c r="J183" s="195"/>
      <c r="K183" s="239"/>
    </row>
    <row r="184" spans="2:11" customFormat="1" ht="15" customHeight="1">
      <c r="B184" s="218"/>
      <c r="C184" s="195" t="s">
        <v>1818</v>
      </c>
      <c r="D184" s="195"/>
      <c r="E184" s="195"/>
      <c r="F184" s="216" t="s">
        <v>1754</v>
      </c>
      <c r="G184" s="195"/>
      <c r="H184" s="195" t="s">
        <v>1831</v>
      </c>
      <c r="I184" s="195" t="s">
        <v>1789</v>
      </c>
      <c r="J184" s="195"/>
      <c r="K184" s="239"/>
    </row>
    <row r="185" spans="2:11" customFormat="1" ht="15" customHeight="1">
      <c r="B185" s="218"/>
      <c r="C185" s="195" t="s">
        <v>130</v>
      </c>
      <c r="D185" s="195"/>
      <c r="E185" s="195"/>
      <c r="F185" s="216" t="s">
        <v>1760</v>
      </c>
      <c r="G185" s="195"/>
      <c r="H185" s="195" t="s">
        <v>1832</v>
      </c>
      <c r="I185" s="195" t="s">
        <v>1756</v>
      </c>
      <c r="J185" s="195">
        <v>50</v>
      </c>
      <c r="K185" s="239"/>
    </row>
    <row r="186" spans="2:11" customFormat="1" ht="15" customHeight="1">
      <c r="B186" s="218"/>
      <c r="C186" s="195" t="s">
        <v>1833</v>
      </c>
      <c r="D186" s="195"/>
      <c r="E186" s="195"/>
      <c r="F186" s="216" t="s">
        <v>1760</v>
      </c>
      <c r="G186" s="195"/>
      <c r="H186" s="195" t="s">
        <v>1834</v>
      </c>
      <c r="I186" s="195" t="s">
        <v>1835</v>
      </c>
      <c r="J186" s="195"/>
      <c r="K186" s="239"/>
    </row>
    <row r="187" spans="2:11" customFormat="1" ht="15" customHeight="1">
      <c r="B187" s="218"/>
      <c r="C187" s="195" t="s">
        <v>1836</v>
      </c>
      <c r="D187" s="195"/>
      <c r="E187" s="195"/>
      <c r="F187" s="216" t="s">
        <v>1760</v>
      </c>
      <c r="G187" s="195"/>
      <c r="H187" s="195" t="s">
        <v>1837</v>
      </c>
      <c r="I187" s="195" t="s">
        <v>1835</v>
      </c>
      <c r="J187" s="195"/>
      <c r="K187" s="239"/>
    </row>
    <row r="188" spans="2:11" customFormat="1" ht="15" customHeight="1">
      <c r="B188" s="218"/>
      <c r="C188" s="195" t="s">
        <v>1838</v>
      </c>
      <c r="D188" s="195"/>
      <c r="E188" s="195"/>
      <c r="F188" s="216" t="s">
        <v>1760</v>
      </c>
      <c r="G188" s="195"/>
      <c r="H188" s="195" t="s">
        <v>1839</v>
      </c>
      <c r="I188" s="195" t="s">
        <v>1835</v>
      </c>
      <c r="J188" s="195"/>
      <c r="K188" s="239"/>
    </row>
    <row r="189" spans="2:11" customFormat="1" ht="15" customHeight="1">
      <c r="B189" s="218"/>
      <c r="C189" s="252" t="s">
        <v>1840</v>
      </c>
      <c r="D189" s="195"/>
      <c r="E189" s="195"/>
      <c r="F189" s="216" t="s">
        <v>1760</v>
      </c>
      <c r="G189" s="195"/>
      <c r="H189" s="195" t="s">
        <v>1841</v>
      </c>
      <c r="I189" s="195" t="s">
        <v>1842</v>
      </c>
      <c r="J189" s="253" t="s">
        <v>1843</v>
      </c>
      <c r="K189" s="239"/>
    </row>
    <row r="190" spans="2:11" customFormat="1" ht="15" customHeight="1">
      <c r="B190" s="254"/>
      <c r="C190" s="255" t="s">
        <v>1844</v>
      </c>
      <c r="D190" s="256"/>
      <c r="E190" s="256"/>
      <c r="F190" s="257" t="s">
        <v>1760</v>
      </c>
      <c r="G190" s="256"/>
      <c r="H190" s="256" t="s">
        <v>1845</v>
      </c>
      <c r="I190" s="256" t="s">
        <v>1842</v>
      </c>
      <c r="J190" s="258" t="s">
        <v>1843</v>
      </c>
      <c r="K190" s="259"/>
    </row>
    <row r="191" spans="2:11" customFormat="1" ht="15" customHeight="1">
      <c r="B191" s="218"/>
      <c r="C191" s="252" t="s">
        <v>41</v>
      </c>
      <c r="D191" s="195"/>
      <c r="E191" s="195"/>
      <c r="F191" s="216" t="s">
        <v>1754</v>
      </c>
      <c r="G191" s="195"/>
      <c r="H191" s="192" t="s">
        <v>1846</v>
      </c>
      <c r="I191" s="195" t="s">
        <v>1847</v>
      </c>
      <c r="J191" s="195"/>
      <c r="K191" s="239"/>
    </row>
    <row r="192" spans="2:11" customFormat="1" ht="15" customHeight="1">
      <c r="B192" s="218"/>
      <c r="C192" s="252" t="s">
        <v>1848</v>
      </c>
      <c r="D192" s="195"/>
      <c r="E192" s="195"/>
      <c r="F192" s="216" t="s">
        <v>1754</v>
      </c>
      <c r="G192" s="195"/>
      <c r="H192" s="195" t="s">
        <v>1849</v>
      </c>
      <c r="I192" s="195" t="s">
        <v>1789</v>
      </c>
      <c r="J192" s="195"/>
      <c r="K192" s="239"/>
    </row>
    <row r="193" spans="2:11" customFormat="1" ht="15" customHeight="1">
      <c r="B193" s="218"/>
      <c r="C193" s="252" t="s">
        <v>1850</v>
      </c>
      <c r="D193" s="195"/>
      <c r="E193" s="195"/>
      <c r="F193" s="216" t="s">
        <v>1754</v>
      </c>
      <c r="G193" s="195"/>
      <c r="H193" s="195" t="s">
        <v>1851</v>
      </c>
      <c r="I193" s="195" t="s">
        <v>1789</v>
      </c>
      <c r="J193" s="195"/>
      <c r="K193" s="239"/>
    </row>
    <row r="194" spans="2:11" customFormat="1" ht="15" customHeight="1">
      <c r="B194" s="218"/>
      <c r="C194" s="252" t="s">
        <v>1852</v>
      </c>
      <c r="D194" s="195"/>
      <c r="E194" s="195"/>
      <c r="F194" s="216" t="s">
        <v>1760</v>
      </c>
      <c r="G194" s="195"/>
      <c r="H194" s="195" t="s">
        <v>1853</v>
      </c>
      <c r="I194" s="195" t="s">
        <v>1789</v>
      </c>
      <c r="J194" s="195"/>
      <c r="K194" s="239"/>
    </row>
    <row r="195" spans="2:11" customFormat="1" ht="15" customHeight="1">
      <c r="B195" s="245"/>
      <c r="C195" s="260"/>
      <c r="D195" s="225"/>
      <c r="E195" s="225"/>
      <c r="F195" s="225"/>
      <c r="G195" s="225"/>
      <c r="H195" s="225"/>
      <c r="I195" s="225"/>
      <c r="J195" s="225"/>
      <c r="K195" s="246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27"/>
      <c r="C197" s="237"/>
      <c r="D197" s="237"/>
      <c r="E197" s="237"/>
      <c r="F197" s="247"/>
      <c r="G197" s="237"/>
      <c r="H197" s="237"/>
      <c r="I197" s="237"/>
      <c r="J197" s="237"/>
      <c r="K197" s="227"/>
    </row>
    <row r="198" spans="2:11" customFormat="1" ht="18.75" customHeight="1"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</row>
    <row r="199" spans="2:11" customFormat="1" ht="12">
      <c r="B199" s="184"/>
      <c r="C199" s="185"/>
      <c r="D199" s="185"/>
      <c r="E199" s="185"/>
      <c r="F199" s="185"/>
      <c r="G199" s="185"/>
      <c r="H199" s="185"/>
      <c r="I199" s="185"/>
      <c r="J199" s="185"/>
      <c r="K199" s="186"/>
    </row>
    <row r="200" spans="2:11" customFormat="1" ht="22.2">
      <c r="B200" s="187"/>
      <c r="C200" s="311" t="s">
        <v>1854</v>
      </c>
      <c r="D200" s="311"/>
      <c r="E200" s="311"/>
      <c r="F200" s="311"/>
      <c r="G200" s="311"/>
      <c r="H200" s="311"/>
      <c r="I200" s="311"/>
      <c r="J200" s="311"/>
      <c r="K200" s="188"/>
    </row>
    <row r="201" spans="2:11" customFormat="1" ht="25.5" customHeight="1">
      <c r="B201" s="187"/>
      <c r="C201" s="261" t="s">
        <v>1855</v>
      </c>
      <c r="D201" s="261"/>
      <c r="E201" s="261"/>
      <c r="F201" s="261" t="s">
        <v>1856</v>
      </c>
      <c r="G201" s="262"/>
      <c r="H201" s="314" t="s">
        <v>1857</v>
      </c>
      <c r="I201" s="314"/>
      <c r="J201" s="314"/>
      <c r="K201" s="188"/>
    </row>
    <row r="202" spans="2:11" customFormat="1" ht="5.25" customHeight="1">
      <c r="B202" s="218"/>
      <c r="C202" s="213"/>
      <c r="D202" s="213"/>
      <c r="E202" s="213"/>
      <c r="F202" s="213"/>
      <c r="G202" s="237"/>
      <c r="H202" s="213"/>
      <c r="I202" s="213"/>
      <c r="J202" s="213"/>
      <c r="K202" s="239"/>
    </row>
    <row r="203" spans="2:11" customFormat="1" ht="15" customHeight="1">
      <c r="B203" s="218"/>
      <c r="C203" s="195" t="s">
        <v>1847</v>
      </c>
      <c r="D203" s="195"/>
      <c r="E203" s="195"/>
      <c r="F203" s="216" t="s">
        <v>42</v>
      </c>
      <c r="G203" s="195"/>
      <c r="H203" s="315" t="s">
        <v>1858</v>
      </c>
      <c r="I203" s="315"/>
      <c r="J203" s="315"/>
      <c r="K203" s="239"/>
    </row>
    <row r="204" spans="2:11" customFormat="1" ht="15" customHeight="1">
      <c r="B204" s="218"/>
      <c r="C204" s="195"/>
      <c r="D204" s="195"/>
      <c r="E204" s="195"/>
      <c r="F204" s="216" t="s">
        <v>43</v>
      </c>
      <c r="G204" s="195"/>
      <c r="H204" s="315" t="s">
        <v>1859</v>
      </c>
      <c r="I204" s="315"/>
      <c r="J204" s="315"/>
      <c r="K204" s="239"/>
    </row>
    <row r="205" spans="2:11" customFormat="1" ht="15" customHeight="1">
      <c r="B205" s="218"/>
      <c r="C205" s="195"/>
      <c r="D205" s="195"/>
      <c r="E205" s="195"/>
      <c r="F205" s="216" t="s">
        <v>46</v>
      </c>
      <c r="G205" s="195"/>
      <c r="H205" s="315" t="s">
        <v>1860</v>
      </c>
      <c r="I205" s="315"/>
      <c r="J205" s="315"/>
      <c r="K205" s="239"/>
    </row>
    <row r="206" spans="2:11" customFormat="1" ht="15" customHeight="1">
      <c r="B206" s="218"/>
      <c r="C206" s="195"/>
      <c r="D206" s="195"/>
      <c r="E206" s="195"/>
      <c r="F206" s="216" t="s">
        <v>44</v>
      </c>
      <c r="G206" s="195"/>
      <c r="H206" s="315" t="s">
        <v>1861</v>
      </c>
      <c r="I206" s="315"/>
      <c r="J206" s="315"/>
      <c r="K206" s="239"/>
    </row>
    <row r="207" spans="2:11" customFormat="1" ht="15" customHeight="1">
      <c r="B207" s="218"/>
      <c r="C207" s="195"/>
      <c r="D207" s="195"/>
      <c r="E207" s="195"/>
      <c r="F207" s="216" t="s">
        <v>45</v>
      </c>
      <c r="G207" s="195"/>
      <c r="H207" s="315" t="s">
        <v>1862</v>
      </c>
      <c r="I207" s="315"/>
      <c r="J207" s="315"/>
      <c r="K207" s="239"/>
    </row>
    <row r="208" spans="2:11" customFormat="1" ht="15" customHeight="1">
      <c r="B208" s="218"/>
      <c r="C208" s="195"/>
      <c r="D208" s="195"/>
      <c r="E208" s="195"/>
      <c r="F208" s="216"/>
      <c r="G208" s="195"/>
      <c r="H208" s="195"/>
      <c r="I208" s="195"/>
      <c r="J208" s="195"/>
      <c r="K208" s="239"/>
    </row>
    <row r="209" spans="2:11" customFormat="1" ht="15" customHeight="1">
      <c r="B209" s="218"/>
      <c r="C209" s="195" t="s">
        <v>1801</v>
      </c>
      <c r="D209" s="195"/>
      <c r="E209" s="195"/>
      <c r="F209" s="216" t="s">
        <v>78</v>
      </c>
      <c r="G209" s="195"/>
      <c r="H209" s="315" t="s">
        <v>1863</v>
      </c>
      <c r="I209" s="315"/>
      <c r="J209" s="315"/>
      <c r="K209" s="239"/>
    </row>
    <row r="210" spans="2:11" customFormat="1" ht="15" customHeight="1">
      <c r="B210" s="218"/>
      <c r="C210" s="195"/>
      <c r="D210" s="195"/>
      <c r="E210" s="195"/>
      <c r="F210" s="216" t="s">
        <v>1696</v>
      </c>
      <c r="G210" s="195"/>
      <c r="H210" s="315" t="s">
        <v>1697</v>
      </c>
      <c r="I210" s="315"/>
      <c r="J210" s="315"/>
      <c r="K210" s="239"/>
    </row>
    <row r="211" spans="2:11" customFormat="1" ht="15" customHeight="1">
      <c r="B211" s="218"/>
      <c r="C211" s="195"/>
      <c r="D211" s="195"/>
      <c r="E211" s="195"/>
      <c r="F211" s="216" t="s">
        <v>1694</v>
      </c>
      <c r="G211" s="195"/>
      <c r="H211" s="315" t="s">
        <v>1864</v>
      </c>
      <c r="I211" s="315"/>
      <c r="J211" s="315"/>
      <c r="K211" s="239"/>
    </row>
    <row r="212" spans="2:11" customFormat="1" ht="15" customHeight="1">
      <c r="B212" s="263"/>
      <c r="C212" s="195"/>
      <c r="D212" s="195"/>
      <c r="E212" s="195"/>
      <c r="F212" s="216" t="s">
        <v>1698</v>
      </c>
      <c r="G212" s="252"/>
      <c r="H212" s="316" t="s">
        <v>1699</v>
      </c>
      <c r="I212" s="316"/>
      <c r="J212" s="316"/>
      <c r="K212" s="264"/>
    </row>
    <row r="213" spans="2:11" customFormat="1" ht="15" customHeight="1">
      <c r="B213" s="263"/>
      <c r="C213" s="195"/>
      <c r="D213" s="195"/>
      <c r="E213" s="195"/>
      <c r="F213" s="216" t="s">
        <v>1700</v>
      </c>
      <c r="G213" s="252"/>
      <c r="H213" s="316" t="s">
        <v>1666</v>
      </c>
      <c r="I213" s="316"/>
      <c r="J213" s="316"/>
      <c r="K213" s="264"/>
    </row>
    <row r="214" spans="2:11" customFormat="1" ht="15" customHeight="1">
      <c r="B214" s="263"/>
      <c r="C214" s="195"/>
      <c r="D214" s="195"/>
      <c r="E214" s="195"/>
      <c r="F214" s="216"/>
      <c r="G214" s="252"/>
      <c r="H214" s="243"/>
      <c r="I214" s="243"/>
      <c r="J214" s="243"/>
      <c r="K214" s="264"/>
    </row>
    <row r="215" spans="2:11" customFormat="1" ht="15" customHeight="1">
      <c r="B215" s="263"/>
      <c r="C215" s="195" t="s">
        <v>1825</v>
      </c>
      <c r="D215" s="195"/>
      <c r="E215" s="195"/>
      <c r="F215" s="216">
        <v>1</v>
      </c>
      <c r="G215" s="252"/>
      <c r="H215" s="316" t="s">
        <v>1865</v>
      </c>
      <c r="I215" s="316"/>
      <c r="J215" s="316"/>
      <c r="K215" s="264"/>
    </row>
    <row r="216" spans="2:11" customFormat="1" ht="15" customHeight="1">
      <c r="B216" s="263"/>
      <c r="C216" s="195"/>
      <c r="D216" s="195"/>
      <c r="E216" s="195"/>
      <c r="F216" s="216">
        <v>2</v>
      </c>
      <c r="G216" s="252"/>
      <c r="H216" s="316" t="s">
        <v>1866</v>
      </c>
      <c r="I216" s="316"/>
      <c r="J216" s="316"/>
      <c r="K216" s="264"/>
    </row>
    <row r="217" spans="2:11" customFormat="1" ht="15" customHeight="1">
      <c r="B217" s="263"/>
      <c r="C217" s="195"/>
      <c r="D217" s="195"/>
      <c r="E217" s="195"/>
      <c r="F217" s="216">
        <v>3</v>
      </c>
      <c r="G217" s="252"/>
      <c r="H217" s="316" t="s">
        <v>1867</v>
      </c>
      <c r="I217" s="316"/>
      <c r="J217" s="316"/>
      <c r="K217" s="264"/>
    </row>
    <row r="218" spans="2:11" customFormat="1" ht="15" customHeight="1">
      <c r="B218" s="263"/>
      <c r="C218" s="195"/>
      <c r="D218" s="195"/>
      <c r="E218" s="195"/>
      <c r="F218" s="216">
        <v>4</v>
      </c>
      <c r="G218" s="252"/>
      <c r="H218" s="316" t="s">
        <v>1868</v>
      </c>
      <c r="I218" s="316"/>
      <c r="J218" s="316"/>
      <c r="K218" s="264"/>
    </row>
    <row r="219" spans="2:11" customFormat="1" ht="12.75" customHeight="1">
      <c r="B219" s="265"/>
      <c r="C219" s="266"/>
      <c r="D219" s="266"/>
      <c r="E219" s="266"/>
      <c r="F219" s="266"/>
      <c r="G219" s="266"/>
      <c r="H219" s="266"/>
      <c r="I219" s="266"/>
      <c r="J219" s="266"/>
      <c r="K219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rintOptions horizontalCentered="1"/>
  <pageMargins left="0.59055118110236227" right="0.59055118110236227" top="0.59055118110236227" bottom="0.59055118110236227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01 - Stavební úpravy v...</vt:lpstr>
      <vt:lpstr>Pokyny pro vyplnění</vt:lpstr>
      <vt:lpstr>'Rekapitulace stavby'!Názvy_tisku</vt:lpstr>
      <vt:lpstr>'SO 01 - Stavební úpravy v...'!Názvy_tisku</vt:lpstr>
      <vt:lpstr>'Pokyny pro vyplnění'!Oblast_tisku</vt:lpstr>
      <vt:lpstr>'Rekapitulace stavby'!Oblast_tisku</vt:lpstr>
      <vt:lpstr>'SO 01 - Stavební úpravy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OTRUBA-NB\Pavel Otruba</dc:creator>
  <cp:lastModifiedBy>Pavel Otruba</cp:lastModifiedBy>
  <cp:lastPrinted>2024-07-26T08:42:29Z</cp:lastPrinted>
  <dcterms:created xsi:type="dcterms:W3CDTF">2024-07-26T08:35:21Z</dcterms:created>
  <dcterms:modified xsi:type="dcterms:W3CDTF">2024-07-26T08:43:03Z</dcterms:modified>
</cp:coreProperties>
</file>